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X:\_37_omh\Špačková\Zámek - Růžová zahrada - staveb\"/>
    </mc:Choice>
  </mc:AlternateContent>
  <xr:revisionPtr revIDLastSave="0" documentId="8_{657A825B-5418-4BC2-9520-BCCB6F554ABB}" xr6:coauthVersionLast="47" xr6:coauthVersionMax="47" xr10:uidLastSave="{00000000-0000-0000-0000-000000000000}"/>
  <bookViews>
    <workbookView xWindow="-120" yWindow="-120" windowWidth="29040" windowHeight="15840" activeTab="4" xr2:uid="{00000000-000D-0000-FFFF-FFFF00000000}"/>
  </bookViews>
  <sheets>
    <sheet name="Pokyny pro vyplnění" sheetId="11" r:id="rId1"/>
    <sheet name="Stavba" sheetId="1" r:id="rId2"/>
    <sheet name="VzorPolozky" sheetId="10" state="hidden" r:id="rId3"/>
    <sheet name="OVN 001 Naklady" sheetId="12" r:id="rId4"/>
    <sheet name="D.1.1-2-3 D.1.1-2-3 Pol" sheetId="13" r:id="rId5"/>
    <sheet name="D.1.4 D.1.4A Pol" sheetId="14" r:id="rId6"/>
    <sheet name="D.1.4 D.1.4B Pol" sheetId="15" r:id="rId7"/>
    <sheet name="D.1.5 D.1.5-A Pol" sheetId="16" r:id="rId8"/>
    <sheet name="D.1.6 D.1.6 Pol" sheetId="17" r:id="rId9"/>
  </sheets>
  <externalReferences>
    <externalReference r:id="rId10"/>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'D.1.1-2-3 D.1.1-2-3 Pol'!$1:$7</definedName>
    <definedName name="_xlnm.Print_Titles" localSheetId="5">'D.1.4 D.1.4A Pol'!$1:$7</definedName>
    <definedName name="_xlnm.Print_Titles" localSheetId="6">'D.1.4 D.1.4B Pol'!$1:$7</definedName>
    <definedName name="_xlnm.Print_Titles" localSheetId="7">'D.1.5 D.1.5-A Pol'!$1:$7</definedName>
    <definedName name="_xlnm.Print_Titles" localSheetId="8">'D.1.6 D.1.6 Pol'!$1:$7</definedName>
    <definedName name="_xlnm.Print_Titles" localSheetId="3">'OVN 001 Naklady'!$1:$7</definedName>
    <definedName name="oadresa">Stavba!$D$6</definedName>
    <definedName name="Objednatel" localSheetId="1">Stavba!$D$5</definedName>
    <definedName name="Objekt" localSheetId="1">Stavba!$B$38</definedName>
    <definedName name="_xlnm.Print_Area" localSheetId="4">'D.1.1-2-3 D.1.1-2-3 Pol'!$A$1:$Y$1114</definedName>
    <definedName name="_xlnm.Print_Area" localSheetId="5">'D.1.4 D.1.4A Pol'!$A$1:$Y$117</definedName>
    <definedName name="_xlnm.Print_Area" localSheetId="6">'D.1.4 D.1.4B Pol'!$A$1:$Y$149</definedName>
    <definedName name="_xlnm.Print_Area" localSheetId="7">'D.1.5 D.1.5-A Pol'!$A$1:$Y$228</definedName>
    <definedName name="_xlnm.Print_Area" localSheetId="8">'D.1.6 D.1.6 Pol'!$A$1:$Y$907</definedName>
    <definedName name="_xlnm.Print_Area" localSheetId="3">'OVN 001 Naklady'!$A$1:$Y$33</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G51" i="1"/>
  <c r="F51" i="1"/>
  <c r="G50" i="1"/>
  <c r="F50" i="1"/>
  <c r="G49" i="1"/>
  <c r="F49" i="1"/>
  <c r="G48" i="1"/>
  <c r="F48" i="1"/>
  <c r="G47" i="1"/>
  <c r="H47" i="1" s="1"/>
  <c r="I47" i="1" s="1"/>
  <c r="F47" i="1"/>
  <c r="G46" i="1"/>
  <c r="F46" i="1"/>
  <c r="G45" i="1"/>
  <c r="F45" i="1"/>
  <c r="G44" i="1"/>
  <c r="F44" i="1"/>
  <c r="G43" i="1"/>
  <c r="F43" i="1"/>
  <c r="G41" i="1"/>
  <c r="F41" i="1"/>
  <c r="G40" i="1"/>
  <c r="F40" i="1"/>
  <c r="G39" i="1"/>
  <c r="F39" i="1"/>
  <c r="G906" i="17"/>
  <c r="BA859" i="17"/>
  <c r="BA847" i="17"/>
  <c r="BA825" i="17"/>
  <c r="BA759" i="17"/>
  <c r="BA755" i="17"/>
  <c r="BA739" i="17"/>
  <c r="BA721" i="17"/>
  <c r="BA712" i="17"/>
  <c r="BA692" i="17"/>
  <c r="BA630" i="17"/>
  <c r="BA626" i="17"/>
  <c r="BA618" i="17"/>
  <c r="BA600" i="17"/>
  <c r="BA567" i="17"/>
  <c r="BA557" i="17"/>
  <c r="BA549" i="17"/>
  <c r="BA531" i="17"/>
  <c r="BA511" i="17"/>
  <c r="BA499" i="17"/>
  <c r="BA447" i="17"/>
  <c r="BA435" i="17"/>
  <c r="BA411" i="17"/>
  <c r="BA395" i="17"/>
  <c r="BA357" i="17"/>
  <c r="BA345" i="17"/>
  <c r="BA313" i="17"/>
  <c r="BA301" i="17"/>
  <c r="BA265" i="17"/>
  <c r="BA253" i="17"/>
  <c r="BA197" i="17"/>
  <c r="BA95" i="17"/>
  <c r="BA91" i="17"/>
  <c r="BA84" i="17"/>
  <c r="BA62" i="17"/>
  <c r="BA59" i="17"/>
  <c r="BA50" i="17"/>
  <c r="BA34" i="17"/>
  <c r="BA28" i="17"/>
  <c r="BA24" i="17"/>
  <c r="BA20" i="17"/>
  <c r="BA14" i="17"/>
  <c r="BA10" i="17"/>
  <c r="G9" i="17"/>
  <c r="G8" i="17" s="1"/>
  <c r="I9" i="17"/>
  <c r="K9" i="17"/>
  <c r="K8" i="17" s="1"/>
  <c r="O9" i="17"/>
  <c r="Q9" i="17"/>
  <c r="Q8" i="17" s="1"/>
  <c r="V9" i="17"/>
  <c r="V8" i="17" s="1"/>
  <c r="G13" i="17"/>
  <c r="M13" i="17" s="1"/>
  <c r="I13" i="17"/>
  <c r="K13" i="17"/>
  <c r="O13" i="17"/>
  <c r="Q13" i="17"/>
  <c r="V13" i="17"/>
  <c r="G19" i="17"/>
  <c r="I19" i="17"/>
  <c r="I8" i="17" s="1"/>
  <c r="K19" i="17"/>
  <c r="M19" i="17"/>
  <c r="O19" i="17"/>
  <c r="O8" i="17" s="1"/>
  <c r="Q19" i="17"/>
  <c r="V19" i="17"/>
  <c r="G23" i="17"/>
  <c r="M23" i="17" s="1"/>
  <c r="I23" i="17"/>
  <c r="K23" i="17"/>
  <c r="O23" i="17"/>
  <c r="Q23" i="17"/>
  <c r="V23" i="17"/>
  <c r="G27" i="17"/>
  <c r="I27" i="17"/>
  <c r="K27" i="17"/>
  <c r="M27" i="17"/>
  <c r="O27" i="17"/>
  <c r="Q27" i="17"/>
  <c r="V27" i="17"/>
  <c r="G33" i="17"/>
  <c r="M33" i="17" s="1"/>
  <c r="I33" i="17"/>
  <c r="K33" i="17"/>
  <c r="O33" i="17"/>
  <c r="Q33" i="17"/>
  <c r="V33" i="17"/>
  <c r="G37" i="17"/>
  <c r="I37" i="17"/>
  <c r="K37" i="17"/>
  <c r="M37" i="17"/>
  <c r="O37" i="17"/>
  <c r="Q37" i="17"/>
  <c r="V37" i="17"/>
  <c r="G41" i="17"/>
  <c r="I41" i="17"/>
  <c r="K41" i="17"/>
  <c r="M41" i="17"/>
  <c r="O41" i="17"/>
  <c r="Q41" i="17"/>
  <c r="V41" i="17"/>
  <c r="G45" i="17"/>
  <c r="I45" i="17"/>
  <c r="K45" i="17"/>
  <c r="M45" i="17"/>
  <c r="O45" i="17"/>
  <c r="Q45" i="17"/>
  <c r="V45" i="17"/>
  <c r="G49" i="17"/>
  <c r="M49" i="17" s="1"/>
  <c r="I49" i="17"/>
  <c r="K49" i="17"/>
  <c r="O49" i="17"/>
  <c r="Q49" i="17"/>
  <c r="V49" i="17"/>
  <c r="G53" i="17"/>
  <c r="M53" i="17" s="1"/>
  <c r="I53" i="17"/>
  <c r="K53" i="17"/>
  <c r="O53" i="17"/>
  <c r="Q53" i="17"/>
  <c r="V53" i="17"/>
  <c r="G56" i="17"/>
  <c r="M56" i="17" s="1"/>
  <c r="I56" i="17"/>
  <c r="K56" i="17"/>
  <c r="O56" i="17"/>
  <c r="Q56" i="17"/>
  <c r="V56" i="17"/>
  <c r="G58" i="17"/>
  <c r="I58" i="17"/>
  <c r="K58" i="17"/>
  <c r="M58" i="17"/>
  <c r="O58" i="17"/>
  <c r="Q58" i="17"/>
  <c r="V58" i="17"/>
  <c r="G61" i="17"/>
  <c r="I61" i="17"/>
  <c r="I60" i="17" s="1"/>
  <c r="K61" i="17"/>
  <c r="M61" i="17"/>
  <c r="O61" i="17"/>
  <c r="O60" i="17" s="1"/>
  <c r="Q61" i="17"/>
  <c r="V61" i="17"/>
  <c r="G65" i="17"/>
  <c r="M65" i="17" s="1"/>
  <c r="I65" i="17"/>
  <c r="K65" i="17"/>
  <c r="O65" i="17"/>
  <c r="Q65" i="17"/>
  <c r="V65" i="17"/>
  <c r="V60" i="17" s="1"/>
  <c r="G69" i="17"/>
  <c r="I69" i="17"/>
  <c r="K69" i="17"/>
  <c r="K60" i="17" s="1"/>
  <c r="M69" i="17"/>
  <c r="O69" i="17"/>
  <c r="Q69" i="17"/>
  <c r="Q60" i="17" s="1"/>
  <c r="V69" i="17"/>
  <c r="G73" i="17"/>
  <c r="M73" i="17" s="1"/>
  <c r="I73" i="17"/>
  <c r="K73" i="17"/>
  <c r="O73" i="17"/>
  <c r="Q73" i="17"/>
  <c r="V73" i="17"/>
  <c r="G77" i="17"/>
  <c r="I77" i="17"/>
  <c r="K77" i="17"/>
  <c r="M77" i="17"/>
  <c r="O77" i="17"/>
  <c r="Q77" i="17"/>
  <c r="V77" i="17"/>
  <c r="G83" i="17"/>
  <c r="M83" i="17" s="1"/>
  <c r="I83" i="17"/>
  <c r="K83" i="17"/>
  <c r="O83" i="17"/>
  <c r="Q83" i="17"/>
  <c r="V83" i="17"/>
  <c r="G87" i="17"/>
  <c r="I87" i="17"/>
  <c r="K87" i="17"/>
  <c r="M87" i="17"/>
  <c r="O87" i="17"/>
  <c r="Q87" i="17"/>
  <c r="V87" i="17"/>
  <c r="G90" i="17"/>
  <c r="M90" i="17" s="1"/>
  <c r="I90" i="17"/>
  <c r="K90" i="17"/>
  <c r="O90" i="17"/>
  <c r="Q90" i="17"/>
  <c r="V90" i="17"/>
  <c r="G94" i="17"/>
  <c r="I94" i="17"/>
  <c r="K94" i="17"/>
  <c r="M94" i="17"/>
  <c r="O94" i="17"/>
  <c r="Q94" i="17"/>
  <c r="V94" i="17"/>
  <c r="G98" i="17"/>
  <c r="M98" i="17" s="1"/>
  <c r="I98" i="17"/>
  <c r="K98" i="17"/>
  <c r="O98" i="17"/>
  <c r="Q98" i="17"/>
  <c r="V98" i="17"/>
  <c r="G100" i="17"/>
  <c r="I100" i="17"/>
  <c r="K100" i="17"/>
  <c r="M100" i="17"/>
  <c r="O100" i="17"/>
  <c r="Q100" i="17"/>
  <c r="V100" i="17"/>
  <c r="G102" i="17"/>
  <c r="M102" i="17" s="1"/>
  <c r="I102" i="17"/>
  <c r="K102" i="17"/>
  <c r="O102" i="17"/>
  <c r="Q102" i="17"/>
  <c r="V102" i="17"/>
  <c r="G104" i="17"/>
  <c r="I104" i="17"/>
  <c r="K104" i="17"/>
  <c r="M104" i="17"/>
  <c r="O104" i="17"/>
  <c r="Q104" i="17"/>
  <c r="V104" i="17"/>
  <c r="G106" i="17"/>
  <c r="M106" i="17" s="1"/>
  <c r="I106" i="17"/>
  <c r="K106" i="17"/>
  <c r="O106" i="17"/>
  <c r="Q106" i="17"/>
  <c r="V106" i="17"/>
  <c r="G108" i="17"/>
  <c r="I108" i="17"/>
  <c r="K108" i="17"/>
  <c r="M108" i="17"/>
  <c r="O108" i="17"/>
  <c r="Q108" i="17"/>
  <c r="V108" i="17"/>
  <c r="G110" i="17"/>
  <c r="M110" i="17" s="1"/>
  <c r="I110" i="17"/>
  <c r="K110" i="17"/>
  <c r="O110" i="17"/>
  <c r="Q110" i="17"/>
  <c r="V110" i="17"/>
  <c r="G112" i="17"/>
  <c r="I112" i="17"/>
  <c r="K112" i="17"/>
  <c r="M112" i="17"/>
  <c r="O112" i="17"/>
  <c r="Q112" i="17"/>
  <c r="V112" i="17"/>
  <c r="G114" i="17"/>
  <c r="M114" i="17" s="1"/>
  <c r="I114" i="17"/>
  <c r="K114" i="17"/>
  <c r="O114" i="17"/>
  <c r="Q114" i="17"/>
  <c r="V114" i="17"/>
  <c r="G116" i="17"/>
  <c r="I116" i="17"/>
  <c r="K116" i="17"/>
  <c r="M116" i="17"/>
  <c r="O116" i="17"/>
  <c r="Q116" i="17"/>
  <c r="V116" i="17"/>
  <c r="G118" i="17"/>
  <c r="M118" i="17" s="1"/>
  <c r="I118" i="17"/>
  <c r="K118" i="17"/>
  <c r="O118" i="17"/>
  <c r="Q118" i="17"/>
  <c r="V118" i="17"/>
  <c r="G120" i="17"/>
  <c r="I120" i="17"/>
  <c r="K120" i="17"/>
  <c r="M120" i="17"/>
  <c r="O120" i="17"/>
  <c r="Q120" i="17"/>
  <c r="V120" i="17"/>
  <c r="G122" i="17"/>
  <c r="M122" i="17" s="1"/>
  <c r="I122" i="17"/>
  <c r="K122" i="17"/>
  <c r="O122" i="17"/>
  <c r="Q122" i="17"/>
  <c r="V122" i="17"/>
  <c r="G124" i="17"/>
  <c r="I124" i="17"/>
  <c r="K124" i="17"/>
  <c r="M124" i="17"/>
  <c r="O124" i="17"/>
  <c r="Q124" i="17"/>
  <c r="V124" i="17"/>
  <c r="G126" i="17"/>
  <c r="M126" i="17" s="1"/>
  <c r="I126" i="17"/>
  <c r="K126" i="17"/>
  <c r="O126" i="17"/>
  <c r="Q126" i="17"/>
  <c r="V126" i="17"/>
  <c r="G128" i="17"/>
  <c r="I128" i="17"/>
  <c r="K128" i="17"/>
  <c r="M128" i="17"/>
  <c r="O128" i="17"/>
  <c r="Q128" i="17"/>
  <c r="V128" i="17"/>
  <c r="G130" i="17"/>
  <c r="M130" i="17" s="1"/>
  <c r="I130" i="17"/>
  <c r="K130" i="17"/>
  <c r="O130" i="17"/>
  <c r="Q130" i="17"/>
  <c r="V130" i="17"/>
  <c r="G132" i="17"/>
  <c r="I132" i="17"/>
  <c r="K132" i="17"/>
  <c r="M132" i="17"/>
  <c r="O132" i="17"/>
  <c r="Q132" i="17"/>
  <c r="V132" i="17"/>
  <c r="G134" i="17"/>
  <c r="M134" i="17" s="1"/>
  <c r="I134" i="17"/>
  <c r="K134" i="17"/>
  <c r="O134" i="17"/>
  <c r="Q134" i="17"/>
  <c r="V134" i="17"/>
  <c r="G136" i="17"/>
  <c r="I136" i="17"/>
  <c r="K136" i="17"/>
  <c r="M136" i="17"/>
  <c r="O136" i="17"/>
  <c r="Q136" i="17"/>
  <c r="V136" i="17"/>
  <c r="G138" i="17"/>
  <c r="M138" i="17" s="1"/>
  <c r="I138" i="17"/>
  <c r="K138" i="17"/>
  <c r="O138" i="17"/>
  <c r="Q138" i="17"/>
  <c r="V138" i="17"/>
  <c r="G140" i="17"/>
  <c r="I140" i="17"/>
  <c r="K140" i="17"/>
  <c r="M140" i="17"/>
  <c r="O140" i="17"/>
  <c r="Q140" i="17"/>
  <c r="V140" i="17"/>
  <c r="G142" i="17"/>
  <c r="I142" i="17"/>
  <c r="K142" i="17"/>
  <c r="M142" i="17"/>
  <c r="O142" i="17"/>
  <c r="Q142" i="17"/>
  <c r="V142" i="17"/>
  <c r="G144" i="17"/>
  <c r="I144" i="17"/>
  <c r="K144" i="17"/>
  <c r="M144" i="17"/>
  <c r="O144" i="17"/>
  <c r="Q144" i="17"/>
  <c r="V144" i="17"/>
  <c r="G146" i="17"/>
  <c r="M146" i="17" s="1"/>
  <c r="I146" i="17"/>
  <c r="K146" i="17"/>
  <c r="O146" i="17"/>
  <c r="Q146" i="17"/>
  <c r="V146" i="17"/>
  <c r="G148" i="17"/>
  <c r="M148" i="17" s="1"/>
  <c r="I148" i="17"/>
  <c r="K148" i="17"/>
  <c r="O148" i="17"/>
  <c r="Q148" i="17"/>
  <c r="V148" i="17"/>
  <c r="G150" i="17"/>
  <c r="M150" i="17" s="1"/>
  <c r="I150" i="17"/>
  <c r="K150" i="17"/>
  <c r="O150" i="17"/>
  <c r="Q150" i="17"/>
  <c r="V150" i="17"/>
  <c r="G152" i="17"/>
  <c r="I152" i="17"/>
  <c r="K152" i="17"/>
  <c r="M152" i="17"/>
  <c r="O152" i="17"/>
  <c r="Q152" i="17"/>
  <c r="V152" i="17"/>
  <c r="G154" i="17"/>
  <c r="I154" i="17"/>
  <c r="K154" i="17"/>
  <c r="M154" i="17"/>
  <c r="O154" i="17"/>
  <c r="Q154" i="17"/>
  <c r="V154" i="17"/>
  <c r="G156" i="17"/>
  <c r="I156" i="17"/>
  <c r="K156" i="17"/>
  <c r="M156" i="17"/>
  <c r="O156" i="17"/>
  <c r="Q156" i="17"/>
  <c r="V156" i="17"/>
  <c r="G158" i="17"/>
  <c r="M158" i="17" s="1"/>
  <c r="I158" i="17"/>
  <c r="K158" i="17"/>
  <c r="O158" i="17"/>
  <c r="Q158" i="17"/>
  <c r="V158" i="17"/>
  <c r="G160" i="17"/>
  <c r="M160" i="17" s="1"/>
  <c r="I160" i="17"/>
  <c r="K160" i="17"/>
  <c r="O160" i="17"/>
  <c r="Q160" i="17"/>
  <c r="V160" i="17"/>
  <c r="G162" i="17"/>
  <c r="M162" i="17" s="1"/>
  <c r="I162" i="17"/>
  <c r="K162" i="17"/>
  <c r="O162" i="17"/>
  <c r="Q162" i="17"/>
  <c r="V162" i="17"/>
  <c r="G164" i="17"/>
  <c r="I164" i="17"/>
  <c r="K164" i="17"/>
  <c r="M164" i="17"/>
  <c r="O164" i="17"/>
  <c r="Q164" i="17"/>
  <c r="V164" i="17"/>
  <c r="G166" i="17"/>
  <c r="I166" i="17"/>
  <c r="K166" i="17"/>
  <c r="M166" i="17"/>
  <c r="O166" i="17"/>
  <c r="Q166" i="17"/>
  <c r="V166" i="17"/>
  <c r="G168" i="17"/>
  <c r="I168" i="17"/>
  <c r="K168" i="17"/>
  <c r="M168" i="17"/>
  <c r="O168" i="17"/>
  <c r="Q168" i="17"/>
  <c r="V168" i="17"/>
  <c r="G170" i="17"/>
  <c r="M170" i="17" s="1"/>
  <c r="I170" i="17"/>
  <c r="K170" i="17"/>
  <c r="O170" i="17"/>
  <c r="Q170" i="17"/>
  <c r="V170" i="17"/>
  <c r="G172" i="17"/>
  <c r="M172" i="17" s="1"/>
  <c r="I172" i="17"/>
  <c r="K172" i="17"/>
  <c r="O172" i="17"/>
  <c r="Q172" i="17"/>
  <c r="V172" i="17"/>
  <c r="G174" i="17"/>
  <c r="M174" i="17" s="1"/>
  <c r="I174" i="17"/>
  <c r="K174" i="17"/>
  <c r="O174" i="17"/>
  <c r="Q174" i="17"/>
  <c r="V174" i="17"/>
  <c r="G176" i="17"/>
  <c r="I176" i="17"/>
  <c r="K176" i="17"/>
  <c r="M176" i="17"/>
  <c r="O176" i="17"/>
  <c r="Q176" i="17"/>
  <c r="V176" i="17"/>
  <c r="G178" i="17"/>
  <c r="I178" i="17"/>
  <c r="K178" i="17"/>
  <c r="M178" i="17"/>
  <c r="O178" i="17"/>
  <c r="Q178" i="17"/>
  <c r="V178" i="17"/>
  <c r="G180" i="17"/>
  <c r="I180" i="17"/>
  <c r="K180" i="17"/>
  <c r="M180" i="17"/>
  <c r="O180" i="17"/>
  <c r="Q180" i="17"/>
  <c r="V180" i="17"/>
  <c r="G182" i="17"/>
  <c r="M182" i="17" s="1"/>
  <c r="I182" i="17"/>
  <c r="K182" i="17"/>
  <c r="O182" i="17"/>
  <c r="Q182" i="17"/>
  <c r="V182" i="17"/>
  <c r="G184" i="17"/>
  <c r="M184" i="17" s="1"/>
  <c r="I184" i="17"/>
  <c r="K184" i="17"/>
  <c r="O184" i="17"/>
  <c r="Q184" i="17"/>
  <c r="V184" i="17"/>
  <c r="G186" i="17"/>
  <c r="M186" i="17" s="1"/>
  <c r="I186" i="17"/>
  <c r="K186" i="17"/>
  <c r="O186" i="17"/>
  <c r="Q186" i="17"/>
  <c r="V186" i="17"/>
  <c r="G188" i="17"/>
  <c r="I188" i="17"/>
  <c r="K188" i="17"/>
  <c r="M188" i="17"/>
  <c r="O188" i="17"/>
  <c r="Q188" i="17"/>
  <c r="V188" i="17"/>
  <c r="G190" i="17"/>
  <c r="I190" i="17"/>
  <c r="K190" i="17"/>
  <c r="M190" i="17"/>
  <c r="O190" i="17"/>
  <c r="Q190" i="17"/>
  <c r="V190" i="17"/>
  <c r="G192" i="17"/>
  <c r="I192" i="17"/>
  <c r="K192" i="17"/>
  <c r="M192" i="17"/>
  <c r="O192" i="17"/>
  <c r="Q192" i="17"/>
  <c r="V192" i="17"/>
  <c r="G196" i="17"/>
  <c r="M196" i="17" s="1"/>
  <c r="I196" i="17"/>
  <c r="K196" i="17"/>
  <c r="O196" i="17"/>
  <c r="Q196" i="17"/>
  <c r="V196" i="17"/>
  <c r="G201" i="17"/>
  <c r="M201" i="17" s="1"/>
  <c r="I201" i="17"/>
  <c r="K201" i="17"/>
  <c r="O201" i="17"/>
  <c r="Q201" i="17"/>
  <c r="V201" i="17"/>
  <c r="G207" i="17"/>
  <c r="M207" i="17" s="1"/>
  <c r="I207" i="17"/>
  <c r="K207" i="17"/>
  <c r="O207" i="17"/>
  <c r="Q207" i="17"/>
  <c r="V207" i="17"/>
  <c r="G213" i="17"/>
  <c r="I213" i="17"/>
  <c r="K213" i="17"/>
  <c r="M213" i="17"/>
  <c r="O213" i="17"/>
  <c r="Q213" i="17"/>
  <c r="V213" i="17"/>
  <c r="G219" i="17"/>
  <c r="I219" i="17"/>
  <c r="K219" i="17"/>
  <c r="M219" i="17"/>
  <c r="O219" i="17"/>
  <c r="Q219" i="17"/>
  <c r="V219" i="17"/>
  <c r="G223" i="17"/>
  <c r="I223" i="17"/>
  <c r="K223" i="17"/>
  <c r="M223" i="17"/>
  <c r="O223" i="17"/>
  <c r="Q223" i="17"/>
  <c r="V223" i="17"/>
  <c r="G227" i="17"/>
  <c r="M227" i="17" s="1"/>
  <c r="I227" i="17"/>
  <c r="K227" i="17"/>
  <c r="O227" i="17"/>
  <c r="Q227" i="17"/>
  <c r="V227" i="17"/>
  <c r="G231" i="17"/>
  <c r="M231" i="17" s="1"/>
  <c r="I231" i="17"/>
  <c r="K231" i="17"/>
  <c r="O231" i="17"/>
  <c r="Q231" i="17"/>
  <c r="V231" i="17"/>
  <c r="G235" i="17"/>
  <c r="M235" i="17" s="1"/>
  <c r="I235" i="17"/>
  <c r="K235" i="17"/>
  <c r="O235" i="17"/>
  <c r="Q235" i="17"/>
  <c r="V235" i="17"/>
  <c r="G241" i="17"/>
  <c r="I241" i="17"/>
  <c r="K241" i="17"/>
  <c r="M241" i="17"/>
  <c r="O241" i="17"/>
  <c r="Q241" i="17"/>
  <c r="V241" i="17"/>
  <c r="G247" i="17"/>
  <c r="I247" i="17"/>
  <c r="K247" i="17"/>
  <c r="M247" i="17"/>
  <c r="O247" i="17"/>
  <c r="Q247" i="17"/>
  <c r="V247" i="17"/>
  <c r="G252" i="17"/>
  <c r="M252" i="17" s="1"/>
  <c r="I252" i="17"/>
  <c r="I251" i="17" s="1"/>
  <c r="K252" i="17"/>
  <c r="O252" i="17"/>
  <c r="O251" i="17" s="1"/>
  <c r="Q252" i="17"/>
  <c r="V252" i="17"/>
  <c r="V251" i="17" s="1"/>
  <c r="G256" i="17"/>
  <c r="M256" i="17" s="1"/>
  <c r="I256" i="17"/>
  <c r="K256" i="17"/>
  <c r="O256" i="17"/>
  <c r="Q256" i="17"/>
  <c r="V256" i="17"/>
  <c r="G260" i="17"/>
  <c r="I260" i="17"/>
  <c r="K260" i="17"/>
  <c r="M260" i="17"/>
  <c r="O260" i="17"/>
  <c r="Q260" i="17"/>
  <c r="Q251" i="17" s="1"/>
  <c r="V260" i="17"/>
  <c r="G264" i="17"/>
  <c r="I264" i="17"/>
  <c r="K264" i="17"/>
  <c r="M264" i="17"/>
  <c r="O264" i="17"/>
  <c r="Q264" i="17"/>
  <c r="V264" i="17"/>
  <c r="G268" i="17"/>
  <c r="I268" i="17"/>
  <c r="K268" i="17"/>
  <c r="M268" i="17"/>
  <c r="O268" i="17"/>
  <c r="Q268" i="17"/>
  <c r="V268" i="17"/>
  <c r="G270" i="17"/>
  <c r="M270" i="17" s="1"/>
  <c r="I270" i="17"/>
  <c r="K270" i="17"/>
  <c r="K251" i="17" s="1"/>
  <c r="O270" i="17"/>
  <c r="Q270" i="17"/>
  <c r="V270" i="17"/>
  <c r="G272" i="17"/>
  <c r="M272" i="17" s="1"/>
  <c r="I272" i="17"/>
  <c r="K272" i="17"/>
  <c r="O272" i="17"/>
  <c r="Q272" i="17"/>
  <c r="V272" i="17"/>
  <c r="G274" i="17"/>
  <c r="M274" i="17" s="1"/>
  <c r="I274" i="17"/>
  <c r="K274" i="17"/>
  <c r="O274" i="17"/>
  <c r="Q274" i="17"/>
  <c r="V274" i="17"/>
  <c r="G276" i="17"/>
  <c r="I276" i="17"/>
  <c r="K276" i="17"/>
  <c r="M276" i="17"/>
  <c r="O276" i="17"/>
  <c r="Q276" i="17"/>
  <c r="V276" i="17"/>
  <c r="G278" i="17"/>
  <c r="I278" i="17"/>
  <c r="K278" i="17"/>
  <c r="M278" i="17"/>
  <c r="O278" i="17"/>
  <c r="Q278" i="17"/>
  <c r="V278" i="17"/>
  <c r="G280" i="17"/>
  <c r="I280" i="17"/>
  <c r="K280" i="17"/>
  <c r="M280" i="17"/>
  <c r="O280" i="17"/>
  <c r="Q280" i="17"/>
  <c r="V280" i="17"/>
  <c r="G282" i="17"/>
  <c r="M282" i="17" s="1"/>
  <c r="I282" i="17"/>
  <c r="K282" i="17"/>
  <c r="O282" i="17"/>
  <c r="Q282" i="17"/>
  <c r="V282" i="17"/>
  <c r="G284" i="17"/>
  <c r="M284" i="17" s="1"/>
  <c r="I284" i="17"/>
  <c r="K284" i="17"/>
  <c r="O284" i="17"/>
  <c r="Q284" i="17"/>
  <c r="V284" i="17"/>
  <c r="G286" i="17"/>
  <c r="M286" i="17" s="1"/>
  <c r="I286" i="17"/>
  <c r="K286" i="17"/>
  <c r="O286" i="17"/>
  <c r="Q286" i="17"/>
  <c r="V286" i="17"/>
  <c r="G290" i="17"/>
  <c r="I290" i="17"/>
  <c r="K290" i="17"/>
  <c r="M290" i="17"/>
  <c r="O290" i="17"/>
  <c r="Q290" i="17"/>
  <c r="V290" i="17"/>
  <c r="G294" i="17"/>
  <c r="I294" i="17"/>
  <c r="K294" i="17"/>
  <c r="M294" i="17"/>
  <c r="O294" i="17"/>
  <c r="Q294" i="17"/>
  <c r="V294" i="17"/>
  <c r="G298" i="17"/>
  <c r="I298" i="17"/>
  <c r="K298" i="17"/>
  <c r="M298" i="17"/>
  <c r="O298" i="17"/>
  <c r="Q298" i="17"/>
  <c r="V298" i="17"/>
  <c r="G300" i="17"/>
  <c r="M300" i="17" s="1"/>
  <c r="I300" i="17"/>
  <c r="K300" i="17"/>
  <c r="O300" i="17"/>
  <c r="Q300" i="17"/>
  <c r="V300" i="17"/>
  <c r="G304" i="17"/>
  <c r="M304" i="17" s="1"/>
  <c r="I304" i="17"/>
  <c r="K304" i="17"/>
  <c r="O304" i="17"/>
  <c r="Q304" i="17"/>
  <c r="V304" i="17"/>
  <c r="G308" i="17"/>
  <c r="M308" i="17" s="1"/>
  <c r="I308" i="17"/>
  <c r="K308" i="17"/>
  <c r="O308" i="17"/>
  <c r="Q308" i="17"/>
  <c r="V308" i="17"/>
  <c r="G312" i="17"/>
  <c r="I312" i="17"/>
  <c r="K312" i="17"/>
  <c r="M312" i="17"/>
  <c r="O312" i="17"/>
  <c r="Q312" i="17"/>
  <c r="V312" i="17"/>
  <c r="G317" i="17"/>
  <c r="I317" i="17"/>
  <c r="K317" i="17"/>
  <c r="M317" i="17"/>
  <c r="O317" i="17"/>
  <c r="Q317" i="17"/>
  <c r="V317" i="17"/>
  <c r="G323" i="17"/>
  <c r="I323" i="17"/>
  <c r="K323" i="17"/>
  <c r="M323" i="17"/>
  <c r="O323" i="17"/>
  <c r="Q323" i="17"/>
  <c r="V323" i="17"/>
  <c r="G327" i="17"/>
  <c r="M327" i="17" s="1"/>
  <c r="I327" i="17"/>
  <c r="K327" i="17"/>
  <c r="O327" i="17"/>
  <c r="Q327" i="17"/>
  <c r="V327" i="17"/>
  <c r="G331" i="17"/>
  <c r="M331" i="17" s="1"/>
  <c r="I331" i="17"/>
  <c r="K331" i="17"/>
  <c r="O331" i="17"/>
  <c r="Q331" i="17"/>
  <c r="V331" i="17"/>
  <c r="G335" i="17"/>
  <c r="M335" i="17" s="1"/>
  <c r="I335" i="17"/>
  <c r="K335" i="17"/>
  <c r="O335" i="17"/>
  <c r="Q335" i="17"/>
  <c r="V335" i="17"/>
  <c r="G339" i="17"/>
  <c r="I339" i="17"/>
  <c r="K339" i="17"/>
  <c r="M339" i="17"/>
  <c r="O339" i="17"/>
  <c r="Q339" i="17"/>
  <c r="V339" i="17"/>
  <c r="G344" i="17"/>
  <c r="G343" i="17" s="1"/>
  <c r="I344" i="17"/>
  <c r="K344" i="17"/>
  <c r="K343" i="17" s="1"/>
  <c r="M344" i="17"/>
  <c r="O344" i="17"/>
  <c r="Q344" i="17"/>
  <c r="Q343" i="17" s="1"/>
  <c r="V344" i="17"/>
  <c r="V343" i="17" s="1"/>
  <c r="G348" i="17"/>
  <c r="M348" i="17" s="1"/>
  <c r="I348" i="17"/>
  <c r="K348" i="17"/>
  <c r="O348" i="17"/>
  <c r="Q348" i="17"/>
  <c r="V348" i="17"/>
  <c r="G352" i="17"/>
  <c r="M352" i="17" s="1"/>
  <c r="I352" i="17"/>
  <c r="I343" i="17" s="1"/>
  <c r="K352" i="17"/>
  <c r="O352" i="17"/>
  <c r="Q352" i="17"/>
  <c r="V352" i="17"/>
  <c r="G356" i="17"/>
  <c r="M356" i="17" s="1"/>
  <c r="I356" i="17"/>
  <c r="K356" i="17"/>
  <c r="O356" i="17"/>
  <c r="Q356" i="17"/>
  <c r="V356" i="17"/>
  <c r="G360" i="17"/>
  <c r="I360" i="17"/>
  <c r="K360" i="17"/>
  <c r="M360" i="17"/>
  <c r="O360" i="17"/>
  <c r="Q360" i="17"/>
  <c r="V360" i="17"/>
  <c r="G362" i="17"/>
  <c r="I362" i="17"/>
  <c r="K362" i="17"/>
  <c r="M362" i="17"/>
  <c r="O362" i="17"/>
  <c r="O343" i="17" s="1"/>
  <c r="Q362" i="17"/>
  <c r="V362" i="17"/>
  <c r="G364" i="17"/>
  <c r="I364" i="17"/>
  <c r="K364" i="17"/>
  <c r="M364" i="17"/>
  <c r="O364" i="17"/>
  <c r="Q364" i="17"/>
  <c r="V364" i="17"/>
  <c r="G366" i="17"/>
  <c r="M366" i="17" s="1"/>
  <c r="I366" i="17"/>
  <c r="K366" i="17"/>
  <c r="O366" i="17"/>
  <c r="Q366" i="17"/>
  <c r="V366" i="17"/>
  <c r="G368" i="17"/>
  <c r="M368" i="17" s="1"/>
  <c r="I368" i="17"/>
  <c r="K368" i="17"/>
  <c r="O368" i="17"/>
  <c r="Q368" i="17"/>
  <c r="V368" i="17"/>
  <c r="G370" i="17"/>
  <c r="M370" i="17" s="1"/>
  <c r="I370" i="17"/>
  <c r="K370" i="17"/>
  <c r="O370" i="17"/>
  <c r="Q370" i="17"/>
  <c r="V370" i="17"/>
  <c r="G372" i="17"/>
  <c r="I372" i="17"/>
  <c r="K372" i="17"/>
  <c r="M372" i="17"/>
  <c r="O372" i="17"/>
  <c r="Q372" i="17"/>
  <c r="V372" i="17"/>
  <c r="G374" i="17"/>
  <c r="I374" i="17"/>
  <c r="K374" i="17"/>
  <c r="M374" i="17"/>
  <c r="O374" i="17"/>
  <c r="Q374" i="17"/>
  <c r="V374" i="17"/>
  <c r="G376" i="17"/>
  <c r="I376" i="17"/>
  <c r="K376" i="17"/>
  <c r="M376" i="17"/>
  <c r="O376" i="17"/>
  <c r="Q376" i="17"/>
  <c r="V376" i="17"/>
  <c r="G378" i="17"/>
  <c r="M378" i="17" s="1"/>
  <c r="I378" i="17"/>
  <c r="K378" i="17"/>
  <c r="O378" i="17"/>
  <c r="Q378" i="17"/>
  <c r="V378" i="17"/>
  <c r="G380" i="17"/>
  <c r="M380" i="17" s="1"/>
  <c r="I380" i="17"/>
  <c r="K380" i="17"/>
  <c r="O380" i="17"/>
  <c r="Q380" i="17"/>
  <c r="V380" i="17"/>
  <c r="G382" i="17"/>
  <c r="M382" i="17" s="1"/>
  <c r="I382" i="17"/>
  <c r="K382" i="17"/>
  <c r="O382" i="17"/>
  <c r="Q382" i="17"/>
  <c r="V382" i="17"/>
  <c r="G384" i="17"/>
  <c r="I384" i="17"/>
  <c r="K384" i="17"/>
  <c r="M384" i="17"/>
  <c r="O384" i="17"/>
  <c r="Q384" i="17"/>
  <c r="V384" i="17"/>
  <c r="G386" i="17"/>
  <c r="I386" i="17"/>
  <c r="K386" i="17"/>
  <c r="M386" i="17"/>
  <c r="O386" i="17"/>
  <c r="Q386" i="17"/>
  <c r="V386" i="17"/>
  <c r="G388" i="17"/>
  <c r="I388" i="17"/>
  <c r="K388" i="17"/>
  <c r="M388" i="17"/>
  <c r="O388" i="17"/>
  <c r="Q388" i="17"/>
  <c r="V388" i="17"/>
  <c r="G390" i="17"/>
  <c r="M390" i="17" s="1"/>
  <c r="I390" i="17"/>
  <c r="K390" i="17"/>
  <c r="O390" i="17"/>
  <c r="Q390" i="17"/>
  <c r="V390" i="17"/>
  <c r="G394" i="17"/>
  <c r="M394" i="17" s="1"/>
  <c r="I394" i="17"/>
  <c r="K394" i="17"/>
  <c r="O394" i="17"/>
  <c r="Q394" i="17"/>
  <c r="V394" i="17"/>
  <c r="G398" i="17"/>
  <c r="M398" i="17" s="1"/>
  <c r="I398" i="17"/>
  <c r="K398" i="17"/>
  <c r="O398" i="17"/>
  <c r="Q398" i="17"/>
  <c r="V398" i="17"/>
  <c r="G402" i="17"/>
  <c r="I402" i="17"/>
  <c r="K402" i="17"/>
  <c r="M402" i="17"/>
  <c r="O402" i="17"/>
  <c r="Q402" i="17"/>
  <c r="V402" i="17"/>
  <c r="G406" i="17"/>
  <c r="I406" i="17"/>
  <c r="K406" i="17"/>
  <c r="M406" i="17"/>
  <c r="O406" i="17"/>
  <c r="Q406" i="17"/>
  <c r="V406" i="17"/>
  <c r="G410" i="17"/>
  <c r="I410" i="17"/>
  <c r="K410" i="17"/>
  <c r="M410" i="17"/>
  <c r="O410" i="17"/>
  <c r="Q410" i="17"/>
  <c r="V410" i="17"/>
  <c r="G415" i="17"/>
  <c r="M415" i="17" s="1"/>
  <c r="I415" i="17"/>
  <c r="K415" i="17"/>
  <c r="O415" i="17"/>
  <c r="Q415" i="17"/>
  <c r="V415" i="17"/>
  <c r="G421" i="17"/>
  <c r="M421" i="17" s="1"/>
  <c r="I421" i="17"/>
  <c r="K421" i="17"/>
  <c r="O421" i="17"/>
  <c r="Q421" i="17"/>
  <c r="V421" i="17"/>
  <c r="G425" i="17"/>
  <c r="M425" i="17" s="1"/>
  <c r="I425" i="17"/>
  <c r="K425" i="17"/>
  <c r="O425" i="17"/>
  <c r="Q425" i="17"/>
  <c r="V425" i="17"/>
  <c r="G429" i="17"/>
  <c r="I429" i="17"/>
  <c r="K429" i="17"/>
  <c r="M429" i="17"/>
  <c r="O429" i="17"/>
  <c r="Q429" i="17"/>
  <c r="V429" i="17"/>
  <c r="G434" i="17"/>
  <c r="G433" i="17" s="1"/>
  <c r="I434" i="17"/>
  <c r="K434" i="17"/>
  <c r="K433" i="17" s="1"/>
  <c r="M434" i="17"/>
  <c r="O434" i="17"/>
  <c r="Q434" i="17"/>
  <c r="Q433" i="17" s="1"/>
  <c r="V434" i="17"/>
  <c r="V433" i="17" s="1"/>
  <c r="G438" i="17"/>
  <c r="M438" i="17" s="1"/>
  <c r="I438" i="17"/>
  <c r="K438" i="17"/>
  <c r="O438" i="17"/>
  <c r="Q438" i="17"/>
  <c r="V438" i="17"/>
  <c r="G442" i="17"/>
  <c r="M442" i="17" s="1"/>
  <c r="I442" i="17"/>
  <c r="I433" i="17" s="1"/>
  <c r="K442" i="17"/>
  <c r="O442" i="17"/>
  <c r="Q442" i="17"/>
  <c r="V442" i="17"/>
  <c r="G446" i="17"/>
  <c r="M446" i="17" s="1"/>
  <c r="I446" i="17"/>
  <c r="K446" i="17"/>
  <c r="O446" i="17"/>
  <c r="Q446" i="17"/>
  <c r="V446" i="17"/>
  <c r="G450" i="17"/>
  <c r="M450" i="17" s="1"/>
  <c r="I450" i="17"/>
  <c r="K450" i="17"/>
  <c r="O450" i="17"/>
  <c r="Q450" i="17"/>
  <c r="V450" i="17"/>
  <c r="G452" i="17"/>
  <c r="I452" i="17"/>
  <c r="K452" i="17"/>
  <c r="M452" i="17"/>
  <c r="O452" i="17"/>
  <c r="O433" i="17" s="1"/>
  <c r="Q452" i="17"/>
  <c r="V452" i="17"/>
  <c r="G454" i="17"/>
  <c r="I454" i="17"/>
  <c r="K454" i="17"/>
  <c r="M454" i="17"/>
  <c r="O454" i="17"/>
  <c r="Q454" i="17"/>
  <c r="V454" i="17"/>
  <c r="G456" i="17"/>
  <c r="I456" i="17"/>
  <c r="K456" i="17"/>
  <c r="M456" i="17"/>
  <c r="O456" i="17"/>
  <c r="Q456" i="17"/>
  <c r="V456" i="17"/>
  <c r="G458" i="17"/>
  <c r="M458" i="17" s="1"/>
  <c r="I458" i="17"/>
  <c r="K458" i="17"/>
  <c r="O458" i="17"/>
  <c r="Q458" i="17"/>
  <c r="V458" i="17"/>
  <c r="G460" i="17"/>
  <c r="M460" i="17" s="1"/>
  <c r="I460" i="17"/>
  <c r="K460" i="17"/>
  <c r="O460" i="17"/>
  <c r="Q460" i="17"/>
  <c r="V460" i="17"/>
  <c r="G462" i="17"/>
  <c r="I462" i="17"/>
  <c r="K462" i="17"/>
  <c r="M462" i="17"/>
  <c r="O462" i="17"/>
  <c r="Q462" i="17"/>
  <c r="V462" i="17"/>
  <c r="G464" i="17"/>
  <c r="I464" i="17"/>
  <c r="K464" i="17"/>
  <c r="M464" i="17"/>
  <c r="O464" i="17"/>
  <c r="Q464" i="17"/>
  <c r="V464" i="17"/>
  <c r="G466" i="17"/>
  <c r="I466" i="17"/>
  <c r="K466" i="17"/>
  <c r="M466" i="17"/>
  <c r="O466" i="17"/>
  <c r="Q466" i="17"/>
  <c r="V466" i="17"/>
  <c r="G468" i="17"/>
  <c r="I468" i="17"/>
  <c r="K468" i="17"/>
  <c r="M468" i="17"/>
  <c r="O468" i="17"/>
  <c r="Q468" i="17"/>
  <c r="V468" i="17"/>
  <c r="G470" i="17"/>
  <c r="M470" i="17" s="1"/>
  <c r="I470" i="17"/>
  <c r="K470" i="17"/>
  <c r="O470" i="17"/>
  <c r="Q470" i="17"/>
  <c r="V470" i="17"/>
  <c r="G472" i="17"/>
  <c r="M472" i="17" s="1"/>
  <c r="I472" i="17"/>
  <c r="K472" i="17"/>
  <c r="O472" i="17"/>
  <c r="Q472" i="17"/>
  <c r="V472" i="17"/>
  <c r="G474" i="17"/>
  <c r="M474" i="17" s="1"/>
  <c r="I474" i="17"/>
  <c r="K474" i="17"/>
  <c r="O474" i="17"/>
  <c r="Q474" i="17"/>
  <c r="V474" i="17"/>
  <c r="G476" i="17"/>
  <c r="I476" i="17"/>
  <c r="K476" i="17"/>
  <c r="M476" i="17"/>
  <c r="O476" i="17"/>
  <c r="Q476" i="17"/>
  <c r="V476" i="17"/>
  <c r="G478" i="17"/>
  <c r="I478" i="17"/>
  <c r="K478" i="17"/>
  <c r="M478" i="17"/>
  <c r="O478" i="17"/>
  <c r="Q478" i="17"/>
  <c r="V478" i="17"/>
  <c r="G480" i="17"/>
  <c r="I480" i="17"/>
  <c r="K480" i="17"/>
  <c r="M480" i="17"/>
  <c r="O480" i="17"/>
  <c r="Q480" i="17"/>
  <c r="V480" i="17"/>
  <c r="G482" i="17"/>
  <c r="M482" i="17" s="1"/>
  <c r="I482" i="17"/>
  <c r="K482" i="17"/>
  <c r="O482" i="17"/>
  <c r="Q482" i="17"/>
  <c r="V482" i="17"/>
  <c r="G484" i="17"/>
  <c r="M484" i="17" s="1"/>
  <c r="I484" i="17"/>
  <c r="K484" i="17"/>
  <c r="O484" i="17"/>
  <c r="Q484" i="17"/>
  <c r="V484" i="17"/>
  <c r="G486" i="17"/>
  <c r="I486" i="17"/>
  <c r="K486" i="17"/>
  <c r="M486" i="17"/>
  <c r="O486" i="17"/>
  <c r="Q486" i="17"/>
  <c r="V486" i="17"/>
  <c r="G488" i="17"/>
  <c r="I488" i="17"/>
  <c r="K488" i="17"/>
  <c r="M488" i="17"/>
  <c r="O488" i="17"/>
  <c r="Q488" i="17"/>
  <c r="V488" i="17"/>
  <c r="G490" i="17"/>
  <c r="I490" i="17"/>
  <c r="K490" i="17"/>
  <c r="M490" i="17"/>
  <c r="O490" i="17"/>
  <c r="Q490" i="17"/>
  <c r="V490" i="17"/>
  <c r="G494" i="17"/>
  <c r="M494" i="17" s="1"/>
  <c r="I494" i="17"/>
  <c r="K494" i="17"/>
  <c r="O494" i="17"/>
  <c r="Q494" i="17"/>
  <c r="V494" i="17"/>
  <c r="G498" i="17"/>
  <c r="M498" i="17" s="1"/>
  <c r="I498" i="17"/>
  <c r="K498" i="17"/>
  <c r="O498" i="17"/>
  <c r="Q498" i="17"/>
  <c r="V498" i="17"/>
  <c r="G502" i="17"/>
  <c r="M502" i="17" s="1"/>
  <c r="I502" i="17"/>
  <c r="K502" i="17"/>
  <c r="O502" i="17"/>
  <c r="Q502" i="17"/>
  <c r="V502" i="17"/>
  <c r="G506" i="17"/>
  <c r="I506" i="17"/>
  <c r="K506" i="17"/>
  <c r="M506" i="17"/>
  <c r="O506" i="17"/>
  <c r="Q506" i="17"/>
  <c r="V506" i="17"/>
  <c r="G510" i="17"/>
  <c r="I510" i="17"/>
  <c r="K510" i="17"/>
  <c r="M510" i="17"/>
  <c r="O510" i="17"/>
  <c r="Q510" i="17"/>
  <c r="V510" i="17"/>
  <c r="G515" i="17"/>
  <c r="I515" i="17"/>
  <c r="K515" i="17"/>
  <c r="M515" i="17"/>
  <c r="O515" i="17"/>
  <c r="Q515" i="17"/>
  <c r="V515" i="17"/>
  <c r="G521" i="17"/>
  <c r="I521" i="17"/>
  <c r="K521" i="17"/>
  <c r="M521" i="17"/>
  <c r="O521" i="17"/>
  <c r="Q521" i="17"/>
  <c r="V521" i="17"/>
  <c r="G525" i="17"/>
  <c r="M525" i="17" s="1"/>
  <c r="I525" i="17"/>
  <c r="K525" i="17"/>
  <c r="O525" i="17"/>
  <c r="Q525" i="17"/>
  <c r="V525" i="17"/>
  <c r="G530" i="17"/>
  <c r="M530" i="17" s="1"/>
  <c r="I530" i="17"/>
  <c r="I529" i="17" s="1"/>
  <c r="K530" i="17"/>
  <c r="K529" i="17" s="1"/>
  <c r="O530" i="17"/>
  <c r="O529" i="17" s="1"/>
  <c r="Q530" i="17"/>
  <c r="Q529" i="17" s="1"/>
  <c r="V530" i="17"/>
  <c r="G534" i="17"/>
  <c r="I534" i="17"/>
  <c r="K534" i="17"/>
  <c r="M534" i="17"/>
  <c r="O534" i="17"/>
  <c r="Q534" i="17"/>
  <c r="V534" i="17"/>
  <c r="G538" i="17"/>
  <c r="I538" i="17"/>
  <c r="K538" i="17"/>
  <c r="M538" i="17"/>
  <c r="O538" i="17"/>
  <c r="Q538" i="17"/>
  <c r="V538" i="17"/>
  <c r="G544" i="17"/>
  <c r="M544" i="17" s="1"/>
  <c r="I544" i="17"/>
  <c r="K544" i="17"/>
  <c r="O544" i="17"/>
  <c r="Q544" i="17"/>
  <c r="V544" i="17"/>
  <c r="G548" i="17"/>
  <c r="M548" i="17" s="1"/>
  <c r="I548" i="17"/>
  <c r="K548" i="17"/>
  <c r="O548" i="17"/>
  <c r="Q548" i="17"/>
  <c r="V548" i="17"/>
  <c r="G552" i="17"/>
  <c r="G529" i="17" s="1"/>
  <c r="I552" i="17"/>
  <c r="K552" i="17"/>
  <c r="O552" i="17"/>
  <c r="Q552" i="17"/>
  <c r="V552" i="17"/>
  <c r="V529" i="17" s="1"/>
  <c r="G556" i="17"/>
  <c r="I556" i="17"/>
  <c r="K556" i="17"/>
  <c r="M556" i="17"/>
  <c r="O556" i="17"/>
  <c r="Q556" i="17"/>
  <c r="V556" i="17"/>
  <c r="G560" i="17"/>
  <c r="I560" i="17"/>
  <c r="K560" i="17"/>
  <c r="M560" i="17"/>
  <c r="O560" i="17"/>
  <c r="Q560" i="17"/>
  <c r="V560" i="17"/>
  <c r="G564" i="17"/>
  <c r="I564" i="17"/>
  <c r="K564" i="17"/>
  <c r="M564" i="17"/>
  <c r="O564" i="17"/>
  <c r="Q564" i="17"/>
  <c r="V564" i="17"/>
  <c r="G566" i="17"/>
  <c r="I566" i="17"/>
  <c r="K566" i="17"/>
  <c r="M566" i="17"/>
  <c r="O566" i="17"/>
  <c r="Q566" i="17"/>
  <c r="V566" i="17"/>
  <c r="G570" i="17"/>
  <c r="M570" i="17" s="1"/>
  <c r="I570" i="17"/>
  <c r="K570" i="17"/>
  <c r="O570" i="17"/>
  <c r="Q570" i="17"/>
  <c r="V570" i="17"/>
  <c r="G574" i="17"/>
  <c r="M574" i="17" s="1"/>
  <c r="I574" i="17"/>
  <c r="K574" i="17"/>
  <c r="O574" i="17"/>
  <c r="Q574" i="17"/>
  <c r="V574" i="17"/>
  <c r="G578" i="17"/>
  <c r="M578" i="17" s="1"/>
  <c r="I578" i="17"/>
  <c r="K578" i="17"/>
  <c r="O578" i="17"/>
  <c r="Q578" i="17"/>
  <c r="V578" i="17"/>
  <c r="G582" i="17"/>
  <c r="I582" i="17"/>
  <c r="K582" i="17"/>
  <c r="M582" i="17"/>
  <c r="O582" i="17"/>
  <c r="Q582" i="17"/>
  <c r="V582" i="17"/>
  <c r="G586" i="17"/>
  <c r="I586" i="17"/>
  <c r="K586" i="17"/>
  <c r="M586" i="17"/>
  <c r="O586" i="17"/>
  <c r="Q586" i="17"/>
  <c r="V586" i="17"/>
  <c r="G590" i="17"/>
  <c r="I590" i="17"/>
  <c r="K590" i="17"/>
  <c r="M590" i="17"/>
  <c r="O590" i="17"/>
  <c r="Q590" i="17"/>
  <c r="V590" i="17"/>
  <c r="G594" i="17"/>
  <c r="M594" i="17" s="1"/>
  <c r="I594" i="17"/>
  <c r="K594" i="17"/>
  <c r="O594" i="17"/>
  <c r="Q594" i="17"/>
  <c r="V594" i="17"/>
  <c r="G599" i="17"/>
  <c r="M599" i="17" s="1"/>
  <c r="I599" i="17"/>
  <c r="I598" i="17" s="1"/>
  <c r="K599" i="17"/>
  <c r="K598" i="17" s="1"/>
  <c r="O599" i="17"/>
  <c r="O598" i="17" s="1"/>
  <c r="Q599" i="17"/>
  <c r="Q598" i="17" s="1"/>
  <c r="V599" i="17"/>
  <c r="G603" i="17"/>
  <c r="I603" i="17"/>
  <c r="K603" i="17"/>
  <c r="M603" i="17"/>
  <c r="O603" i="17"/>
  <c r="Q603" i="17"/>
  <c r="V603" i="17"/>
  <c r="G607" i="17"/>
  <c r="I607" i="17"/>
  <c r="K607" i="17"/>
  <c r="M607" i="17"/>
  <c r="O607" i="17"/>
  <c r="Q607" i="17"/>
  <c r="V607" i="17"/>
  <c r="G613" i="17"/>
  <c r="I613" i="17"/>
  <c r="K613" i="17"/>
  <c r="M613" i="17"/>
  <c r="O613" i="17"/>
  <c r="Q613" i="17"/>
  <c r="V613" i="17"/>
  <c r="G617" i="17"/>
  <c r="M617" i="17" s="1"/>
  <c r="I617" i="17"/>
  <c r="K617" i="17"/>
  <c r="O617" i="17"/>
  <c r="Q617" i="17"/>
  <c r="V617" i="17"/>
  <c r="G621" i="17"/>
  <c r="G598" i="17" s="1"/>
  <c r="I621" i="17"/>
  <c r="K621" i="17"/>
  <c r="O621" i="17"/>
  <c r="Q621" i="17"/>
  <c r="V621" i="17"/>
  <c r="V598" i="17" s="1"/>
  <c r="G625" i="17"/>
  <c r="I625" i="17"/>
  <c r="K625" i="17"/>
  <c r="M625" i="17"/>
  <c r="O625" i="17"/>
  <c r="Q625" i="17"/>
  <c r="V625" i="17"/>
  <c r="G629" i="17"/>
  <c r="I629" i="17"/>
  <c r="K629" i="17"/>
  <c r="M629" i="17"/>
  <c r="O629" i="17"/>
  <c r="Q629" i="17"/>
  <c r="V629" i="17"/>
  <c r="G633" i="17"/>
  <c r="I633" i="17"/>
  <c r="K633" i="17"/>
  <c r="M633" i="17"/>
  <c r="O633" i="17"/>
  <c r="Q633" i="17"/>
  <c r="V633" i="17"/>
  <c r="G635" i="17"/>
  <c r="I635" i="17"/>
  <c r="K635" i="17"/>
  <c r="M635" i="17"/>
  <c r="O635" i="17"/>
  <c r="Q635" i="17"/>
  <c r="V635" i="17"/>
  <c r="G637" i="17"/>
  <c r="M637" i="17" s="1"/>
  <c r="I637" i="17"/>
  <c r="K637" i="17"/>
  <c r="O637" i="17"/>
  <c r="Q637" i="17"/>
  <c r="V637" i="17"/>
  <c r="G639" i="17"/>
  <c r="M639" i="17" s="1"/>
  <c r="I639" i="17"/>
  <c r="K639" i="17"/>
  <c r="O639" i="17"/>
  <c r="Q639" i="17"/>
  <c r="V639" i="17"/>
  <c r="G641" i="17"/>
  <c r="I641" i="17"/>
  <c r="K641" i="17"/>
  <c r="M641" i="17"/>
  <c r="O641" i="17"/>
  <c r="Q641" i="17"/>
  <c r="V641" i="17"/>
  <c r="G643" i="17"/>
  <c r="I643" i="17"/>
  <c r="K643" i="17"/>
  <c r="M643" i="17"/>
  <c r="O643" i="17"/>
  <c r="Q643" i="17"/>
  <c r="V643" i="17"/>
  <c r="G645" i="17"/>
  <c r="I645" i="17"/>
  <c r="K645" i="17"/>
  <c r="M645" i="17"/>
  <c r="O645" i="17"/>
  <c r="Q645" i="17"/>
  <c r="V645" i="17"/>
  <c r="G647" i="17"/>
  <c r="I647" i="17"/>
  <c r="K647" i="17"/>
  <c r="M647" i="17"/>
  <c r="O647" i="17"/>
  <c r="Q647" i="17"/>
  <c r="V647" i="17"/>
  <c r="G649" i="17"/>
  <c r="M649" i="17" s="1"/>
  <c r="I649" i="17"/>
  <c r="K649" i="17"/>
  <c r="O649" i="17"/>
  <c r="Q649" i="17"/>
  <c r="V649" i="17"/>
  <c r="G651" i="17"/>
  <c r="M651" i="17" s="1"/>
  <c r="I651" i="17"/>
  <c r="K651" i="17"/>
  <c r="O651" i="17"/>
  <c r="Q651" i="17"/>
  <c r="V651" i="17"/>
  <c r="G653" i="17"/>
  <c r="I653" i="17"/>
  <c r="K653" i="17"/>
  <c r="M653" i="17"/>
  <c r="O653" i="17"/>
  <c r="Q653" i="17"/>
  <c r="V653" i="17"/>
  <c r="G655" i="17"/>
  <c r="I655" i="17"/>
  <c r="K655" i="17"/>
  <c r="M655" i="17"/>
  <c r="O655" i="17"/>
  <c r="Q655" i="17"/>
  <c r="V655" i="17"/>
  <c r="G657" i="17"/>
  <c r="I657" i="17"/>
  <c r="K657" i="17"/>
  <c r="M657" i="17"/>
  <c r="O657" i="17"/>
  <c r="Q657" i="17"/>
  <c r="V657" i="17"/>
  <c r="G659" i="17"/>
  <c r="I659" i="17"/>
  <c r="K659" i="17"/>
  <c r="M659" i="17"/>
  <c r="O659" i="17"/>
  <c r="Q659" i="17"/>
  <c r="V659" i="17"/>
  <c r="G661" i="17"/>
  <c r="M661" i="17" s="1"/>
  <c r="I661" i="17"/>
  <c r="K661" i="17"/>
  <c r="O661" i="17"/>
  <c r="Q661" i="17"/>
  <c r="V661" i="17"/>
  <c r="G663" i="17"/>
  <c r="M663" i="17" s="1"/>
  <c r="I663" i="17"/>
  <c r="K663" i="17"/>
  <c r="O663" i="17"/>
  <c r="Q663" i="17"/>
  <c r="V663" i="17"/>
  <c r="G665" i="17"/>
  <c r="I665" i="17"/>
  <c r="K665" i="17"/>
  <c r="M665" i="17"/>
  <c r="O665" i="17"/>
  <c r="Q665" i="17"/>
  <c r="V665" i="17"/>
  <c r="G667" i="17"/>
  <c r="I667" i="17"/>
  <c r="K667" i="17"/>
  <c r="M667" i="17"/>
  <c r="O667" i="17"/>
  <c r="Q667" i="17"/>
  <c r="V667" i="17"/>
  <c r="G669" i="17"/>
  <c r="I669" i="17"/>
  <c r="K669" i="17"/>
  <c r="M669" i="17"/>
  <c r="O669" i="17"/>
  <c r="Q669" i="17"/>
  <c r="V669" i="17"/>
  <c r="G671" i="17"/>
  <c r="I671" i="17"/>
  <c r="K671" i="17"/>
  <c r="M671" i="17"/>
  <c r="O671" i="17"/>
  <c r="Q671" i="17"/>
  <c r="V671" i="17"/>
  <c r="G673" i="17"/>
  <c r="M673" i="17" s="1"/>
  <c r="I673" i="17"/>
  <c r="K673" i="17"/>
  <c r="O673" i="17"/>
  <c r="Q673" i="17"/>
  <c r="V673" i="17"/>
  <c r="G675" i="17"/>
  <c r="M675" i="17" s="1"/>
  <c r="I675" i="17"/>
  <c r="K675" i="17"/>
  <c r="O675" i="17"/>
  <c r="Q675" i="17"/>
  <c r="V675" i="17"/>
  <c r="G677" i="17"/>
  <c r="I677" i="17"/>
  <c r="K677" i="17"/>
  <c r="M677" i="17"/>
  <c r="O677" i="17"/>
  <c r="Q677" i="17"/>
  <c r="V677" i="17"/>
  <c r="G679" i="17"/>
  <c r="I679" i="17"/>
  <c r="K679" i="17"/>
  <c r="M679" i="17"/>
  <c r="O679" i="17"/>
  <c r="Q679" i="17"/>
  <c r="V679" i="17"/>
  <c r="G681" i="17"/>
  <c r="I681" i="17"/>
  <c r="K681" i="17"/>
  <c r="M681" i="17"/>
  <c r="O681" i="17"/>
  <c r="Q681" i="17"/>
  <c r="V681" i="17"/>
  <c r="G683" i="17"/>
  <c r="M683" i="17" s="1"/>
  <c r="I683" i="17"/>
  <c r="K683" i="17"/>
  <c r="O683" i="17"/>
  <c r="Q683" i="17"/>
  <c r="V683" i="17"/>
  <c r="G687" i="17"/>
  <c r="M687" i="17" s="1"/>
  <c r="I687" i="17"/>
  <c r="K687" i="17"/>
  <c r="O687" i="17"/>
  <c r="Q687" i="17"/>
  <c r="V687" i="17"/>
  <c r="G691" i="17"/>
  <c r="M691" i="17" s="1"/>
  <c r="I691" i="17"/>
  <c r="K691" i="17"/>
  <c r="O691" i="17"/>
  <c r="Q691" i="17"/>
  <c r="V691" i="17"/>
  <c r="G695" i="17"/>
  <c r="I695" i="17"/>
  <c r="K695" i="17"/>
  <c r="M695" i="17"/>
  <c r="O695" i="17"/>
  <c r="Q695" i="17"/>
  <c r="V695" i="17"/>
  <c r="G699" i="17"/>
  <c r="I699" i="17"/>
  <c r="K699" i="17"/>
  <c r="M699" i="17"/>
  <c r="O699" i="17"/>
  <c r="Q699" i="17"/>
  <c r="V699" i="17"/>
  <c r="G703" i="17"/>
  <c r="I703" i="17"/>
  <c r="K703" i="17"/>
  <c r="M703" i="17"/>
  <c r="O703" i="17"/>
  <c r="Q703" i="17"/>
  <c r="V703" i="17"/>
  <c r="G707" i="17"/>
  <c r="M707" i="17" s="1"/>
  <c r="I707" i="17"/>
  <c r="K707" i="17"/>
  <c r="O707" i="17"/>
  <c r="Q707" i="17"/>
  <c r="V707" i="17"/>
  <c r="G711" i="17"/>
  <c r="M711" i="17" s="1"/>
  <c r="I711" i="17"/>
  <c r="K711" i="17"/>
  <c r="O711" i="17"/>
  <c r="Q711" i="17"/>
  <c r="V711" i="17"/>
  <c r="G715" i="17"/>
  <c r="M715" i="17" s="1"/>
  <c r="I715" i="17"/>
  <c r="K715" i="17"/>
  <c r="O715" i="17"/>
  <c r="Q715" i="17"/>
  <c r="V715" i="17"/>
  <c r="G720" i="17"/>
  <c r="I720" i="17"/>
  <c r="I719" i="17" s="1"/>
  <c r="K720" i="17"/>
  <c r="M720" i="17"/>
  <c r="O720" i="17"/>
  <c r="O719" i="17" s="1"/>
  <c r="Q720" i="17"/>
  <c r="V720" i="17"/>
  <c r="G724" i="17"/>
  <c r="G719" i="17" s="1"/>
  <c r="I724" i="17"/>
  <c r="K724" i="17"/>
  <c r="M724" i="17"/>
  <c r="O724" i="17"/>
  <c r="Q724" i="17"/>
  <c r="V724" i="17"/>
  <c r="V719" i="17" s="1"/>
  <c r="G728" i="17"/>
  <c r="I728" i="17"/>
  <c r="K728" i="17"/>
  <c r="K719" i="17" s="1"/>
  <c r="M728" i="17"/>
  <c r="O728" i="17"/>
  <c r="Q728" i="17"/>
  <c r="V728" i="17"/>
  <c r="G734" i="17"/>
  <c r="M734" i="17" s="1"/>
  <c r="I734" i="17"/>
  <c r="K734" i="17"/>
  <c r="O734" i="17"/>
  <c r="Q734" i="17"/>
  <c r="V734" i="17"/>
  <c r="G738" i="17"/>
  <c r="M738" i="17" s="1"/>
  <c r="I738" i="17"/>
  <c r="K738" i="17"/>
  <c r="O738" i="17"/>
  <c r="Q738" i="17"/>
  <c r="V738" i="17"/>
  <c r="G742" i="17"/>
  <c r="I742" i="17"/>
  <c r="K742" i="17"/>
  <c r="M742" i="17"/>
  <c r="O742" i="17"/>
  <c r="Q742" i="17"/>
  <c r="Q719" i="17" s="1"/>
  <c r="V742" i="17"/>
  <c r="G748" i="17"/>
  <c r="I748" i="17"/>
  <c r="K748" i="17"/>
  <c r="M748" i="17"/>
  <c r="O748" i="17"/>
  <c r="Q748" i="17"/>
  <c r="V748" i="17"/>
  <c r="G754" i="17"/>
  <c r="I754" i="17"/>
  <c r="K754" i="17"/>
  <c r="M754" i="17"/>
  <c r="O754" i="17"/>
  <c r="Q754" i="17"/>
  <c r="V754" i="17"/>
  <c r="G758" i="17"/>
  <c r="M758" i="17" s="1"/>
  <c r="I758" i="17"/>
  <c r="K758" i="17"/>
  <c r="O758" i="17"/>
  <c r="Q758" i="17"/>
  <c r="V758" i="17"/>
  <c r="G762" i="17"/>
  <c r="M762" i="17" s="1"/>
  <c r="I762" i="17"/>
  <c r="K762" i="17"/>
  <c r="O762" i="17"/>
  <c r="Q762" i="17"/>
  <c r="V762" i="17"/>
  <c r="G764" i="17"/>
  <c r="M764" i="17" s="1"/>
  <c r="I764" i="17"/>
  <c r="K764" i="17"/>
  <c r="O764" i="17"/>
  <c r="Q764" i="17"/>
  <c r="V764" i="17"/>
  <c r="G766" i="17"/>
  <c r="I766" i="17"/>
  <c r="K766" i="17"/>
  <c r="M766" i="17"/>
  <c r="O766" i="17"/>
  <c r="Q766" i="17"/>
  <c r="V766" i="17"/>
  <c r="G768" i="17"/>
  <c r="I768" i="17"/>
  <c r="K768" i="17"/>
  <c r="M768" i="17"/>
  <c r="O768" i="17"/>
  <c r="Q768" i="17"/>
  <c r="V768" i="17"/>
  <c r="G770" i="17"/>
  <c r="I770" i="17"/>
  <c r="K770" i="17"/>
  <c r="M770" i="17"/>
  <c r="O770" i="17"/>
  <c r="Q770" i="17"/>
  <c r="V770" i="17"/>
  <c r="G772" i="17"/>
  <c r="M772" i="17" s="1"/>
  <c r="I772" i="17"/>
  <c r="K772" i="17"/>
  <c r="O772" i="17"/>
  <c r="Q772" i="17"/>
  <c r="V772" i="17"/>
  <c r="G778" i="17"/>
  <c r="M778" i="17" s="1"/>
  <c r="I778" i="17"/>
  <c r="K778" i="17"/>
  <c r="O778" i="17"/>
  <c r="Q778" i="17"/>
  <c r="V778" i="17"/>
  <c r="G784" i="17"/>
  <c r="M784" i="17" s="1"/>
  <c r="I784" i="17"/>
  <c r="K784" i="17"/>
  <c r="O784" i="17"/>
  <c r="Q784" i="17"/>
  <c r="V784" i="17"/>
  <c r="G788" i="17"/>
  <c r="I788" i="17"/>
  <c r="K788" i="17"/>
  <c r="M788" i="17"/>
  <c r="O788" i="17"/>
  <c r="Q788" i="17"/>
  <c r="V788" i="17"/>
  <c r="G792" i="17"/>
  <c r="M792" i="17" s="1"/>
  <c r="I792" i="17"/>
  <c r="K792" i="17"/>
  <c r="O792" i="17"/>
  <c r="Q792" i="17"/>
  <c r="V792" i="17"/>
  <c r="G796" i="17"/>
  <c r="I796" i="17"/>
  <c r="K796" i="17"/>
  <c r="M796" i="17"/>
  <c r="O796" i="17"/>
  <c r="Q796" i="17"/>
  <c r="V796" i="17"/>
  <c r="G800" i="17"/>
  <c r="M800" i="17" s="1"/>
  <c r="I800" i="17"/>
  <c r="K800" i="17"/>
  <c r="O800" i="17"/>
  <c r="Q800" i="17"/>
  <c r="V800" i="17"/>
  <c r="I804" i="17"/>
  <c r="G805" i="17"/>
  <c r="G804" i="17" s="1"/>
  <c r="I805" i="17"/>
  <c r="K805" i="17"/>
  <c r="O805" i="17"/>
  <c r="Q805" i="17"/>
  <c r="Q804" i="17" s="1"/>
  <c r="V805" i="17"/>
  <c r="V804" i="17" s="1"/>
  <c r="G807" i="17"/>
  <c r="I807" i="17"/>
  <c r="K807" i="17"/>
  <c r="K804" i="17" s="1"/>
  <c r="M807" i="17"/>
  <c r="O807" i="17"/>
  <c r="Q807" i="17"/>
  <c r="V807" i="17"/>
  <c r="G811" i="17"/>
  <c r="I811" i="17"/>
  <c r="K811" i="17"/>
  <c r="M811" i="17"/>
  <c r="O811" i="17"/>
  <c r="O804" i="17" s="1"/>
  <c r="Q811" i="17"/>
  <c r="V811" i="17"/>
  <c r="G815" i="17"/>
  <c r="I815" i="17"/>
  <c r="K815" i="17"/>
  <c r="M815" i="17"/>
  <c r="O815" i="17"/>
  <c r="Q815" i="17"/>
  <c r="V815" i="17"/>
  <c r="G819" i="17"/>
  <c r="M819" i="17" s="1"/>
  <c r="I819" i="17"/>
  <c r="K819" i="17"/>
  <c r="O819" i="17"/>
  <c r="Q819" i="17"/>
  <c r="V819" i="17"/>
  <c r="G824" i="17"/>
  <c r="G823" i="17" s="1"/>
  <c r="I824" i="17"/>
  <c r="K824" i="17"/>
  <c r="O824" i="17"/>
  <c r="Q824" i="17"/>
  <c r="Q823" i="17" s="1"/>
  <c r="V824" i="17"/>
  <c r="V823" i="17" s="1"/>
  <c r="G828" i="17"/>
  <c r="I828" i="17"/>
  <c r="K828" i="17"/>
  <c r="K823" i="17" s="1"/>
  <c r="M828" i="17"/>
  <c r="O828" i="17"/>
  <c r="Q828" i="17"/>
  <c r="V828" i="17"/>
  <c r="G832" i="17"/>
  <c r="I832" i="17"/>
  <c r="K832" i="17"/>
  <c r="M832" i="17"/>
  <c r="O832" i="17"/>
  <c r="O823" i="17" s="1"/>
  <c r="Q832" i="17"/>
  <c r="V832" i="17"/>
  <c r="G836" i="17"/>
  <c r="I836" i="17"/>
  <c r="K836" i="17"/>
  <c r="M836" i="17"/>
  <c r="O836" i="17"/>
  <c r="Q836" i="17"/>
  <c r="V836" i="17"/>
  <c r="G842" i="17"/>
  <c r="M842" i="17" s="1"/>
  <c r="I842" i="17"/>
  <c r="K842" i="17"/>
  <c r="O842" i="17"/>
  <c r="Q842" i="17"/>
  <c r="V842" i="17"/>
  <c r="G846" i="17"/>
  <c r="M846" i="17" s="1"/>
  <c r="I846" i="17"/>
  <c r="I823" i="17" s="1"/>
  <c r="K846" i="17"/>
  <c r="O846" i="17"/>
  <c r="Q846" i="17"/>
  <c r="V846" i="17"/>
  <c r="G850" i="17"/>
  <c r="M850" i="17" s="1"/>
  <c r="I850" i="17"/>
  <c r="K850" i="17"/>
  <c r="O850" i="17"/>
  <c r="Q850" i="17"/>
  <c r="V850" i="17"/>
  <c r="G854" i="17"/>
  <c r="I854" i="17"/>
  <c r="K854" i="17"/>
  <c r="M854" i="17"/>
  <c r="O854" i="17"/>
  <c r="Q854" i="17"/>
  <c r="V854" i="17"/>
  <c r="G858" i="17"/>
  <c r="I858" i="17"/>
  <c r="K858" i="17"/>
  <c r="M858" i="17"/>
  <c r="O858" i="17"/>
  <c r="Q858" i="17"/>
  <c r="V858" i="17"/>
  <c r="G862" i="17"/>
  <c r="I862" i="17"/>
  <c r="K862" i="17"/>
  <c r="M862" i="17"/>
  <c r="O862" i="17"/>
  <c r="Q862" i="17"/>
  <c r="V862" i="17"/>
  <c r="G866" i="17"/>
  <c r="I866" i="17"/>
  <c r="K866" i="17"/>
  <c r="M866" i="17"/>
  <c r="O866" i="17"/>
  <c r="Q866" i="17"/>
  <c r="V866" i="17"/>
  <c r="G870" i="17"/>
  <c r="M870" i="17" s="1"/>
  <c r="I870" i="17"/>
  <c r="K870" i="17"/>
  <c r="O870" i="17"/>
  <c r="Q870" i="17"/>
  <c r="V870" i="17"/>
  <c r="G874" i="17"/>
  <c r="M874" i="17" s="1"/>
  <c r="I874" i="17"/>
  <c r="K874" i="17"/>
  <c r="O874" i="17"/>
  <c r="Q874" i="17"/>
  <c r="V874" i="17"/>
  <c r="G880" i="17"/>
  <c r="M880" i="17" s="1"/>
  <c r="I880" i="17"/>
  <c r="K880" i="17"/>
  <c r="O880" i="17"/>
  <c r="Q880" i="17"/>
  <c r="V880" i="17"/>
  <c r="G886" i="17"/>
  <c r="I886" i="17"/>
  <c r="K886" i="17"/>
  <c r="M886" i="17"/>
  <c r="O886" i="17"/>
  <c r="Q886" i="17"/>
  <c r="V886" i="17"/>
  <c r="G890" i="17"/>
  <c r="I890" i="17"/>
  <c r="K890" i="17"/>
  <c r="M890" i="17"/>
  <c r="O890" i="17"/>
  <c r="Q890" i="17"/>
  <c r="V890" i="17"/>
  <c r="G894" i="17"/>
  <c r="K894" i="17"/>
  <c r="Q894" i="17"/>
  <c r="V894" i="17"/>
  <c r="G895" i="17"/>
  <c r="M895" i="17" s="1"/>
  <c r="M894" i="17" s="1"/>
  <c r="I895" i="17"/>
  <c r="I894" i="17" s="1"/>
  <c r="K895" i="17"/>
  <c r="O895" i="17"/>
  <c r="O894" i="17" s="1"/>
  <c r="Q895" i="17"/>
  <c r="V895" i="17"/>
  <c r="G897" i="17"/>
  <c r="M897" i="17"/>
  <c r="V897" i="17"/>
  <c r="G898" i="17"/>
  <c r="I898" i="17"/>
  <c r="K898" i="17"/>
  <c r="K897" i="17" s="1"/>
  <c r="M898" i="17"/>
  <c r="O898" i="17"/>
  <c r="Q898" i="17"/>
  <c r="Q897" i="17" s="1"/>
  <c r="V898" i="17"/>
  <c r="G900" i="17"/>
  <c r="I900" i="17"/>
  <c r="I897" i="17" s="1"/>
  <c r="K900" i="17"/>
  <c r="M900" i="17"/>
  <c r="O900" i="17"/>
  <c r="O897" i="17" s="1"/>
  <c r="Q900" i="17"/>
  <c r="V900" i="17"/>
  <c r="G902" i="17"/>
  <c r="I902" i="17"/>
  <c r="O902" i="17"/>
  <c r="V902" i="17"/>
  <c r="G903" i="17"/>
  <c r="M903" i="17" s="1"/>
  <c r="M902" i="17" s="1"/>
  <c r="I903" i="17"/>
  <c r="K903" i="17"/>
  <c r="K902" i="17" s="1"/>
  <c r="O903" i="17"/>
  <c r="Q903" i="17"/>
  <c r="Q902" i="17" s="1"/>
  <c r="V903" i="17"/>
  <c r="AE906" i="17"/>
  <c r="AF906" i="17"/>
  <c r="G227" i="16"/>
  <c r="BA225" i="16"/>
  <c r="BA223" i="16"/>
  <c r="BA218" i="16"/>
  <c r="BA217" i="16"/>
  <c r="BA215" i="16"/>
  <c r="BA212" i="16"/>
  <c r="BA202" i="16"/>
  <c r="BA201" i="16"/>
  <c r="BA199" i="16"/>
  <c r="BA197" i="16"/>
  <c r="BA196" i="16"/>
  <c r="BA194" i="16"/>
  <c r="BA191" i="16"/>
  <c r="BA190" i="16"/>
  <c r="BA188" i="16"/>
  <c r="BA186" i="16"/>
  <c r="BA184" i="16"/>
  <c r="BA182" i="16"/>
  <c r="BA180" i="16"/>
  <c r="BA179" i="16"/>
  <c r="BA177" i="16"/>
  <c r="BA176" i="16"/>
  <c r="BA174" i="16"/>
  <c r="BA172" i="16"/>
  <c r="BA169" i="16"/>
  <c r="BA167" i="16"/>
  <c r="BA165" i="16"/>
  <c r="BA153" i="16"/>
  <c r="BA152" i="16"/>
  <c r="BA151" i="16"/>
  <c r="BA150" i="16"/>
  <c r="BA147" i="16"/>
  <c r="BA146" i="16"/>
  <c r="BA144" i="16"/>
  <c r="BA143" i="16"/>
  <c r="BA141" i="16"/>
  <c r="BA137" i="16"/>
  <c r="BA127" i="16"/>
  <c r="BA126" i="16"/>
  <c r="BA124" i="16"/>
  <c r="BA122" i="16"/>
  <c r="BA119" i="16"/>
  <c r="BA118" i="16"/>
  <c r="BA116" i="16"/>
  <c r="BA114" i="16"/>
  <c r="BA113" i="16"/>
  <c r="BA111" i="16"/>
  <c r="BA103" i="16"/>
  <c r="BA102" i="16"/>
  <c r="BA101" i="16"/>
  <c r="BA100" i="16"/>
  <c r="BA97" i="16"/>
  <c r="BA96" i="16"/>
  <c r="BA94" i="16"/>
  <c r="BA93" i="16"/>
  <c r="BA91" i="16"/>
  <c r="BA88" i="16"/>
  <c r="BA78" i="16"/>
  <c r="BA76" i="16"/>
  <c r="BA74" i="16"/>
  <c r="BA72" i="16"/>
  <c r="BA71" i="16"/>
  <c r="BA70" i="16"/>
  <c r="BA67" i="16"/>
  <c r="BA63" i="16"/>
  <c r="BA61" i="16"/>
  <c r="BA59" i="16"/>
  <c r="BA50" i="16"/>
  <c r="BA49" i="16"/>
  <c r="BA48" i="16"/>
  <c r="BA47" i="16"/>
  <c r="BA44" i="16"/>
  <c r="BA43" i="16"/>
  <c r="BA41" i="16"/>
  <c r="BA40" i="16"/>
  <c r="BA39" i="16"/>
  <c r="BA37" i="16"/>
  <c r="BA36" i="16"/>
  <c r="BA33" i="16"/>
  <c r="BA23" i="16"/>
  <c r="BA22" i="16"/>
  <c r="BA21" i="16"/>
  <c r="BA18" i="16"/>
  <c r="BA17" i="16"/>
  <c r="BA16" i="16"/>
  <c r="BA13" i="16"/>
  <c r="BA11" i="16"/>
  <c r="BA10" i="16"/>
  <c r="G9" i="16"/>
  <c r="I9" i="16"/>
  <c r="I8" i="16" s="1"/>
  <c r="K9" i="16"/>
  <c r="K8" i="16" s="1"/>
  <c r="M9" i="16"/>
  <c r="O9" i="16"/>
  <c r="O8" i="16" s="1"/>
  <c r="Q9" i="16"/>
  <c r="Q8" i="16" s="1"/>
  <c r="V9" i="16"/>
  <c r="G12" i="16"/>
  <c r="I12" i="16"/>
  <c r="K12" i="16"/>
  <c r="M12" i="16"/>
  <c r="O12" i="16"/>
  <c r="Q12" i="16"/>
  <c r="V12" i="16"/>
  <c r="G15" i="16"/>
  <c r="I15" i="16"/>
  <c r="K15" i="16"/>
  <c r="M15" i="16"/>
  <c r="O15" i="16"/>
  <c r="Q15" i="16"/>
  <c r="V15" i="16"/>
  <c r="G20" i="16"/>
  <c r="M20" i="16" s="1"/>
  <c r="I20" i="16"/>
  <c r="K20" i="16"/>
  <c r="O20" i="16"/>
  <c r="Q20" i="16"/>
  <c r="V20" i="16"/>
  <c r="G35" i="16"/>
  <c r="M35" i="16" s="1"/>
  <c r="I35" i="16"/>
  <c r="K35" i="16"/>
  <c r="O35" i="16"/>
  <c r="Q35" i="16"/>
  <c r="V35" i="16"/>
  <c r="G38" i="16"/>
  <c r="M38" i="16" s="1"/>
  <c r="I38" i="16"/>
  <c r="K38" i="16"/>
  <c r="O38" i="16"/>
  <c r="Q38" i="16"/>
  <c r="V38" i="16"/>
  <c r="V8" i="16" s="1"/>
  <c r="G57" i="16"/>
  <c r="I57" i="16"/>
  <c r="K57" i="16"/>
  <c r="M57" i="16"/>
  <c r="O57" i="16"/>
  <c r="Q57" i="16"/>
  <c r="V57" i="16"/>
  <c r="G60" i="16"/>
  <c r="I60" i="16"/>
  <c r="K60" i="16"/>
  <c r="M60" i="16"/>
  <c r="O60" i="16"/>
  <c r="Q60" i="16"/>
  <c r="V60" i="16"/>
  <c r="G62" i="16"/>
  <c r="I62" i="16"/>
  <c r="K62" i="16"/>
  <c r="M62" i="16"/>
  <c r="O62" i="16"/>
  <c r="Q62" i="16"/>
  <c r="V62" i="16"/>
  <c r="G64" i="16"/>
  <c r="M64" i="16" s="1"/>
  <c r="I64" i="16"/>
  <c r="K64" i="16"/>
  <c r="O64" i="16"/>
  <c r="Q64" i="16"/>
  <c r="V64" i="16"/>
  <c r="G69" i="16"/>
  <c r="M69" i="16" s="1"/>
  <c r="I69" i="16"/>
  <c r="K69" i="16"/>
  <c r="O69" i="16"/>
  <c r="Q69" i="16"/>
  <c r="V69" i="16"/>
  <c r="G73" i="16"/>
  <c r="M73" i="16" s="1"/>
  <c r="I73" i="16"/>
  <c r="K73" i="16"/>
  <c r="O73" i="16"/>
  <c r="Q73" i="16"/>
  <c r="V73" i="16"/>
  <c r="G90" i="16"/>
  <c r="I90" i="16"/>
  <c r="K90" i="16"/>
  <c r="M90" i="16"/>
  <c r="O90" i="16"/>
  <c r="Q90" i="16"/>
  <c r="V90" i="16"/>
  <c r="G110" i="16"/>
  <c r="I110" i="16"/>
  <c r="K110" i="16"/>
  <c r="M110" i="16"/>
  <c r="O110" i="16"/>
  <c r="Q110" i="16"/>
  <c r="V110" i="16"/>
  <c r="G115" i="16"/>
  <c r="I115" i="16"/>
  <c r="K115" i="16"/>
  <c r="M115" i="16"/>
  <c r="O115" i="16"/>
  <c r="Q115" i="16"/>
  <c r="V115" i="16"/>
  <c r="G120" i="16"/>
  <c r="M120" i="16" s="1"/>
  <c r="I120" i="16"/>
  <c r="K120" i="16"/>
  <c r="O120" i="16"/>
  <c r="Q120" i="16"/>
  <c r="V120" i="16"/>
  <c r="G123" i="16"/>
  <c r="M123" i="16" s="1"/>
  <c r="I123" i="16"/>
  <c r="K123" i="16"/>
  <c r="O123" i="16"/>
  <c r="Q123" i="16"/>
  <c r="V123" i="16"/>
  <c r="G139" i="16"/>
  <c r="M139" i="16" s="1"/>
  <c r="I139" i="16"/>
  <c r="K139" i="16"/>
  <c r="O139" i="16"/>
  <c r="Q139" i="16"/>
  <c r="V139" i="16"/>
  <c r="G160" i="16"/>
  <c r="I160" i="16"/>
  <c r="K160" i="16"/>
  <c r="M160" i="16"/>
  <c r="O160" i="16"/>
  <c r="Q160" i="16"/>
  <c r="V160" i="16"/>
  <c r="G162" i="16"/>
  <c r="I162" i="16"/>
  <c r="K162" i="16"/>
  <c r="M162" i="16"/>
  <c r="O162" i="16"/>
  <c r="Q162" i="16"/>
  <c r="V162" i="16"/>
  <c r="G164" i="16"/>
  <c r="I164" i="16"/>
  <c r="K164" i="16"/>
  <c r="M164" i="16"/>
  <c r="O164" i="16"/>
  <c r="Q164" i="16"/>
  <c r="V164" i="16"/>
  <c r="G166" i="16"/>
  <c r="M166" i="16" s="1"/>
  <c r="I166" i="16"/>
  <c r="K166" i="16"/>
  <c r="O166" i="16"/>
  <c r="Q166" i="16"/>
  <c r="V166" i="16"/>
  <c r="G168" i="16"/>
  <c r="M168" i="16" s="1"/>
  <c r="I168" i="16"/>
  <c r="K168" i="16"/>
  <c r="O168" i="16"/>
  <c r="Q168" i="16"/>
  <c r="V168" i="16"/>
  <c r="G175" i="16"/>
  <c r="M175" i="16" s="1"/>
  <c r="I175" i="16"/>
  <c r="K175" i="16"/>
  <c r="O175" i="16"/>
  <c r="Q175" i="16"/>
  <c r="V175" i="16"/>
  <c r="G181" i="16"/>
  <c r="I181" i="16"/>
  <c r="K181" i="16"/>
  <c r="M181" i="16"/>
  <c r="O181" i="16"/>
  <c r="Q181" i="16"/>
  <c r="V181" i="16"/>
  <c r="G183" i="16"/>
  <c r="I183" i="16"/>
  <c r="K183" i="16"/>
  <c r="M183" i="16"/>
  <c r="O183" i="16"/>
  <c r="Q183" i="16"/>
  <c r="V183" i="16"/>
  <c r="G185" i="16"/>
  <c r="I185" i="16"/>
  <c r="K185" i="16"/>
  <c r="M185" i="16"/>
  <c r="O185" i="16"/>
  <c r="Q185" i="16"/>
  <c r="V185" i="16"/>
  <c r="G187" i="16"/>
  <c r="M187" i="16" s="1"/>
  <c r="I187" i="16"/>
  <c r="K187" i="16"/>
  <c r="O187" i="16"/>
  <c r="Q187" i="16"/>
  <c r="V187" i="16"/>
  <c r="G193" i="16"/>
  <c r="M193" i="16" s="1"/>
  <c r="I193" i="16"/>
  <c r="K193" i="16"/>
  <c r="O193" i="16"/>
  <c r="Q193" i="16"/>
  <c r="V193" i="16"/>
  <c r="G198" i="16"/>
  <c r="M198" i="16" s="1"/>
  <c r="I198" i="16"/>
  <c r="K198" i="16"/>
  <c r="O198" i="16"/>
  <c r="Q198" i="16"/>
  <c r="V198" i="16"/>
  <c r="G214" i="16"/>
  <c r="I214" i="16"/>
  <c r="K214" i="16"/>
  <c r="M214" i="16"/>
  <c r="O214" i="16"/>
  <c r="Q214" i="16"/>
  <c r="V214" i="16"/>
  <c r="G224" i="16"/>
  <c r="I224" i="16"/>
  <c r="K224" i="16"/>
  <c r="M224" i="16"/>
  <c r="O224" i="16"/>
  <c r="Q224" i="16"/>
  <c r="V224" i="16"/>
  <c r="AE227" i="16"/>
  <c r="G148" i="15"/>
  <c r="G9" i="15"/>
  <c r="I9" i="15"/>
  <c r="I8" i="15" s="1"/>
  <c r="K9" i="15"/>
  <c r="K8" i="15" s="1"/>
  <c r="M9" i="15"/>
  <c r="O9" i="15"/>
  <c r="O8" i="15" s="1"/>
  <c r="Q9" i="15"/>
  <c r="Q8" i="15" s="1"/>
  <c r="V9" i="15"/>
  <c r="G10" i="15"/>
  <c r="I10" i="15"/>
  <c r="K10" i="15"/>
  <c r="M10" i="15"/>
  <c r="O10" i="15"/>
  <c r="Q10" i="15"/>
  <c r="V10" i="15"/>
  <c r="G11" i="15"/>
  <c r="G8" i="15" s="1"/>
  <c r="I11" i="15"/>
  <c r="K11" i="15"/>
  <c r="O11" i="15"/>
  <c r="Q11" i="15"/>
  <c r="V11" i="15"/>
  <c r="V8" i="15" s="1"/>
  <c r="G12" i="15"/>
  <c r="M12" i="15" s="1"/>
  <c r="I12" i="15"/>
  <c r="K12" i="15"/>
  <c r="O12" i="15"/>
  <c r="Q12" i="15"/>
  <c r="V12" i="15"/>
  <c r="G14" i="15"/>
  <c r="G13" i="15" s="1"/>
  <c r="I14" i="15"/>
  <c r="K14" i="15"/>
  <c r="K13" i="15" s="1"/>
  <c r="M14" i="15"/>
  <c r="O14" i="15"/>
  <c r="Q14" i="15"/>
  <c r="Q13" i="15" s="1"/>
  <c r="V14" i="15"/>
  <c r="V13" i="15" s="1"/>
  <c r="G15" i="15"/>
  <c r="I15" i="15"/>
  <c r="K15" i="15"/>
  <c r="M15" i="15"/>
  <c r="O15" i="15"/>
  <c r="Q15" i="15"/>
  <c r="V15" i="15"/>
  <c r="G16" i="15"/>
  <c r="I16" i="15"/>
  <c r="I13" i="15" s="1"/>
  <c r="K16" i="15"/>
  <c r="M16" i="15"/>
  <c r="O16" i="15"/>
  <c r="Q16" i="15"/>
  <c r="V16" i="15"/>
  <c r="G17" i="15"/>
  <c r="M17" i="15" s="1"/>
  <c r="I17" i="15"/>
  <c r="K17" i="15"/>
  <c r="O17" i="15"/>
  <c r="Q17" i="15"/>
  <c r="V17" i="15"/>
  <c r="G19" i="15"/>
  <c r="M19" i="15" s="1"/>
  <c r="I19" i="15"/>
  <c r="K19" i="15"/>
  <c r="O19" i="15"/>
  <c r="Q19" i="15"/>
  <c r="V19" i="15"/>
  <c r="G21" i="15"/>
  <c r="M21" i="15" s="1"/>
  <c r="I21" i="15"/>
  <c r="K21" i="15"/>
  <c r="O21" i="15"/>
  <c r="O13" i="15" s="1"/>
  <c r="Q21" i="15"/>
  <c r="V21" i="15"/>
  <c r="G22" i="15"/>
  <c r="I22" i="15"/>
  <c r="K22" i="15"/>
  <c r="M22" i="15"/>
  <c r="O22" i="15"/>
  <c r="Q22" i="15"/>
  <c r="V22" i="15"/>
  <c r="G23" i="15"/>
  <c r="I23" i="15"/>
  <c r="K23" i="15"/>
  <c r="M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I29" i="15"/>
  <c r="K29" i="15"/>
  <c r="M29" i="15"/>
  <c r="O29" i="15"/>
  <c r="Q29" i="15"/>
  <c r="V29" i="15"/>
  <c r="G30" i="15"/>
  <c r="I30" i="15"/>
  <c r="K30" i="15"/>
  <c r="M30" i="15"/>
  <c r="O30" i="15"/>
  <c r="Q30" i="15"/>
  <c r="V30" i="15"/>
  <c r="G31" i="15"/>
  <c r="M31" i="15" s="1"/>
  <c r="I31" i="15"/>
  <c r="K31" i="15"/>
  <c r="O31" i="15"/>
  <c r="Q31" i="15"/>
  <c r="V31" i="15"/>
  <c r="G32" i="15"/>
  <c r="I32" i="15"/>
  <c r="K32" i="15"/>
  <c r="M32" i="15"/>
  <c r="O32" i="15"/>
  <c r="Q32" i="15"/>
  <c r="V32" i="15"/>
  <c r="G33" i="15"/>
  <c r="M33" i="15" s="1"/>
  <c r="I33" i="15"/>
  <c r="K33" i="15"/>
  <c r="O33" i="15"/>
  <c r="Q33" i="15"/>
  <c r="V33" i="15"/>
  <c r="G34" i="15"/>
  <c r="I34" i="15"/>
  <c r="K34" i="15"/>
  <c r="M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8" i="15"/>
  <c r="I38" i="15"/>
  <c r="K38" i="15"/>
  <c r="M38" i="15"/>
  <c r="O38" i="15"/>
  <c r="Q38" i="15"/>
  <c r="V38" i="15"/>
  <c r="G39" i="15"/>
  <c r="M39" i="15" s="1"/>
  <c r="I39" i="15"/>
  <c r="K39" i="15"/>
  <c r="O39" i="15"/>
  <c r="Q39" i="15"/>
  <c r="V39" i="15"/>
  <c r="G40" i="15"/>
  <c r="I40" i="15"/>
  <c r="K40" i="15"/>
  <c r="M40" i="15"/>
  <c r="O40" i="15"/>
  <c r="Q40" i="15"/>
  <c r="V40" i="15"/>
  <c r="G42" i="15"/>
  <c r="I42" i="15"/>
  <c r="I41" i="15" s="1"/>
  <c r="K42" i="15"/>
  <c r="M42" i="15"/>
  <c r="O42" i="15"/>
  <c r="O41" i="15" s="1"/>
  <c r="Q42" i="15"/>
  <c r="V42" i="15"/>
  <c r="G43" i="15"/>
  <c r="M43" i="15" s="1"/>
  <c r="I43" i="15"/>
  <c r="K43" i="15"/>
  <c r="O43" i="15"/>
  <c r="Q43" i="15"/>
  <c r="V43" i="15"/>
  <c r="V41" i="15" s="1"/>
  <c r="G44" i="15"/>
  <c r="I44" i="15"/>
  <c r="K44" i="15"/>
  <c r="M44" i="15"/>
  <c r="O44" i="15"/>
  <c r="Q44" i="15"/>
  <c r="Q41" i="15" s="1"/>
  <c r="V44" i="15"/>
  <c r="G45" i="15"/>
  <c r="M45" i="15" s="1"/>
  <c r="I45" i="15"/>
  <c r="K45" i="15"/>
  <c r="O45" i="15"/>
  <c r="Q45" i="15"/>
  <c r="V45" i="15"/>
  <c r="G46" i="15"/>
  <c r="I46" i="15"/>
  <c r="K46" i="15"/>
  <c r="M46" i="15"/>
  <c r="O46" i="15"/>
  <c r="Q46" i="15"/>
  <c r="V46" i="15"/>
  <c r="G47" i="15"/>
  <c r="M47" i="15" s="1"/>
  <c r="I47" i="15"/>
  <c r="K47" i="15"/>
  <c r="K41" i="15" s="1"/>
  <c r="O47" i="15"/>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3" i="15"/>
  <c r="M53" i="15" s="1"/>
  <c r="I53" i="15"/>
  <c r="K53" i="15"/>
  <c r="K52" i="15" s="1"/>
  <c r="O53" i="15"/>
  <c r="O52" i="15" s="1"/>
  <c r="Q53" i="15"/>
  <c r="Q52" i="15" s="1"/>
  <c r="V53" i="15"/>
  <c r="G55" i="15"/>
  <c r="I55" i="15"/>
  <c r="I52" i="15" s="1"/>
  <c r="K55" i="15"/>
  <c r="M55" i="15"/>
  <c r="O55" i="15"/>
  <c r="Q55" i="15"/>
  <c r="V55" i="15"/>
  <c r="G57" i="15"/>
  <c r="G52" i="15" s="1"/>
  <c r="I57" i="15"/>
  <c r="K57" i="15"/>
  <c r="O57" i="15"/>
  <c r="Q57" i="15"/>
  <c r="V57" i="15"/>
  <c r="V52" i="15" s="1"/>
  <c r="G58" i="15"/>
  <c r="I58" i="15"/>
  <c r="K58" i="15"/>
  <c r="M58" i="15"/>
  <c r="O58" i="15"/>
  <c r="Q58" i="15"/>
  <c r="V58" i="15"/>
  <c r="G59" i="15"/>
  <c r="M59" i="15" s="1"/>
  <c r="I59" i="15"/>
  <c r="K59" i="15"/>
  <c r="O59" i="15"/>
  <c r="Q59" i="15"/>
  <c r="V59" i="15"/>
  <c r="G61" i="15"/>
  <c r="I61" i="15"/>
  <c r="K61" i="15"/>
  <c r="M61" i="15"/>
  <c r="O61" i="15"/>
  <c r="Q61" i="15"/>
  <c r="V61" i="15"/>
  <c r="K62" i="15"/>
  <c r="G63" i="15"/>
  <c r="I63" i="15"/>
  <c r="I62" i="15" s="1"/>
  <c r="K63" i="15"/>
  <c r="M63" i="15"/>
  <c r="O63" i="15"/>
  <c r="O62" i="15" s="1"/>
  <c r="Q63" i="15"/>
  <c r="V63" i="15"/>
  <c r="G65" i="15"/>
  <c r="M65" i="15" s="1"/>
  <c r="I65" i="15"/>
  <c r="K65" i="15"/>
  <c r="O65" i="15"/>
  <c r="Q65" i="15"/>
  <c r="V65" i="15"/>
  <c r="V62" i="15" s="1"/>
  <c r="G67" i="15"/>
  <c r="I67" i="15"/>
  <c r="K67" i="15"/>
  <c r="M67" i="15"/>
  <c r="O67" i="15"/>
  <c r="Q67" i="15"/>
  <c r="Q62" i="15" s="1"/>
  <c r="V67" i="15"/>
  <c r="G69" i="15"/>
  <c r="M69" i="15" s="1"/>
  <c r="I69" i="15"/>
  <c r="K69" i="15"/>
  <c r="O69" i="15"/>
  <c r="Q69" i="15"/>
  <c r="V69" i="15"/>
  <c r="G70" i="15"/>
  <c r="I70" i="15"/>
  <c r="K70" i="15"/>
  <c r="M70" i="15"/>
  <c r="O70" i="15"/>
  <c r="Q70" i="15"/>
  <c r="V70" i="15"/>
  <c r="G72" i="15"/>
  <c r="I72" i="15"/>
  <c r="I71" i="15" s="1"/>
  <c r="K72" i="15"/>
  <c r="M72" i="15"/>
  <c r="O72" i="15"/>
  <c r="O71" i="15" s="1"/>
  <c r="Q72" i="15"/>
  <c r="V72" i="15"/>
  <c r="G73" i="15"/>
  <c r="M73" i="15" s="1"/>
  <c r="I73" i="15"/>
  <c r="K73" i="15"/>
  <c r="O73" i="15"/>
  <c r="Q73" i="15"/>
  <c r="V73" i="15"/>
  <c r="V71" i="15" s="1"/>
  <c r="G74" i="15"/>
  <c r="I74" i="15"/>
  <c r="K74" i="15"/>
  <c r="M74" i="15"/>
  <c r="O74" i="15"/>
  <c r="Q74" i="15"/>
  <c r="Q71" i="15" s="1"/>
  <c r="V74" i="15"/>
  <c r="G75" i="15"/>
  <c r="M75" i="15" s="1"/>
  <c r="I75" i="15"/>
  <c r="K75" i="15"/>
  <c r="O75" i="15"/>
  <c r="Q75" i="15"/>
  <c r="V75" i="15"/>
  <c r="G76" i="15"/>
  <c r="I76" i="15"/>
  <c r="K76" i="15"/>
  <c r="M76" i="15"/>
  <c r="O76" i="15"/>
  <c r="Q76" i="15"/>
  <c r="V76" i="15"/>
  <c r="G77" i="15"/>
  <c r="M77" i="15" s="1"/>
  <c r="I77" i="15"/>
  <c r="K77" i="15"/>
  <c r="K71" i="15" s="1"/>
  <c r="O77" i="15"/>
  <c r="Q77" i="15"/>
  <c r="V77" i="15"/>
  <c r="G78" i="15"/>
  <c r="I78" i="15"/>
  <c r="K78" i="15"/>
  <c r="M78" i="15"/>
  <c r="O78" i="15"/>
  <c r="Q78" i="15"/>
  <c r="V78" i="15"/>
  <c r="G79" i="15"/>
  <c r="M79" i="15" s="1"/>
  <c r="I79" i="15"/>
  <c r="K79" i="15"/>
  <c r="O79" i="15"/>
  <c r="Q79" i="15"/>
  <c r="V79" i="15"/>
  <c r="G80" i="15"/>
  <c r="I80" i="15"/>
  <c r="K80" i="15"/>
  <c r="M80" i="15"/>
  <c r="O80" i="15"/>
  <c r="Q80" i="15"/>
  <c r="V80" i="15"/>
  <c r="G82" i="15"/>
  <c r="M82" i="15" s="1"/>
  <c r="I82" i="15"/>
  <c r="K82" i="15"/>
  <c r="O82" i="15"/>
  <c r="Q82" i="15"/>
  <c r="V82" i="15"/>
  <c r="G83" i="15"/>
  <c r="I83" i="15"/>
  <c r="K83" i="15"/>
  <c r="M83" i="15"/>
  <c r="O83" i="15"/>
  <c r="Q83" i="15"/>
  <c r="V83" i="15"/>
  <c r="G84" i="15"/>
  <c r="M84" i="15" s="1"/>
  <c r="I84" i="15"/>
  <c r="K84" i="15"/>
  <c r="O84" i="15"/>
  <c r="Q84" i="15"/>
  <c r="V84" i="15"/>
  <c r="G86" i="15"/>
  <c r="I86" i="15"/>
  <c r="K86" i="15"/>
  <c r="M86" i="15"/>
  <c r="O86" i="15"/>
  <c r="Q86" i="15"/>
  <c r="V86" i="15"/>
  <c r="G87" i="15"/>
  <c r="M87" i="15" s="1"/>
  <c r="I87" i="15"/>
  <c r="K87" i="15"/>
  <c r="O87" i="15"/>
  <c r="Q87" i="15"/>
  <c r="V87" i="15"/>
  <c r="G88" i="15"/>
  <c r="I88" i="15"/>
  <c r="K88" i="15"/>
  <c r="M88" i="15"/>
  <c r="O88" i="15"/>
  <c r="Q88" i="15"/>
  <c r="V88" i="15"/>
  <c r="G89" i="15"/>
  <c r="M89" i="15" s="1"/>
  <c r="I89" i="15"/>
  <c r="K89" i="15"/>
  <c r="O89" i="15"/>
  <c r="Q89" i="15"/>
  <c r="V89" i="15"/>
  <c r="G90" i="15"/>
  <c r="I90" i="15"/>
  <c r="K90" i="15"/>
  <c r="M90" i="15"/>
  <c r="O90" i="15"/>
  <c r="Q90" i="15"/>
  <c r="V90" i="15"/>
  <c r="G92" i="15"/>
  <c r="M92" i="15" s="1"/>
  <c r="I92" i="15"/>
  <c r="K92" i="15"/>
  <c r="O92" i="15"/>
  <c r="Q92" i="15"/>
  <c r="V92" i="15"/>
  <c r="G93" i="15"/>
  <c r="I93" i="15"/>
  <c r="K93" i="15"/>
  <c r="M93" i="15"/>
  <c r="O93" i="15"/>
  <c r="Q93" i="15"/>
  <c r="V93" i="15"/>
  <c r="G94" i="15"/>
  <c r="M94" i="15" s="1"/>
  <c r="I94" i="15"/>
  <c r="K94" i="15"/>
  <c r="O94" i="15"/>
  <c r="Q94" i="15"/>
  <c r="V94" i="15"/>
  <c r="G95" i="15"/>
  <c r="I95" i="15"/>
  <c r="K95" i="15"/>
  <c r="M95" i="15"/>
  <c r="O95" i="15"/>
  <c r="Q95" i="15"/>
  <c r="V95" i="15"/>
  <c r="G96" i="15"/>
  <c r="M96" i="15" s="1"/>
  <c r="I96" i="15"/>
  <c r="K96" i="15"/>
  <c r="O96" i="15"/>
  <c r="Q96" i="15"/>
  <c r="V96" i="15"/>
  <c r="G98" i="15"/>
  <c r="I98" i="15"/>
  <c r="K98" i="15"/>
  <c r="M98" i="15"/>
  <c r="O98" i="15"/>
  <c r="Q98" i="15"/>
  <c r="V98" i="15"/>
  <c r="G100" i="15"/>
  <c r="M100" i="15" s="1"/>
  <c r="I100" i="15"/>
  <c r="K100" i="15"/>
  <c r="O100" i="15"/>
  <c r="Q100" i="15"/>
  <c r="V100" i="15"/>
  <c r="G102" i="15"/>
  <c r="I102" i="15"/>
  <c r="K102" i="15"/>
  <c r="M102" i="15"/>
  <c r="O102" i="15"/>
  <c r="Q102" i="15"/>
  <c r="V102" i="15"/>
  <c r="G103" i="15"/>
  <c r="M103" i="15" s="1"/>
  <c r="I103" i="15"/>
  <c r="K103" i="15"/>
  <c r="O103" i="15"/>
  <c r="Q103" i="15"/>
  <c r="V103" i="15"/>
  <c r="G104" i="15"/>
  <c r="I104" i="15"/>
  <c r="K104" i="15"/>
  <c r="M104" i="15"/>
  <c r="O104" i="15"/>
  <c r="Q104" i="15"/>
  <c r="V104" i="15"/>
  <c r="G105" i="15"/>
  <c r="M105" i="15" s="1"/>
  <c r="I105" i="15"/>
  <c r="K105" i="15"/>
  <c r="O105" i="15"/>
  <c r="Q105" i="15"/>
  <c r="V105" i="15"/>
  <c r="G106" i="15"/>
  <c r="I106" i="15"/>
  <c r="K106" i="15"/>
  <c r="M106" i="15"/>
  <c r="O106" i="15"/>
  <c r="Q106" i="15"/>
  <c r="V106" i="15"/>
  <c r="G108" i="15"/>
  <c r="M108" i="15" s="1"/>
  <c r="I108" i="15"/>
  <c r="K108" i="15"/>
  <c r="O108" i="15"/>
  <c r="Q108" i="15"/>
  <c r="V108" i="15"/>
  <c r="G109" i="15"/>
  <c r="I109" i="15"/>
  <c r="K109" i="15"/>
  <c r="M109" i="15"/>
  <c r="O109" i="15"/>
  <c r="Q109" i="15"/>
  <c r="V109" i="15"/>
  <c r="V110" i="15"/>
  <c r="G111" i="15"/>
  <c r="I111" i="15"/>
  <c r="I110" i="15" s="1"/>
  <c r="K111" i="15"/>
  <c r="K110" i="15" s="1"/>
  <c r="M111" i="15"/>
  <c r="O111" i="15"/>
  <c r="Q111" i="15"/>
  <c r="Q110" i="15" s="1"/>
  <c r="V111" i="15"/>
  <c r="G112" i="15"/>
  <c r="M112" i="15" s="1"/>
  <c r="I112" i="15"/>
  <c r="K112" i="15"/>
  <c r="O112" i="15"/>
  <c r="O110" i="15" s="1"/>
  <c r="Q112" i="15"/>
  <c r="V112" i="15"/>
  <c r="G113" i="15"/>
  <c r="I113" i="15"/>
  <c r="K113" i="15"/>
  <c r="M113" i="15"/>
  <c r="O113" i="15"/>
  <c r="Q113" i="15"/>
  <c r="V113" i="15"/>
  <c r="G114" i="15"/>
  <c r="M114" i="15" s="1"/>
  <c r="I114" i="15"/>
  <c r="K114" i="15"/>
  <c r="O114" i="15"/>
  <c r="Q114" i="15"/>
  <c r="V114" i="15"/>
  <c r="G115" i="15"/>
  <c r="I115" i="15"/>
  <c r="K115" i="15"/>
  <c r="M115" i="15"/>
  <c r="O115" i="15"/>
  <c r="Q115" i="15"/>
  <c r="V115" i="15"/>
  <c r="G116" i="15"/>
  <c r="M116" i="15" s="1"/>
  <c r="I116" i="15"/>
  <c r="K116" i="15"/>
  <c r="O116" i="15"/>
  <c r="Q116" i="15"/>
  <c r="V116" i="15"/>
  <c r="G117" i="15"/>
  <c r="I117" i="15"/>
  <c r="K117" i="15"/>
  <c r="M117" i="15"/>
  <c r="O117" i="15"/>
  <c r="Q117" i="15"/>
  <c r="V117" i="15"/>
  <c r="G118" i="15"/>
  <c r="M118" i="15" s="1"/>
  <c r="I118" i="15"/>
  <c r="K118" i="15"/>
  <c r="O118" i="15"/>
  <c r="Q118" i="15"/>
  <c r="V118" i="15"/>
  <c r="G120" i="15"/>
  <c r="M120" i="15" s="1"/>
  <c r="I120" i="15"/>
  <c r="K120" i="15"/>
  <c r="K119" i="15" s="1"/>
  <c r="O120" i="15"/>
  <c r="O119" i="15" s="1"/>
  <c r="Q120" i="15"/>
  <c r="Q119" i="15" s="1"/>
  <c r="V120" i="15"/>
  <c r="G121" i="15"/>
  <c r="I121" i="15"/>
  <c r="I119" i="15" s="1"/>
  <c r="K121" i="15"/>
  <c r="M121" i="15"/>
  <c r="O121" i="15"/>
  <c r="Q121" i="15"/>
  <c r="V121" i="15"/>
  <c r="G122" i="15"/>
  <c r="G119" i="15" s="1"/>
  <c r="I122" i="15"/>
  <c r="K122" i="15"/>
  <c r="O122" i="15"/>
  <c r="Q122" i="15"/>
  <c r="V122" i="15"/>
  <c r="V119" i="15" s="1"/>
  <c r="G123" i="15"/>
  <c r="I123" i="15"/>
  <c r="K123" i="15"/>
  <c r="M123" i="15"/>
  <c r="O123" i="15"/>
  <c r="Q123" i="15"/>
  <c r="V123" i="15"/>
  <c r="G124" i="15"/>
  <c r="M124" i="15" s="1"/>
  <c r="I124" i="15"/>
  <c r="K124" i="15"/>
  <c r="O124" i="15"/>
  <c r="Q124" i="15"/>
  <c r="V124" i="15"/>
  <c r="G125" i="15"/>
  <c r="I125" i="15"/>
  <c r="K125" i="15"/>
  <c r="M125" i="15"/>
  <c r="O125" i="15"/>
  <c r="Q125" i="15"/>
  <c r="V125" i="15"/>
  <c r="G126" i="15"/>
  <c r="M126" i="15" s="1"/>
  <c r="I126" i="15"/>
  <c r="K126" i="15"/>
  <c r="O126" i="15"/>
  <c r="Q126" i="15"/>
  <c r="V126" i="15"/>
  <c r="G128" i="15"/>
  <c r="I128" i="15"/>
  <c r="K128" i="15"/>
  <c r="M128" i="15"/>
  <c r="O128" i="15"/>
  <c r="Q128" i="15"/>
  <c r="V128" i="15"/>
  <c r="G129" i="15"/>
  <c r="M129" i="15" s="1"/>
  <c r="I129" i="15"/>
  <c r="K129" i="15"/>
  <c r="O129" i="15"/>
  <c r="Q129" i="15"/>
  <c r="V129" i="15"/>
  <c r="G130" i="15"/>
  <c r="I130" i="15"/>
  <c r="K130" i="15"/>
  <c r="M130" i="15"/>
  <c r="O130" i="15"/>
  <c r="Q130" i="15"/>
  <c r="V130" i="15"/>
  <c r="G131" i="15"/>
  <c r="M131" i="15" s="1"/>
  <c r="I131" i="15"/>
  <c r="K131" i="15"/>
  <c r="O131" i="15"/>
  <c r="Q131" i="15"/>
  <c r="V131" i="15"/>
  <c r="G133" i="15"/>
  <c r="M133" i="15" s="1"/>
  <c r="I133" i="15"/>
  <c r="K133" i="15"/>
  <c r="K132" i="15" s="1"/>
  <c r="O133" i="15"/>
  <c r="O132" i="15" s="1"/>
  <c r="Q133" i="15"/>
  <c r="Q132" i="15" s="1"/>
  <c r="V133" i="15"/>
  <c r="G134" i="15"/>
  <c r="I134" i="15"/>
  <c r="I132" i="15" s="1"/>
  <c r="K134" i="15"/>
  <c r="M134" i="15"/>
  <c r="O134" i="15"/>
  <c r="Q134" i="15"/>
  <c r="V134" i="15"/>
  <c r="G135" i="15"/>
  <c r="G132" i="15" s="1"/>
  <c r="I135" i="15"/>
  <c r="K135" i="15"/>
  <c r="O135" i="15"/>
  <c r="Q135" i="15"/>
  <c r="V135" i="15"/>
  <c r="V132" i="15" s="1"/>
  <c r="G136" i="15"/>
  <c r="I136" i="15"/>
  <c r="K136" i="15"/>
  <c r="M136" i="15"/>
  <c r="O136" i="15"/>
  <c r="Q136" i="15"/>
  <c r="V136" i="15"/>
  <c r="G137" i="15"/>
  <c r="M137" i="15" s="1"/>
  <c r="I137" i="15"/>
  <c r="K137" i="15"/>
  <c r="O137" i="15"/>
  <c r="Q137" i="15"/>
  <c r="V137" i="15"/>
  <c r="G138" i="15"/>
  <c r="I138" i="15"/>
  <c r="K138" i="15"/>
  <c r="M138" i="15"/>
  <c r="O138" i="15"/>
  <c r="Q138" i="15"/>
  <c r="V138" i="15"/>
  <c r="G139" i="15"/>
  <c r="M139" i="15" s="1"/>
  <c r="I139" i="15"/>
  <c r="K139" i="15"/>
  <c r="O139" i="15"/>
  <c r="Q139" i="15"/>
  <c r="V139" i="15"/>
  <c r="G140" i="15"/>
  <c r="I140" i="15"/>
  <c r="K140" i="15"/>
  <c r="M140" i="15"/>
  <c r="O140" i="15"/>
  <c r="Q140" i="15"/>
  <c r="V140" i="15"/>
  <c r="G141" i="15"/>
  <c r="M141" i="15" s="1"/>
  <c r="I141" i="15"/>
  <c r="K141" i="15"/>
  <c r="O141" i="15"/>
  <c r="Q141" i="15"/>
  <c r="V141" i="15"/>
  <c r="G142" i="15"/>
  <c r="I142" i="15"/>
  <c r="K142" i="15"/>
  <c r="M142" i="15"/>
  <c r="O142" i="15"/>
  <c r="Q142" i="15"/>
  <c r="V142" i="15"/>
  <c r="G143" i="15"/>
  <c r="M143" i="15" s="1"/>
  <c r="I143" i="15"/>
  <c r="K143" i="15"/>
  <c r="O143" i="15"/>
  <c r="Q143" i="15"/>
  <c r="V143" i="15"/>
  <c r="G144" i="15"/>
  <c r="I144" i="15"/>
  <c r="K144" i="15"/>
  <c r="M144" i="15"/>
  <c r="O144" i="15"/>
  <c r="Q144" i="15"/>
  <c r="V144" i="15"/>
  <c r="G145" i="15"/>
  <c r="M145" i="15" s="1"/>
  <c r="I145" i="15"/>
  <c r="K145" i="15"/>
  <c r="O145" i="15"/>
  <c r="Q145" i="15"/>
  <c r="V145" i="15"/>
  <c r="G146" i="15"/>
  <c r="I146" i="15"/>
  <c r="K146" i="15"/>
  <c r="M146" i="15"/>
  <c r="O146" i="15"/>
  <c r="Q146" i="15"/>
  <c r="V146" i="15"/>
  <c r="AE148" i="15"/>
  <c r="G116" i="14"/>
  <c r="BA36" i="14"/>
  <c r="BA18" i="14"/>
  <c r="BA16" i="14"/>
  <c r="G9" i="14"/>
  <c r="M9" i="14" s="1"/>
  <c r="I9" i="14"/>
  <c r="K9" i="14"/>
  <c r="K8" i="14" s="1"/>
  <c r="O9" i="14"/>
  <c r="O8" i="14" s="1"/>
  <c r="Q9" i="14"/>
  <c r="Q8" i="14" s="1"/>
  <c r="V9" i="14"/>
  <c r="V8" i="14" s="1"/>
  <c r="G10" i="14"/>
  <c r="I10" i="14"/>
  <c r="K10" i="14"/>
  <c r="M10" i="14"/>
  <c r="O10" i="14"/>
  <c r="Q10" i="14"/>
  <c r="V10" i="14"/>
  <c r="G11" i="14"/>
  <c r="I11" i="14"/>
  <c r="K11" i="14"/>
  <c r="M11" i="14"/>
  <c r="O11" i="14"/>
  <c r="Q11" i="14"/>
  <c r="V11" i="14"/>
  <c r="G12" i="14"/>
  <c r="I12" i="14"/>
  <c r="K12" i="14"/>
  <c r="M12" i="14"/>
  <c r="O12" i="14"/>
  <c r="Q12" i="14"/>
  <c r="V12" i="14"/>
  <c r="G13" i="14"/>
  <c r="M13" i="14" s="1"/>
  <c r="I13" i="14"/>
  <c r="K13" i="14"/>
  <c r="O13" i="14"/>
  <c r="Q13" i="14"/>
  <c r="V13" i="14"/>
  <c r="G14" i="14"/>
  <c r="M14" i="14" s="1"/>
  <c r="I14" i="14"/>
  <c r="I8" i="14" s="1"/>
  <c r="K14" i="14"/>
  <c r="O14" i="14"/>
  <c r="Q14" i="14"/>
  <c r="V14" i="14"/>
  <c r="G15" i="14"/>
  <c r="M15" i="14" s="1"/>
  <c r="I15" i="14"/>
  <c r="K15" i="14"/>
  <c r="O15" i="14"/>
  <c r="Q15" i="14"/>
  <c r="V15" i="14"/>
  <c r="G17" i="14"/>
  <c r="M17" i="14" s="1"/>
  <c r="I17" i="14"/>
  <c r="K17" i="14"/>
  <c r="O17" i="14"/>
  <c r="Q17" i="14"/>
  <c r="V17" i="14"/>
  <c r="G19" i="14"/>
  <c r="I19" i="14"/>
  <c r="K19" i="14"/>
  <c r="M19" i="14"/>
  <c r="O19" i="14"/>
  <c r="Q19" i="14"/>
  <c r="V19" i="14"/>
  <c r="G20" i="14"/>
  <c r="I20" i="14"/>
  <c r="K20" i="14"/>
  <c r="M20" i="14"/>
  <c r="O20" i="14"/>
  <c r="Q20" i="14"/>
  <c r="V20" i="14"/>
  <c r="G22" i="14"/>
  <c r="I22" i="14"/>
  <c r="K22" i="14"/>
  <c r="M22" i="14"/>
  <c r="O22" i="14"/>
  <c r="Q22" i="14"/>
  <c r="V22" i="14"/>
  <c r="G24" i="14"/>
  <c r="M24"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G28" i="14"/>
  <c r="I28" i="14"/>
  <c r="K28" i="14"/>
  <c r="M28" i="14"/>
  <c r="O28" i="14"/>
  <c r="Q28" i="14"/>
  <c r="V28" i="14"/>
  <c r="G29" i="14"/>
  <c r="I29" i="14"/>
  <c r="K29" i="14"/>
  <c r="M29" i="14"/>
  <c r="O29" i="14"/>
  <c r="Q29" i="14"/>
  <c r="V29" i="14"/>
  <c r="G30" i="14"/>
  <c r="M30" i="14" s="1"/>
  <c r="I30" i="14"/>
  <c r="K30" i="14"/>
  <c r="O30" i="14"/>
  <c r="Q30" i="14"/>
  <c r="V30" i="14"/>
  <c r="G31" i="14"/>
  <c r="M31" i="14" s="1"/>
  <c r="I31" i="14"/>
  <c r="K31" i="14"/>
  <c r="O31" i="14"/>
  <c r="Q31" i="14"/>
  <c r="V31" i="14"/>
  <c r="G32" i="14"/>
  <c r="I32" i="14"/>
  <c r="K32" i="14"/>
  <c r="M32" i="14"/>
  <c r="O32" i="14"/>
  <c r="Q32" i="14"/>
  <c r="V32" i="14"/>
  <c r="G33" i="14"/>
  <c r="I33" i="14"/>
  <c r="K33" i="14"/>
  <c r="M33" i="14"/>
  <c r="O33" i="14"/>
  <c r="Q33" i="14"/>
  <c r="V33" i="14"/>
  <c r="G34" i="14"/>
  <c r="I34" i="14"/>
  <c r="K34" i="14"/>
  <c r="M34" i="14"/>
  <c r="O34" i="14"/>
  <c r="Q34" i="14"/>
  <c r="V34" i="14"/>
  <c r="G35" i="14"/>
  <c r="I35" i="14"/>
  <c r="K35" i="14"/>
  <c r="M35" i="14"/>
  <c r="O35" i="14"/>
  <c r="Q35" i="14"/>
  <c r="V35" i="14"/>
  <c r="G37" i="14"/>
  <c r="M37" i="14" s="1"/>
  <c r="I37" i="14"/>
  <c r="K37" i="14"/>
  <c r="O37" i="14"/>
  <c r="Q37" i="14"/>
  <c r="V37" i="14"/>
  <c r="G39" i="14"/>
  <c r="M39" i="14" s="1"/>
  <c r="I39" i="14"/>
  <c r="I38" i="14" s="1"/>
  <c r="K39" i="14"/>
  <c r="K38" i="14" s="1"/>
  <c r="O39" i="14"/>
  <c r="O38" i="14" s="1"/>
  <c r="Q39" i="14"/>
  <c r="Q38" i="14" s="1"/>
  <c r="V39" i="14"/>
  <c r="G40" i="14"/>
  <c r="I40" i="14"/>
  <c r="K40" i="14"/>
  <c r="M40" i="14"/>
  <c r="O40" i="14"/>
  <c r="Q40" i="14"/>
  <c r="V40" i="14"/>
  <c r="G41" i="14"/>
  <c r="I41" i="14"/>
  <c r="K41" i="14"/>
  <c r="M41" i="14"/>
  <c r="O41" i="14"/>
  <c r="Q41" i="14"/>
  <c r="V41" i="14"/>
  <c r="G42" i="14"/>
  <c r="I42" i="14"/>
  <c r="K42" i="14"/>
  <c r="M42" i="14"/>
  <c r="O42" i="14"/>
  <c r="Q42" i="14"/>
  <c r="V42" i="14"/>
  <c r="G43" i="14"/>
  <c r="M43" i="14" s="1"/>
  <c r="I43" i="14"/>
  <c r="K43" i="14"/>
  <c r="O43" i="14"/>
  <c r="Q43" i="14"/>
  <c r="V43" i="14"/>
  <c r="G44" i="14"/>
  <c r="M44" i="14" s="1"/>
  <c r="I44" i="14"/>
  <c r="K44" i="14"/>
  <c r="O44" i="14"/>
  <c r="Q44" i="14"/>
  <c r="V44" i="14"/>
  <c r="V38" i="14" s="1"/>
  <c r="G45" i="14"/>
  <c r="M45" i="14" s="1"/>
  <c r="I45" i="14"/>
  <c r="K45" i="14"/>
  <c r="O45" i="14"/>
  <c r="Q45" i="14"/>
  <c r="V45" i="14"/>
  <c r="G46" i="14"/>
  <c r="I46" i="14"/>
  <c r="K46" i="14"/>
  <c r="M46" i="14"/>
  <c r="O46" i="14"/>
  <c r="Q46" i="14"/>
  <c r="V46" i="14"/>
  <c r="G47" i="14"/>
  <c r="I47" i="14"/>
  <c r="K47" i="14"/>
  <c r="M47" i="14"/>
  <c r="O47" i="14"/>
  <c r="Q47" i="14"/>
  <c r="V47" i="14"/>
  <c r="G48" i="14"/>
  <c r="I48" i="14"/>
  <c r="K48" i="14"/>
  <c r="M48" i="14"/>
  <c r="O48" i="14"/>
  <c r="Q48" i="14"/>
  <c r="V48" i="14"/>
  <c r="G49" i="14"/>
  <c r="M49" i="14" s="1"/>
  <c r="I49" i="14"/>
  <c r="K49" i="14"/>
  <c r="O49" i="14"/>
  <c r="Q49" i="14"/>
  <c r="V49" i="14"/>
  <c r="G50" i="14"/>
  <c r="M50" i="14" s="1"/>
  <c r="I50" i="14"/>
  <c r="K50" i="14"/>
  <c r="O50" i="14"/>
  <c r="Q50" i="14"/>
  <c r="V50" i="14"/>
  <c r="G51" i="14"/>
  <c r="M51" i="14" s="1"/>
  <c r="I51" i="14"/>
  <c r="K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K60" i="14"/>
  <c r="G61" i="14"/>
  <c r="M61" i="14" s="1"/>
  <c r="M60" i="14" s="1"/>
  <c r="I61" i="14"/>
  <c r="I60" i="14" s="1"/>
  <c r="K61" i="14"/>
  <c r="O61" i="14"/>
  <c r="O60" i="14" s="1"/>
  <c r="Q61" i="14"/>
  <c r="Q60" i="14" s="1"/>
  <c r="V61" i="14"/>
  <c r="V60" i="14" s="1"/>
  <c r="G62" i="14"/>
  <c r="M62" i="14" s="1"/>
  <c r="I62" i="14"/>
  <c r="K62" i="14"/>
  <c r="O62" i="14"/>
  <c r="Q62" i="14"/>
  <c r="V62" i="14"/>
  <c r="G63" i="14"/>
  <c r="I63" i="14"/>
  <c r="K63" i="14"/>
  <c r="M63" i="14"/>
  <c r="O63" i="14"/>
  <c r="Q63" i="14"/>
  <c r="V63" i="14"/>
  <c r="G65" i="14"/>
  <c r="I65" i="14"/>
  <c r="I64" i="14" s="1"/>
  <c r="K65" i="14"/>
  <c r="K64" i="14" s="1"/>
  <c r="M65" i="14"/>
  <c r="O65" i="14"/>
  <c r="Q65" i="14"/>
  <c r="Q64" i="14" s="1"/>
  <c r="V65" i="14"/>
  <c r="G66" i="14"/>
  <c r="G64" i="14" s="1"/>
  <c r="I66" i="14"/>
  <c r="K66" i="14"/>
  <c r="O66" i="14"/>
  <c r="Q66" i="14"/>
  <c r="V66" i="14"/>
  <c r="V64" i="14" s="1"/>
  <c r="G67" i="14"/>
  <c r="M67" i="14" s="1"/>
  <c r="I67" i="14"/>
  <c r="K67" i="14"/>
  <c r="O67" i="14"/>
  <c r="Q67" i="14"/>
  <c r="V67" i="14"/>
  <c r="G68" i="14"/>
  <c r="M68" i="14" s="1"/>
  <c r="I68" i="14"/>
  <c r="K68" i="14"/>
  <c r="O68" i="14"/>
  <c r="Q68" i="14"/>
  <c r="V68" i="14"/>
  <c r="G69" i="14"/>
  <c r="I69" i="14"/>
  <c r="K69" i="14"/>
  <c r="M69" i="14"/>
  <c r="O69" i="14"/>
  <c r="Q69" i="14"/>
  <c r="V69" i="14"/>
  <c r="G70" i="14"/>
  <c r="I70" i="14"/>
  <c r="K70" i="14"/>
  <c r="M70" i="14"/>
  <c r="O70" i="14"/>
  <c r="O64" i="14" s="1"/>
  <c r="Q70" i="14"/>
  <c r="V70" i="14"/>
  <c r="G71" i="14"/>
  <c r="I71" i="14"/>
  <c r="K71" i="14"/>
  <c r="M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I75" i="14"/>
  <c r="K75" i="14"/>
  <c r="M75" i="14"/>
  <c r="O75" i="14"/>
  <c r="Q75" i="14"/>
  <c r="V75" i="14"/>
  <c r="G76" i="14"/>
  <c r="I76" i="14"/>
  <c r="K76" i="14"/>
  <c r="M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I82" i="14"/>
  <c r="K82" i="14"/>
  <c r="M82" i="14"/>
  <c r="O82" i="14"/>
  <c r="Q82" i="14"/>
  <c r="V82" i="14"/>
  <c r="G83" i="14"/>
  <c r="I83" i="14"/>
  <c r="K83" i="14"/>
  <c r="M83" i="14"/>
  <c r="O83" i="14"/>
  <c r="Q83" i="14"/>
  <c r="V83" i="14"/>
  <c r="G84" i="14"/>
  <c r="M84"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I93" i="14"/>
  <c r="K93" i="14"/>
  <c r="M93" i="14"/>
  <c r="O93" i="14"/>
  <c r="Q93" i="14"/>
  <c r="V93" i="14"/>
  <c r="G94" i="14"/>
  <c r="I94" i="14"/>
  <c r="K94" i="14"/>
  <c r="M94" i="14"/>
  <c r="O94" i="14"/>
  <c r="Q94" i="14"/>
  <c r="V94" i="14"/>
  <c r="G95" i="14"/>
  <c r="I95" i="14"/>
  <c r="K95" i="14"/>
  <c r="M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100" i="14"/>
  <c r="I100" i="14"/>
  <c r="K100" i="14"/>
  <c r="K99" i="14" s="1"/>
  <c r="M100" i="14"/>
  <c r="O100" i="14"/>
  <c r="O99" i="14" s="1"/>
  <c r="Q100" i="14"/>
  <c r="V100" i="14"/>
  <c r="G101" i="14"/>
  <c r="I101" i="14"/>
  <c r="I99" i="14" s="1"/>
  <c r="K101" i="14"/>
  <c r="M101" i="14"/>
  <c r="O101" i="14"/>
  <c r="Q101" i="14"/>
  <c r="V101" i="14"/>
  <c r="G102" i="14"/>
  <c r="G99" i="14" s="1"/>
  <c r="I102" i="14"/>
  <c r="K102" i="14"/>
  <c r="M102" i="14"/>
  <c r="O102" i="14"/>
  <c r="Q102" i="14"/>
  <c r="V102" i="14"/>
  <c r="V99" i="14" s="1"/>
  <c r="G103" i="14"/>
  <c r="M103" i="14" s="1"/>
  <c r="I103" i="14"/>
  <c r="K103" i="14"/>
  <c r="O103" i="14"/>
  <c r="Q103" i="14"/>
  <c r="V103" i="14"/>
  <c r="G104" i="14"/>
  <c r="M104" i="14" s="1"/>
  <c r="I104" i="14"/>
  <c r="K104" i="14"/>
  <c r="O104" i="14"/>
  <c r="Q104" i="14"/>
  <c r="V104" i="14"/>
  <c r="G105" i="14"/>
  <c r="M105" i="14" s="1"/>
  <c r="I105" i="14"/>
  <c r="K105" i="14"/>
  <c r="O105" i="14"/>
  <c r="Q105" i="14"/>
  <c r="Q99" i="14" s="1"/>
  <c r="V105" i="14"/>
  <c r="G107" i="14"/>
  <c r="I107" i="14"/>
  <c r="I106" i="14" s="1"/>
  <c r="K107" i="14"/>
  <c r="K106" i="14" s="1"/>
  <c r="M107" i="14"/>
  <c r="M106" i="14" s="1"/>
  <c r="O107" i="14"/>
  <c r="Q107" i="14"/>
  <c r="Q106" i="14" s="1"/>
  <c r="V107" i="14"/>
  <c r="G108" i="14"/>
  <c r="G106" i="14" s="1"/>
  <c r="I108" i="14"/>
  <c r="K108" i="14"/>
  <c r="M108" i="14"/>
  <c r="O108" i="14"/>
  <c r="Q108" i="14"/>
  <c r="V108" i="14"/>
  <c r="G109" i="14"/>
  <c r="M109" i="14" s="1"/>
  <c r="I109" i="14"/>
  <c r="K109" i="14"/>
  <c r="O109" i="14"/>
  <c r="Q109" i="14"/>
  <c r="V109" i="14"/>
  <c r="V106" i="14" s="1"/>
  <c r="G110" i="14"/>
  <c r="M110" i="14" s="1"/>
  <c r="I110" i="14"/>
  <c r="K110" i="14"/>
  <c r="O110" i="14"/>
  <c r="Q110" i="14"/>
  <c r="V110" i="14"/>
  <c r="G111" i="14"/>
  <c r="M111" i="14" s="1"/>
  <c r="I111" i="14"/>
  <c r="K111" i="14"/>
  <c r="O111" i="14"/>
  <c r="Q111" i="14"/>
  <c r="V111" i="14"/>
  <c r="G112" i="14"/>
  <c r="I112" i="14"/>
  <c r="K112" i="14"/>
  <c r="M112" i="14"/>
  <c r="O112" i="14"/>
  <c r="O106" i="14" s="1"/>
  <c r="Q112" i="14"/>
  <c r="V112" i="14"/>
  <c r="G113" i="14"/>
  <c r="I113" i="14"/>
  <c r="K113" i="14"/>
  <c r="M113" i="14"/>
  <c r="O113" i="14"/>
  <c r="Q113" i="14"/>
  <c r="V113" i="14"/>
  <c r="G114" i="14"/>
  <c r="I114" i="14"/>
  <c r="K114" i="14"/>
  <c r="M114" i="14"/>
  <c r="O114" i="14"/>
  <c r="Q114" i="14"/>
  <c r="V114" i="14"/>
  <c r="AE116" i="14"/>
  <c r="AF116" i="14"/>
  <c r="G1113" i="13"/>
  <c r="BA1095" i="13"/>
  <c r="BA1090" i="13"/>
  <c r="BA1089" i="13"/>
  <c r="BA1063" i="13"/>
  <c r="BA1062" i="13"/>
  <c r="BA1056" i="13"/>
  <c r="BA1048" i="13"/>
  <c r="BA1043" i="13"/>
  <c r="BA1015" i="13"/>
  <c r="BA1011" i="13"/>
  <c r="BA1009" i="13"/>
  <c r="BA1007" i="13"/>
  <c r="BA1006" i="13"/>
  <c r="BA1003" i="13"/>
  <c r="BA1002" i="13"/>
  <c r="BA1000" i="13"/>
  <c r="BA996" i="13"/>
  <c r="BA995" i="13"/>
  <c r="BA994" i="13"/>
  <c r="BA992" i="13"/>
  <c r="BA991" i="13"/>
  <c r="BA990" i="13"/>
  <c r="BA982" i="13"/>
  <c r="BA981" i="13"/>
  <c r="BA980" i="13"/>
  <c r="BA977" i="13"/>
  <c r="BA975" i="13"/>
  <c r="BA972" i="13"/>
  <c r="BA971" i="13"/>
  <c r="BA969" i="13"/>
  <c r="BA968" i="13"/>
  <c r="BA967" i="13"/>
  <c r="BA965" i="13"/>
  <c r="BA964" i="13"/>
  <c r="BA963" i="13"/>
  <c r="BA959" i="13"/>
  <c r="BA955" i="13"/>
  <c r="BA952" i="13"/>
  <c r="BA950" i="13"/>
  <c r="BA947" i="13"/>
  <c r="BA946" i="13"/>
  <c r="BA943" i="13"/>
  <c r="BA941" i="13"/>
  <c r="BA939" i="13"/>
  <c r="BA938" i="13"/>
  <c r="BA936" i="13"/>
  <c r="BA934" i="13"/>
  <c r="BA930" i="13"/>
  <c r="BA929" i="13"/>
  <c r="BA928" i="13"/>
  <c r="BA926" i="13"/>
  <c r="BA924" i="13"/>
  <c r="BA922" i="13"/>
  <c r="BA920" i="13"/>
  <c r="BA918" i="13"/>
  <c r="BA916" i="13"/>
  <c r="BA915" i="13"/>
  <c r="BA914" i="13"/>
  <c r="BA911" i="13"/>
  <c r="BA910" i="13"/>
  <c r="BA907" i="13"/>
  <c r="BA906" i="13"/>
  <c r="BA904" i="13"/>
  <c r="BA902" i="13"/>
  <c r="BA900" i="13"/>
  <c r="BA897" i="13"/>
  <c r="BA883" i="13"/>
  <c r="BA880" i="13"/>
  <c r="BA878" i="13"/>
  <c r="BA876" i="13"/>
  <c r="BA868" i="13"/>
  <c r="BA866" i="13"/>
  <c r="BA861" i="13"/>
  <c r="BA859" i="13"/>
  <c r="BA856" i="13"/>
  <c r="BA853" i="13"/>
  <c r="BA850" i="13"/>
  <c r="BA847" i="13"/>
  <c r="BA844" i="13"/>
  <c r="BA837" i="13"/>
  <c r="BA834" i="13"/>
  <c r="BA831" i="13"/>
  <c r="BA825" i="13"/>
  <c r="BA821" i="13"/>
  <c r="BA817" i="13"/>
  <c r="BA813" i="13"/>
  <c r="BA810" i="13"/>
  <c r="BA745" i="13"/>
  <c r="BA738" i="13"/>
  <c r="BA734" i="13"/>
  <c r="BA730" i="13"/>
  <c r="BA727" i="13"/>
  <c r="BA724" i="13"/>
  <c r="BA702" i="13"/>
  <c r="BA689" i="13"/>
  <c r="BA662" i="13"/>
  <c r="BA659" i="13"/>
  <c r="BA614" i="13"/>
  <c r="BA609" i="13"/>
  <c r="BA579" i="13"/>
  <c r="BA557" i="13"/>
  <c r="BA520" i="13"/>
  <c r="BA514" i="13"/>
  <c r="BA508" i="13"/>
  <c r="BA495" i="13"/>
  <c r="BA481" i="13"/>
  <c r="BA473" i="13"/>
  <c r="BA437" i="13"/>
  <c r="BA436" i="13"/>
  <c r="BA435" i="13"/>
  <c r="BA434" i="13"/>
  <c r="BA433" i="13"/>
  <c r="BA432" i="13"/>
  <c r="BA427" i="13"/>
  <c r="BA426" i="13"/>
  <c r="BA425" i="13"/>
  <c r="BA424" i="13"/>
  <c r="BA423" i="13"/>
  <c r="BA422" i="13"/>
  <c r="BA417" i="13"/>
  <c r="BA416" i="13"/>
  <c r="BA415" i="13"/>
  <c r="BA414" i="13"/>
  <c r="BA413" i="13"/>
  <c r="BA412" i="13"/>
  <c r="BA404" i="13"/>
  <c r="BA298" i="13"/>
  <c r="BA287" i="13"/>
  <c r="BA286" i="13"/>
  <c r="BA285" i="13"/>
  <c r="BA284" i="13"/>
  <c r="BA283" i="13"/>
  <c r="BA282" i="13"/>
  <c r="BA273" i="13"/>
  <c r="BA266" i="13"/>
  <c r="BA241" i="13"/>
  <c r="BA236" i="13"/>
  <c r="BA231" i="13"/>
  <c r="BA226" i="13"/>
  <c r="BA222" i="13"/>
  <c r="BA122" i="13"/>
  <c r="BA101" i="13"/>
  <c r="BA94" i="13"/>
  <c r="BA13" i="13"/>
  <c r="BA10" i="13"/>
  <c r="G9" i="13"/>
  <c r="I9" i="13"/>
  <c r="I8" i="13" s="1"/>
  <c r="K9" i="13"/>
  <c r="K8" i="13" s="1"/>
  <c r="M9" i="13"/>
  <c r="O9" i="13"/>
  <c r="Q9" i="13"/>
  <c r="Q8" i="13" s="1"/>
  <c r="V9" i="13"/>
  <c r="G12" i="13"/>
  <c r="M12" i="13" s="1"/>
  <c r="I12" i="13"/>
  <c r="K12" i="13"/>
  <c r="O12" i="13"/>
  <c r="Q12" i="13"/>
  <c r="V12" i="13"/>
  <c r="G21" i="13"/>
  <c r="I21" i="13"/>
  <c r="K21" i="13"/>
  <c r="M21" i="13"/>
  <c r="O21" i="13"/>
  <c r="Q21" i="13"/>
  <c r="V21" i="13"/>
  <c r="G25" i="13"/>
  <c r="G8" i="13" s="1"/>
  <c r="I25" i="13"/>
  <c r="K25" i="13"/>
  <c r="O25" i="13"/>
  <c r="Q25" i="13"/>
  <c r="V25" i="13"/>
  <c r="V8" i="13" s="1"/>
  <c r="G29" i="13"/>
  <c r="I29" i="13"/>
  <c r="K29" i="13"/>
  <c r="M29" i="13"/>
  <c r="O29" i="13"/>
  <c r="Q29" i="13"/>
  <c r="V29" i="13"/>
  <c r="G32" i="13"/>
  <c r="M32" i="13" s="1"/>
  <c r="I32" i="13"/>
  <c r="K32" i="13"/>
  <c r="O32" i="13"/>
  <c r="O8" i="13" s="1"/>
  <c r="Q32" i="13"/>
  <c r="V32" i="13"/>
  <c r="G35" i="13"/>
  <c r="I35" i="13"/>
  <c r="K35" i="13"/>
  <c r="M35" i="13"/>
  <c r="O35" i="13"/>
  <c r="Q35" i="13"/>
  <c r="V35" i="13"/>
  <c r="G56" i="13"/>
  <c r="I56" i="13"/>
  <c r="K56" i="13"/>
  <c r="M56" i="13"/>
  <c r="O56" i="13"/>
  <c r="Q56" i="13"/>
  <c r="V56" i="13"/>
  <c r="G60" i="13"/>
  <c r="I60" i="13"/>
  <c r="K60" i="13"/>
  <c r="M60" i="13"/>
  <c r="O60" i="13"/>
  <c r="Q60" i="13"/>
  <c r="V60" i="13"/>
  <c r="G62" i="13"/>
  <c r="M62" i="13" s="1"/>
  <c r="I62" i="13"/>
  <c r="K62" i="13"/>
  <c r="O62" i="13"/>
  <c r="Q62" i="13"/>
  <c r="V62" i="13"/>
  <c r="G65" i="13"/>
  <c r="M65" i="13" s="1"/>
  <c r="I65" i="13"/>
  <c r="K65" i="13"/>
  <c r="O65" i="13"/>
  <c r="Q65" i="13"/>
  <c r="V65" i="13"/>
  <c r="G70" i="13"/>
  <c r="M70" i="13" s="1"/>
  <c r="I70" i="13"/>
  <c r="K70" i="13"/>
  <c r="O70" i="13"/>
  <c r="Q70" i="13"/>
  <c r="V70" i="13"/>
  <c r="G80" i="13"/>
  <c r="I80" i="13"/>
  <c r="K80" i="13"/>
  <c r="M80" i="13"/>
  <c r="O80" i="13"/>
  <c r="Q80" i="13"/>
  <c r="V80" i="13"/>
  <c r="G83" i="13"/>
  <c r="I83" i="13"/>
  <c r="K83" i="13"/>
  <c r="M83" i="13"/>
  <c r="O83" i="13"/>
  <c r="Q83" i="13"/>
  <c r="V83" i="13"/>
  <c r="G89" i="13"/>
  <c r="I89" i="13"/>
  <c r="K89" i="13"/>
  <c r="M89" i="13"/>
  <c r="O89" i="13"/>
  <c r="Q89" i="13"/>
  <c r="V89" i="13"/>
  <c r="G93" i="13"/>
  <c r="M93" i="13" s="1"/>
  <c r="I93" i="13"/>
  <c r="K93" i="13"/>
  <c r="O93" i="13"/>
  <c r="Q93" i="13"/>
  <c r="V93" i="13"/>
  <c r="G97" i="13"/>
  <c r="M97" i="13" s="1"/>
  <c r="I97" i="13"/>
  <c r="K97" i="13"/>
  <c r="O97" i="13"/>
  <c r="Q97" i="13"/>
  <c r="V97" i="13"/>
  <c r="G100" i="13"/>
  <c r="I100" i="13"/>
  <c r="I99" i="13" s="1"/>
  <c r="K100" i="13"/>
  <c r="K99" i="13" s="1"/>
  <c r="M100" i="13"/>
  <c r="O100" i="13"/>
  <c r="Q100" i="13"/>
  <c r="Q99" i="13" s="1"/>
  <c r="V100" i="13"/>
  <c r="G110" i="13"/>
  <c r="I110" i="13"/>
  <c r="K110" i="13"/>
  <c r="M110" i="13"/>
  <c r="O110" i="13"/>
  <c r="Q110" i="13"/>
  <c r="V110" i="13"/>
  <c r="G121" i="13"/>
  <c r="I121" i="13"/>
  <c r="K121" i="13"/>
  <c r="M121" i="13"/>
  <c r="O121" i="13"/>
  <c r="Q121" i="13"/>
  <c r="V121" i="13"/>
  <c r="G124" i="13"/>
  <c r="G99" i="13" s="1"/>
  <c r="I124" i="13"/>
  <c r="K124" i="13"/>
  <c r="O124" i="13"/>
  <c r="Q124" i="13"/>
  <c r="V124" i="13"/>
  <c r="V99" i="13" s="1"/>
  <c r="G129" i="13"/>
  <c r="M129" i="13" s="1"/>
  <c r="I129" i="13"/>
  <c r="K129" i="13"/>
  <c r="O129" i="13"/>
  <c r="Q129" i="13"/>
  <c r="V129" i="13"/>
  <c r="G139" i="13"/>
  <c r="M139" i="13" s="1"/>
  <c r="I139" i="13"/>
  <c r="K139" i="13"/>
  <c r="O139" i="13"/>
  <c r="O99" i="13" s="1"/>
  <c r="Q139" i="13"/>
  <c r="V139" i="13"/>
  <c r="G142" i="13"/>
  <c r="I142" i="13"/>
  <c r="K142" i="13"/>
  <c r="M142" i="13"/>
  <c r="O142" i="13"/>
  <c r="Q142" i="13"/>
  <c r="V142" i="13"/>
  <c r="G145" i="13"/>
  <c r="I145" i="13"/>
  <c r="K145" i="13"/>
  <c r="M145" i="13"/>
  <c r="O145" i="13"/>
  <c r="Q145" i="13"/>
  <c r="V145" i="13"/>
  <c r="G159" i="13"/>
  <c r="I159" i="13"/>
  <c r="K159" i="13"/>
  <c r="M159" i="13"/>
  <c r="O159" i="13"/>
  <c r="Q159" i="13"/>
  <c r="V159" i="13"/>
  <c r="G164" i="13"/>
  <c r="M164" i="13" s="1"/>
  <c r="I164" i="13"/>
  <c r="K164" i="13"/>
  <c r="O164" i="13"/>
  <c r="Q164" i="13"/>
  <c r="V164" i="13"/>
  <c r="G165" i="13"/>
  <c r="M165" i="13" s="1"/>
  <c r="I165" i="13"/>
  <c r="K165" i="13"/>
  <c r="O165" i="13"/>
  <c r="Q165" i="13"/>
  <c r="V165" i="13"/>
  <c r="G174" i="13"/>
  <c r="M174" i="13" s="1"/>
  <c r="I174" i="13"/>
  <c r="K174" i="13"/>
  <c r="O174" i="13"/>
  <c r="Q174" i="13"/>
  <c r="V174" i="13"/>
  <c r="G177" i="13"/>
  <c r="I177" i="13"/>
  <c r="K177" i="13"/>
  <c r="M177" i="13"/>
  <c r="O177" i="13"/>
  <c r="Q177" i="13"/>
  <c r="V177" i="13"/>
  <c r="G180" i="13"/>
  <c r="I180" i="13"/>
  <c r="I179" i="13" s="1"/>
  <c r="K180" i="13"/>
  <c r="M180" i="13"/>
  <c r="O180" i="13"/>
  <c r="Q180" i="13"/>
  <c r="Q179" i="13" s="1"/>
  <c r="V180" i="13"/>
  <c r="G183" i="13"/>
  <c r="M183" i="13" s="1"/>
  <c r="I183" i="13"/>
  <c r="K183" i="13"/>
  <c r="O183" i="13"/>
  <c r="Q183" i="13"/>
  <c r="V183" i="13"/>
  <c r="V179" i="13" s="1"/>
  <c r="G188" i="13"/>
  <c r="I188" i="13"/>
  <c r="K188" i="13"/>
  <c r="M188" i="13"/>
  <c r="O188" i="13"/>
  <c r="Q188" i="13"/>
  <c r="V188" i="13"/>
  <c r="G193" i="13"/>
  <c r="M193" i="13" s="1"/>
  <c r="I193" i="13"/>
  <c r="K193" i="13"/>
  <c r="O193" i="13"/>
  <c r="O179" i="13" s="1"/>
  <c r="Q193" i="13"/>
  <c r="V193" i="13"/>
  <c r="G198" i="13"/>
  <c r="I198" i="13"/>
  <c r="K198" i="13"/>
  <c r="M198" i="13"/>
  <c r="O198" i="13"/>
  <c r="Q198" i="13"/>
  <c r="V198" i="13"/>
  <c r="G201" i="13"/>
  <c r="M201" i="13" s="1"/>
  <c r="I201" i="13"/>
  <c r="K201" i="13"/>
  <c r="K179" i="13" s="1"/>
  <c r="O201" i="13"/>
  <c r="Q201" i="13"/>
  <c r="V201" i="13"/>
  <c r="G206" i="13"/>
  <c r="I206" i="13"/>
  <c r="K206" i="13"/>
  <c r="M206" i="13"/>
  <c r="O206" i="13"/>
  <c r="Q206" i="13"/>
  <c r="V206" i="13"/>
  <c r="G211" i="13"/>
  <c r="M211" i="13" s="1"/>
  <c r="I211" i="13"/>
  <c r="K211" i="13"/>
  <c r="O211" i="13"/>
  <c r="Q211" i="13"/>
  <c r="V211" i="13"/>
  <c r="G217" i="13"/>
  <c r="I217" i="13"/>
  <c r="K217" i="13"/>
  <c r="M217" i="13"/>
  <c r="O217" i="13"/>
  <c r="Q217" i="13"/>
  <c r="V217" i="13"/>
  <c r="G219" i="13"/>
  <c r="M219" i="13" s="1"/>
  <c r="I219" i="13"/>
  <c r="K219" i="13"/>
  <c r="O219" i="13"/>
  <c r="Q219" i="13"/>
  <c r="V219" i="13"/>
  <c r="G221" i="13"/>
  <c r="I221" i="13"/>
  <c r="K221" i="13"/>
  <c r="M221" i="13"/>
  <c r="O221" i="13"/>
  <c r="Q221" i="13"/>
  <c r="V221" i="13"/>
  <c r="G225" i="13"/>
  <c r="M225" i="13" s="1"/>
  <c r="I225" i="13"/>
  <c r="K225" i="13"/>
  <c r="O225" i="13"/>
  <c r="Q225" i="13"/>
  <c r="V225" i="13"/>
  <c r="G230" i="13"/>
  <c r="I230" i="13"/>
  <c r="K230" i="13"/>
  <c r="M230" i="13"/>
  <c r="O230" i="13"/>
  <c r="Q230" i="13"/>
  <c r="V230" i="13"/>
  <c r="G235" i="13"/>
  <c r="M235" i="13" s="1"/>
  <c r="I235" i="13"/>
  <c r="K235" i="13"/>
  <c r="O235" i="13"/>
  <c r="Q235" i="13"/>
  <c r="V235" i="13"/>
  <c r="G240" i="13"/>
  <c r="I240" i="13"/>
  <c r="K240" i="13"/>
  <c r="M240" i="13"/>
  <c r="O240" i="13"/>
  <c r="Q240" i="13"/>
  <c r="V240" i="13"/>
  <c r="G245" i="13"/>
  <c r="M245" i="13" s="1"/>
  <c r="I245" i="13"/>
  <c r="K245" i="13"/>
  <c r="O245" i="13"/>
  <c r="Q245" i="13"/>
  <c r="V245" i="13"/>
  <c r="I255" i="13"/>
  <c r="Q255" i="13"/>
  <c r="V255" i="13"/>
  <c r="G256" i="13"/>
  <c r="M256" i="13" s="1"/>
  <c r="M255" i="13" s="1"/>
  <c r="I256" i="13"/>
  <c r="K256" i="13"/>
  <c r="K255" i="13" s="1"/>
  <c r="O256" i="13"/>
  <c r="O255" i="13" s="1"/>
  <c r="Q256" i="13"/>
  <c r="V256" i="13"/>
  <c r="I264" i="13"/>
  <c r="G265" i="13"/>
  <c r="M265" i="13" s="1"/>
  <c r="I265" i="13"/>
  <c r="K265" i="13"/>
  <c r="K264" i="13" s="1"/>
  <c r="O265" i="13"/>
  <c r="Q265" i="13"/>
  <c r="Q264" i="13" s="1"/>
  <c r="V265" i="13"/>
  <c r="V264" i="13" s="1"/>
  <c r="G268" i="13"/>
  <c r="I268" i="13"/>
  <c r="K268" i="13"/>
  <c r="M268" i="13"/>
  <c r="O268" i="13"/>
  <c r="O264" i="13" s="1"/>
  <c r="Q268" i="13"/>
  <c r="V268" i="13"/>
  <c r="G272" i="13"/>
  <c r="M272" i="13" s="1"/>
  <c r="I272" i="13"/>
  <c r="K272" i="13"/>
  <c r="O272" i="13"/>
  <c r="Q272" i="13"/>
  <c r="V272" i="13"/>
  <c r="G279" i="13"/>
  <c r="I279" i="13"/>
  <c r="K279" i="13"/>
  <c r="M279" i="13"/>
  <c r="O279" i="13"/>
  <c r="Q279" i="13"/>
  <c r="V279" i="13"/>
  <c r="G290" i="13"/>
  <c r="M290" i="13" s="1"/>
  <c r="I290" i="13"/>
  <c r="K290" i="13"/>
  <c r="O290" i="13"/>
  <c r="Q290" i="13"/>
  <c r="V290" i="13"/>
  <c r="G294" i="13"/>
  <c r="M294" i="13" s="1"/>
  <c r="I294" i="13"/>
  <c r="K294" i="13"/>
  <c r="K293" i="13" s="1"/>
  <c r="O294" i="13"/>
  <c r="O293" i="13" s="1"/>
  <c r="Q294" i="13"/>
  <c r="Q293" i="13" s="1"/>
  <c r="V294" i="13"/>
  <c r="V293" i="13" s="1"/>
  <c r="G297" i="13"/>
  <c r="I297" i="13"/>
  <c r="K297" i="13"/>
  <c r="M297" i="13"/>
  <c r="O297" i="13"/>
  <c r="Q297" i="13"/>
  <c r="V297" i="13"/>
  <c r="G307" i="13"/>
  <c r="M307" i="13" s="1"/>
  <c r="I307" i="13"/>
  <c r="K307" i="13"/>
  <c r="O307" i="13"/>
  <c r="Q307" i="13"/>
  <c r="V307" i="13"/>
  <c r="G310" i="13"/>
  <c r="I310" i="13"/>
  <c r="K310" i="13"/>
  <c r="M310" i="13"/>
  <c r="O310" i="13"/>
  <c r="Q310" i="13"/>
  <c r="V310" i="13"/>
  <c r="G317" i="13"/>
  <c r="M317" i="13" s="1"/>
  <c r="I317" i="13"/>
  <c r="K317" i="13"/>
  <c r="O317" i="13"/>
  <c r="Q317" i="13"/>
  <c r="V317" i="13"/>
  <c r="G320" i="13"/>
  <c r="I320" i="13"/>
  <c r="I293" i="13" s="1"/>
  <c r="K320" i="13"/>
  <c r="M320" i="13"/>
  <c r="O320" i="13"/>
  <c r="Q320" i="13"/>
  <c r="V320" i="13"/>
  <c r="G326" i="13"/>
  <c r="M326" i="13" s="1"/>
  <c r="I326" i="13"/>
  <c r="K326" i="13"/>
  <c r="O326" i="13"/>
  <c r="Q326" i="13"/>
  <c r="V326" i="13"/>
  <c r="G357" i="13"/>
  <c r="I357" i="13"/>
  <c r="K357" i="13"/>
  <c r="M357" i="13"/>
  <c r="O357" i="13"/>
  <c r="Q357" i="13"/>
  <c r="V357" i="13"/>
  <c r="G365" i="13"/>
  <c r="M365" i="13" s="1"/>
  <c r="I365" i="13"/>
  <c r="K365" i="13"/>
  <c r="O365" i="13"/>
  <c r="Q365" i="13"/>
  <c r="V365" i="13"/>
  <c r="G368" i="13"/>
  <c r="I368" i="13"/>
  <c r="K368" i="13"/>
  <c r="M368" i="13"/>
  <c r="O368" i="13"/>
  <c r="Q368" i="13"/>
  <c r="V368" i="13"/>
  <c r="G397" i="13"/>
  <c r="M397" i="13" s="1"/>
  <c r="I397" i="13"/>
  <c r="K397" i="13"/>
  <c r="O397" i="13"/>
  <c r="Q397" i="13"/>
  <c r="V397" i="13"/>
  <c r="G400" i="13"/>
  <c r="I400" i="13"/>
  <c r="K400" i="13"/>
  <c r="M400" i="13"/>
  <c r="O400" i="13"/>
  <c r="Q400" i="13"/>
  <c r="V400" i="13"/>
  <c r="G402" i="13"/>
  <c r="M402" i="13" s="1"/>
  <c r="I402" i="13"/>
  <c r="K402" i="13"/>
  <c r="O402" i="13"/>
  <c r="Q402" i="13"/>
  <c r="V402" i="13"/>
  <c r="G405" i="13"/>
  <c r="I405" i="13"/>
  <c r="K405" i="13"/>
  <c r="M405" i="13"/>
  <c r="O405" i="13"/>
  <c r="Q405" i="13"/>
  <c r="V405" i="13"/>
  <c r="G407" i="13"/>
  <c r="M407" i="13" s="1"/>
  <c r="I407" i="13"/>
  <c r="K407" i="13"/>
  <c r="O407" i="13"/>
  <c r="Q407" i="13"/>
  <c r="V407" i="13"/>
  <c r="G409" i="13"/>
  <c r="I409" i="13"/>
  <c r="K409" i="13"/>
  <c r="M409" i="13"/>
  <c r="O409" i="13"/>
  <c r="Q409" i="13"/>
  <c r="V409" i="13"/>
  <c r="G419" i="13"/>
  <c r="M419" i="13" s="1"/>
  <c r="I419" i="13"/>
  <c r="K419" i="13"/>
  <c r="O419" i="13"/>
  <c r="Q419" i="13"/>
  <c r="V419" i="13"/>
  <c r="G429" i="13"/>
  <c r="I429" i="13"/>
  <c r="K429" i="13"/>
  <c r="M429" i="13"/>
  <c r="O429" i="13"/>
  <c r="Q429" i="13"/>
  <c r="V429" i="13"/>
  <c r="G441" i="13"/>
  <c r="G442" i="13"/>
  <c r="I442" i="13"/>
  <c r="I441" i="13" s="1"/>
  <c r="K442" i="13"/>
  <c r="M442" i="13"/>
  <c r="O442" i="13"/>
  <c r="O441" i="13" s="1"/>
  <c r="Q442" i="13"/>
  <c r="Q441" i="13" s="1"/>
  <c r="V442" i="13"/>
  <c r="G446" i="13"/>
  <c r="M446" i="13" s="1"/>
  <c r="I446" i="13"/>
  <c r="K446" i="13"/>
  <c r="O446" i="13"/>
  <c r="Q446" i="13"/>
  <c r="V446" i="13"/>
  <c r="G452" i="13"/>
  <c r="I452" i="13"/>
  <c r="K452" i="13"/>
  <c r="M452" i="13"/>
  <c r="O452" i="13"/>
  <c r="Q452" i="13"/>
  <c r="V452" i="13"/>
  <c r="G458" i="13"/>
  <c r="M458" i="13" s="1"/>
  <c r="I458" i="13"/>
  <c r="K458" i="13"/>
  <c r="K441" i="13" s="1"/>
  <c r="O458" i="13"/>
  <c r="Q458" i="13"/>
  <c r="V458" i="13"/>
  <c r="G463" i="13"/>
  <c r="I463" i="13"/>
  <c r="K463" i="13"/>
  <c r="M463" i="13"/>
  <c r="O463" i="13"/>
  <c r="Q463" i="13"/>
  <c r="V463" i="13"/>
  <c r="G467" i="13"/>
  <c r="M467" i="13" s="1"/>
  <c r="I467" i="13"/>
  <c r="K467" i="13"/>
  <c r="O467" i="13"/>
  <c r="Q467" i="13"/>
  <c r="V467" i="13"/>
  <c r="V441" i="13" s="1"/>
  <c r="G472" i="13"/>
  <c r="I472" i="13"/>
  <c r="K472" i="13"/>
  <c r="M472" i="13"/>
  <c r="O472" i="13"/>
  <c r="Q472" i="13"/>
  <c r="V472" i="13"/>
  <c r="G480" i="13"/>
  <c r="M480" i="13" s="1"/>
  <c r="I480" i="13"/>
  <c r="K480" i="13"/>
  <c r="O480" i="13"/>
  <c r="Q480" i="13"/>
  <c r="V480" i="13"/>
  <c r="Q491" i="13"/>
  <c r="G492" i="13"/>
  <c r="M492" i="13" s="1"/>
  <c r="M491" i="13" s="1"/>
  <c r="I492" i="13"/>
  <c r="I491" i="13" s="1"/>
  <c r="K492" i="13"/>
  <c r="K491" i="13" s="1"/>
  <c r="O492" i="13"/>
  <c r="O491" i="13" s="1"/>
  <c r="Q492" i="13"/>
  <c r="V492" i="13"/>
  <c r="G494" i="13"/>
  <c r="G491" i="13" s="1"/>
  <c r="I494" i="13"/>
  <c r="K494" i="13"/>
  <c r="M494" i="13"/>
  <c r="O494" i="13"/>
  <c r="Q494" i="13"/>
  <c r="V494" i="13"/>
  <c r="V491" i="13" s="1"/>
  <c r="G499" i="13"/>
  <c r="K499" i="13"/>
  <c r="V499" i="13"/>
  <c r="G500" i="13"/>
  <c r="I500" i="13"/>
  <c r="I499" i="13" s="1"/>
  <c r="K500" i="13"/>
  <c r="M500" i="13"/>
  <c r="O500" i="13"/>
  <c r="O499" i="13" s="1"/>
  <c r="Q500" i="13"/>
  <c r="Q499" i="13" s="1"/>
  <c r="V500" i="13"/>
  <c r="G503" i="13"/>
  <c r="M503" i="13" s="1"/>
  <c r="M499" i="13" s="1"/>
  <c r="I503" i="13"/>
  <c r="K503" i="13"/>
  <c r="O503" i="13"/>
  <c r="Q503" i="13"/>
  <c r="V503" i="13"/>
  <c r="G507" i="13"/>
  <c r="M507" i="13" s="1"/>
  <c r="I507" i="13"/>
  <c r="I506" i="13" s="1"/>
  <c r="K507" i="13"/>
  <c r="K506" i="13" s="1"/>
  <c r="O507" i="13"/>
  <c r="O506" i="13" s="1"/>
  <c r="Q507" i="13"/>
  <c r="V507" i="13"/>
  <c r="G513" i="13"/>
  <c r="I513" i="13"/>
  <c r="K513" i="13"/>
  <c r="M513" i="13"/>
  <c r="O513" i="13"/>
  <c r="Q513" i="13"/>
  <c r="V513" i="13"/>
  <c r="G519" i="13"/>
  <c r="G506" i="13" s="1"/>
  <c r="I519" i="13"/>
  <c r="K519" i="13"/>
  <c r="O519" i="13"/>
  <c r="Q519" i="13"/>
  <c r="V519" i="13"/>
  <c r="V506" i="13" s="1"/>
  <c r="G522" i="13"/>
  <c r="I522" i="13"/>
  <c r="K522" i="13"/>
  <c r="M522" i="13"/>
  <c r="O522" i="13"/>
  <c r="Q522" i="13"/>
  <c r="Q506" i="13" s="1"/>
  <c r="V522" i="13"/>
  <c r="G525" i="13"/>
  <c r="M525" i="13" s="1"/>
  <c r="I525" i="13"/>
  <c r="K525" i="13"/>
  <c r="O525" i="13"/>
  <c r="Q525" i="13"/>
  <c r="V525" i="13"/>
  <c r="G529" i="13"/>
  <c r="I529" i="13"/>
  <c r="K529" i="13"/>
  <c r="M529" i="13"/>
  <c r="O529" i="13"/>
  <c r="Q529" i="13"/>
  <c r="V529" i="13"/>
  <c r="G532" i="13"/>
  <c r="M532" i="13" s="1"/>
  <c r="I532" i="13"/>
  <c r="K532" i="13"/>
  <c r="O532" i="13"/>
  <c r="Q532" i="13"/>
  <c r="V532" i="13"/>
  <c r="G534" i="13"/>
  <c r="I534" i="13"/>
  <c r="K534" i="13"/>
  <c r="M534" i="13"/>
  <c r="O534" i="13"/>
  <c r="Q534" i="13"/>
  <c r="V534" i="13"/>
  <c r="G538" i="13"/>
  <c r="M538" i="13" s="1"/>
  <c r="I538" i="13"/>
  <c r="K538" i="13"/>
  <c r="O538" i="13"/>
  <c r="Q538" i="13"/>
  <c r="V538" i="13"/>
  <c r="G540" i="13"/>
  <c r="I540" i="13"/>
  <c r="K540" i="13"/>
  <c r="M540" i="13"/>
  <c r="O540" i="13"/>
  <c r="Q540" i="13"/>
  <c r="V540" i="13"/>
  <c r="G542" i="13"/>
  <c r="M542" i="13" s="1"/>
  <c r="I542" i="13"/>
  <c r="K542" i="13"/>
  <c r="O542" i="13"/>
  <c r="Q542" i="13"/>
  <c r="V542" i="13"/>
  <c r="G544" i="13"/>
  <c r="I544" i="13"/>
  <c r="K544" i="13"/>
  <c r="M544" i="13"/>
  <c r="O544" i="13"/>
  <c r="Q544" i="13"/>
  <c r="V544" i="13"/>
  <c r="G546" i="13"/>
  <c r="M546" i="13" s="1"/>
  <c r="I546" i="13"/>
  <c r="K546" i="13"/>
  <c r="O546" i="13"/>
  <c r="Q546" i="13"/>
  <c r="V546" i="13"/>
  <c r="G550" i="13"/>
  <c r="I550" i="13"/>
  <c r="K550" i="13"/>
  <c r="M550" i="13"/>
  <c r="O550" i="13"/>
  <c r="Q550" i="13"/>
  <c r="V550" i="13"/>
  <c r="G553" i="13"/>
  <c r="M553" i="13" s="1"/>
  <c r="I553" i="13"/>
  <c r="K553" i="13"/>
  <c r="O553" i="13"/>
  <c r="Q553" i="13"/>
  <c r="V553" i="13"/>
  <c r="G556" i="13"/>
  <c r="I556" i="13"/>
  <c r="K556" i="13"/>
  <c r="M556" i="13"/>
  <c r="O556" i="13"/>
  <c r="Q556" i="13"/>
  <c r="V556" i="13"/>
  <c r="G560" i="13"/>
  <c r="I560" i="13"/>
  <c r="K560" i="13"/>
  <c r="K559" i="13" s="1"/>
  <c r="M560" i="13"/>
  <c r="O560" i="13"/>
  <c r="Q560" i="13"/>
  <c r="Q559" i="13" s="1"/>
  <c r="V560" i="13"/>
  <c r="G564" i="13"/>
  <c r="I564" i="13"/>
  <c r="K564" i="13"/>
  <c r="M564" i="13"/>
  <c r="O564" i="13"/>
  <c r="Q564" i="13"/>
  <c r="V564" i="13"/>
  <c r="G566" i="13"/>
  <c r="I566" i="13"/>
  <c r="I559" i="13" s="1"/>
  <c r="K566" i="13"/>
  <c r="M566" i="13"/>
  <c r="O566" i="13"/>
  <c r="Q566" i="13"/>
  <c r="V566" i="13"/>
  <c r="G567" i="13"/>
  <c r="G559" i="13" s="1"/>
  <c r="I567" i="13"/>
  <c r="K567" i="13"/>
  <c r="O567" i="13"/>
  <c r="Q567" i="13"/>
  <c r="V567" i="13"/>
  <c r="V559" i="13" s="1"/>
  <c r="G568" i="13"/>
  <c r="M568" i="13" s="1"/>
  <c r="I568" i="13"/>
  <c r="K568" i="13"/>
  <c r="O568" i="13"/>
  <c r="Q568" i="13"/>
  <c r="V568" i="13"/>
  <c r="G571" i="13"/>
  <c r="M571" i="13" s="1"/>
  <c r="I571" i="13"/>
  <c r="K571" i="13"/>
  <c r="O571" i="13"/>
  <c r="O559" i="13" s="1"/>
  <c r="Q571" i="13"/>
  <c r="V571" i="13"/>
  <c r="G574" i="13"/>
  <c r="M574" i="13" s="1"/>
  <c r="I574" i="13"/>
  <c r="I573" i="13" s="1"/>
  <c r="K574" i="13"/>
  <c r="K573" i="13" s="1"/>
  <c r="O574" i="13"/>
  <c r="O573" i="13" s="1"/>
  <c r="Q574" i="13"/>
  <c r="Q573" i="13" s="1"/>
  <c r="V574" i="13"/>
  <c r="G578" i="13"/>
  <c r="I578" i="13"/>
  <c r="K578" i="13"/>
  <c r="M578" i="13"/>
  <c r="O578" i="13"/>
  <c r="Q578" i="13"/>
  <c r="V578" i="13"/>
  <c r="G582" i="13"/>
  <c r="G573" i="13" s="1"/>
  <c r="I582" i="13"/>
  <c r="K582" i="13"/>
  <c r="O582" i="13"/>
  <c r="Q582" i="13"/>
  <c r="V582" i="13"/>
  <c r="V573" i="13" s="1"/>
  <c r="G589" i="13"/>
  <c r="I589" i="13"/>
  <c r="K589" i="13"/>
  <c r="M589" i="13"/>
  <c r="O589" i="13"/>
  <c r="Q589" i="13"/>
  <c r="V589" i="13"/>
  <c r="G592" i="13"/>
  <c r="M592" i="13" s="1"/>
  <c r="I592" i="13"/>
  <c r="K592" i="13"/>
  <c r="O592" i="13"/>
  <c r="Q592" i="13"/>
  <c r="V592" i="13"/>
  <c r="G595" i="13"/>
  <c r="I595" i="13"/>
  <c r="K595" i="13"/>
  <c r="M595" i="13"/>
  <c r="O595" i="13"/>
  <c r="Q595" i="13"/>
  <c r="V595" i="13"/>
  <c r="G597" i="13"/>
  <c r="M597" i="13" s="1"/>
  <c r="I597" i="13"/>
  <c r="K597" i="13"/>
  <c r="O597" i="13"/>
  <c r="Q597" i="13"/>
  <c r="V597" i="13"/>
  <c r="G604" i="13"/>
  <c r="I604" i="13"/>
  <c r="K604" i="13"/>
  <c r="M604" i="13"/>
  <c r="O604" i="13"/>
  <c r="Q604" i="13"/>
  <c r="V604" i="13"/>
  <c r="G608" i="13"/>
  <c r="M608" i="13" s="1"/>
  <c r="I608" i="13"/>
  <c r="K608" i="13"/>
  <c r="O608" i="13"/>
  <c r="Q608" i="13"/>
  <c r="V608" i="13"/>
  <c r="G613" i="13"/>
  <c r="I613" i="13"/>
  <c r="K613" i="13"/>
  <c r="M613" i="13"/>
  <c r="O613" i="13"/>
  <c r="Q613" i="13"/>
  <c r="V613" i="13"/>
  <c r="G616" i="13"/>
  <c r="M616" i="13" s="1"/>
  <c r="I616" i="13"/>
  <c r="K616" i="13"/>
  <c r="O616" i="13"/>
  <c r="Q616" i="13"/>
  <c r="V616" i="13"/>
  <c r="G619" i="13"/>
  <c r="I619" i="13"/>
  <c r="K619" i="13"/>
  <c r="M619" i="13"/>
  <c r="O619" i="13"/>
  <c r="Q619" i="13"/>
  <c r="V619" i="13"/>
  <c r="G623" i="13"/>
  <c r="I623" i="13"/>
  <c r="K623" i="13"/>
  <c r="M623" i="13"/>
  <c r="O623" i="13"/>
  <c r="Q623" i="13"/>
  <c r="V623" i="13"/>
  <c r="G652" i="13"/>
  <c r="I652" i="13"/>
  <c r="K652" i="13"/>
  <c r="M652" i="13"/>
  <c r="O652" i="13"/>
  <c r="Q652" i="13"/>
  <c r="V652" i="13"/>
  <c r="G658" i="13"/>
  <c r="M658" i="13" s="1"/>
  <c r="I658" i="13"/>
  <c r="K658" i="13"/>
  <c r="O658" i="13"/>
  <c r="Q658" i="13"/>
  <c r="V658" i="13"/>
  <c r="G661" i="13"/>
  <c r="M661" i="13" s="1"/>
  <c r="I661" i="13"/>
  <c r="K661" i="13"/>
  <c r="O661" i="13"/>
  <c r="Q661" i="13"/>
  <c r="V661" i="13"/>
  <c r="G664" i="13"/>
  <c r="M664" i="13" s="1"/>
  <c r="I664" i="13"/>
  <c r="K664" i="13"/>
  <c r="O664" i="13"/>
  <c r="Q664" i="13"/>
  <c r="V664" i="13"/>
  <c r="G668" i="13"/>
  <c r="I668" i="13"/>
  <c r="K668" i="13"/>
  <c r="M668" i="13"/>
  <c r="O668" i="13"/>
  <c r="Q668" i="13"/>
  <c r="V668" i="13"/>
  <c r="G670" i="13"/>
  <c r="I670" i="13"/>
  <c r="K670" i="13"/>
  <c r="M670" i="13"/>
  <c r="O670" i="13"/>
  <c r="Q670" i="13"/>
  <c r="V670" i="13"/>
  <c r="I672" i="13"/>
  <c r="O672" i="13"/>
  <c r="G673" i="13"/>
  <c r="M673" i="13" s="1"/>
  <c r="I673" i="13"/>
  <c r="K673" i="13"/>
  <c r="K672" i="13" s="1"/>
  <c r="O673" i="13"/>
  <c r="Q673" i="13"/>
  <c r="Q672" i="13" s="1"/>
  <c r="V673" i="13"/>
  <c r="V672" i="13" s="1"/>
  <c r="G680" i="13"/>
  <c r="M680" i="13" s="1"/>
  <c r="I680" i="13"/>
  <c r="K680" i="13"/>
  <c r="O680" i="13"/>
  <c r="Q680" i="13"/>
  <c r="V680" i="13"/>
  <c r="G687" i="13"/>
  <c r="I687" i="13"/>
  <c r="O687" i="13"/>
  <c r="V687" i="13"/>
  <c r="G688" i="13"/>
  <c r="I688" i="13"/>
  <c r="K688" i="13"/>
  <c r="K687" i="13" s="1"/>
  <c r="M688" i="13"/>
  <c r="M687" i="13" s="1"/>
  <c r="O688" i="13"/>
  <c r="Q688" i="13"/>
  <c r="Q687" i="13" s="1"/>
  <c r="V688" i="13"/>
  <c r="K699" i="13"/>
  <c r="G700" i="13"/>
  <c r="I700" i="13"/>
  <c r="I699" i="13" s="1"/>
  <c r="K700" i="13"/>
  <c r="M700" i="13"/>
  <c r="O700" i="13"/>
  <c r="Q700" i="13"/>
  <c r="V700" i="13"/>
  <c r="G701" i="13"/>
  <c r="M701" i="13" s="1"/>
  <c r="I701" i="13"/>
  <c r="K701" i="13"/>
  <c r="O701" i="13"/>
  <c r="Q701" i="13"/>
  <c r="V701" i="13"/>
  <c r="V699" i="13" s="1"/>
  <c r="G704" i="13"/>
  <c r="I704" i="13"/>
  <c r="K704" i="13"/>
  <c r="M704" i="13"/>
  <c r="O704" i="13"/>
  <c r="Q704" i="13"/>
  <c r="Q699" i="13" s="1"/>
  <c r="V704" i="13"/>
  <c r="G708" i="13"/>
  <c r="M708" i="13" s="1"/>
  <c r="I708" i="13"/>
  <c r="K708" i="13"/>
  <c r="O708" i="13"/>
  <c r="O699" i="13" s="1"/>
  <c r="Q708" i="13"/>
  <c r="V708" i="13"/>
  <c r="G710" i="13"/>
  <c r="I710" i="13"/>
  <c r="K710" i="13"/>
  <c r="M710" i="13"/>
  <c r="O710" i="13"/>
  <c r="Q710" i="13"/>
  <c r="V710" i="13"/>
  <c r="K712" i="13"/>
  <c r="G713" i="13"/>
  <c r="I713" i="13"/>
  <c r="I712" i="13" s="1"/>
  <c r="K713" i="13"/>
  <c r="M713" i="13"/>
  <c r="M712" i="13" s="1"/>
  <c r="O713" i="13"/>
  <c r="Q713" i="13"/>
  <c r="V713" i="13"/>
  <c r="G715" i="13"/>
  <c r="M715" i="13" s="1"/>
  <c r="I715" i="13"/>
  <c r="K715" i="13"/>
  <c r="O715" i="13"/>
  <c r="Q715" i="13"/>
  <c r="V715" i="13"/>
  <c r="V712" i="13" s="1"/>
  <c r="G717" i="13"/>
  <c r="I717" i="13"/>
  <c r="K717" i="13"/>
  <c r="M717" i="13"/>
  <c r="O717" i="13"/>
  <c r="Q717" i="13"/>
  <c r="Q712" i="13" s="1"/>
  <c r="V717" i="13"/>
  <c r="G719" i="13"/>
  <c r="M719" i="13" s="1"/>
  <c r="I719" i="13"/>
  <c r="K719" i="13"/>
  <c r="O719" i="13"/>
  <c r="O712" i="13" s="1"/>
  <c r="Q719" i="13"/>
  <c r="V719" i="13"/>
  <c r="G722" i="13"/>
  <c r="M722" i="13" s="1"/>
  <c r="I722" i="13"/>
  <c r="K722" i="13"/>
  <c r="K721" i="13" s="1"/>
  <c r="O722" i="13"/>
  <c r="O721" i="13" s="1"/>
  <c r="Q722" i="13"/>
  <c r="V722" i="13"/>
  <c r="G725" i="13"/>
  <c r="I725" i="13"/>
  <c r="I721" i="13" s="1"/>
  <c r="K725" i="13"/>
  <c r="M725" i="13"/>
  <c r="O725" i="13"/>
  <c r="Q725" i="13"/>
  <c r="V725" i="13"/>
  <c r="G728" i="13"/>
  <c r="G721" i="13" s="1"/>
  <c r="I728" i="13"/>
  <c r="K728" i="13"/>
  <c r="O728" i="13"/>
  <c r="Q728" i="13"/>
  <c r="V728" i="13"/>
  <c r="V721" i="13" s="1"/>
  <c r="G732" i="13"/>
  <c r="I732" i="13"/>
  <c r="K732" i="13"/>
  <c r="M732" i="13"/>
  <c r="O732" i="13"/>
  <c r="Q732" i="13"/>
  <c r="Q721" i="13" s="1"/>
  <c r="V732" i="13"/>
  <c r="G736" i="13"/>
  <c r="M736" i="13" s="1"/>
  <c r="I736" i="13"/>
  <c r="K736" i="13"/>
  <c r="O736" i="13"/>
  <c r="Q736" i="13"/>
  <c r="V736" i="13"/>
  <c r="G740" i="13"/>
  <c r="I740" i="13"/>
  <c r="K740" i="13"/>
  <c r="M740" i="13"/>
  <c r="O740" i="13"/>
  <c r="Q740" i="13"/>
  <c r="V740" i="13"/>
  <c r="G743" i="13"/>
  <c r="M743" i="13" s="1"/>
  <c r="I743" i="13"/>
  <c r="K743" i="13"/>
  <c r="O743" i="13"/>
  <c r="Q743" i="13"/>
  <c r="V743" i="13"/>
  <c r="G746" i="13"/>
  <c r="I746" i="13"/>
  <c r="K746" i="13"/>
  <c r="M746" i="13"/>
  <c r="O746" i="13"/>
  <c r="Q746" i="13"/>
  <c r="V746" i="13"/>
  <c r="G749" i="13"/>
  <c r="M749" i="13" s="1"/>
  <c r="I749" i="13"/>
  <c r="K749" i="13"/>
  <c r="O749" i="13"/>
  <c r="Q749" i="13"/>
  <c r="V749" i="13"/>
  <c r="G752" i="13"/>
  <c r="I752" i="13"/>
  <c r="K752" i="13"/>
  <c r="M752" i="13"/>
  <c r="O752" i="13"/>
  <c r="Q752" i="13"/>
  <c r="V752" i="13"/>
  <c r="G756" i="13"/>
  <c r="M756" i="13" s="1"/>
  <c r="I756" i="13"/>
  <c r="K756" i="13"/>
  <c r="O756" i="13"/>
  <c r="Q756" i="13"/>
  <c r="V756" i="13"/>
  <c r="G760" i="13"/>
  <c r="I760" i="13"/>
  <c r="K760" i="13"/>
  <c r="M760" i="13"/>
  <c r="O760" i="13"/>
  <c r="Q760" i="13"/>
  <c r="V760" i="13"/>
  <c r="G764" i="13"/>
  <c r="M764" i="13" s="1"/>
  <c r="I764" i="13"/>
  <c r="K764" i="13"/>
  <c r="O764" i="13"/>
  <c r="Q764" i="13"/>
  <c r="V764" i="13"/>
  <c r="G767" i="13"/>
  <c r="I767" i="13"/>
  <c r="K767" i="13"/>
  <c r="M767" i="13"/>
  <c r="O767" i="13"/>
  <c r="Q767" i="13"/>
  <c r="V767" i="13"/>
  <c r="G770" i="13"/>
  <c r="M770" i="13" s="1"/>
  <c r="I770" i="13"/>
  <c r="K770" i="13"/>
  <c r="O770" i="13"/>
  <c r="Q770" i="13"/>
  <c r="V770" i="13"/>
  <c r="G773" i="13"/>
  <c r="I773" i="13"/>
  <c r="K773" i="13"/>
  <c r="M773" i="13"/>
  <c r="O773" i="13"/>
  <c r="Q773" i="13"/>
  <c r="V773" i="13"/>
  <c r="G776" i="13"/>
  <c r="M776" i="13" s="1"/>
  <c r="I776" i="13"/>
  <c r="K776" i="13"/>
  <c r="O776" i="13"/>
  <c r="Q776" i="13"/>
  <c r="V776" i="13"/>
  <c r="G777" i="13"/>
  <c r="I777" i="13"/>
  <c r="K777" i="13"/>
  <c r="M777" i="13"/>
  <c r="O777" i="13"/>
  <c r="Q777" i="13"/>
  <c r="V777" i="13"/>
  <c r="G779" i="13"/>
  <c r="M779" i="13" s="1"/>
  <c r="I779" i="13"/>
  <c r="K779" i="13"/>
  <c r="O779" i="13"/>
  <c r="Q779" i="13"/>
  <c r="V779" i="13"/>
  <c r="I781" i="13"/>
  <c r="G782" i="13"/>
  <c r="M782" i="13" s="1"/>
  <c r="I782" i="13"/>
  <c r="K782" i="13"/>
  <c r="K781" i="13" s="1"/>
  <c r="O782" i="13"/>
  <c r="Q782" i="13"/>
  <c r="Q781" i="13" s="1"/>
  <c r="V782" i="13"/>
  <c r="V781" i="13" s="1"/>
  <c r="G789" i="13"/>
  <c r="I789" i="13"/>
  <c r="K789" i="13"/>
  <c r="M789" i="13"/>
  <c r="O789" i="13"/>
  <c r="Q789" i="13"/>
  <c r="V789" i="13"/>
  <c r="G796" i="13"/>
  <c r="M796" i="13" s="1"/>
  <c r="I796" i="13"/>
  <c r="K796" i="13"/>
  <c r="O796" i="13"/>
  <c r="O781" i="13" s="1"/>
  <c r="Q796" i="13"/>
  <c r="V796" i="13"/>
  <c r="G803" i="13"/>
  <c r="I803" i="13"/>
  <c r="K803" i="13"/>
  <c r="M803" i="13"/>
  <c r="O803" i="13"/>
  <c r="Q803" i="13"/>
  <c r="V803" i="13"/>
  <c r="G805" i="13"/>
  <c r="M805" i="13" s="1"/>
  <c r="I805" i="13"/>
  <c r="K805" i="13"/>
  <c r="O805" i="13"/>
  <c r="Q805" i="13"/>
  <c r="V805" i="13"/>
  <c r="G808" i="13"/>
  <c r="M808" i="13" s="1"/>
  <c r="I808" i="13"/>
  <c r="K808" i="13"/>
  <c r="K807" i="13" s="1"/>
  <c r="O808" i="13"/>
  <c r="Q808" i="13"/>
  <c r="Q807" i="13" s="1"/>
  <c r="V808" i="13"/>
  <c r="V807" i="13" s="1"/>
  <c r="G811" i="13"/>
  <c r="I811" i="13"/>
  <c r="K811" i="13"/>
  <c r="M811" i="13"/>
  <c r="O811" i="13"/>
  <c r="Q811" i="13"/>
  <c r="V811" i="13"/>
  <c r="G815" i="13"/>
  <c r="M815" i="13" s="1"/>
  <c r="I815" i="13"/>
  <c r="K815" i="13"/>
  <c r="O815" i="13"/>
  <c r="O807" i="13" s="1"/>
  <c r="Q815" i="13"/>
  <c r="V815" i="13"/>
  <c r="G819" i="13"/>
  <c r="I819" i="13"/>
  <c r="K819" i="13"/>
  <c r="M819" i="13"/>
  <c r="O819" i="13"/>
  <c r="Q819" i="13"/>
  <c r="V819" i="13"/>
  <c r="G823" i="13"/>
  <c r="M823" i="13" s="1"/>
  <c r="I823" i="13"/>
  <c r="K823" i="13"/>
  <c r="O823" i="13"/>
  <c r="Q823" i="13"/>
  <c r="V823" i="13"/>
  <c r="G826" i="13"/>
  <c r="I826" i="13"/>
  <c r="I807" i="13" s="1"/>
  <c r="K826" i="13"/>
  <c r="M826" i="13"/>
  <c r="O826" i="13"/>
  <c r="Q826" i="13"/>
  <c r="V826" i="13"/>
  <c r="G829" i="13"/>
  <c r="M829" i="13" s="1"/>
  <c r="I829" i="13"/>
  <c r="K829" i="13"/>
  <c r="O829" i="13"/>
  <c r="Q829" i="13"/>
  <c r="V829" i="13"/>
  <c r="G832" i="13"/>
  <c r="I832" i="13"/>
  <c r="K832" i="13"/>
  <c r="M832" i="13"/>
  <c r="O832" i="13"/>
  <c r="Q832" i="13"/>
  <c r="V832" i="13"/>
  <c r="G835" i="13"/>
  <c r="M835" i="13" s="1"/>
  <c r="I835" i="13"/>
  <c r="K835" i="13"/>
  <c r="O835" i="13"/>
  <c r="Q835" i="13"/>
  <c r="V835" i="13"/>
  <c r="G838" i="13"/>
  <c r="I838" i="13"/>
  <c r="K838" i="13"/>
  <c r="M838" i="13"/>
  <c r="O838" i="13"/>
  <c r="Q838" i="13"/>
  <c r="V838" i="13"/>
  <c r="G842" i="13"/>
  <c r="M842" i="13" s="1"/>
  <c r="I842" i="13"/>
  <c r="K842" i="13"/>
  <c r="O842" i="13"/>
  <c r="Q842" i="13"/>
  <c r="V842" i="13"/>
  <c r="G845" i="13"/>
  <c r="I845" i="13"/>
  <c r="K845" i="13"/>
  <c r="M845" i="13"/>
  <c r="O845" i="13"/>
  <c r="Q845" i="13"/>
  <c r="V845" i="13"/>
  <c r="G848" i="13"/>
  <c r="M848" i="13" s="1"/>
  <c r="I848" i="13"/>
  <c r="K848" i="13"/>
  <c r="O848" i="13"/>
  <c r="Q848" i="13"/>
  <c r="V848" i="13"/>
  <c r="G851" i="13"/>
  <c r="I851" i="13"/>
  <c r="K851" i="13"/>
  <c r="M851" i="13"/>
  <c r="O851" i="13"/>
  <c r="Q851" i="13"/>
  <c r="V851" i="13"/>
  <c r="G854" i="13"/>
  <c r="M854" i="13" s="1"/>
  <c r="I854" i="13"/>
  <c r="K854" i="13"/>
  <c r="O854" i="13"/>
  <c r="Q854" i="13"/>
  <c r="V854" i="13"/>
  <c r="G857" i="13"/>
  <c r="I857" i="13"/>
  <c r="K857" i="13"/>
  <c r="M857" i="13"/>
  <c r="O857" i="13"/>
  <c r="Q857" i="13"/>
  <c r="V857" i="13"/>
  <c r="G860" i="13"/>
  <c r="M860" i="13" s="1"/>
  <c r="I860" i="13"/>
  <c r="K860" i="13"/>
  <c r="O860" i="13"/>
  <c r="Q860" i="13"/>
  <c r="V860" i="13"/>
  <c r="G862" i="13"/>
  <c r="I862" i="13"/>
  <c r="K862" i="13"/>
  <c r="M862" i="13"/>
  <c r="O862" i="13"/>
  <c r="Q862" i="13"/>
  <c r="V862" i="13"/>
  <c r="G864" i="13"/>
  <c r="M864" i="13" s="1"/>
  <c r="I864" i="13"/>
  <c r="K864" i="13"/>
  <c r="O864" i="13"/>
  <c r="Q864" i="13"/>
  <c r="V864" i="13"/>
  <c r="G867" i="13"/>
  <c r="M867" i="13" s="1"/>
  <c r="I867" i="13"/>
  <c r="K867" i="13"/>
  <c r="O867" i="13"/>
  <c r="Q867" i="13"/>
  <c r="V867" i="13"/>
  <c r="G869" i="13"/>
  <c r="M869" i="13" s="1"/>
  <c r="I869" i="13"/>
  <c r="K869" i="13"/>
  <c r="O869" i="13"/>
  <c r="Q869" i="13"/>
  <c r="V869" i="13"/>
  <c r="G871" i="13"/>
  <c r="I871" i="13"/>
  <c r="K871" i="13"/>
  <c r="M871" i="13"/>
  <c r="O871" i="13"/>
  <c r="Q871" i="13"/>
  <c r="V871" i="13"/>
  <c r="G873" i="13"/>
  <c r="M873" i="13" s="1"/>
  <c r="I873" i="13"/>
  <c r="K873" i="13"/>
  <c r="O873" i="13"/>
  <c r="Q873" i="13"/>
  <c r="V873" i="13"/>
  <c r="G875" i="13"/>
  <c r="I875" i="13"/>
  <c r="K875" i="13"/>
  <c r="M875" i="13"/>
  <c r="O875" i="13"/>
  <c r="Q875" i="13"/>
  <c r="V875" i="13"/>
  <c r="G877" i="13"/>
  <c r="M877" i="13" s="1"/>
  <c r="I877" i="13"/>
  <c r="K877" i="13"/>
  <c r="O877" i="13"/>
  <c r="Q877" i="13"/>
  <c r="V877" i="13"/>
  <c r="G879" i="13"/>
  <c r="M879" i="13" s="1"/>
  <c r="I879" i="13"/>
  <c r="K879" i="13"/>
  <c r="O879" i="13"/>
  <c r="Q879" i="13"/>
  <c r="V879" i="13"/>
  <c r="G882" i="13"/>
  <c r="M882" i="13" s="1"/>
  <c r="I882" i="13"/>
  <c r="K882" i="13"/>
  <c r="O882" i="13"/>
  <c r="Q882" i="13"/>
  <c r="V882" i="13"/>
  <c r="G884" i="13"/>
  <c r="I884" i="13"/>
  <c r="K884" i="13"/>
  <c r="M884" i="13"/>
  <c r="O884" i="13"/>
  <c r="Q884" i="13"/>
  <c r="V884" i="13"/>
  <c r="G886" i="13"/>
  <c r="I886" i="13"/>
  <c r="K886" i="13"/>
  <c r="M886" i="13"/>
  <c r="O886" i="13"/>
  <c r="Q886" i="13"/>
  <c r="V886" i="13"/>
  <c r="G889" i="13"/>
  <c r="M889" i="13" s="1"/>
  <c r="I889" i="13"/>
  <c r="K889" i="13"/>
  <c r="K888" i="13" s="1"/>
  <c r="O889" i="13"/>
  <c r="Q889" i="13"/>
  <c r="Q888" i="13" s="1"/>
  <c r="V889" i="13"/>
  <c r="V888" i="13" s="1"/>
  <c r="G896" i="13"/>
  <c r="I896" i="13"/>
  <c r="K896" i="13"/>
  <c r="M896" i="13"/>
  <c r="O896" i="13"/>
  <c r="Q896" i="13"/>
  <c r="V896" i="13"/>
  <c r="G899" i="13"/>
  <c r="M899" i="13" s="1"/>
  <c r="I899" i="13"/>
  <c r="K899" i="13"/>
  <c r="O899" i="13"/>
  <c r="O888" i="13" s="1"/>
  <c r="Q899" i="13"/>
  <c r="V899" i="13"/>
  <c r="G901" i="13"/>
  <c r="I901" i="13"/>
  <c r="K901" i="13"/>
  <c r="M901" i="13"/>
  <c r="O901" i="13"/>
  <c r="Q901" i="13"/>
  <c r="V901" i="13"/>
  <c r="G905" i="13"/>
  <c r="M905" i="13" s="1"/>
  <c r="I905" i="13"/>
  <c r="K905" i="13"/>
  <c r="O905" i="13"/>
  <c r="Q905" i="13"/>
  <c r="V905" i="13"/>
  <c r="G909" i="13"/>
  <c r="I909" i="13"/>
  <c r="I888" i="13" s="1"/>
  <c r="K909" i="13"/>
  <c r="M909" i="13"/>
  <c r="O909" i="13"/>
  <c r="Q909" i="13"/>
  <c r="V909" i="13"/>
  <c r="G913" i="13"/>
  <c r="M913" i="13" s="1"/>
  <c r="I913" i="13"/>
  <c r="K913" i="13"/>
  <c r="O913" i="13"/>
  <c r="Q913" i="13"/>
  <c r="V913" i="13"/>
  <c r="G917" i="13"/>
  <c r="I917" i="13"/>
  <c r="K917" i="13"/>
  <c r="M917" i="13"/>
  <c r="O917" i="13"/>
  <c r="Q917" i="13"/>
  <c r="V917" i="13"/>
  <c r="G919" i="13"/>
  <c r="M919" i="13" s="1"/>
  <c r="I919" i="13"/>
  <c r="K919" i="13"/>
  <c r="O919" i="13"/>
  <c r="Q919" i="13"/>
  <c r="V919" i="13"/>
  <c r="G921" i="13"/>
  <c r="I921" i="13"/>
  <c r="K921" i="13"/>
  <c r="M921" i="13"/>
  <c r="O921" i="13"/>
  <c r="Q921" i="13"/>
  <c r="V921" i="13"/>
  <c r="G923" i="13"/>
  <c r="M923" i="13" s="1"/>
  <c r="I923" i="13"/>
  <c r="K923" i="13"/>
  <c r="O923" i="13"/>
  <c r="Q923" i="13"/>
  <c r="V923" i="13"/>
  <c r="G925" i="13"/>
  <c r="I925" i="13"/>
  <c r="K925" i="13"/>
  <c r="M925" i="13"/>
  <c r="O925" i="13"/>
  <c r="Q925" i="13"/>
  <c r="V925" i="13"/>
  <c r="G927" i="13"/>
  <c r="M927" i="13" s="1"/>
  <c r="I927" i="13"/>
  <c r="K927" i="13"/>
  <c r="O927" i="13"/>
  <c r="Q927" i="13"/>
  <c r="V927" i="13"/>
  <c r="G933" i="13"/>
  <c r="I933" i="13"/>
  <c r="K933" i="13"/>
  <c r="M933" i="13"/>
  <c r="O933" i="13"/>
  <c r="Q933" i="13"/>
  <c r="V933" i="13"/>
  <c r="G935" i="13"/>
  <c r="M935" i="13" s="1"/>
  <c r="I935" i="13"/>
  <c r="K935" i="13"/>
  <c r="O935" i="13"/>
  <c r="Q935" i="13"/>
  <c r="V935" i="13"/>
  <c r="G940" i="13"/>
  <c r="I940" i="13"/>
  <c r="K940" i="13"/>
  <c r="M940" i="13"/>
  <c r="O940" i="13"/>
  <c r="Q940" i="13"/>
  <c r="V940" i="13"/>
  <c r="G945" i="13"/>
  <c r="M945" i="13" s="1"/>
  <c r="I945" i="13"/>
  <c r="K945" i="13"/>
  <c r="O945" i="13"/>
  <c r="Q945" i="13"/>
  <c r="V945" i="13"/>
  <c r="G949" i="13"/>
  <c r="I949" i="13"/>
  <c r="K949" i="13"/>
  <c r="M949" i="13"/>
  <c r="O949" i="13"/>
  <c r="Q949" i="13"/>
  <c r="V949" i="13"/>
  <c r="G954" i="13"/>
  <c r="M954" i="13" s="1"/>
  <c r="I954" i="13"/>
  <c r="K954" i="13"/>
  <c r="O954" i="13"/>
  <c r="Q954" i="13"/>
  <c r="V954" i="13"/>
  <c r="G956" i="13"/>
  <c r="I956" i="13"/>
  <c r="K956" i="13"/>
  <c r="M956" i="13"/>
  <c r="O956" i="13"/>
  <c r="Q956" i="13"/>
  <c r="V956" i="13"/>
  <c r="G958" i="13"/>
  <c r="M958" i="13" s="1"/>
  <c r="I958" i="13"/>
  <c r="K958" i="13"/>
  <c r="O958" i="13"/>
  <c r="Q958" i="13"/>
  <c r="V958" i="13"/>
  <c r="G960" i="13"/>
  <c r="I960" i="13"/>
  <c r="K960" i="13"/>
  <c r="M960" i="13"/>
  <c r="O960" i="13"/>
  <c r="Q960" i="13"/>
  <c r="V960" i="13"/>
  <c r="G962" i="13"/>
  <c r="M962" i="13" s="1"/>
  <c r="I962" i="13"/>
  <c r="K962" i="13"/>
  <c r="O962" i="13"/>
  <c r="Q962" i="13"/>
  <c r="V962" i="13"/>
  <c r="G966" i="13"/>
  <c r="I966" i="13"/>
  <c r="K966" i="13"/>
  <c r="M966" i="13"/>
  <c r="O966" i="13"/>
  <c r="Q966" i="13"/>
  <c r="V966" i="13"/>
  <c r="G970" i="13"/>
  <c r="M970" i="13" s="1"/>
  <c r="I970" i="13"/>
  <c r="K970" i="13"/>
  <c r="O970" i="13"/>
  <c r="Q970" i="13"/>
  <c r="V970" i="13"/>
  <c r="G974" i="13"/>
  <c r="I974" i="13"/>
  <c r="K974" i="13"/>
  <c r="M974" i="13"/>
  <c r="O974" i="13"/>
  <c r="Q974" i="13"/>
  <c r="V974" i="13"/>
  <c r="G979" i="13"/>
  <c r="M979" i="13" s="1"/>
  <c r="I979" i="13"/>
  <c r="K979" i="13"/>
  <c r="O979" i="13"/>
  <c r="Q979" i="13"/>
  <c r="V979" i="13"/>
  <c r="G983" i="13"/>
  <c r="I983" i="13"/>
  <c r="K983" i="13"/>
  <c r="M983" i="13"/>
  <c r="O983" i="13"/>
  <c r="Q983" i="13"/>
  <c r="V983" i="13"/>
  <c r="G985" i="13"/>
  <c r="M985" i="13" s="1"/>
  <c r="I985" i="13"/>
  <c r="K985" i="13"/>
  <c r="O985" i="13"/>
  <c r="Q985" i="13"/>
  <c r="V985" i="13"/>
  <c r="G987" i="13"/>
  <c r="I987" i="13"/>
  <c r="K987" i="13"/>
  <c r="M987" i="13"/>
  <c r="O987" i="13"/>
  <c r="Q987" i="13"/>
  <c r="V987" i="13"/>
  <c r="G989" i="13"/>
  <c r="M989" i="13" s="1"/>
  <c r="I989" i="13"/>
  <c r="K989" i="13"/>
  <c r="O989" i="13"/>
  <c r="Q989" i="13"/>
  <c r="V989" i="13"/>
  <c r="G993" i="13"/>
  <c r="M993" i="13" s="1"/>
  <c r="I993" i="13"/>
  <c r="K993" i="13"/>
  <c r="O993" i="13"/>
  <c r="Q993" i="13"/>
  <c r="V993" i="13"/>
  <c r="G997" i="13"/>
  <c r="M997" i="13" s="1"/>
  <c r="I997" i="13"/>
  <c r="K997" i="13"/>
  <c r="O997" i="13"/>
  <c r="Q997" i="13"/>
  <c r="V997" i="13"/>
  <c r="G999" i="13"/>
  <c r="I999" i="13"/>
  <c r="K999" i="13"/>
  <c r="M999" i="13"/>
  <c r="O999" i="13"/>
  <c r="Q999" i="13"/>
  <c r="V999" i="13"/>
  <c r="G1001" i="13"/>
  <c r="M1001" i="13" s="1"/>
  <c r="I1001" i="13"/>
  <c r="K1001" i="13"/>
  <c r="O1001" i="13"/>
  <c r="Q1001" i="13"/>
  <c r="V1001" i="13"/>
  <c r="G1004" i="13"/>
  <c r="I1004" i="13"/>
  <c r="K1004" i="13"/>
  <c r="M1004" i="13"/>
  <c r="O1004" i="13"/>
  <c r="Q1004" i="13"/>
  <c r="V1004" i="13"/>
  <c r="G1008" i="13"/>
  <c r="M1008" i="13" s="1"/>
  <c r="I1008" i="13"/>
  <c r="K1008" i="13"/>
  <c r="O1008" i="13"/>
  <c r="Q1008" i="13"/>
  <c r="V1008" i="13"/>
  <c r="G1010" i="13"/>
  <c r="I1010" i="13"/>
  <c r="K1010" i="13"/>
  <c r="M1010" i="13"/>
  <c r="O1010" i="13"/>
  <c r="Q1010" i="13"/>
  <c r="V1010" i="13"/>
  <c r="G1012" i="13"/>
  <c r="M1012" i="13" s="1"/>
  <c r="I1012" i="13"/>
  <c r="K1012" i="13"/>
  <c r="O1012" i="13"/>
  <c r="Q1012" i="13"/>
  <c r="V1012" i="13"/>
  <c r="G1014" i="13"/>
  <c r="I1014" i="13"/>
  <c r="K1014" i="13"/>
  <c r="M1014" i="13"/>
  <c r="O1014" i="13"/>
  <c r="Q1014" i="13"/>
  <c r="V1014" i="13"/>
  <c r="G1016" i="13"/>
  <c r="M1016" i="13" s="1"/>
  <c r="I1016" i="13"/>
  <c r="K1016" i="13"/>
  <c r="O1016" i="13"/>
  <c r="Q1016" i="13"/>
  <c r="V1016" i="13"/>
  <c r="G1018" i="13"/>
  <c r="I1018" i="13"/>
  <c r="K1018" i="13"/>
  <c r="M1018" i="13"/>
  <c r="O1018" i="13"/>
  <c r="Q1018" i="13"/>
  <c r="V1018" i="13"/>
  <c r="G1019" i="13"/>
  <c r="M1019" i="13" s="1"/>
  <c r="I1019" i="13"/>
  <c r="K1019" i="13"/>
  <c r="O1019" i="13"/>
  <c r="Q1019" i="13"/>
  <c r="V1019" i="13"/>
  <c r="G1020" i="13"/>
  <c r="I1020" i="13"/>
  <c r="Q1020" i="13"/>
  <c r="V1020" i="13"/>
  <c r="G1021" i="13"/>
  <c r="M1021" i="13" s="1"/>
  <c r="M1020" i="13" s="1"/>
  <c r="I1021" i="13"/>
  <c r="K1021" i="13"/>
  <c r="K1020" i="13" s="1"/>
  <c r="O1021" i="13"/>
  <c r="O1020" i="13" s="1"/>
  <c r="Q1021" i="13"/>
  <c r="V1021" i="13"/>
  <c r="G1025" i="13"/>
  <c r="M1025" i="13" s="1"/>
  <c r="I1025" i="13"/>
  <c r="K1025" i="13"/>
  <c r="K1024" i="13" s="1"/>
  <c r="O1025" i="13"/>
  <c r="Q1025" i="13"/>
  <c r="V1025" i="13"/>
  <c r="V1024" i="13" s="1"/>
  <c r="G1027" i="13"/>
  <c r="I1027" i="13"/>
  <c r="I1024" i="13" s="1"/>
  <c r="K1027" i="13"/>
  <c r="M1027" i="13"/>
  <c r="O1027" i="13"/>
  <c r="Q1027" i="13"/>
  <c r="Q1024" i="13" s="1"/>
  <c r="V1027" i="13"/>
  <c r="G1029" i="13"/>
  <c r="M1029" i="13" s="1"/>
  <c r="I1029" i="13"/>
  <c r="K1029" i="13"/>
  <c r="O1029" i="13"/>
  <c r="O1024" i="13" s="1"/>
  <c r="Q1029" i="13"/>
  <c r="V1029" i="13"/>
  <c r="G1031" i="13"/>
  <c r="I1031" i="13"/>
  <c r="Q1031" i="13"/>
  <c r="V1031" i="13"/>
  <c r="G1032" i="13"/>
  <c r="M1032" i="13" s="1"/>
  <c r="M1031" i="13" s="1"/>
  <c r="I1032" i="13"/>
  <c r="K1032" i="13"/>
  <c r="K1031" i="13" s="1"/>
  <c r="O1032" i="13"/>
  <c r="O1031" i="13" s="1"/>
  <c r="Q1032" i="13"/>
  <c r="V1032" i="13"/>
  <c r="G1034" i="13"/>
  <c r="M1034" i="13" s="1"/>
  <c r="I1034" i="13"/>
  <c r="K1034" i="13"/>
  <c r="K1033" i="13" s="1"/>
  <c r="O1034" i="13"/>
  <c r="Q1034" i="13"/>
  <c r="V1034" i="13"/>
  <c r="V1033" i="13" s="1"/>
  <c r="G1035" i="13"/>
  <c r="I1035" i="13"/>
  <c r="I1033" i="13" s="1"/>
  <c r="K1035" i="13"/>
  <c r="M1035" i="13"/>
  <c r="O1035" i="13"/>
  <c r="Q1035" i="13"/>
  <c r="Q1033" i="13" s="1"/>
  <c r="V1035" i="13"/>
  <c r="G1036" i="13"/>
  <c r="M1036" i="13" s="1"/>
  <c r="I1036" i="13"/>
  <c r="K1036" i="13"/>
  <c r="O1036" i="13"/>
  <c r="O1033" i="13" s="1"/>
  <c r="Q1036" i="13"/>
  <c r="V1036" i="13"/>
  <c r="G1037" i="13"/>
  <c r="I1037" i="13"/>
  <c r="K1037" i="13"/>
  <c r="M1037" i="13"/>
  <c r="O1037" i="13"/>
  <c r="Q1037" i="13"/>
  <c r="V1037" i="13"/>
  <c r="G1038" i="13"/>
  <c r="M1038" i="13" s="1"/>
  <c r="I1038" i="13"/>
  <c r="K1038" i="13"/>
  <c r="O1038" i="13"/>
  <c r="Q1038" i="13"/>
  <c r="V1038" i="13"/>
  <c r="G1039" i="13"/>
  <c r="I1039" i="13"/>
  <c r="K1039" i="13"/>
  <c r="M1039" i="13"/>
  <c r="O1039" i="13"/>
  <c r="Q1039" i="13"/>
  <c r="V1039" i="13"/>
  <c r="G1041" i="13"/>
  <c r="I1041" i="13"/>
  <c r="I1040" i="13" s="1"/>
  <c r="K1041" i="13"/>
  <c r="M1041" i="13"/>
  <c r="O1041" i="13"/>
  <c r="Q1041" i="13"/>
  <c r="Q1040" i="13" s="1"/>
  <c r="V1041" i="13"/>
  <c r="G1042" i="13"/>
  <c r="M1042" i="13" s="1"/>
  <c r="I1042" i="13"/>
  <c r="K1042" i="13"/>
  <c r="O1042" i="13"/>
  <c r="O1040" i="13" s="1"/>
  <c r="Q1042" i="13"/>
  <c r="V1042" i="13"/>
  <c r="V1040" i="13" s="1"/>
  <c r="G1047" i="13"/>
  <c r="I1047" i="13"/>
  <c r="K1047" i="13"/>
  <c r="M1047" i="13"/>
  <c r="O1047" i="13"/>
  <c r="Q1047" i="13"/>
  <c r="V1047" i="13"/>
  <c r="G1052" i="13"/>
  <c r="M1052" i="13" s="1"/>
  <c r="I1052" i="13"/>
  <c r="K1052" i="13"/>
  <c r="O1052" i="13"/>
  <c r="Q1052" i="13"/>
  <c r="V1052" i="13"/>
  <c r="G1061" i="13"/>
  <c r="I1061" i="13"/>
  <c r="K1061" i="13"/>
  <c r="M1061" i="13"/>
  <c r="O1061" i="13"/>
  <c r="Q1061" i="13"/>
  <c r="V1061" i="13"/>
  <c r="G1067" i="13"/>
  <c r="M1067" i="13" s="1"/>
  <c r="I1067" i="13"/>
  <c r="K1067" i="13"/>
  <c r="K1040" i="13" s="1"/>
  <c r="O1067" i="13"/>
  <c r="Q1067" i="13"/>
  <c r="V1067" i="13"/>
  <c r="G1072" i="13"/>
  <c r="I1072" i="13"/>
  <c r="K1072" i="13"/>
  <c r="M1072" i="13"/>
  <c r="O1072" i="13"/>
  <c r="Q1072" i="13"/>
  <c r="V1072" i="13"/>
  <c r="G1076" i="13"/>
  <c r="M1076" i="13" s="1"/>
  <c r="I1076" i="13"/>
  <c r="K1076" i="13"/>
  <c r="O1076" i="13"/>
  <c r="Q1076" i="13"/>
  <c r="V1076" i="13"/>
  <c r="G1080" i="13"/>
  <c r="I1080" i="13"/>
  <c r="K1080" i="13"/>
  <c r="M1080" i="13"/>
  <c r="O1080" i="13"/>
  <c r="Q1080" i="13"/>
  <c r="V1080" i="13"/>
  <c r="G1084" i="13"/>
  <c r="M1084" i="13" s="1"/>
  <c r="I1084" i="13"/>
  <c r="K1084" i="13"/>
  <c r="O1084" i="13"/>
  <c r="Q1084" i="13"/>
  <c r="V1084" i="13"/>
  <c r="G1088" i="13"/>
  <c r="I1088" i="13"/>
  <c r="K1088" i="13"/>
  <c r="M1088" i="13"/>
  <c r="O1088" i="13"/>
  <c r="Q1088" i="13"/>
  <c r="V1088" i="13"/>
  <c r="G1094" i="13"/>
  <c r="M1094" i="13" s="1"/>
  <c r="I1094" i="13"/>
  <c r="K1094" i="13"/>
  <c r="O1094" i="13"/>
  <c r="Q1094" i="13"/>
  <c r="V1094" i="13"/>
  <c r="G1100" i="13"/>
  <c r="M1100" i="13" s="1"/>
  <c r="I1100" i="13"/>
  <c r="K1100" i="13"/>
  <c r="O1100" i="13"/>
  <c r="O1099" i="13" s="1"/>
  <c r="Q1100" i="13"/>
  <c r="V1100" i="13"/>
  <c r="V1099" i="13" s="1"/>
  <c r="G1101" i="13"/>
  <c r="I1101" i="13"/>
  <c r="K1101" i="13"/>
  <c r="M1101" i="13"/>
  <c r="O1101" i="13"/>
  <c r="Q1101" i="13"/>
  <c r="Q1099" i="13" s="1"/>
  <c r="V1101" i="13"/>
  <c r="G1102" i="13"/>
  <c r="M1102" i="13" s="1"/>
  <c r="I1102" i="13"/>
  <c r="K1102" i="13"/>
  <c r="K1099" i="13" s="1"/>
  <c r="O1102" i="13"/>
  <c r="Q1102" i="13"/>
  <c r="V1102" i="13"/>
  <c r="G1103" i="13"/>
  <c r="I1103" i="13"/>
  <c r="K1103" i="13"/>
  <c r="M1103" i="13"/>
  <c r="O1103" i="13"/>
  <c r="Q1103" i="13"/>
  <c r="V1103" i="13"/>
  <c r="G1106" i="13"/>
  <c r="M1106" i="13" s="1"/>
  <c r="I1106" i="13"/>
  <c r="K1106" i="13"/>
  <c r="O1106" i="13"/>
  <c r="Q1106" i="13"/>
  <c r="V1106" i="13"/>
  <c r="G1107" i="13"/>
  <c r="I1107" i="13"/>
  <c r="I1099" i="13" s="1"/>
  <c r="K1107" i="13"/>
  <c r="M1107" i="13"/>
  <c r="O1107" i="13"/>
  <c r="Q1107" i="13"/>
  <c r="V1107" i="13"/>
  <c r="G1108" i="13"/>
  <c r="M1108" i="13" s="1"/>
  <c r="I1108" i="13"/>
  <c r="K1108" i="13"/>
  <c r="O1108" i="13"/>
  <c r="Q1108" i="13"/>
  <c r="V1108" i="13"/>
  <c r="G1109" i="13"/>
  <c r="I1109" i="13"/>
  <c r="K1109" i="13"/>
  <c r="M1109" i="13"/>
  <c r="O1109" i="13"/>
  <c r="Q1109" i="13"/>
  <c r="V1109" i="13"/>
  <c r="G1110" i="13"/>
  <c r="M1110" i="13" s="1"/>
  <c r="I1110" i="13"/>
  <c r="K1110" i="13"/>
  <c r="O1110" i="13"/>
  <c r="Q1110" i="13"/>
  <c r="V1110" i="13"/>
  <c r="G1111" i="13"/>
  <c r="I1111" i="13"/>
  <c r="K1111" i="13"/>
  <c r="M1111" i="13"/>
  <c r="O1111" i="13"/>
  <c r="Q1111" i="13"/>
  <c r="V1111" i="13"/>
  <c r="AE1113" i="13"/>
  <c r="G32" i="12"/>
  <c r="BA29" i="12"/>
  <c r="BA27" i="12"/>
  <c r="BA26" i="12"/>
  <c r="BA25" i="12"/>
  <c r="BA23" i="12"/>
  <c r="BA14" i="12"/>
  <c r="BA10" i="12"/>
  <c r="G9" i="12"/>
  <c r="G8" i="12" s="1"/>
  <c r="I9" i="12"/>
  <c r="I8" i="12" s="1"/>
  <c r="K9" i="12"/>
  <c r="K8" i="12" s="1"/>
  <c r="O9" i="12"/>
  <c r="O8" i="12" s="1"/>
  <c r="Q9" i="12"/>
  <c r="V9" i="12"/>
  <c r="V8" i="12" s="1"/>
  <c r="G11" i="12"/>
  <c r="M11" i="12" s="1"/>
  <c r="I11" i="12"/>
  <c r="K11" i="12"/>
  <c r="O11" i="12"/>
  <c r="Q11" i="12"/>
  <c r="Q8" i="12" s="1"/>
  <c r="V11" i="12"/>
  <c r="G13" i="12"/>
  <c r="M13" i="12" s="1"/>
  <c r="I13" i="12"/>
  <c r="K13" i="12"/>
  <c r="O13" i="12"/>
  <c r="Q13" i="12"/>
  <c r="V13" i="12"/>
  <c r="G15" i="12"/>
  <c r="I15" i="12"/>
  <c r="K15" i="12"/>
  <c r="M15" i="12"/>
  <c r="O15" i="12"/>
  <c r="Q15" i="12"/>
  <c r="V15" i="12"/>
  <c r="G18" i="12"/>
  <c r="I18" i="12"/>
  <c r="I17" i="12" s="1"/>
  <c r="K18" i="12"/>
  <c r="K17" i="12" s="1"/>
  <c r="M18" i="12"/>
  <c r="O18" i="12"/>
  <c r="Q18" i="12"/>
  <c r="Q17" i="12" s="1"/>
  <c r="V18" i="12"/>
  <c r="G19" i="12"/>
  <c r="M19" i="12" s="1"/>
  <c r="I19" i="12"/>
  <c r="K19" i="12"/>
  <c r="O19" i="12"/>
  <c r="Q19" i="12"/>
  <c r="V19" i="12"/>
  <c r="V17" i="12" s="1"/>
  <c r="G20" i="12"/>
  <c r="M20" i="12" s="1"/>
  <c r="I20" i="12"/>
  <c r="K20" i="12"/>
  <c r="O20" i="12"/>
  <c r="Q20" i="12"/>
  <c r="V20" i="12"/>
  <c r="G21" i="12"/>
  <c r="M21" i="12" s="1"/>
  <c r="I21" i="12"/>
  <c r="K21" i="12"/>
  <c r="O21" i="12"/>
  <c r="Q21" i="12"/>
  <c r="V21" i="12"/>
  <c r="G22" i="12"/>
  <c r="I22" i="12"/>
  <c r="K22" i="12"/>
  <c r="M22" i="12"/>
  <c r="O22" i="12"/>
  <c r="Q22" i="12"/>
  <c r="V22" i="12"/>
  <c r="G24" i="12"/>
  <c r="I24" i="12"/>
  <c r="K24" i="12"/>
  <c r="M24" i="12"/>
  <c r="O24" i="12"/>
  <c r="O17" i="12" s="1"/>
  <c r="Q24" i="12"/>
  <c r="V24" i="12"/>
  <c r="G28" i="12"/>
  <c r="I28" i="12"/>
  <c r="K28" i="12"/>
  <c r="M28" i="12"/>
  <c r="O28" i="12"/>
  <c r="Q28" i="12"/>
  <c r="V28" i="12"/>
  <c r="AE32" i="12"/>
  <c r="I20" i="1"/>
  <c r="I19" i="1"/>
  <c r="I18" i="1"/>
  <c r="I17" i="1"/>
  <c r="I16" i="1"/>
  <c r="I201" i="1"/>
  <c r="J200" i="1" s="1"/>
  <c r="AZ129" i="1"/>
  <c r="AZ128" i="1"/>
  <c r="AZ126" i="1"/>
  <c r="AZ125" i="1"/>
  <c r="AZ123" i="1"/>
  <c r="AZ122" i="1"/>
  <c r="AZ120" i="1"/>
  <c r="AZ118" i="1"/>
  <c r="AZ117" i="1"/>
  <c r="AZ116" i="1"/>
  <c r="AZ114" i="1"/>
  <c r="AZ112" i="1"/>
  <c r="AZ111" i="1"/>
  <c r="AZ110" i="1"/>
  <c r="AZ108" i="1"/>
  <c r="AZ104" i="1"/>
  <c r="AZ103" i="1"/>
  <c r="AZ101" i="1"/>
  <c r="AZ100" i="1"/>
  <c r="AZ98" i="1"/>
  <c r="AZ97" i="1"/>
  <c r="AZ96" i="1"/>
  <c r="AZ94" i="1"/>
  <c r="AZ93" i="1"/>
  <c r="AZ91" i="1"/>
  <c r="AZ89" i="1"/>
  <c r="AZ88" i="1"/>
  <c r="AZ86" i="1"/>
  <c r="AZ84" i="1"/>
  <c r="AZ83" i="1"/>
  <c r="AZ81" i="1"/>
  <c r="AZ80" i="1"/>
  <c r="AZ78" i="1"/>
  <c r="AZ77" i="1"/>
  <c r="AZ75" i="1"/>
  <c r="AZ74" i="1"/>
  <c r="AZ72" i="1"/>
  <c r="AZ70" i="1"/>
  <c r="AZ69" i="1"/>
  <c r="AZ68" i="1"/>
  <c r="AZ67" i="1"/>
  <c r="AZ66" i="1"/>
  <c r="AZ65" i="1"/>
  <c r="AZ62" i="1"/>
  <c r="AZ60" i="1"/>
  <c r="AZ59" i="1"/>
  <c r="AZ57" i="1"/>
  <c r="AZ55" i="1"/>
  <c r="F52" i="1"/>
  <c r="G23" i="1" s="1"/>
  <c r="G52" i="1"/>
  <c r="H51" i="1"/>
  <c r="I51" i="1" s="1"/>
  <c r="H50" i="1"/>
  <c r="I50" i="1" s="1"/>
  <c r="H49" i="1"/>
  <c r="I49" i="1" s="1"/>
  <c r="H48" i="1"/>
  <c r="I48" i="1" s="1"/>
  <c r="H46" i="1"/>
  <c r="I46" i="1" s="1"/>
  <c r="H45" i="1"/>
  <c r="I45" i="1" s="1"/>
  <c r="H44" i="1"/>
  <c r="I44" i="1" s="1"/>
  <c r="H43" i="1"/>
  <c r="I43" i="1" s="1"/>
  <c r="H42" i="1"/>
  <c r="H41" i="1"/>
  <c r="I41" i="1" s="1"/>
  <c r="H40" i="1"/>
  <c r="I40" i="1" s="1"/>
  <c r="H39" i="1"/>
  <c r="H52" i="1" s="1"/>
  <c r="J28" i="1"/>
  <c r="J26" i="1"/>
  <c r="G38" i="1"/>
  <c r="F38" i="1"/>
  <c r="J23" i="1"/>
  <c r="J24" i="1"/>
  <c r="J25" i="1"/>
  <c r="J27" i="1"/>
  <c r="E24" i="1"/>
  <c r="E26" i="1"/>
  <c r="J174" i="1" l="1"/>
  <c r="J183" i="1"/>
  <c r="J192" i="1"/>
  <c r="J147" i="1"/>
  <c r="J159" i="1"/>
  <c r="J168" i="1"/>
  <c r="J177" i="1"/>
  <c r="J186" i="1"/>
  <c r="J195" i="1"/>
  <c r="J150" i="1"/>
  <c r="J156" i="1"/>
  <c r="J153" i="1"/>
  <c r="J171" i="1"/>
  <c r="J180" i="1"/>
  <c r="J198" i="1"/>
  <c r="J165" i="1"/>
  <c r="J162" i="1"/>
  <c r="J189" i="1"/>
  <c r="G28" i="1"/>
  <c r="G25" i="1"/>
  <c r="A25" i="1" s="1"/>
  <c r="A23" i="1"/>
  <c r="M433" i="17"/>
  <c r="M251" i="17"/>
  <c r="M719" i="17"/>
  <c r="M343" i="17"/>
  <c r="M60" i="17"/>
  <c r="G251" i="17"/>
  <c r="M824" i="17"/>
  <c r="M823" i="17" s="1"/>
  <c r="M805" i="17"/>
  <c r="M804" i="17" s="1"/>
  <c r="M621" i="17"/>
  <c r="M598" i="17" s="1"/>
  <c r="M552" i="17"/>
  <c r="M529" i="17" s="1"/>
  <c r="M9" i="17"/>
  <c r="M8" i="17" s="1"/>
  <c r="G60" i="17"/>
  <c r="M8" i="16"/>
  <c r="G8" i="16"/>
  <c r="AF227" i="16"/>
  <c r="M13" i="15"/>
  <c r="M110" i="15"/>
  <c r="M62" i="15"/>
  <c r="M71" i="15"/>
  <c r="M41" i="15"/>
  <c r="AF148" i="15"/>
  <c r="G110" i="15"/>
  <c r="G71" i="15"/>
  <c r="G62" i="15"/>
  <c r="G41" i="15"/>
  <c r="M135" i="15"/>
  <c r="M132" i="15" s="1"/>
  <c r="M122" i="15"/>
  <c r="M119" i="15" s="1"/>
  <c r="M57" i="15"/>
  <c r="M52" i="15" s="1"/>
  <c r="M11" i="15"/>
  <c r="M8" i="15" s="1"/>
  <c r="M38" i="14"/>
  <c r="M64" i="14"/>
  <c r="M8" i="14"/>
  <c r="M99" i="14"/>
  <c r="M66" i="14"/>
  <c r="G38" i="14"/>
  <c r="G8" i="14"/>
  <c r="G60" i="14"/>
  <c r="M1024" i="13"/>
  <c r="M888" i="13"/>
  <c r="M1099" i="13"/>
  <c r="M699" i="13"/>
  <c r="M264" i="13"/>
  <c r="M1033" i="13"/>
  <c r="M807" i="13"/>
  <c r="M672" i="13"/>
  <c r="M441" i="13"/>
  <c r="M179" i="13"/>
  <c r="M293" i="13"/>
  <c r="M1040" i="13"/>
  <c r="M781" i="13"/>
  <c r="AF1113" i="13"/>
  <c r="G1099" i="13"/>
  <c r="G888" i="13"/>
  <c r="G807" i="13"/>
  <c r="G781" i="13"/>
  <c r="G672" i="13"/>
  <c r="G293" i="13"/>
  <c r="G264" i="13"/>
  <c r="G1040" i="13"/>
  <c r="G712" i="13"/>
  <c r="G699" i="13"/>
  <c r="G179" i="13"/>
  <c r="G1033" i="13"/>
  <c r="G1024" i="13"/>
  <c r="M728" i="13"/>
  <c r="M721" i="13" s="1"/>
  <c r="M582" i="13"/>
  <c r="M573" i="13" s="1"/>
  <c r="M567" i="13"/>
  <c r="M559" i="13" s="1"/>
  <c r="M519" i="13"/>
  <c r="M506" i="13" s="1"/>
  <c r="G255" i="13"/>
  <c r="M124" i="13"/>
  <c r="M99" i="13" s="1"/>
  <c r="M25" i="13"/>
  <c r="M8" i="13" s="1"/>
  <c r="M17" i="12"/>
  <c r="G17" i="12"/>
  <c r="M9" i="12"/>
  <c r="M8" i="12" s="1"/>
  <c r="AF32" i="12"/>
  <c r="I21" i="1"/>
  <c r="J148" i="1"/>
  <c r="J151" i="1"/>
  <c r="J154" i="1"/>
  <c r="J157" i="1"/>
  <c r="J160" i="1"/>
  <c r="J163" i="1"/>
  <c r="J166" i="1"/>
  <c r="J169" i="1"/>
  <c r="J172" i="1"/>
  <c r="J175" i="1"/>
  <c r="J178" i="1"/>
  <c r="J181" i="1"/>
  <c r="J184" i="1"/>
  <c r="J187" i="1"/>
  <c r="J190" i="1"/>
  <c r="J193" i="1"/>
  <c r="J196" i="1"/>
  <c r="J199" i="1"/>
  <c r="J146" i="1"/>
  <c r="J149" i="1"/>
  <c r="J152" i="1"/>
  <c r="J155" i="1"/>
  <c r="J158" i="1"/>
  <c r="J161" i="1"/>
  <c r="J164" i="1"/>
  <c r="J167" i="1"/>
  <c r="J170" i="1"/>
  <c r="J173" i="1"/>
  <c r="J176" i="1"/>
  <c r="J179" i="1"/>
  <c r="J182" i="1"/>
  <c r="J185" i="1"/>
  <c r="J188" i="1"/>
  <c r="J191" i="1"/>
  <c r="J194" i="1"/>
  <c r="J197" i="1"/>
  <c r="I39" i="1"/>
  <c r="I52" i="1" s="1"/>
  <c r="J40" i="1" s="1"/>
  <c r="G26" i="1" l="1"/>
  <c r="A26" i="1"/>
  <c r="J45" i="1"/>
  <c r="G24" i="1"/>
  <c r="A24" i="1"/>
  <c r="J201" i="1"/>
  <c r="J43" i="1"/>
  <c r="J47" i="1"/>
  <c r="J41" i="1"/>
  <c r="J44" i="1"/>
  <c r="J50" i="1"/>
  <c r="J49" i="1"/>
  <c r="J46" i="1"/>
  <c r="J51" i="1"/>
  <c r="J48" i="1"/>
  <c r="J39" i="1"/>
  <c r="J52" i="1" s="1"/>
  <c r="A27" i="1" l="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50153CC-A401-4D26-8836-A7895A907901}">
      <text>
        <r>
          <rPr>
            <sz val="9"/>
            <color indexed="81"/>
            <rFont val="Tahoma"/>
            <family val="2"/>
            <charset val="238"/>
          </rPr>
          <t>Jedná se o informaci, zda se jedná o položku, která je do rozpočtu zadána z cenové soustavy RTS, nebo vlastní.</t>
        </r>
      </text>
    </comment>
    <comment ref="T6" authorId="0" shapeId="0" xr:uid="{3F9A37CC-6A55-4B36-9689-163D5263E70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C2E01D7-B27E-48AF-A678-91C8B3DF0EBD}">
      <text>
        <r>
          <rPr>
            <sz val="9"/>
            <color indexed="81"/>
            <rFont val="Tahoma"/>
            <family val="2"/>
            <charset val="238"/>
          </rPr>
          <t>Jedná se o informaci, zda se jedná o položku, která je do rozpočtu zadána z cenové soustavy RTS, nebo vlastní.</t>
        </r>
      </text>
    </comment>
    <comment ref="T6" authorId="0" shapeId="0" xr:uid="{BE4E997E-A2F0-44F1-97D4-2A8A9C9F121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A60E2CD-D420-4D54-A4CF-1CD514FDF868}">
      <text>
        <r>
          <rPr>
            <sz val="9"/>
            <color indexed="81"/>
            <rFont val="Tahoma"/>
            <family val="2"/>
            <charset val="238"/>
          </rPr>
          <t>Jedná se o informaci, zda se jedná o položku, která je do rozpočtu zadána z cenové soustavy RTS, nebo vlastní.</t>
        </r>
      </text>
    </comment>
    <comment ref="T6" authorId="0" shapeId="0" xr:uid="{E4401819-2A3C-4C33-BA12-4A4D5D67793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54D124D-220F-43A0-BABF-7937B25FE4F5}">
      <text>
        <r>
          <rPr>
            <sz val="9"/>
            <color indexed="81"/>
            <rFont val="Tahoma"/>
            <family val="2"/>
            <charset val="238"/>
          </rPr>
          <t>Jedná se o informaci, zda se jedná o položku, která je do rozpočtu zadána z cenové soustavy RTS, nebo vlastní.</t>
        </r>
      </text>
    </comment>
    <comment ref="T6" authorId="0" shapeId="0" xr:uid="{7985209F-E27E-464B-A41F-5E4838DB87AA}">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0406500-0914-483A-A992-65576593FFAB}">
      <text>
        <r>
          <rPr>
            <sz val="9"/>
            <color indexed="81"/>
            <rFont val="Tahoma"/>
            <family val="2"/>
            <charset val="238"/>
          </rPr>
          <t>Jedná se o informaci, zda se jedná o položku, která je do rozpočtu zadána z cenové soustavy RTS, nebo vlastní.</t>
        </r>
      </text>
    </comment>
    <comment ref="T6" authorId="0" shapeId="0" xr:uid="{AFBB7C48-FF7B-45B0-883E-E28DF844188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2592E81-C627-4A2C-BD21-F9EC4A28BB0D}">
      <text>
        <r>
          <rPr>
            <sz val="9"/>
            <color indexed="81"/>
            <rFont val="Tahoma"/>
            <family val="2"/>
            <charset val="238"/>
          </rPr>
          <t>Jedná se o informaci, zda se jedná o položku, která je do rozpočtu zadána z cenové soustavy RTS, nebo vlastní.</t>
        </r>
      </text>
    </comment>
    <comment ref="T6" authorId="0" shapeId="0" xr:uid="{7A32772A-94CE-405C-82BA-DA32C47B374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<sst xmlns="http://schemas.openxmlformats.org/spreadsheetml/2006/main" count="10583" uniqueCount="2614">
  <si>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</si>
  <si>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</si>
  <si>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</si>
  <si>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</si>
  <si>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</si>
  <si>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</si>
  <si>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</si>
  <si>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</si>
  <si>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</si>
  <si>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</si>
  <si>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</si>
  <si>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</si>
  <si>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</si>
  <si>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</si>
  <si>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</si>
  <si>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</si>
  <si>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</si>
  <si>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</si>
  <si>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</si>
  <si>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</si>
  <si>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</si>
  <si>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</si>
  <si>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</si>
  <si>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</si>
  <si>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</si>
  <si>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</si>
  <si>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</si>
  <si>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</si>
  <si>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</si>
  <si>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</si>
  <si>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</si>
  <si>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</si>
  <si>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</si>
  <si>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</si>
  <si>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</si>
  <si>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</si>
  <si>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</si>
  <si>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</si>
  <si>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</si>
  <si>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</si>
  <si>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</si>
  <si>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</si>
  <si>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</si>
  <si>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EF-2023-001R3-A</t>
  </si>
  <si>
    <t xml:space="preserve">A - Zámek Děčín - Růžová zahrada - rekonstrukce Růžové zahrady a Sala terreny </t>
  </si>
  <si>
    <t>Statutární město Děčín</t>
  </si>
  <si>
    <t>Mírové nám. 1175/5</t>
  </si>
  <si>
    <t>Děčín-Děčín IV-Podmokly</t>
  </si>
  <si>
    <t>40502</t>
  </si>
  <si>
    <t>00261238</t>
  </si>
  <si>
    <t>CZ00261238</t>
  </si>
  <si>
    <t>Ing.arch. Tomáš Efler</t>
  </si>
  <si>
    <t>14</t>
  </si>
  <si>
    <t>Merboltice</t>
  </si>
  <si>
    <t>72594853</t>
  </si>
  <si>
    <t>Stavba</t>
  </si>
  <si>
    <t>Ostatní a vedlejší náklady</t>
  </si>
  <si>
    <t>001</t>
  </si>
  <si>
    <t>Stavební objekt</t>
  </si>
  <si>
    <t>D.1.1-2-3</t>
  </si>
  <si>
    <t>Stavebně architektonická část, konstrukční řešení, pož.bezp. řešení</t>
  </si>
  <si>
    <t>Stavebně architektonická část</t>
  </si>
  <si>
    <t>D.1.4</t>
  </si>
  <si>
    <t>Technické zařízení stavby</t>
  </si>
  <si>
    <t>D.1.4A</t>
  </si>
  <si>
    <t>Technologie vodních prvků</t>
  </si>
  <si>
    <t>D.1.4B</t>
  </si>
  <si>
    <t>Návrh osvětlení, elektroinstaace</t>
  </si>
  <si>
    <t>D.1.5</t>
  </si>
  <si>
    <t>Restaurátorské a umělecko - řemeslné práce</t>
  </si>
  <si>
    <t>D.1.5-A</t>
  </si>
  <si>
    <t>Restaurování kamenných a kamenosochařských prvků</t>
  </si>
  <si>
    <t>D.1.6</t>
  </si>
  <si>
    <t>Sadové úpravy</t>
  </si>
  <si>
    <t>Celkem za stavbu</t>
  </si>
  <si>
    <t>CZK</t>
  </si>
  <si>
    <t>#POPS</t>
  </si>
  <si>
    <t xml:space="preserve">Popis stavby: EF-2023-001R3-A - A - Zámek Děčín - Růžová zahrada - rekonstrukce Růžové zahrady a Sala terreny </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</si>
  <si>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</si>
  <si>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</si>
  <si>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</si>
  <si>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</si>
  <si>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</si>
  <si>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</si>
  <si>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</si>
  <si>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</si>
  <si>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</si>
  <si>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</si>
  <si>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</si>
  <si>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</si>
  <si>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</si>
  <si>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</si>
  <si>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</si>
  <si>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</si>
  <si>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</si>
  <si>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</si>
  <si>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</si>
  <si>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</si>
  <si>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</si>
  <si>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</si>
  <si>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</si>
  <si>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</si>
  <si>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</si>
  <si>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</si>
  <si>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</si>
  <si>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</si>
  <si>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</si>
  <si>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</si>
  <si>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</si>
  <si>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</si>
  <si>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</si>
  <si>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</si>
  <si>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</si>
  <si>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</si>
  <si>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</si>
  <si>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</si>
  <si>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</si>
  <si>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</si>
  <si>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</si>
  <si>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</si>
  <si>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</si>
  <si>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</si>
  <si>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</si>
  <si>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</si>
  <si>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</si>
  <si>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</si>
  <si>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</si>
  <si>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D.1.1-2-3 - Stavebně architektonická část, konstrukční řešení, pož.bezp. řešení</t>
  </si>
  <si>
    <t>#POPR</t>
  </si>
  <si>
    <t>Popis rozpočtu: D.1.1-2-3 - Stavebně architektonická část</t>
  </si>
  <si>
    <t>Popis objektu: D.1.4 - Technické zařízení stavby</t>
  </si>
  <si>
    <t>Popis rozpočtu: D.1.4A - Technologie vodních prvků</t>
  </si>
  <si>
    <t>Popis rozpočtu: D.1.4B - Návrh osvětlení, elektroinstaace</t>
  </si>
  <si>
    <t>Popis objektu: D.1.5 - Restaurátorské a umělecko - řemeslné práce</t>
  </si>
  <si>
    <t>Popis rozpočtu: D.1.5-A - Restaurování kamenných a kamenosochařských prvků</t>
  </si>
  <si>
    <t>Popis objektu: D.1.6 - Sadové úpravy</t>
  </si>
  <si>
    <t>Popis rozpočtu: D.1.6 - Sadové úpravy</t>
  </si>
  <si>
    <t>Popis objektu: OVN - Ostatní a vedlejší náklady</t>
  </si>
  <si>
    <t>Popis rozpočtu: 001 - Ostatní a vedlejší náklady</t>
  </si>
  <si>
    <t>Rekapitulace dílů</t>
  </si>
  <si>
    <t>Typ dílu</t>
  </si>
  <si>
    <t>1</t>
  </si>
  <si>
    <t>Zemní práce</t>
  </si>
  <si>
    <t>2</t>
  </si>
  <si>
    <t>Základy a zvláštní zakládání</t>
  </si>
  <si>
    <t>3</t>
  </si>
  <si>
    <t>Svislé a kompletní konstrukce</t>
  </si>
  <si>
    <t>5</t>
  </si>
  <si>
    <t>Komunikace</t>
  </si>
  <si>
    <t>61</t>
  </si>
  <si>
    <t>Úpravy povrchů vnitřní</t>
  </si>
  <si>
    <t>62</t>
  </si>
  <si>
    <t>Úpravy povrchů vnější</t>
  </si>
  <si>
    <t>63</t>
  </si>
  <si>
    <t>Podlahy a podlahové konstrukce</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</si>
  <si>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</si>
  <si>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</si>
  <si>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</si>
  <si>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</si>
  <si>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</si>
  <si>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</si>
  <si>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</si>
  <si>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</si>
  <si>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</si>
  <si>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</si>
  <si>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</si>
  <si>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</si>
  <si>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V0</t>
  </si>
  <si>
    <t>Príprava podkladu</t>
  </si>
  <si>
    <t>V1</t>
  </si>
  <si>
    <t>Výsadba záhonových růží</t>
  </si>
  <si>
    <t>V2</t>
  </si>
  <si>
    <t>Výsadba stromkových růží</t>
  </si>
  <si>
    <t>V3</t>
  </si>
  <si>
    <t>Výsadba popínavých rostlin a růží k treláži</t>
  </si>
  <si>
    <t>V4</t>
  </si>
  <si>
    <t>Výsadba sadových růží a keřů</t>
  </si>
  <si>
    <t>V5</t>
  </si>
  <si>
    <t>Výsadba živých plotů</t>
  </si>
  <si>
    <t>V6</t>
  </si>
  <si>
    <t>Výsadba trvalek</t>
  </si>
  <si>
    <t>V7</t>
  </si>
  <si>
    <t>Výsadba letniček</t>
  </si>
  <si>
    <t>V8</t>
  </si>
  <si>
    <t>Výsadba cibulovin</t>
  </si>
  <si>
    <t>V9</t>
  </si>
  <si>
    <t>Založení kobercového trávníku položením travního koberce</t>
  </si>
  <si>
    <t>711</t>
  </si>
  <si>
    <t>Izolace proti vodě</t>
  </si>
  <si>
    <t>762</t>
  </si>
  <si>
    <t>Konstrukce tesařské</t>
  </si>
  <si>
    <t>765</t>
  </si>
  <si>
    <t>Krytiny tvrdé</t>
  </si>
  <si>
    <t>766</t>
  </si>
  <si>
    <t>Konstrukce truhlářské</t>
  </si>
  <si>
    <t>767</t>
  </si>
  <si>
    <t>Konstrukce zámečnické</t>
  </si>
  <si>
    <t>767.01</t>
  </si>
  <si>
    <t>Zámečnické, kovářské a klempířské prvky</t>
  </si>
  <si>
    <t>782</t>
  </si>
  <si>
    <t>Konstrukce z přírodního kamene</t>
  </si>
  <si>
    <t>783</t>
  </si>
  <si>
    <t>Nátěry</t>
  </si>
  <si>
    <t>784</t>
  </si>
  <si>
    <t>Malby</t>
  </si>
  <si>
    <t>798</t>
  </si>
  <si>
    <t>Restaurování</t>
  </si>
  <si>
    <t>K7</t>
  </si>
  <si>
    <t xml:space="preserve">Restaurátorské průzkumy architektury balustrád, edikul, schodů a dlažeb </t>
  </si>
  <si>
    <t>_1</t>
  </si>
  <si>
    <t>I.   Technologické zařízení</t>
  </si>
  <si>
    <t>Úprava nadřazeného rozvaděče</t>
  </si>
  <si>
    <t>_2</t>
  </si>
  <si>
    <t>II.   Nerezové prvky</t>
  </si>
  <si>
    <t>Rozváděč RS</t>
  </si>
  <si>
    <t>_3</t>
  </si>
  <si>
    <t>III. Opláštění kašen olovem</t>
  </si>
  <si>
    <t>Silové a řídicí kabely</t>
  </si>
  <si>
    <t>_4</t>
  </si>
  <si>
    <t>Instalační materiál</t>
  </si>
  <si>
    <t>IV. Instalační materiál</t>
  </si>
  <si>
    <t>_5</t>
  </si>
  <si>
    <t>Řídicí systém osvětlení</t>
  </si>
  <si>
    <t>V.   Elektroinstalace</t>
  </si>
  <si>
    <t>_5.1</t>
  </si>
  <si>
    <t>Osvětlení</t>
  </si>
  <si>
    <t>_6</t>
  </si>
  <si>
    <t>VI.   Montáž, doprava</t>
  </si>
  <si>
    <t>_7</t>
  </si>
  <si>
    <t>Ozvučení</t>
  </si>
  <si>
    <t>_8</t>
  </si>
  <si>
    <t>Systém PZTS</t>
  </si>
  <si>
    <t>_9</t>
  </si>
  <si>
    <t>Montáže a ostatní služby</t>
  </si>
  <si>
    <t>D96</t>
  </si>
  <si>
    <t>Přesuny suti a vybouraných hmot</t>
  </si>
  <si>
    <t>PSU</t>
  </si>
  <si>
    <t>VN</t>
  </si>
  <si>
    <t>VRN</t>
  </si>
  <si>
    <t>Vedlejší rozpočtové náklady</t>
  </si>
  <si>
    <t>ON</t>
  </si>
  <si>
    <t>VRN6</t>
  </si>
  <si>
    <t>Územní vlivy</t>
  </si>
  <si>
    <t>VRN7</t>
  </si>
  <si>
    <t>Provozní vlivy</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</si>
  <si>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</si>
  <si>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</si>
  <si>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</si>
  <si>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</si>
  <si>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</si>
  <si>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</si>
  <si>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</si>
  <si>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</si>
  <si>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</si>
  <si>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</si>
  <si>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</si>
  <si>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</si>
  <si>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</si>
  <si>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</si>
  <si>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</si>
  <si>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</si>
  <si>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</si>
  <si>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</si>
  <si>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</si>
  <si>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</si>
  <si>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</si>
  <si>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</si>
  <si>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</si>
  <si>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</si>
  <si>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</si>
  <si>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</si>
  <si>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</si>
  <si>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</si>
  <si>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</si>
  <si>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</si>
  <si>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</si>
  <si>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</si>
  <si>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</si>
  <si>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</si>
  <si>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23/ I</t>
  </si>
  <si>
    <t>Indiv</t>
  </si>
  <si>
    <t>Běžná</t>
  </si>
  <si>
    <t>POL99_0</t>
  </si>
  <si>
    <t>Geodetické vytyčení nově navrženého rozmístění záhonů, obrubníků, kašen, schodišť a dlažeb v ploše zahrady</t>
  </si>
  <si>
    <t>POP</t>
  </si>
  <si>
    <t>005121 R</t>
  </si>
  <si>
    <t>Zařízení staveniště</t>
  </si>
  <si>
    <t>POL99_2</t>
  </si>
  <si>
    <t>Veškeré náklady spojené s vybudováním, provozem a odstraněním zařízení staveniště.</t>
  </si>
  <si>
    <t>005122 R</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</si>
  <si>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</si>
  <si>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</si>
  <si>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</si>
  <si>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</si>
  <si>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P.01</t>
  </si>
  <si>
    <t>Podrobná detailní 3D scan dokumentace a digitální model architektonických prvků zahrady, (vázy, balustrády, edikuly)</t>
  </si>
  <si>
    <t>kompl</t>
  </si>
  <si>
    <t>Vlastní</t>
  </si>
  <si>
    <t>Práce</t>
  </si>
  <si>
    <t>POL1_</t>
  </si>
  <si>
    <t>P.03</t>
  </si>
  <si>
    <t>Podrobná fotodokumentace postupu prací během celé realizace a jejich archivace</t>
  </si>
  <si>
    <t>P.04</t>
  </si>
  <si>
    <t>Operativní stavebně historická dokumentace během realizace</t>
  </si>
  <si>
    <t>P.05</t>
  </si>
  <si>
    <t>Revize a doplnění stavebně historického průzkumu Růžové zahrady a Glorietu</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</si>
  <si>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</si>
  <si>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</si>
  <si>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</si>
  <si>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005241020R</t>
  </si>
  <si>
    <t xml:space="preserve">Geodetické zaměření skutečného provedení  </t>
  </si>
  <si>
    <t>Náklady na provedení skutečného zaměření stavby v rozsahu nezbytném pro zápis změny do katastru nemovitostí.</t>
  </si>
  <si>
    <t xml:space="preserve"> Finální detailní geodetické zaměření celé zahrady a Sala terreny po dokončení realizace ve 2D výkresech</t>
  </si>
  <si>
    <t>Dále dle požadavku finální detailní 3D scan a fotogrammetrické zobrazení  celé zahrady a Sala terreny po dokončení realizace s prezentačním modelem.</t>
  </si>
  <si>
    <t>005241010R</t>
  </si>
  <si>
    <t xml:space="preserve">Dokumentace skutečného provedení </t>
  </si>
  <si>
    <t>POL99_8</t>
  </si>
  <si>
    <t>Náklady na vyhotovení dokumentace skutečného provedení stavby a její předání objednateli v požadované formě a požadovaném počtu.</t>
  </si>
  <si>
    <t>Uvažováno pro dokumentace nad rámec dokumentací vykázaných samostatnými položkami.</t>
  </si>
  <si>
    <t>SUM</t>
  </si>
  <si>
    <t>END</t>
  </si>
  <si>
    <t>Položkový soupis prací a dodávek</t>
  </si>
  <si>
    <t>113201111R00</t>
  </si>
  <si>
    <t>Vytrhání obrub chodníkových ležatých</t>
  </si>
  <si>
    <t>m</t>
  </si>
  <si>
    <t>822-1</t>
  </si>
  <si>
    <t>s vybouráním lože, s přemístěním hmot na skládku na vzdálenost do 3 m nebo naložením na dopravní prostředek</t>
  </si>
  <si>
    <t>SPI</t>
  </si>
  <si>
    <t>OBRUBNÍKY kamenné celkem : 355</t>
  </si>
  <si>
    <t>VV</t>
  </si>
  <si>
    <t>121101103R00</t>
  </si>
  <si>
    <t>Sejmutí ornice s přemístěním na vzdálenost přes 100 do 250 m</t>
  </si>
  <si>
    <t>m3</t>
  </si>
  <si>
    <t>800-1</t>
  </si>
  <si>
    <t>nebo lesní půdy, s vodorovným přemístěním na hromady v místě upotřebení nebo na dočasné či trvalé skládky se složením</t>
  </si>
  <si>
    <t>SP.2 Plocha terasy před sala terrenou mlatů a dlažeb včetně trojfontány a záhonů A1, A2, B1, B2 : 184*0,15</t>
  </si>
  <si>
    <t>SP.3 Plocha horního, středního a dolního parteru s cestami a záhony B,C, D, E  kolem : 738*0,15</t>
  </si>
  <si>
    <t>SP.4 Plocha západního bastionu s terasou : 41*0,15</t>
  </si>
  <si>
    <t>SP.5 Plocha východního bastionu s terasou : 26*0,15</t>
  </si>
  <si>
    <t>SP.6 Plocha pod záhonem H před glorietem : 35*0,15</t>
  </si>
  <si>
    <t>SP.7 Plocha západní části dolní dlážděné terasy pod schodištěm : 15*0,15</t>
  </si>
  <si>
    <t>Mezisoučet</t>
  </si>
  <si>
    <t>130901103R00</t>
  </si>
  <si>
    <t>Bourání konstrukcí v hloubených vykopávkách ze zdiva cihelného nebo smíšeného, na maltu cementovou, pneumatickým kladivem</t>
  </si>
  <si>
    <t>s přemístěním suti na hromady na vzdálenost do 20 m nebo s uložením na dopravní prostředek,</t>
  </si>
  <si>
    <t>SP.1 Plocha pod dlažbou uvnitř Sala terreny : 95*0,35*0,1</t>
  </si>
  <si>
    <t>ost. předpoklad : 25</t>
  </si>
  <si>
    <t>130901113R00</t>
  </si>
  <si>
    <t>Bourání konstrukcí v hloubených vykopávkách ze zdiva kamenného, na maltu cementovou, pneumatickým kladivem</t>
  </si>
  <si>
    <t>130901121R00</t>
  </si>
  <si>
    <t>Bourání konstrukcí v hloubených vykopávkách z betonu, prostého, pneumatickým kladivem</t>
  </si>
  <si>
    <t>ost. předpoklad : 15</t>
  </si>
  <si>
    <t>130901123R00</t>
  </si>
  <si>
    <t>Bourání konstrukcí v hloubených vykopávkách z betonu, železového nebo z předpjatého, pneumatickým kladivem</t>
  </si>
  <si>
    <t>139711101R00</t>
  </si>
  <si>
    <t>Vykopávka v uzavřených prostorách v hornině 1-4</t>
  </si>
  <si>
    <t>s naložením výkopku na dopravní prostředek</t>
  </si>
  <si>
    <t>SP.1 Plocha pod dlažbou uvnitř Sala terreny : 95*0,35</t>
  </si>
  <si>
    <t>SP.2 Plocha terasy před sala terrenou mlatů a dlažeb včetně trojfontány a záhonů A1, A2, B1, B2 : 184*(0,6+0,9)*1/2</t>
  </si>
  <si>
    <t>SP.3 Plocha horního, středního a dolního parteru s cestami a záhony B,C, D, E  kolem : 738*(0,5+0,75)*1/2</t>
  </si>
  <si>
    <t>SP.4 Plocha západního bastionu s terasou : 41*1</t>
  </si>
  <si>
    <t>SP.5 Plocha východního bastionu s terasou : 26*0,5</t>
  </si>
  <si>
    <t>SP.6 Plocha pod záhonem H před glorietem : 35*0,3</t>
  </si>
  <si>
    <t>SP.7 Plocha západní části dolní dlážděné terasy pod schodištěm : 15*0,9</t>
  </si>
  <si>
    <t>1*2</t>
  </si>
  <si>
    <t>technologická šachta : (2,9+0,6*2)*(6,54+0,6*2)*(2,9+0,34)</t>
  </si>
  <si>
    <t>D.1.1.16 základ kašny Neptun : 0,865*1,3*0,8</t>
  </si>
  <si>
    <t>D.1.1.19 půlkruhové kašny : 3,14*1,27*1,27*1/2*(0,35+0,15+0,32)*2</t>
  </si>
  <si>
    <t>D.1.1.20 kruhová fontána : 3,14*1,07*1,07*(0,35+0,15+0,3)</t>
  </si>
  <si>
    <t>D.1.1.21 pítko : 3,14*0,3*0,3*(0,35+0,15+0,3)*1,5</t>
  </si>
  <si>
    <t>D.1.1.26 schody u východní bašty a zábradlí : 0,4*0,95*(1,16*2+2,1+0,2)</t>
  </si>
  <si>
    <t>D.1.1.27 schody u východní bašty a zábradlí : 0,4*0,95*(1,275*2+1,55+0,185)</t>
  </si>
  <si>
    <t>149486416R00</t>
  </si>
  <si>
    <t>Odsekání líce skály v opěře, skála voda, do 50 cm</t>
  </si>
  <si>
    <t>m2</t>
  </si>
  <si>
    <t>analogicky dle popisu v PD:</t>
  </si>
  <si>
    <t>úprava skalního masívu</t>
  </si>
  <si>
    <t>předpoklad : 12</t>
  </si>
  <si>
    <t>151101201R00</t>
  </si>
  <si>
    <t>Zřízení pažení stěn výkopu bez rozepření, vzepření příložné, hloubky do 4 m</t>
  </si>
  <si>
    <t>pažení výkopu technologické šachty : (2,9*2+0,6*2+6,54*2+0,6*2)*(2,9+0,34)</t>
  </si>
  <si>
    <t>151101211R00</t>
  </si>
  <si>
    <t>Odstranění pažení stěn výkopu příložné, hloubky do 4 m</t>
  </si>
  <si>
    <t>s uložením pažin na vzdálenost do 3 m od okraje výkopu,</t>
  </si>
  <si>
    <t>Odkaz na mn. položky pořadí 9 : 68,94720</t>
  </si>
  <si>
    <t>162301101R00</t>
  </si>
  <si>
    <t>Vodorovné přemístění výkopku z horniny 1 až 4, na vzdálenost přes 50  do 500 m</t>
  </si>
  <si>
    <t>po suchu, bez naložení výkopku, avšak se složením bez rozhrnutí, zpáteční cesta vozidla.</t>
  </si>
  <si>
    <t>Odkaz na mn. položky pořadí 7 : 826,96966</t>
  </si>
  <si>
    <t>Odkaz na mn. položky pořadí 15 : 56,55000*-1</t>
  </si>
  <si>
    <t>Odkaz na mn. položky pořadí 16 : 51,53772*-1</t>
  </si>
  <si>
    <t>162701105R00</t>
  </si>
  <si>
    <t>Vodorovné přemístění výkopku z horniny 1 až 4, na vzdálenost přes 9 000  do 10 000 m</t>
  </si>
  <si>
    <t xml:space="preserve">a) z plošných výkopů a výkopů šachet a nádrže : </t>
  </si>
  <si>
    <t>Odkaz na mn. položky pořadí 2 : 155,85000</t>
  </si>
  <si>
    <t>b) z navržené dešťové kanalizace : 0,524*146,04</t>
  </si>
  <si>
    <t>162701109R00</t>
  </si>
  <si>
    <t>Vodorovné přemístění výkopku příplatek k ceně za každých dalších i započatých 1 000 m přes 10 000 m  z horniny 1 až 4</t>
  </si>
  <si>
    <t>Odkaz na mn. položky pořadí 12 : 951,25690*20</t>
  </si>
  <si>
    <t>167101102R00</t>
  </si>
  <si>
    <t>Nakládání, skládání, překládání neulehlého výkopku nakládání výkopku  přes 100 m3, z horniny 1 až 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</si>
  <si>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</si>
  <si>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</si>
  <si>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</si>
  <si>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</si>
  <si>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SP.1 až SP.7 zpětné zásypy : 56,55</t>
  </si>
  <si>
    <t>175101201R00</t>
  </si>
  <si>
    <t>Obsyp objektů bez prohození sypaniny</t>
  </si>
  <si>
    <t>sypaninou z vhodných hornin tř. 1 - 4 nebo materiálem, uloženým ve vzdálenosti do 30 m od vnějšího kraje objektu, pro jakoukoliv míru zhutnění,</t>
  </si>
  <si>
    <t>kolem trojfontány : 0,6*0,85*(5,67*2+0,6*4+3,1*2)</t>
  </si>
  <si>
    <t>kolem techmologické šachty : 0,6*(2,9+0,34)*(2,9*2+0,6*4+6,54*2)</t>
  </si>
  <si>
    <t>199000002R00</t>
  </si>
  <si>
    <t>Poplatky za skládku horniny 1- 4, skupina 17 05 04 z Katalogu odpadů</t>
  </si>
  <si>
    <t>Odkaz na mn. položky pořadí 12 : 951,25690</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</si>
  <si>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</si>
  <si>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</si>
  <si>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</si>
  <si>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SP.1 Plocha pod dlažbou uvnitř Sala terreny : 95</t>
  </si>
  <si>
    <t>SP.2 Plocha terasy před sala terrenou mlatů a dlažeb včetně trojfontány a záhonů A1, A2, B1, B2 : 184</t>
  </si>
  <si>
    <t>SP.3 Plocha horního, středního a dolního parteru s cestami a záhony B,C, D, E  kolem : 738</t>
  </si>
  <si>
    <t>SP.4 Plocha západního bastionu s terasou : 41</t>
  </si>
  <si>
    <t>SP.5 Plocha východního bastionu s terasou : 26</t>
  </si>
  <si>
    <t>SP.6 Plocha pod záhonem H před glorietem : 35</t>
  </si>
  <si>
    <t>SP.7 Plocha západní části dolní dlážděné terasy pod schodištěm : 15</t>
  </si>
  <si>
    <t>271571111R00</t>
  </si>
  <si>
    <t xml:space="preserve">Polštáře zhutněné pod základy štěrkopísek tříděný,  </t>
  </si>
  <si>
    <t>800-2</t>
  </si>
  <si>
    <t xml:space="preserve">železobetonová vana trojfontány : </t>
  </si>
  <si>
    <t>podkladní vrstva : 0,15*(5,67+0,15*2)*(3,1+0,15*2)</t>
  </si>
  <si>
    <t xml:space="preserve">technologická šchta : </t>
  </si>
  <si>
    <t>podkladní vrstva : (3,2*5+1,6*1,6)*0,15</t>
  </si>
  <si>
    <t>D.1.1.19 půlkruhové kašny : 3,14*1,27*1,27*1/2*0,35*2</t>
  </si>
  <si>
    <t>D.1.1.20 kruhová fontána : 3,14*1,07*1,07*0,35</t>
  </si>
  <si>
    <t>D.1.1.21 pítko : 3,14*0,3*0,3*0,35*1,5</t>
  </si>
  <si>
    <t>274211312R00</t>
  </si>
  <si>
    <t>Zdivo základových pasů, prahů, věnců a ostruh rubové z lomového kamene lomařsky upraveného, jednostranně lícované se zatřením ve spáře tloušťky od 250 do 450 mm</t>
  </si>
  <si>
    <t>801-5</t>
  </si>
  <si>
    <t>pod zdmi a valy na jakoukoliv cementovou maltu, s dodáním hmot, v hloubce do 5 m v prostoru zapaženém nebo nezapaženém</t>
  </si>
  <si>
    <t>D.1.1.25 nová edikula E4 a zábradlí balkonu : 0,8*(0,72+1,42+0,72)*1</t>
  </si>
  <si>
    <t>274313621R00</t>
  </si>
  <si>
    <t>Beton základových pasů prostý třídy C 20/25</t>
  </si>
  <si>
    <t>801-1</t>
  </si>
  <si>
    <t>Včetně dodávky a uložení betonu a kamene.</t>
  </si>
  <si>
    <t>274354011R00</t>
  </si>
  <si>
    <t>Bednění prostupu základy průřezu do 0,01 m2, délky prostupu do 0,25 m</t>
  </si>
  <si>
    <t>kus</t>
  </si>
  <si>
    <t>úprava trouby na potřebný rozměr, uložení a  ukotvení trouby v bednění. Včetně dodávky trouby.</t>
  </si>
  <si>
    <t>dno : 3</t>
  </si>
  <si>
    <t>stěny : 3</t>
  </si>
  <si>
    <t>D.1.1.19 půlkruhové kašny : 3</t>
  </si>
  <si>
    <t>D.1.1.20 kruhová fontána : 4</t>
  </si>
  <si>
    <t>D.1.1.21 pítko : 1</t>
  </si>
  <si>
    <t>275321411R00</t>
  </si>
  <si>
    <t>Beton základových patek železový třídy C 25/30</t>
  </si>
  <si>
    <t>bez dodávky a uložení výztuže</t>
  </si>
  <si>
    <t>D.1.1.23 nový balkon v edikule E3 : 1,42*0,8*0,95</t>
  </si>
  <si>
    <t>275361821R00</t>
  </si>
  <si>
    <t xml:space="preserve">Výztuž základových patek z betonářské oceli z prutové oceli, 10505,  ,  ,  </t>
  </si>
  <si>
    <t>t</t>
  </si>
  <si>
    <t>včetně distančních prvků</t>
  </si>
  <si>
    <t>D.1.1.23 nový balkon v edikule E3 (uvaž 180kg/m3) : 1,42*0,8*0,95*0,18</t>
  </si>
  <si>
    <t>289970111R00</t>
  </si>
  <si>
    <t>Geotextílie separační, filtrační, zpevňující polypropylén, 300 g/m2</t>
  </si>
  <si>
    <t>SP.1 Plocha pod dlažbou uvnitř Sala terreny : 95*1,25</t>
  </si>
  <si>
    <t>SP.2 Plocha terasy před sala terrenou mlatů a dlažeb včetně trojfontány a záhonů A1, A2, B1, B2 : 184*1,25</t>
  </si>
  <si>
    <t>SP.3 Plocha horního, středního a dolního parteru s cestami a záhony B,C, D, E  kolem : 738*1,25</t>
  </si>
  <si>
    <t>SP.4 Plocha západního bastionu s terasou : 41*1,25</t>
  </si>
  <si>
    <t>SP.5 Plocha východního bastionu s terasou : 26*1,25</t>
  </si>
  <si>
    <t xml:space="preserve">ochrana hydroizolace : </t>
  </si>
  <si>
    <t>stěny a koruna : (0,2+0,685+0,485)*(5,67*2+2,7*2)</t>
  </si>
  <si>
    <t xml:space="preserve">technologická šachta : </t>
  </si>
  <si>
    <t>stěny : 2,9*(2,9*2+6,45*2)</t>
  </si>
  <si>
    <t>strop : 2,9*5+1,3*1,45</t>
  </si>
  <si>
    <t>380931117R00</t>
  </si>
  <si>
    <t>Vložení trnu z betonářské oceli do vrtu v betonu na chemickou maltu průměr trnu 24 mm</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</si>
  <si>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</si>
  <si>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</si>
  <si>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</si>
  <si>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</si>
  <si>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D.1.1.23 nový balkon v edikule E3 - provázání s betonovým základem ocel. tyče : 4</t>
  </si>
  <si>
    <t>27612RP1</t>
  </si>
  <si>
    <t>Základ šikmé vzpěry kovaného zábradlí dle detailu D.1.1.30 kované zábradlí bašty</t>
  </si>
  <si>
    <t>ks</t>
  </si>
  <si>
    <t>273320150RAB</t>
  </si>
  <si>
    <t xml:space="preserve">Základové desky ze železobetonu včetně bednění z betonu C 25/30, výztuž 120 kg/m3,  </t>
  </si>
  <si>
    <t>AP-HSV</t>
  </si>
  <si>
    <t>Agregovaná položka</t>
  </si>
  <si>
    <t>POL2_</t>
  </si>
  <si>
    <t>výztuže, odbednění a podkladu ze štěrkopísku.</t>
  </si>
  <si>
    <t>D.1.1.19 půlkruhové kašny : 3,14*1,27*1,27*1/2*0,15*2</t>
  </si>
  <si>
    <t>D.1.1.20 kruhová fontána : 3,14*1,07*1,07*0,15</t>
  </si>
  <si>
    <t>D.1.1.21 pítko : 3,14*0,3*0,3*0,15*1,5</t>
  </si>
  <si>
    <t>bednění schodiště viz. det. D.1.1.24 : (1,01*1,77+1,01*0,755*1/2)*0,185</t>
  </si>
  <si>
    <t>0,325*2,525*(0,09+0,22)</t>
  </si>
  <si>
    <t>275320040RA0</t>
  </si>
  <si>
    <t>Základové patky ze železobetonu včetně bednění z betonu C 20/25 (B 25), výztuž 90 kg/m3, štěrkopískový podklad 100 mm</t>
  </si>
  <si>
    <t>12720208R</t>
  </si>
  <si>
    <t>tyč nerezová kruhová, tažená; pr. 14,0 mm; teplotní namáhání do 300 °C</t>
  </si>
  <si>
    <t>SPCM</t>
  </si>
  <si>
    <t>Specifikace</t>
  </si>
  <si>
    <t>POL3_</t>
  </si>
  <si>
    <t>D.1.1.23 nový balkon v edikule E3 - provázání s betonovým základem ocel. tyče : 4*2,2</t>
  </si>
  <si>
    <t>310201111R00</t>
  </si>
  <si>
    <t>Příplatek za zaoblení zdiva o vnitřním poloměru půdorysu do 5 m</t>
  </si>
  <si>
    <t>příplatek za zaoblení zdiva o vnitřním poloměru půdorysu do 15 m</t>
  </si>
  <si>
    <t>D.1.1.23 nový balkon v edikule E3 (zábradelní zídka) : 0,875*(0,815*2+1,085)*0,14</t>
  </si>
  <si>
    <t>310239211R00</t>
  </si>
  <si>
    <t>Zazdívka otvorů o ploše přes 1 m2 do 4 m2 ve zdivu nadzákladovém cihlami pálenými pro jakoukoliv maltu vápenocementovou</t>
  </si>
  <si>
    <t>včetně pomocného pracovního lešení</t>
  </si>
  <si>
    <t>D.1.1.22 nová nika s kamenným sedátkem : 2,77*0,65*0,6</t>
  </si>
  <si>
    <t>2,77*0,65*(0,57+0,18+0,18)</t>
  </si>
  <si>
    <t>311112125RT4</t>
  </si>
  <si>
    <t>Stěny z betonových bednicích tvárnic a betonu šířky 250 mm, zálivka betonem C25/30</t>
  </si>
  <si>
    <t>(ztracené bednění) z betonových tvárnic a zálivka betonem,</t>
  </si>
  <si>
    <t>stěny : 2,1*(2,9*2+5,95*2)</t>
  </si>
  <si>
    <t>311231114R00</t>
  </si>
  <si>
    <t>Zdivo nosné z cihel a tvarovek pálených pod omítku z cihel plných, 290x140x65 mm, P 15, na maltu MVC 2,5</t>
  </si>
  <si>
    <t>Včetně pomocného lešení o výšce podlahy do 1,90 m a pro zatížení do 1,5 kPa.</t>
  </si>
  <si>
    <t>ubourání a přezdívka na půdě sala terreny : 2</t>
  </si>
  <si>
    <t>D.1.1.25 nová edikula E4 a zábradlí balkonu : 0,6*(0,72+1,42+0,72)*0,45</t>
  </si>
  <si>
    <t>edikuly E1, E2, E3 předpoklad přezdívání 3x1,5m3 : 3*1,5</t>
  </si>
  <si>
    <t>317231616R00</t>
  </si>
  <si>
    <t>Zdivo kleneb a říms zdivo klenbových pásů z cihel plných (CP) na připravenou skruž při jakékoliv vzdálenosti podpěr délky 290 mm, pevnosti v tlaku P 15,0 MPa, na maltu cementovou (MC) 10</t>
  </si>
  <si>
    <t>D.1.1.22 nová nika s kamenným sedátkem : 0,65*2*3,14*0,445*1/2*0,3*1,25</t>
  </si>
  <si>
    <t>D.1.1.25 nová edikula E4 a zábradlí balkonu : 0,6*1,42*0,3*1,5</t>
  </si>
  <si>
    <t>317235811R00</t>
  </si>
  <si>
    <t xml:space="preserve">Doplnění zdiva říms kordonových a hlavních na jakoukoliv maltu </t>
  </si>
  <si>
    <t>cihlami pálenými, s dodáním hmot,</t>
  </si>
  <si>
    <t>D.1.1.22 nová nika s kamenným sedátkem : 2,77*0,3*0,18</t>
  </si>
  <si>
    <t>D.1.1.25 nová edikula E4 a zábradlí balkonu : 0,6*(0,72*2+1,42)*0,15*1,25</t>
  </si>
  <si>
    <t>edikuly E1, E2, E3 předpoklad doplnění : 0,6*(0,72*2+1,42)*0,15*1,25*3</t>
  </si>
  <si>
    <t>319201311R00</t>
  </si>
  <si>
    <t>Vyrovnání nerovného povrchu jakoukoliv maltou  do 30 mm</t>
  </si>
  <si>
    <t>vnitřního i vnějšího zdiva, bez odsekání vadných cihel, bez pomocného lešení,</t>
  </si>
  <si>
    <t>Odkaz na mn. položky pořadí 58 : 21,95804*0,5</t>
  </si>
  <si>
    <t>Odkaz na mn. položky pořadí 61 : 9,24706*0,5</t>
  </si>
  <si>
    <t>Odkaz na mn. položky pořadí 64 : 12,27626*0,5</t>
  </si>
  <si>
    <t>326211231R00</t>
  </si>
  <si>
    <t xml:space="preserve">Zdivo nadzákladové z lomového kamene zdivo nadzákladové z lomového kamene na MC řádkové hrubé, objem do 3 m3,  </t>
  </si>
  <si>
    <t>831-2</t>
  </si>
  <si>
    <t>upraveného, na maltu MC 10 s vyspárováním maltou MCs, s vypracováním líce</t>
  </si>
  <si>
    <t>D.1.1.23 nový balkon v edikule E3 (kamenné zdivo obklad pod balkonem) : (0,715+1,42+0,78)*0,95*0,15</t>
  </si>
  <si>
    <t>D.1.1.26 schody u východní bašty a zábradlí : 1,2*0,215*3*1/2*0,3*2</t>
  </si>
  <si>
    <t>D.1.1.27 schody u východní bašty a zábradlí : 1,2*0,18*5*1/2*0,3*2</t>
  </si>
  <si>
    <t>328321114R00</t>
  </si>
  <si>
    <t>Konstrukce šachet a šachtic ze ŽB vodostavebního beton C 25/30, XA2</t>
  </si>
  <si>
    <t>832-1</t>
  </si>
  <si>
    <t>uvažováno pro odvodňovací kanály - betonová podkladní konstrukce : (0,45*0,09+0,15*0,22*2)*(1,5*6+10,3+3,22+1,33+0,56+3)</t>
  </si>
  <si>
    <t>328351010R00</t>
  </si>
  <si>
    <t>Obednění a odbednění konstrukcí šachet a šachtic obednění konstrukcí šachet, plocha rovinná</t>
  </si>
  <si>
    <t>uvažováno pro odvodňovací kanály - betonová podkladní konstrukce : (0,09*2+0,22*4)*(1,5*6+10,3+3,22+1,33+0,56+3)</t>
  </si>
  <si>
    <t>331231116R00</t>
  </si>
  <si>
    <t>Zdivo pilířů z cihel pálených plných  , délky 290 mm, pevnost v tlaku P 15 MPa, na maltu cementovou (MC) 10 MPa</t>
  </si>
  <si>
    <t>volně stojících čtyřhranných až osmihranných (průřezu čtverce, T, nebo kříže), pravoúhlých pod omítku anebo režné (bez spárování)</t>
  </si>
  <si>
    <t>D.1.1.22 nová nika s kamenným sedátkem : (0,135*0,14+0,335*0,195)*2*3,22</t>
  </si>
  <si>
    <t>D.1.1.25 nová edikula E4 a zábradlí balkonu : (0,6*0,72+0,08*0,32*2)*2,78*2</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</si>
  <si>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</si>
  <si>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</si>
  <si>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</si>
  <si>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</si>
  <si>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D.1.1.23 nový balkon v edikule E3 (zábradelní zídka) : 0,875*(0,815*2+1,085)</t>
  </si>
  <si>
    <t>D.1.1.25 nová edikula E4 a zábradlí balkonu : 0,59*(1,55+2,26)</t>
  </si>
  <si>
    <t>349231811R00</t>
  </si>
  <si>
    <t>Přizdívka ostění s ozubem  přes 80 do 150 mm</t>
  </si>
  <si>
    <t>ve vybouraných otvorech, s vysekáním kapes pro zavázání, z jakýchkoliv cihel, z pomocného pracovního lešení o výšce podlahy do 1900 mm a pro zatížení do 1,5 kPa,</t>
  </si>
  <si>
    <t>D.1.1.28 dveře chodba sala terrena : 0,58*(2,03+0,31+0,25)</t>
  </si>
  <si>
    <t>0,725*(2,03+0,31+0,25)</t>
  </si>
  <si>
    <t>349231821R00</t>
  </si>
  <si>
    <t>Přizdívka ostění s ozubem  přes 150 do 300 mm</t>
  </si>
  <si>
    <t>D.1.1.22 nová nika s kamenným sedátkem : 2,77*(3,22+0,235)</t>
  </si>
  <si>
    <t>D.1.1.29 dveře vstup sala terrena : 0,6*(2,015*2+0,26*2)</t>
  </si>
  <si>
    <t>380361007R00</t>
  </si>
  <si>
    <t>Výztuž kompletních konstrukcí z oceli z oceli 10 505</t>
  </si>
  <si>
    <t>čistíren odpadních vod (mimo budovy), nádrží, vodojemů, žlabů nebo kanálů , včetně pomocného pracovního lešení o výšce podlahy do 1900 mm a pro zatížení do 1,5 kPa,</t>
  </si>
  <si>
    <t>stěny (uvaž 150kg/m3) : 2,1*(2,9*2+5,95*2)*0,25*0,15</t>
  </si>
  <si>
    <t>380320070RAC</t>
  </si>
  <si>
    <t>Kompletní konstrukce ze železobetonu C 25/30, stupeň vlivu prostředí XF1, bednění a odbednění, výztuž 150 kg/m3</t>
  </si>
  <si>
    <t>nádrží, vodojemů, žlabů nebo kanálů včetně bednění, odbednění a výztuže.</t>
  </si>
  <si>
    <t>dno : 5,67*3,1*0,2</t>
  </si>
  <si>
    <t>stěny : 0,2*0,485*(5,67*2+2,7*2)</t>
  </si>
  <si>
    <t>dno : (2,9*5+1,3*1,45)*0,25</t>
  </si>
  <si>
    <t>strop : (2,9*5+1,3*1,45)*0,17</t>
  </si>
  <si>
    <t>564922104RT1</t>
  </si>
  <si>
    <t xml:space="preserve">Mlatový kryt z mechanicky zpevněného kameniva (MZK) frakce 0-4 mm tloušťka po zhutnění 40 mm,  </t>
  </si>
  <si>
    <t>s rozprostřením a zhutněním</t>
  </si>
  <si>
    <t>mlat před salou : 80</t>
  </si>
  <si>
    <t>mlat horní bastion : 45</t>
  </si>
  <si>
    <t>mlat dolní bastion : 28</t>
  </si>
  <si>
    <t>mlat zahrada (včetně plochy pod kašnami) : 245</t>
  </si>
  <si>
    <t>mlat v záhonu H : 9</t>
  </si>
  <si>
    <t>612401391RT2</t>
  </si>
  <si>
    <t>Omítky malých ploch vnitřních stěn přes 0,25 do 1 m2, vápennou štukovou omítkou</t>
  </si>
  <si>
    <t>jakoukoliv maltou, z pomocného pracovního lešení o výšce podlahy do 1900 mm a pro zatížení do 1,5 kPa,</t>
  </si>
  <si>
    <t>dopnění a vysprávky na půdě sala terreny : 10</t>
  </si>
  <si>
    <t>612421637R00</t>
  </si>
  <si>
    <t>Omítky vnitřní stěn vápenné nebo vápenocementové v podlaží i ve schodišti štukové</t>
  </si>
  <si>
    <t>sala terena opravy spodní části omítek do v=1m : 1*(8,34*2+11,02*2)</t>
  </si>
  <si>
    <t>1*(8,34*2+2,05*2)</t>
  </si>
  <si>
    <t>612425931R00</t>
  </si>
  <si>
    <t>Omítka vápenná vnitřního ostění omítkou štukovou</t>
  </si>
  <si>
    <t>okenního nebo dveřního, z pomocného pracovního lešení o výšce podlahy do 1900 mm a pro zatížení do 1,5 kPa,</t>
  </si>
  <si>
    <t>(0,58+0,725)*1/2*1,585</t>
  </si>
  <si>
    <t>D.1.1.29 dveře vstup sala terrena : 0,6*(2,015*2+0,26*2+1,58)</t>
  </si>
  <si>
    <t>61242RP3</t>
  </si>
  <si>
    <t>Příplatek k položce - omítka vnitřní, za obsah dle požadavků PD nad rámec obsahu položek cenové soustavy</t>
  </si>
  <si>
    <t>U fasády bude plně respektována dochovaná historická architektonická úprava (a to jak celek, tak i jednotlivé architektonické prvky), lokálně lze odstranit pouze nesoudržné nebo výrazně poškozené části omítek. Plošné otloukání omítek není akceptovatelné. Soudržné plochy omítek, stejně tak i přídržné jádro omítek v případě odpadnutí jeho štukového líce tedy nebudou odstraňovány.</t>
  </si>
  <si>
    <t>b. Vápennou maltu, která bude užita k opravě omítek, je možné obohatit o metakaolinové či pucolánové příměsi, které při zachování prodyšnosti zlepšují některé vlastnosti vápenných malt (vyšší odolnost proti vlhkosti, vyšší pevnost, odolnost proti působení mrazu, solí). Vápennou maltu lze kvůli dostatečné pružnosti a odolnosti obohatit následujícími hydraulickými přísadami: cementem, bílým cementem nebo trasovým vápnem, maximálně však do 15 % celkového objemu pojiva. Nelze použít pytlované cementové směsi, které obsahují i další, v historickém stavebnictví cizorodé přísady jako jsou stavební lepidla apod. Vápenné směsi pro použití na historických stavbách s hydraulickými přísadami do 15 % celkového objemu, které nevyžadují cementový podhoz, lze rovněž akceptovat.</t>
  </si>
  <si>
    <t>c. Omítka bude nahazována přímo na stěnu, nebudou při tom použity žádné novodobé podkladní prostředky (jako např. perlinka). Omítky nebudou srovnávány latěmi. Přechody mezi stávající a doplňovanou omítkou budou přebroušeny, aby povrch nových a stávajících částí omítek na sebe plynule bez přechodů navazoval.</t>
  </si>
  <si>
    <t>d. Vybraná barevnost bude odsouhlasena na základě vzorku provedeného přímo na fasádě, a to za účasti zástupců památkové péče, o jednání bude proveden zápis.</t>
  </si>
  <si>
    <t>Na základě detailních výkresů dokumentace pro provedení stavby bude před realizací upřesněno v rámci dílenské dokumentace zhotovitele grafické znázornění v měřítku 1:5 navrhovaných nových výplní, prvků a doplňků. Budou specifikovány profilace, rozměry, ateriály, kování a povrchová úprava detailů.</t>
  </si>
  <si>
    <t>Před realizací budou předloženy i kladečské plány zádlažby nebo detailní složení omítek včetně techniky nanášení omítek na omítané povrchy.</t>
  </si>
  <si>
    <t>Odkaz na mn. položky pořadí 49 : 59,50000</t>
  </si>
  <si>
    <t>Odkaz na mn. položky pořadí 50 : 8,09216</t>
  </si>
  <si>
    <t>61243RP3</t>
  </si>
  <si>
    <t>Příplatek za další 1cm tl.váp.omítky stě</t>
  </si>
  <si>
    <t>Odkaz na mn. položky pořadí 49 : 59,50000*3</t>
  </si>
  <si>
    <t>Odkaz na mn. položky pořadí 50 : 8,09216*3</t>
  </si>
  <si>
    <t>602016195R00</t>
  </si>
  <si>
    <t>Omítka stěn z hotových směsí Doplňkové práce pro omítky stěn z hotových směsí  hloubková penetrace stěn silikátová</t>
  </si>
  <si>
    <t>po jednotlivých vrstvách</t>
  </si>
  <si>
    <t>Odkaz na mn. položky pořadí 59 : 383,38177</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</si>
  <si>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</si>
  <si>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</si>
  <si>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</si>
  <si>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Fasády Sala terrena : </t>
  </si>
  <si>
    <t>pohled východní : 12,86*3*1,2</t>
  </si>
  <si>
    <t>(3,43+3,14*0,75*0,75*1/2)*1,2</t>
  </si>
  <si>
    <t>pohled severní : 2,16*4*1,2</t>
  </si>
  <si>
    <t>pohled západní : 1,5*2,6*1,2</t>
  </si>
  <si>
    <t>1,1*1,85*1,2</t>
  </si>
  <si>
    <t>pohled jižní : 2,57*3,21*1,2</t>
  </si>
  <si>
    <t>622412415RT2</t>
  </si>
  <si>
    <t>Nátěr vnějsích omítek stěn vápenný, složitost 1-2, odstín II, na novou omítku</t>
  </si>
  <si>
    <t>Penetrace + 2 x krycí nátěr.</t>
  </si>
  <si>
    <t>D.1.1.23 nový balkon v edikule E3 (zábradelní zídka) : 0,875*(0,815*2+1,085)*2</t>
  </si>
  <si>
    <t>622412435RT2</t>
  </si>
  <si>
    <t>Nátěr vnějsích omítek stěn vápenný, složitost 5, odstín II, na novou omítku</t>
  </si>
  <si>
    <t xml:space="preserve">D.1.1.25 nová edikula E4 a zábradlí balkonu : </t>
  </si>
  <si>
    <t>pilíře : (0,6*2+0,1*2*2+0,72*2)*2,78*2</t>
  </si>
  <si>
    <t>nadpraží - čela : (0,72+1,42+0,72)*(0,45+0,2)*2</t>
  </si>
  <si>
    <t>podhled zaklenutí : 0,6*(2*3,14*0,71*1/2)</t>
  </si>
  <si>
    <t>622412535RT2</t>
  </si>
  <si>
    <t>Nátěr vnějsích omítek stěn vápenný, složitost 5, odstín II, na opravovanou omítku</t>
  </si>
  <si>
    <t>D.1.1.22 nová nika s kamenným sedátkem (koef. členit. 1,25) : (0,14*2+2,77)*3,22*1,25</t>
  </si>
  <si>
    <t>622421146R00</t>
  </si>
  <si>
    <t xml:space="preserve">Omítky vnější stěn vápenné nebo vápenocementové štukové,  , složitost 5 </t>
  </si>
  <si>
    <t>622425322R00</t>
  </si>
  <si>
    <t>Oprava vnějších omítek vápenných a vápenocementových s překrytím celé plochy štukem stupeň členitosti 5, v množství opravované plochy přes 20 do 30 %, bez nátěru, bez nákladů na umělecké dekorace fasád</t>
  </si>
  <si>
    <t>bez otlučení vadných míst</t>
  </si>
  <si>
    <t>Včetně barvení vždy celé plochy (100%), s výjimkou položek oprav omítek drásaných.</t>
  </si>
  <si>
    <t xml:space="preserve">pohled východní : </t>
  </si>
  <si>
    <t>plocha stěn : 112,111</t>
  </si>
  <si>
    <t>odpočet otvorů : -1*12,86*3</t>
  </si>
  <si>
    <t>-1*(3,43+3,14*0,75*0,75*1/2)</t>
  </si>
  <si>
    <t>přípočet ostění a nadpraží : 1,07*(3,3*2+2*3,14*1,42*1/2)*3</t>
  </si>
  <si>
    <t>1,07*(2,3*2+2*3,14*0,75*1/2)</t>
  </si>
  <si>
    <t xml:space="preserve">pohled severní : </t>
  </si>
  <si>
    <t>plocha stěn : 84,767</t>
  </si>
  <si>
    <t>odpočet otvorů : -1*2,16*4</t>
  </si>
  <si>
    <t>přípočet ostění a nadpraží : 0,3*(0,99*2+2,5*2)*4</t>
  </si>
  <si>
    <t>0,3*(1,1*2+1,85*2)*4</t>
  </si>
  <si>
    <t xml:space="preserve">pohled západní : </t>
  </si>
  <si>
    <t>plocha stěn : 98,494</t>
  </si>
  <si>
    <t>odpočet otvorů : -1*1,5*2,6</t>
  </si>
  <si>
    <t>-1*1,1*1,85</t>
  </si>
  <si>
    <t>přípočet ostění a nadpraží : 1,07*(2,6*2+1,5)</t>
  </si>
  <si>
    <t>0,3*(1,02*2+1,45*2)*4</t>
  </si>
  <si>
    <t>0,3*(1,1*2+1,85*2)*5</t>
  </si>
  <si>
    <t xml:space="preserve">pohled jižní : </t>
  </si>
  <si>
    <t>plocha stěn : 62,68</t>
  </si>
  <si>
    <t>odpočet otvorů : -1*2,57*3,21</t>
  </si>
  <si>
    <t>přípočet ostění a nadpraží : 0,3*(2,57+3,21*2)*2</t>
  </si>
  <si>
    <t>0,3*(1,1*2+1,85*2)*3</t>
  </si>
  <si>
    <t>622425522R00</t>
  </si>
  <si>
    <t>Oprava vnějších omítek vápenných a vápenocementových s překrytím celé plochy štukem stupeň členitosti 5, v množství opravované plochy přes 40 do 50 %, bez nátěru, bez nákladů na umělecké dekorace fasád</t>
  </si>
  <si>
    <t xml:space="preserve">edikuly E1, E2 a E3 : </t>
  </si>
  <si>
    <t>pilíře : (0,6*2+0,1*2*2+0,72*2)*2,78*2*3</t>
  </si>
  <si>
    <t>nadpraží - čela : (0,72+1,42+0,72)*(0,45+0,2)*2*3</t>
  </si>
  <si>
    <t>podhled zaklenutí : 0,6*(2*3,14*0,71*1/2)*3</t>
  </si>
  <si>
    <t>622474412RT1</t>
  </si>
  <si>
    <t>Omítka vnějších stěn štuková, složitost fasády 1-2, skladba: vápenný postřik, vápenná jádrová vrstva tl. 15 mm,  ,  , vápenný štuk tl. 3 mm</t>
  </si>
  <si>
    <t>D.1.1.25 nová edikula E4 a zábradlí balkonu : 0,59*(1,55+2,26)*2</t>
  </si>
  <si>
    <t>622904115R00</t>
  </si>
  <si>
    <t>Očištění fasád tlakovou vodou, složitost fasády 3 - 5</t>
  </si>
  <si>
    <t>622904121R00</t>
  </si>
  <si>
    <t xml:space="preserve">Očištění fasád ruční čištění ocelovým kartáčem,  </t>
  </si>
  <si>
    <t xml:space="preserve">uvažováno pro cca 50% ploch : </t>
  </si>
  <si>
    <t>Odkaz na mn. položky pořadí 59 : 383,38178*0,5</t>
  </si>
  <si>
    <t>623422144R00</t>
  </si>
  <si>
    <t>Omítky vnější vápenné nebo vápenocementové pilířů a sloupů s plochami oblými  štukové plstí hlazené  stupeň složitosti 5</t>
  </si>
  <si>
    <t>62.102</t>
  </si>
  <si>
    <t>Prohlídka fasády</t>
  </si>
  <si>
    <t>komplet</t>
  </si>
  <si>
    <t>Po omytí bude provedena prohlídka stavu fasády a zhodnocení technického stavu omítek i kamenických prvků za účasti zástupců památkové péče. Na základě prohlídky bude zápisem stanoven rozsah dalšího případného odstranění omítek a jejich doplňování.</t>
  </si>
  <si>
    <t>622422391</t>
  </si>
  <si>
    <t>Příplatek za další 1cm tl.váp.omítky stěn pl.-30%</t>
  </si>
  <si>
    <t>Odkaz na mn. položky pořadí 59 : 383,38177*3</t>
  </si>
  <si>
    <t>622422392</t>
  </si>
  <si>
    <t>Příplatek za další 1cm tl.váp.omítky stěn pl.-50%</t>
  </si>
  <si>
    <t>Odkaz na mn. položky pořadí 60 : 65,87412*3</t>
  </si>
  <si>
    <t>62242RP1</t>
  </si>
  <si>
    <t>Příplatek k položce - oprava vněj. omítek V, do 30%, za obsah dle požadavků PD nad rámec obsahu položek cenové soustavy</t>
  </si>
  <si>
    <t>62242RP2</t>
  </si>
  <si>
    <t>Příplatek k položce - oprava vněj. omítek V, do 50%, za obsah dle požadavků PD nad rámec obsahu položek cenové soustavy</t>
  </si>
  <si>
    <t>Odkaz na mn. položky pořadí 60 : 65,87412</t>
  </si>
  <si>
    <t>62242RP3</t>
  </si>
  <si>
    <t>Příplatek k položce - omítka vnější, za obsah dle požadavků PD nad rámec obsahu položek cenové soustavy</t>
  </si>
  <si>
    <t>Odkaz na mn. položky pořadí 58 : 21,95804</t>
  </si>
  <si>
    <t>Odkaz na mn. položky pořadí 61 : 9,24705</t>
  </si>
  <si>
    <t>Odkaz na mn. položky pořadí 64 : 12,27625</t>
  </si>
  <si>
    <t>631313511R00</t>
  </si>
  <si>
    <t xml:space="preserve">Mazanina z betonu prostého tl. přes 80 do 120 mm třídy C 12/15,  </t>
  </si>
  <si>
    <t>(z kameniva) hlazená dřevěným hladítkem</t>
  </si>
  <si>
    <t>Včetně vytvoření dilatačních spár, bez zaplnění.</t>
  </si>
  <si>
    <t>D.1.1.16 základ kašny Neptun : 1,065*1,5*0,1</t>
  </si>
  <si>
    <t>631313621R00</t>
  </si>
  <si>
    <t xml:space="preserve">Mazanina z betonu prostého tl. přes 80 do 120 mm třídy C 20/25,  </t>
  </si>
  <si>
    <t>podkladní beton : 0,1*(5,67+0,15*2)*(3,1+0,15*2)</t>
  </si>
  <si>
    <t>631315621R00</t>
  </si>
  <si>
    <t xml:space="preserve">Mazanina z betonu prostého tl. přes 120 do 240 mm třídy C 20/25,  </t>
  </si>
  <si>
    <t>podkladní beton : (3,2*5+1,6*1,6)*0,15</t>
  </si>
  <si>
    <t>631315711R00</t>
  </si>
  <si>
    <t xml:space="preserve">Mazanina z betonu prostého tl. přes 120 do 240 mm třídy C 25/30,  </t>
  </si>
  <si>
    <t>SP.1 Plocha pod dlažbou uvnitř Sala terreny : 95*0,15</t>
  </si>
  <si>
    <t>631319175R00</t>
  </si>
  <si>
    <t>Příplatek za stržení povrchu tloušťka mazaniny od 120 mm do 240 mm</t>
  </si>
  <si>
    <t>spodní vrstvy mazaniny latí před vložením výztuže nebo pletiva pro tloušťku obou vrstev mazaniny</t>
  </si>
  <si>
    <t>631361921RT4</t>
  </si>
  <si>
    <t>Výztuž mazanin z betonů a z lehkých betonů ze svařovaných sítí průměr drátu 6 mm, velikost oka 100/100 mm</t>
  </si>
  <si>
    <t>SP.1 Plocha pod dlažbou uvnitř Sala terreny : 95*4,4*1,15*1/1000</t>
  </si>
  <si>
    <t>SP.7 Plocha západní části dolní dlážděné terasy pod schodištěm : 15*4,4*1,15*1/1000</t>
  </si>
  <si>
    <t>631571004R00</t>
  </si>
  <si>
    <t>Násyp pod podlahy z kameniva z kameniva  ze štěrkopísku 0-32 tř. I</t>
  </si>
  <si>
    <t>pod mazaniny a dlažby, popř. na plochých střechách, vodorovný nebo ve spádu, s udusáním a urovnáním povrchu,</t>
  </si>
  <si>
    <t>mlat horní bastion : 45*0,15</t>
  </si>
  <si>
    <t>mlat dolní bastion : 28*0,15</t>
  </si>
  <si>
    <t>mlat zahrada (včetně plochy pod kašnami) : 245*0,15</t>
  </si>
  <si>
    <t>mlat v záhonu H : 9*0,15</t>
  </si>
  <si>
    <t>631571005R00</t>
  </si>
  <si>
    <t>Násyp pod podlahy z kameniva z kameniva  z kačírku frakce 22-32 mm</t>
  </si>
  <si>
    <t>dle odkryté situace dorovnání podkladu hrubým kamenivem a dorovnání novou hrubou štěrkovou vrstvou</t>
  </si>
  <si>
    <t>895983219R00</t>
  </si>
  <si>
    <t>Zřízení vpusti kanalizační dvorní z kameninových dílců  DN 300/100 mm</t>
  </si>
  <si>
    <t>827-1</t>
  </si>
  <si>
    <t>včetně zřízení lože ze štěrkopísku,</t>
  </si>
  <si>
    <t>831350012RAB</t>
  </si>
  <si>
    <t>Kanalizace z trub plastových D 160 mm, hloubka 1,5 m</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</si>
  <si>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</si>
  <si>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navržená dešťová kanalizace</t>
  </si>
  <si>
    <t>navržená dešťová kanalizace - systém odvodnění : 123,94+1,6*6+5+7,5</t>
  </si>
  <si>
    <t>917461111R00</t>
  </si>
  <si>
    <t>Osazení chodníkového obrubníku kamenného stojatého, s boční opěrou z betonu prostého, do lože z betonu prostého C 12/15</t>
  </si>
  <si>
    <t>se zřízením lože tl. 80-100 mm</t>
  </si>
  <si>
    <t>918101111R00</t>
  </si>
  <si>
    <t>Lože pod obrubníky, krajníky nebo obruby z betonu prostého C 12/15</t>
  </si>
  <si>
    <t>z dlažebních kostek z betonu prostého</t>
  </si>
  <si>
    <t>pro OBRUBNÍKY kamenné celkem : 355*0,3*0,25</t>
  </si>
  <si>
    <t>942941022R00</t>
  </si>
  <si>
    <t>Montáž lešení těžkého řadového s podlahami výšky přes 10 do 20 m</t>
  </si>
  <si>
    <t>800-3</t>
  </si>
  <si>
    <t>z fošen nebo dílců minimální tloušťky 38 mm, šířky od 2 do 2,5 m, při maximálním zatížení podlahové plochy 3 kPa (300 kg/m2), včetně kotvení,</t>
  </si>
  <si>
    <t>Včetně kotvení lešení.</t>
  </si>
  <si>
    <t>severní strana (uvaž. 2x montáž + demontáž) : 97*15*2</t>
  </si>
  <si>
    <t>salla terrena : 383,38177</t>
  </si>
  <si>
    <t>942941192R00</t>
  </si>
  <si>
    <t>Montáž lešení těžkého řadového s podlahami příplatek k ceně za každý další i započatý měsíc použití lešení  výšky přes 10 do 20 m</t>
  </si>
  <si>
    <t xml:space="preserve">předpoklad celkem 12.měsíců : </t>
  </si>
  <si>
    <t>severní strana (uvaž. 2x montáž + demontáž) : 97*15*12</t>
  </si>
  <si>
    <t>salla terrena : 383,38177*12</t>
  </si>
  <si>
    <t>942941822R00</t>
  </si>
  <si>
    <t>Demontáž lešení těžkého řadového s podlahami výšky přes 10 do 20 m, šířky od 2 do 2,5 m, zatížení podlahové plochy do 3 kPa (300 kg/m2</t>
  </si>
  <si>
    <t>z fošen nebo dílců minimální tloušťky 38 mm, šířky od 2 do 2,5 m, při maximálním zatížení podlahové plochy 3 kPa (300 kg/m2),</t>
  </si>
  <si>
    <t>Odkaz na mn. položky pořadí 83 : 3293,38177</t>
  </si>
  <si>
    <t>943943221R00</t>
  </si>
  <si>
    <t>Montáž lešení prostorového lehkého bez podlah výšky do 10 m</t>
  </si>
  <si>
    <t>pro zatížení podlahové plochy do 2 kPa (200 kg/m2),</t>
  </si>
  <si>
    <t>pomocně pro ostatní konstrukcxe zahrady : 250*3,5</t>
  </si>
  <si>
    <t>943943292R00</t>
  </si>
  <si>
    <t xml:space="preserve">Montáž lešení prostorového lehkého bez podlah příplatek  za každý další i započatý měsíc použití lešení pro zatížení podlahové plochy do 2 kPa (200 kg/m2) </t>
  </si>
  <si>
    <t xml:space="preserve">předpoklad 12.měsíců : </t>
  </si>
  <si>
    <t>Odkaz na mn. položky pořadí 86 : 875,00000*12</t>
  </si>
  <si>
    <t>943943821R00</t>
  </si>
  <si>
    <t>Demontáž lešení prostorového lehkého výšky do 10 m</t>
  </si>
  <si>
    <t>bez podlah pro zatížení podlahové plochy do 2 kPa (200 kg/m2),</t>
  </si>
  <si>
    <t>Odkaz na mn. položky pořadí 86 : 875,00000</t>
  </si>
  <si>
    <t>943955021R00</t>
  </si>
  <si>
    <t>Montáž lešeňové podlahy s příčníky nebo podélníky, výšky do 10 m</t>
  </si>
  <si>
    <t>pomocně pro ostatní konstrukcxe zahrady : 250</t>
  </si>
  <si>
    <t>943955198R00</t>
  </si>
  <si>
    <t xml:space="preserve">Montáž lešeňové podlahy Pronájem lešeňových podlážek za den použití </t>
  </si>
  <si>
    <t>pro prostorové lešení</t>
  </si>
  <si>
    <t>Odkaz na mn. položky pořadí 89 : 250,00000*365</t>
  </si>
  <si>
    <t>943955821R00</t>
  </si>
  <si>
    <t>Demontáž lešeňové podlahy s příčníky nebo podélníky, výšky do 10 m</t>
  </si>
  <si>
    <t>Odkaz na mn. položky pořadí 89 : 250,00000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</si>
  <si>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</si>
  <si>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</si>
  <si>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</si>
  <si>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</si>
  <si>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84 : 22060,58124</t>
  </si>
  <si>
    <t>944944083R00</t>
  </si>
  <si>
    <t xml:space="preserve">Demontáž ochranné sítě z umělých vláken </t>
  </si>
  <si>
    <t>Odkaz na mn. položky pořadí 92 : 3293,38177</t>
  </si>
  <si>
    <t>944945013R00</t>
  </si>
  <si>
    <t>Montáž záchytné stříšky šířky přes 2 m</t>
  </si>
  <si>
    <t>severní strana (uvaž. 2x montáž + demontáž) : 97*2+35</t>
  </si>
  <si>
    <t>sala terrena : 16,5+10,5</t>
  </si>
  <si>
    <t>944945193R00</t>
  </si>
  <si>
    <t>Montáž záchytné stříšky příplatek k ceně za každý další i započatý měsíc použití záchytné stříšky  šířky přes 2 m</t>
  </si>
  <si>
    <t>Odkaz na mn. položky pořadí 95 : 256,00000*12</t>
  </si>
  <si>
    <t>944945813R00</t>
  </si>
  <si>
    <t>Demontáž záchytné stříšky šířky přes 2 m</t>
  </si>
  <si>
    <t>zřizované současně s lehkým nebo těžkým lešením,</t>
  </si>
  <si>
    <t>Odkaz na mn. položky pořadí 95 : 256,00000</t>
  </si>
  <si>
    <t>94-001</t>
  </si>
  <si>
    <t>Příplatek k položce lešení, za obsah dle požadavků PD nad rámec obsahu položek cenové soustavy</t>
  </si>
  <si>
    <t>Zohlednění specifických podmínek daných umístěním objektu (přístupy, skála, ikmé plochy, vysoký podíl prací bez možnosti použití mechanizace atd.)</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</si>
  <si>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</si>
  <si>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</si>
  <si>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Salla Terrena : 95</t>
  </si>
  <si>
    <t>Průchod : 27</t>
  </si>
  <si>
    <t>953941312R00</t>
  </si>
  <si>
    <t>Osazení předmětů na hmoždinky osazení hasicího přístroje</t>
  </si>
  <si>
    <t>Z6.4 3ks : 3</t>
  </si>
  <si>
    <t>953941391R00</t>
  </si>
  <si>
    <t>Zkoušky a revize revize požárního hasicího přístroje do 5 ks</t>
  </si>
  <si>
    <t>953941395R00</t>
  </si>
  <si>
    <t xml:space="preserve">Zkoušky a revize vystavení revizní zprávy - požární hasicí přístroj </t>
  </si>
  <si>
    <t>909      R00</t>
  </si>
  <si>
    <t>Hzs-nezmeritelne stavebni prace</t>
  </si>
  <si>
    <t>h</t>
  </si>
  <si>
    <t>Prav.M</t>
  </si>
  <si>
    <t>HZS</t>
  </si>
  <si>
    <t>POL10_</t>
  </si>
  <si>
    <t>přípomoci pro restaurované objekty - předpoklad : 150</t>
  </si>
  <si>
    <t>nespecifikované demontáže atd. : 150</t>
  </si>
  <si>
    <t>44984104R</t>
  </si>
  <si>
    <t>přístoj hasicí práškový; PG4LE; výtlačný prostředek dusík; náplň 4 kg; dostřik 4 m; doba činnosti min 8 s</t>
  </si>
  <si>
    <t>Odkaz na mn. položky pořadí 100 : 3,00000</t>
  </si>
  <si>
    <t>961021311R00</t>
  </si>
  <si>
    <t>Bourání základů ze zdiva kamenného a smíšeného ze zdiva kamenného</t>
  </si>
  <si>
    <t>801-3</t>
  </si>
  <si>
    <t>nebo vybourání otvorů průřezové plochy přes 4 m2 v základech,</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</si>
  <si>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</si>
  <si>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</si>
  <si>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</si>
  <si>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963022819R00</t>
  </si>
  <si>
    <t>Bourání kamenných schodišťových stupňů zhotovených na místě</t>
  </si>
  <si>
    <t>oblých, rovných nebo kosých zhotovených na místě,</t>
  </si>
  <si>
    <t>2,89*3*2</t>
  </si>
  <si>
    <t>1,5*4*2</t>
  </si>
  <si>
    <t>1*4</t>
  </si>
  <si>
    <t>965042241R00</t>
  </si>
  <si>
    <t>Bourání podkladů pod dlažby nebo litých celistvých dlažeb a mazanin  betonových nebo z litého asfaltu, tloušťky přes 100 mm, plochy přes 4 m2</t>
  </si>
  <si>
    <t>965049112R00</t>
  </si>
  <si>
    <t>Bourání podkladů pod dlažby nebo litých celistvých dlažeb a mazanin  příplatek za bourání mazanin vyztužených svařovanou sítí, tloušťky přes 100 mm</t>
  </si>
  <si>
    <t>965082933R00</t>
  </si>
  <si>
    <t>Odstranění násypu pod podlahami a ochranného na střechách tloušťky do 200 mm, plochy přes 2 m2</t>
  </si>
  <si>
    <t>967021112R00</t>
  </si>
  <si>
    <t>Přisekání rovných ostění bez odstupu ve zdivu kamenném nebo smíšeném</t>
  </si>
  <si>
    <t>po hrubém vybourání otvorů ve zdivu kamenném nebo smíšeném,</t>
  </si>
  <si>
    <t>967023693R00</t>
  </si>
  <si>
    <t>Přisekání kamenných nebo jiných tvrdých ploch plochy přes 2 m2</t>
  </si>
  <si>
    <t>s tvrdým povrchem pro nové povrchové úpravy,</t>
  </si>
  <si>
    <t>D.1.1.22 nová nika s kamenným sedátkem : 2,77*(3,22+0,235)*1,25</t>
  </si>
  <si>
    <t>2,77*0,5*0,8</t>
  </si>
  <si>
    <t>971028661R00</t>
  </si>
  <si>
    <t>Vybourání otvorů ve zdivu kamenném a smíšeném ve zdivu smíšeném plochy do 4 m2, tloušťky do 600 mm</t>
  </si>
  <si>
    <t>základovém nebo nadzákladovém, včetně pomocného lešení o výšce podlahy do 1900 mm a pro zatížení do 1,5 kPa  (150 kg/m2),</t>
  </si>
  <si>
    <t>D.1.1.29 dveře vstup sala terrena : 1,58*(2,58+0,16)*0,3</t>
  </si>
  <si>
    <t>1,58*0,417*0,3</t>
  </si>
  <si>
    <t>971028681R00</t>
  </si>
  <si>
    <t>Vybourání otvorů ve zdivu kamenném a smíšeném ve zdivu smíšeném plochy do 4 m2, tloušťky do 900 mm</t>
  </si>
  <si>
    <t>D.1.1.28 dveře chodba sala terrena : 1,585*(2,03+0,31+0,25)*0,9</t>
  </si>
  <si>
    <t>973021511R00</t>
  </si>
  <si>
    <t>Vysekání výklenků a kapes ve zdivu z kamene výklenků pohledové plochy větší než 0,25 m2</t>
  </si>
  <si>
    <t>Včetně pomocného lešení o výšce podlahy do 1900 mm a pro zatížení do 1,5 kPa  (150 kg/m2).</t>
  </si>
  <si>
    <t>D.1.1.22 nová nika s kamenným sedátkem : 1,8*0,5*(3,22+0,235)</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</si>
  <si>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</si>
  <si>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</si>
  <si>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</si>
  <si>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</si>
  <si>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978015361R00</t>
  </si>
  <si>
    <t>Otlučení omítek vápenných nebo vápenocementových vnějších s vyškrabáním spár, s očištěním zdiva  5. až 7. stupni složitosti, v rozsahu do 50 %</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</si>
  <si>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</si>
  <si>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</si>
  <si>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</si>
  <si>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Odkaz na mn. položky pořadí 1 : 355,00000</t>
  </si>
  <si>
    <t>979092111R00</t>
  </si>
  <si>
    <t xml:space="preserve">Vyklízení ulehlé suti z prostorů hloubka od 0 do 2 m, ručně,  </t>
  </si>
  <si>
    <t>o půdorysné ploše do 15 m2 na vzdálenost do 3 m od okraje vyklízeného prostoru nebo s naložením na dopravní prostředek,</t>
  </si>
  <si>
    <t>úklid a vyčištění půdního prostoru sala terreny předpokl. : 3</t>
  </si>
  <si>
    <t>964053RP1</t>
  </si>
  <si>
    <t>Vybourání a nařezána rýhy  pro nový kamenný práh</t>
  </si>
  <si>
    <t>D.1.1.28 dveře chodba sala terrena : 1,58</t>
  </si>
  <si>
    <t>D.1.1.29 dveře vstup sala terrena : 1,58</t>
  </si>
  <si>
    <t>96508RP1</t>
  </si>
  <si>
    <t>Rozebrání dlažby Sala Terreny, šetrně pro daší použití vč. maniulace a uskladnění</t>
  </si>
  <si>
    <t>96509RP1</t>
  </si>
  <si>
    <t>Rozebrání dlažby dolní terasy, šetrně pro daší použití vč. maniulace a uskladnění</t>
  </si>
  <si>
    <t>999281108R00</t>
  </si>
  <si>
    <t xml:space="preserve">Přesun hmot pro opravy a údržbu objektů pro opravy a údržbu dosavadních objektů včetně vnějších plášťů  výšky do 12 m,  </t>
  </si>
  <si>
    <t>Přesun hmot</t>
  </si>
  <si>
    <t>POL7_</t>
  </si>
  <si>
    <t>oborů 801, 803, 811 a 812</t>
  </si>
  <si>
    <t xml:space="preserve">Hmotnosti z položek s pořadovými čísly: : </t>
  </si>
  <si>
    <t xml:space="preserve">8,9,19,20,21,22,23,24,25,26,30,32,33,34,35,36,37,38,39,40,41,42,43,44,45,47,48,49,50,52,53,54,55,56, : </t>
  </si>
  <si>
    <t xml:space="preserve">57,58,59,60,61,62,64,66,67,71,72,73,74,76,77,78,79,81,82,83,84,86,87,89,93,95,96,99,100,104,106,113, : </t>
  </si>
  <si>
    <t xml:space="preserve">114,115, : </t>
  </si>
  <si>
    <t>Součet: : 961,82092</t>
  </si>
  <si>
    <t>999281193R00</t>
  </si>
  <si>
    <t>Přesun hmot pro opravy a údržbu objektů pro opravy a údržbu dosavadních objektů včetně vnějších plášťů  příplatek za zvětšený přesun přes vymezenou největší dopravní vzdálenost  do 1000 m</t>
  </si>
  <si>
    <t>711210020RAA</t>
  </si>
  <si>
    <t>Izolace stěrkové hydroizolační těsnicí hmotou , dvousložkovou pružnou izolací, proti vlhkosti, včetně těsnicího pásu do spoje podlaha-stěna</t>
  </si>
  <si>
    <t>AP-PSV</t>
  </si>
  <si>
    <t>Nanesení hydroizolační stěrky ve dvou vrstvách. Vlepení těsnicí pásky do spoje podlaha-stěna, přitlačení a uhlazení, přetažení pásky další vrstvou izolační stěrky.</t>
  </si>
  <si>
    <t>dno : 5,27*2,7</t>
  </si>
  <si>
    <t>dno : 2,395*4,5+0,804*1,45</t>
  </si>
  <si>
    <t>762.101</t>
  </si>
  <si>
    <t>Kontrola stavu nosných konstrukcí krovu</t>
  </si>
  <si>
    <t>76290RP1</t>
  </si>
  <si>
    <t>Demontáž dřevěných prvků krovu, včetně nutných opatření statického zajištění atd.</t>
  </si>
  <si>
    <t>Svislé přemístění ze 2. NP, nebo 1. PP, vodorovné vnitrostaveništní přemístění do 30 m, odvoz na skládku do 10 km. Bez poplatku za skládku.</t>
  </si>
  <si>
    <t>předpoklad výměn a doplnění krovu sala terreny : 1,5</t>
  </si>
  <si>
    <t>76233OA0</t>
  </si>
  <si>
    <t>VÁZANÉ KONSTRUKCE KROVŮ STŘECH, Hranol dřevina: jehličnatá; jakost: I</t>
  </si>
  <si>
    <t>M3</t>
  </si>
  <si>
    <t>Případné doplnění a výměna dřevěných konstrukcí krovu.</t>
  </si>
  <si>
    <t>998762202R00</t>
  </si>
  <si>
    <t>Přesun hmot pro konstrukce tesařské v objektech výšky do 12 m</t>
  </si>
  <si>
    <t>800-762</t>
  </si>
  <si>
    <t>50 m vodorovně</t>
  </si>
  <si>
    <t>998762294R00</t>
  </si>
  <si>
    <t>Přesun hmot pro konstrukce tesařské příplatek k ceně za zvětšený přesun přes vymezenou největší dopravní vzdálenost  do 1000 m</t>
  </si>
  <si>
    <t>765.101</t>
  </si>
  <si>
    <t>Kontrola stavu krytiny a konstrukce střechy včetně hřebenáčů, oprava a výměna z 5%</t>
  </si>
  <si>
    <t>6,5*2*15,6</t>
  </si>
  <si>
    <t>765611251Rx1</t>
  </si>
  <si>
    <t>Pokrytí požárních zdí do 50 cm krytinou bobrovkou</t>
  </si>
  <si>
    <t>D.1.1.22 nová nika s kamenným sedátkem : 2,77</t>
  </si>
  <si>
    <t>998765202R00</t>
  </si>
  <si>
    <t>Přesun hmot pro krytiny tvrdé v objektech výšky do 12 m</t>
  </si>
  <si>
    <t>800-765</t>
  </si>
  <si>
    <t>998765293R00</t>
  </si>
  <si>
    <t>Přesun hmot pro krytiny tvrdé příplatek k ceně za zvětšený přesun přes vymezenou největší dopravní vzdálenost  do 500 m</t>
  </si>
  <si>
    <t>T1.1</t>
  </si>
  <si>
    <t>Lavička s litinovou podnoží</t>
  </si>
  <si>
    <t>délka    1,8 m</t>
  </si>
  <si>
    <t>Lavice tvořená litinovou podnoží s jemnými historizujícími detaily, dřevěný sedák i opěradlo tvořeny dřevěnými laťkami v podélném směru lavice. Projmutý esovitý tvar opěradla a sedáku.</t>
  </si>
  <si>
    <t>T1.2</t>
  </si>
  <si>
    <t>Treláž</t>
  </si>
  <si>
    <t>POL1_1</t>
  </si>
  <si>
    <t>délka 5,5 m</t>
  </si>
  <si>
    <t>Jednoduchá dřevěná treláž tvořená dřevěným modřínovým laťovým roštem, kotvená k obvodové zdi, jako podpěra pro popínavé rostliny. Viz detail výkres D.1.1.33b.</t>
  </si>
  <si>
    <t>T1.3a</t>
  </si>
  <si>
    <t>Nové dveře</t>
  </si>
  <si>
    <t>š.1,2m, v.1,7m</t>
  </si>
  <si>
    <t>Nové dřevěné masivní dveře asymetrické dvoukřídlé s obložkovou zárubní, kazetová konstrukce křídel, včetně atyp. kování, závěsů, štítků a klik. Viz výkres D.1.1.28.</t>
  </si>
  <si>
    <t>Včetně demontáže původní výplně.</t>
  </si>
  <si>
    <t>T1.3b</t>
  </si>
  <si>
    <t>Nové dveře a "vrata"</t>
  </si>
  <si>
    <t>š. 1,2 m,    v.2 m</t>
  </si>
  <si>
    <t>Fixní neotevíravá "vrata", obsahující atypické dvoukřídlé dveře, s odlišnou pohledovou konstrukcí -vnější pohled: svislá ručně hoblovaná prkna (skrytý svlak), vnitřní část - kazetové dveře, rámová konstrukce, včetně atyp. kování, závěsů, štítků a klik. Viz výkres D.1.1.29.</t>
  </si>
  <si>
    <t>T1.3c</t>
  </si>
  <si>
    <t>"Vrata"</t>
  </si>
  <si>
    <t>š. 2,5m,     v. 3,5m</t>
  </si>
  <si>
    <t>Fixní neotevíravá vrata, vizuálně podobná s T1.3b, ovšem bez otevíravých dveří,  možnost integrace orientační a propagační grafiky pro návštěvnický provoz areálu zámku.</t>
  </si>
  <si>
    <t>T1.4a</t>
  </si>
  <si>
    <t>Stávající žaluziové okenice</t>
  </si>
  <si>
    <t>š. 1m,        v. 1,8m</t>
  </si>
  <si>
    <t>Repase stávající dvoukřídlé dřevěné žaluziové okenice včetně rámu, kování a nátěru</t>
  </si>
  <si>
    <t>T1.4b</t>
  </si>
  <si>
    <t>Nové žaluziové okenice</t>
  </si>
  <si>
    <t>Nové dvoukřídlé dřevěné žaluziové okenice včetně rámu, kování a nátěru, dle stávajícího prvku T1.4a. Výkres D.1.1.33a.</t>
  </si>
  <si>
    <t>T1.5</t>
  </si>
  <si>
    <t>Stávající okno v patře</t>
  </si>
  <si>
    <t>š. 1,2m,        v. 1,9m</t>
  </si>
  <si>
    <t>Repase stávajícího dvoukřídlého osmitabulkového dřevěného okna včetně rámu, kování a nátěru</t>
  </si>
  <si>
    <t>T2.1</t>
  </si>
  <si>
    <t>délka         1,8 m</t>
  </si>
  <si>
    <t>viz T1.1</t>
  </si>
  <si>
    <t>T2.2</t>
  </si>
  <si>
    <t>Treláž stěny u horního parteru</t>
  </si>
  <si>
    <t>délka 21m</t>
  </si>
  <si>
    <t/>
  </si>
  <si>
    <t>viz T1.2</t>
  </si>
  <si>
    <t>T3.1</t>
  </si>
  <si>
    <t>T3.2</t>
  </si>
  <si>
    <t>Treláž stěny u středního parteru</t>
  </si>
  <si>
    <t>délka 5m</t>
  </si>
  <si>
    <t>2*5</t>
  </si>
  <si>
    <t>T4.1</t>
  </si>
  <si>
    <t>1,8 m</t>
  </si>
  <si>
    <t>T4.2</t>
  </si>
  <si>
    <t>Treláž stěny u dolního parteru</t>
  </si>
  <si>
    <t>délka     17m</t>
  </si>
  <si>
    <t>T5.1</t>
  </si>
  <si>
    <t>délka       1,8 m</t>
  </si>
  <si>
    <t>T5.2</t>
  </si>
  <si>
    <t>Treláž stěny u dolní terasy</t>
  </si>
  <si>
    <t>délka 13m</t>
  </si>
  <si>
    <t>TX</t>
  </si>
  <si>
    <t>Výrobní projektová dokumentace truhlářských prvků</t>
  </si>
  <si>
    <t>soubor</t>
  </si>
  <si>
    <t>998766202R00</t>
  </si>
  <si>
    <t>Přesun hmot pro konstrukce truhlářské v objektech výšky do 12 m</t>
  </si>
  <si>
    <t>800-766</t>
  </si>
  <si>
    <t>998766293R00</t>
  </si>
  <si>
    <t>Přesun hmot pro konstrukce truhlářské příplatek k ceně za zvětšený přesun přes vymezenou největší dopravní vzdálenost  do 500 m</t>
  </si>
  <si>
    <t>767990010RAC</t>
  </si>
  <si>
    <t>Ostatní atypické kovové prvky 10 - 50 kg/kus</t>
  </si>
  <si>
    <t>kg</t>
  </si>
  <si>
    <t xml:space="preserve">nosný rošt pod dlažbou (uvaž. 50%) : </t>
  </si>
  <si>
    <t>ocel. profily 100/70/6mm : 13,3*(5,27*8+2,78*17)*0,5</t>
  </si>
  <si>
    <t>stojky pr. 60mm : 22,2*0,375*18*0,5</t>
  </si>
  <si>
    <t>ost. spoj. mat, ztratné, prořez : 0,15*1339,136*0,5</t>
  </si>
  <si>
    <t>767990010RAD</t>
  </si>
  <si>
    <t>Ostatní atypické kovové prvky 50 - 100 kg/kus</t>
  </si>
  <si>
    <t>13890RP1</t>
  </si>
  <si>
    <t>Přirážka za nerez dodávku</t>
  </si>
  <si>
    <t xml:space="preserve">nosný rošt pod dlažbou : </t>
  </si>
  <si>
    <t>ocel. profily 100/70/6mm : 13,3*(5,27*8+2,78*17)</t>
  </si>
  <si>
    <t>stojky pr. 60mm : 22,2*0,375*18</t>
  </si>
  <si>
    <t>ost. spoj. mat, ztratné, prořez : 0,15*1339,136</t>
  </si>
  <si>
    <t>998767201R00</t>
  </si>
  <si>
    <t>Přesun hmot pro kovové stavební doplňk. konstrukce v objektech výšky do 6 m</t>
  </si>
  <si>
    <t>800-767</t>
  </si>
  <si>
    <t>998767292R00</t>
  </si>
  <si>
    <t>Přesun hmot pro kovové stavební doplňk. konstrukce příplatek k ceně za zvětšený přesun přes vymezenou největší dopravní vzdálenost  do 100 m</t>
  </si>
  <si>
    <t>Z1.1</t>
  </si>
  <si>
    <t>Kovaná mříž - vstupní branka z Dlouhé jízdy</t>
  </si>
  <si>
    <t>šířka 1m</t>
  </si>
  <si>
    <t>Repase stávající novodobé zdobně kované branky včetně zámku, kliky a závěsů - viz projekt Dlouhá jízda.</t>
  </si>
  <si>
    <t>Z1.2</t>
  </si>
  <si>
    <t>Ocelová prosklená výplň arkády sala terreny (jižní)</t>
  </si>
  <si>
    <t>šířka 2,9m, výška 4,8m</t>
  </si>
  <si>
    <t>Revize stavu, doplnění nových dveřních křídel a otevíravých ventilačních okének. Obnova skleněných výplní, kompletní očištění, ochrana proti korozi, nátěr, atyp. kování.</t>
  </si>
  <si>
    <t>Specikace úprav výplně dle výkresu detailu D.1.1.31.</t>
  </si>
  <si>
    <t>Z1.3</t>
  </si>
  <si>
    <t>Ocelová prosklená výplň arkády sala terreny (střední)</t>
  </si>
  <si>
    <t>Revize stavu, repase stávajících dveřních křídel, doplnění nových otevíravých ventilačních okének. Obnova skleněných výplní, kompletní očištění, ochrana proti korozi, nátěr, atyp. kování.</t>
  </si>
  <si>
    <t>Z1.4</t>
  </si>
  <si>
    <t>Ocelová okenní/dveřní výplň arkády sala terreny (severní)</t>
  </si>
  <si>
    <t>Z1.5</t>
  </si>
  <si>
    <t>Okenní mříž v severní fasádě</t>
  </si>
  <si>
    <t>šířka 1m, výška 2,6m</t>
  </si>
  <si>
    <t>Repase stávající okenní mříže otvorů v severním průchodu u saly terreny. Kompletní očištění, ochrana proti korozi, nátěr, revize kotvení.</t>
  </si>
  <si>
    <t>Z1.6</t>
  </si>
  <si>
    <t>Kovaná mříž - západní vrátka průchodu do Saly terreny</t>
  </si>
  <si>
    <t>šířka 1,5m, výška 3m</t>
  </si>
  <si>
    <t>Repase stávající novodobé kované mříže vstupu na západní fasádě, včetně zámku, kliky a závěsů.</t>
  </si>
  <si>
    <t>Z2.1</t>
  </si>
  <si>
    <t>Kované zábradlí na horní baště</t>
  </si>
  <si>
    <t>výška cca 1,1m</t>
  </si>
  <si>
    <t>Nové kované zábradlí na horní baště. Ocelová tyčovina, kovářské probíjené, provlékané a nýtové spoje, barva kovářská čerň. Sloupky a opěrné šikmé vzpěry kotvené do terénu. Viz detail výkres D.1.1.30.</t>
  </si>
  <si>
    <t>Z2.2</t>
  </si>
  <si>
    <t>Kované madlo - nástavba zábradlí balkonu u 2. edikuly</t>
  </si>
  <si>
    <t>výška cca 0,2m</t>
  </si>
  <si>
    <t>Nové kované madlo pro dosažení nutné celkové výšky zábradlí v místech balkonu apod. Ocelová tyčovina, kovářské spoje, barva kovářská čerň. Kotvení do kamenného madla zábradlí. Viz detail výkres D.1.1.23.</t>
  </si>
  <si>
    <t>Z2.3</t>
  </si>
  <si>
    <t>Kované zábradlí u schodiště u 1. edikuly</t>
  </si>
  <si>
    <t>Nové kované zábradlí u schodiště horní vyhlídkové terasy. Ocelová tyčovina, kovářské probíjené, provlékané a nýtové spoje, barva kovářská čerň. Sloupky a opěrné šikmé vzpěry kotvené ke schodišti a do terénu. Viz detail výkres D.1.1.27</t>
  </si>
  <si>
    <t>Z3.1</t>
  </si>
  <si>
    <t>Půlkruhová lavička originál</t>
  </si>
  <si>
    <t>půdorys cca 2,5 x 1,2 m</t>
  </si>
  <si>
    <t>Dochovaná kovaná půlkruhová lavice s dřevěnými sedáky, historický originál.</t>
  </si>
  <si>
    <t>Repase, konzervace. Uložení do depozitáře či expozice v interiérech zámku. Vzor pro výrobu replik.</t>
  </si>
  <si>
    <t>Z3.2</t>
  </si>
  <si>
    <t>Půlkruhová lavička replika</t>
  </si>
  <si>
    <t>Vytvoření přesné repliky dle vzoru dochovaného kusu, železná kovaná konstrukce, kovářské spoje, povrchová úprava kovářská čerň,  dřevěné dubové sedáky s lazurním olejovým nátěrem. Důraz na přesné detailní zpracování dle originálu.</t>
  </si>
  <si>
    <t>Z3.3</t>
  </si>
  <si>
    <t>Kované madlo - nástavba zábradlí</t>
  </si>
  <si>
    <t>výška cca 0.2m</t>
  </si>
  <si>
    <t>Z3.4</t>
  </si>
  <si>
    <t>Kovaná mříž - vrátka na balkón</t>
  </si>
  <si>
    <t>šířka 1,1m</t>
  </si>
  <si>
    <t>Z4.1</t>
  </si>
  <si>
    <t>Kované zábradlí dolní bašty</t>
  </si>
  <si>
    <t>celek</t>
  </si>
  <si>
    <t>Nové kované zábradlí na dolní baště. Ocelová tyčovina, kovářské probíjené, provlékané a nýtové spoje, barva kovářská čerň. Sloupky a opěrné šikmé vzpěry kotvené do terénu. Viz detail výkres D.1.1.30.</t>
  </si>
  <si>
    <t>Z4.2</t>
  </si>
  <si>
    <t>Kované madlo - nástavba zábradlí východní vyhlídky</t>
  </si>
  <si>
    <t>Nové kované madlo pro dosažení nutné celkové výšky zábradlí v místech balkonu apod. Ocelová tyčovina, kovářské probíjené, provlékané a nýtové spoje, barva kovářská čerň. Kotvení do kamenného madla zábradlí. Viz detail výkres D.1.1.25.</t>
  </si>
  <si>
    <t>Z4.3</t>
  </si>
  <si>
    <t>Kované zábradlí schodiště u 3. edikuly</t>
  </si>
  <si>
    <t>Nové kované zábradlí u schodiště dolní vyhlídkové terasy. Ocelová tyčovina, kovářské probíjené, provlékané a nýtové spoje, barva kovářská čerň. Sloupky a opěrné šikmé vzpěry kotvené ke schodišti a do terénu. Viz detail výkres D.1.1.26.</t>
  </si>
  <si>
    <t>Z4.4</t>
  </si>
  <si>
    <t>Litinový poklop technologické šachty , 1x1 m</t>
  </si>
  <si>
    <t>Nový litinový poklop vstupního otvoru technologické šachty, atypický, ocelový rám, vodotěsné provedení</t>
  </si>
  <si>
    <t>Z4.5</t>
  </si>
  <si>
    <t>Ocelový nerez žebřík do technologické šachty , 0,8x2,5 m</t>
  </si>
  <si>
    <t>Nový ocelový nerez žebřík do technologické šachty, atypický,</t>
  </si>
  <si>
    <t>Z5.1</t>
  </si>
  <si>
    <t>Z5.2</t>
  </si>
  <si>
    <t>Kovová růže vrcholu pítka</t>
  </si>
  <si>
    <t>Nová umělecky vytvořená růže na vrcholu výustky vody pítka, atypický bronzový dutý odlitek dle vzorového modelu včetně typického kotvení. Specifikace viz detaily D.1.1.33.</t>
  </si>
  <si>
    <t>Z6.1</t>
  </si>
  <si>
    <t>Turniket tyčový otočný, designové provedení</t>
  </si>
  <si>
    <t>Specifikace viz detaily D.1.1.33.</t>
  </si>
  <si>
    <t>Z6.2</t>
  </si>
  <si>
    <t>Turniket dveře prosklené, designové provedení</t>
  </si>
  <si>
    <t>Z6.3</t>
  </si>
  <si>
    <t>Krycí dvířka elektrorozvaděče atyp.</t>
  </si>
  <si>
    <t>Z6.3.1</t>
  </si>
  <si>
    <t>Z6.3 Pamětní mosazná deska , rozměry 400/600 mm</t>
  </si>
  <si>
    <t>Nová pamětní mosazná deska o realizované obnově Růžové zahrady, Sala terreny a Glorietu. Specifikace viz detaily D.1.1.33.</t>
  </si>
  <si>
    <t>Z6.5</t>
  </si>
  <si>
    <t xml:space="preserve">Z6.5 Odpadkový koš atypický </t>
  </si>
  <si>
    <t>Odpadkový koš atypický s kovovou nosnou konstrukcí a plechou nádobou v matném černém provedení v atypickém designu.</t>
  </si>
  <si>
    <t>Z7</t>
  </si>
  <si>
    <t>Z7 Oplechování vrcholu edikul olověným plechem</t>
  </si>
  <si>
    <t>Oplechování horní plochy korunní římsy štítů edikul. Oplechování celé koruny Pb olověný plech tl. 1 mm, obvod okapniček bude podložen měděným plechem.</t>
  </si>
  <si>
    <t>vrcholy 4kusů edikul, 4 x 5m2 : 4*5</t>
  </si>
  <si>
    <t>Z9</t>
  </si>
  <si>
    <t xml:space="preserve">Výrobní projektová dokumentace zámečnických a kovářských výrobků </t>
  </si>
  <si>
    <t>998767202R00</t>
  </si>
  <si>
    <t>Přesun hmot pro kovové stavební doplňk. konstrukce v objektech výšky do 12 m</t>
  </si>
  <si>
    <t>998767293R00</t>
  </si>
  <si>
    <t>Přesun hmot pro kovové stavební doplňk. konstrukce příplatek k ceně za zvětšený přesun přes vymezenou největší dopravní vzdálenost  do 500 m</t>
  </si>
  <si>
    <t>782.101.01</t>
  </si>
  <si>
    <t>Pokládka kamenných dlažeb včetně souvisejících prvků a plnění (lože, spárování atd.)</t>
  </si>
  <si>
    <t>Žlutá</t>
  </si>
  <si>
    <t>SP.1 Plocha uvnitř Sala terreny : 95</t>
  </si>
  <si>
    <t>dlažba po obvodu prostoru před salou : 36</t>
  </si>
  <si>
    <t>dlažby (schody) K 2.8 : 4</t>
  </si>
  <si>
    <t>nová dlažba u 4. edikuly (plotny) : 10</t>
  </si>
  <si>
    <t>dlažba stávající u 4. edikuly (plotny) : 15</t>
  </si>
  <si>
    <t>K1.01b</t>
  </si>
  <si>
    <t>K1.1b Dlažba mezi sloupy arkády, plocha 6m2</t>
  </si>
  <si>
    <t>POL3_0</t>
  </si>
  <si>
    <t>Dlažba mezi sloupy arkád je složena  z velkoformátových desek ze středně zrnitého pískovce světle šedé barvy.</t>
  </si>
  <si>
    <t>Demontáž z důvodu založení nového schodiště</t>
  </si>
  <si>
    <t>K1.01d</t>
  </si>
  <si>
    <t>K1.1d Nové schodiště před salou terrenou, plocha 6m2</t>
  </si>
  <si>
    <t>kpl</t>
  </si>
  <si>
    <t>Nové kamenné schodiště, materiálově, tvarově a rozměrově vycházející ze stávajícího v prostřední arkádě, tři rovné stupně</t>
  </si>
  <si>
    <t>K1.03b</t>
  </si>
  <si>
    <t>K1.3b Opěrná zídka balustrády A, 14,5m délka, šířka 0.5m, výška až 1.5m</t>
  </si>
  <si>
    <t>Kvádrové zdivo zídky je staticky narušeno. Je rozvolněné a má narušené spárování.</t>
  </si>
  <si>
    <t>Lokální rozebrání a kvalitní usazení a přezdění kamenných kvádrů zídky, obnova spárování v líci zdiva s rytým spárováním dle originálu.</t>
  </si>
  <si>
    <t>K1.05a</t>
  </si>
  <si>
    <t>K1.5a Stávající terasová zídka a schodiště, délka 11,6m</t>
  </si>
  <si>
    <t>"Po stranách dvou schodišť jsou vyzděny z kamenných kvádrů sloupky čtvercového půdorysu. Schodiště mají tři stupně, které jsou rovné, složené ze dvou částí. Mezi sloupky ve střední části a mezi sloupky a zdmi po stranách jsou osazeny kamenné desky, které lemují úzké záhony. Kamenné prvky zídky a stupňů jsou vysekány ze středně zrnitého až hrubozrnného pískovce.</t>
  </si>
  <si>
    <t>Demontáž, uložení v depozitu, k druhotnému využití.</t>
  </si>
  <si>
    <t>K1.05b</t>
  </si>
  <si>
    <t>K1.5b Výzdoba zídky</t>
  </si>
  <si>
    <t>Výzdoba zídky po stranách schodiště  - odlitky dekorativních váz – květináčů na bázi epoxidových pryskyřic jsou znečištěny povětrnostními vlivy a mikrovegetací. Jejich povrch je narušen korozí – sprašuje se</t>
  </si>
  <si>
    <t>K1.06.</t>
  </si>
  <si>
    <t>K1.6. Kamenná dlažba terasy</t>
  </si>
  <si>
    <t>Je novodobá menšího formátu cca 25 x 45 cm. Dlažba je vyrobena z Božanovského pískovce. Je silná 3 cm a je položena na betonovou mazaninu</t>
  </si>
  <si>
    <t>Povrch božanovského pískovce je znečištěn povětrnostními vlivy a mikrovegetací a lokálně načernalými depozity. Spárování je lokálně narušené</t>
  </si>
  <si>
    <t>Demontáž z důvodu snížení terénu a vytvoření nové terasy, vyjmutá dlažba bude uložena do depozitu nebo využita pro jiné části areálu</t>
  </si>
  <si>
    <t>K1.09a</t>
  </si>
  <si>
    <t>K1.9a Dlažba nad trojfontánou na terčích, výměra 17 m2</t>
  </si>
  <si>
    <t>Nová fontána v kamenné dlažbě. Železobetonová podzemní vana se stěrkovou hydroizolací. Technologie viz samostatná část projektu.  Viz detail výkresu D.1.1.18. Tlouštka pískovcové dlažby 80 mm kladené na ocelovém nerez roštu.</t>
  </si>
  <si>
    <t>K1.09b</t>
  </si>
  <si>
    <t>K1.9b Nová dlažba kolem trojfontány, výměra cca 35 m2</t>
  </si>
  <si>
    <t>Nová velkoformátová kamenná pískovcová dlažba, střední část s řádkovým spárořezem a uprostřed soustředné kružnice v místech zapuštěných fontánových trysek viz prvek trojfontány.  Viz detail výkresu D.1.1.17. Tlouštka pískovcové dlažby 100 mm.</t>
  </si>
  <si>
    <t>K1.09c</t>
  </si>
  <si>
    <t>K1.9c Nová kamenná dlažba bordury po obvodu trojfontány, výměra cca 20 m2</t>
  </si>
  <si>
    <t>Dlážděná bordura kolem dlažby K.1.9b.  Viz detail výkresu D.1.1.17. Tlouštka pískovcové dlažby 100 mm.</t>
  </si>
  <si>
    <t>K1.09d</t>
  </si>
  <si>
    <t>K1.9d Nová dlažba po obvodu horní terasy (viz.dlažby)</t>
  </si>
  <si>
    <t>Nová velkoformátová kamenná dlažba s řádkovým spárořezem. Viz detail výkresu D.1.1.02-B. Tlouštka pískovcové dlažby 100 mm.</t>
  </si>
  <si>
    <t>K1.11</t>
  </si>
  <si>
    <t>Nové kamenné obrubníky (viz.obrubníky), 24 m délky</t>
  </si>
  <si>
    <t>Nový kamenný obrubník, obdélného průřezu, tl. min. 80 mm, hloubka min. 250 mm, včetně zaoblených vnějších rohů</t>
  </si>
  <si>
    <t>K1.14</t>
  </si>
  <si>
    <t>Stávající dlažba v sala terreně</t>
  </si>
  <si>
    <t>Podlaha je zadlážděna velkoformátovými pískovcovými pravoúhlými dlaždicemi s maltou vyplněnými spárami (dlaždice čtvercového i obdélného formátu). Skladba podlahy je tvořena jednotlivými rámy - od obvodových stěn prostory směrem ke středu. Stávající úroveň podlahy je výše o cca 40 cm oproti pochozí ploše terasy před salou terrenou.</t>
  </si>
  <si>
    <t>- přespárování probarvenou vápennou spárovačkou s přísadou hydraulického pojiva</t>
  </si>
  <si>
    <t>- plastické doplnění,  preventivní biocidní ošetření,  barevné retuše, hydrofobizace"</t>
  </si>
  <si>
    <t>K1.15</t>
  </si>
  <si>
    <t>Odtokový kanálek kamenný, celkem délka 11m</t>
  </si>
  <si>
    <t>Nový kamenný pískovcový odtokový kanálek v dlažbě s otvory k zaústění do dešťové kanalizace. Viz detail D.1.1.24.</t>
  </si>
  <si>
    <t>K2.02b</t>
  </si>
  <si>
    <t>K2.2b Opěrná zídka balustrády B, délka 19m, šířka 0,4m, výška/hloubka až 2m</t>
  </si>
  <si>
    <t>"Opěrná zídka pod balustrádou je zděna z kamenných kvádrů, spárování je v líci zdiva s rytým spárováním.</t>
  </si>
  <si>
    <t>Kvádrové kamenné zdivo je staticky narušeno. Ve spodní polovině jsou uvolněné spáry a dochází k rozvolňování zdiva a nárožního pilíře."</t>
  </si>
  <si>
    <t>Lokální rozebrání a kvalitní usazení a přezdění kamenných kvádrů zídky, obnova spárování v líci zdiva s rytým spárováním dle originálu. Odkopání terénu na severní straně a snížení navážky bastionu, odhalení severního líce opěrtné stěny, obnova spárování.</t>
  </si>
  <si>
    <t>K2.04a</t>
  </si>
  <si>
    <t>K2.4a Stávající terasová zídka a schodiště, délka 12m</t>
  </si>
  <si>
    <t>"Zídka je vyzděna z kamenných kvádrů. V zídce jsou tři schodiště o třech stupních. Stupně jsou rovné, složené ze dvou částí. Střední část zídky tvoří užší kamenné desky osazené na výšku. Podél nich je záhon. Kratší úsek zídky mezi schodišti v severní části je vyzděn z kamenných kvádrů a tvoří obrubu záhonu.</t>
  </si>
  <si>
    <t>Je staticky narušena. Jednotlivé kamenné prvky jsou uvolněné. Kamenné kvádry zídky okolo schodišť a pískovcové desky lemující prostřední záhon jsou vychýlené. Spárování kvádrového zdiva sloupků a schodišť je narušené. Některé kvádry jsou uvolněné. Povrch pískovce je silně znečištěn povětrnostními vlivy, načernalými depozity a načernalou vrstvou sádrovcové krusty."</t>
  </si>
  <si>
    <t>Demontáž, uložení do depozitu, možnost druhotného využití v areálu zámku Děčín.</t>
  </si>
  <si>
    <t>K2.04b</t>
  </si>
  <si>
    <t>K2.4b Výzdoba zídky</t>
  </si>
  <si>
    <t>"Ve střední části jsou na pilířích po stranách schodišť umístěny kamenné vázy. Jsou dochovány v torzálním stavu. Chybí horní části. Jsou vysekány z jemnozrnného pískovce.</t>
  </si>
  <si>
    <t>Torza kamenných váz. Povrch pískovce je silně znečištěn povětrnostními vlivy, načernalými depozity. Místy je narušen korozí."</t>
  </si>
  <si>
    <t>K2.05</t>
  </si>
  <si>
    <t>K2.5 Stávající kamenné obrubníky (viz. obrubníky)</t>
  </si>
  <si>
    <t>"Obrubníky jsou složeny z úzkých obrubníčků (často nahrubo opracovaných). Horní plocha je rovná. Vysekány jsou ze středně zrnitého pískovce.</t>
  </si>
  <si>
    <t>Jednotlivé obrubníky jsou často vychýleny  z původní roviny. Povrch pískovce je silně znečištěn povětrnostními vlivy. Spárování je narušené. Povrch pískovce je lokálně narušen korozí."</t>
  </si>
  <si>
    <t>K2.08</t>
  </si>
  <si>
    <t>K2.8 Nové terasové schodiště, půdorys výměra 18m2</t>
  </si>
  <si>
    <t>Nové rozhraní mezi terasou před salou terrenou a horním parterem. Sestává z dvou ramen, každé pro jeden chodníček a z posledního "stupně", který tvoří samotnou hranu horní terasy. Viz detail D.1.1.24.</t>
  </si>
  <si>
    <t>K2.09</t>
  </si>
  <si>
    <t>K2.9 Nové kamenné obrubníky</t>
  </si>
  <si>
    <t>viz K1.11</t>
  </si>
  <si>
    <t>K2.10</t>
  </si>
  <si>
    <t>Nové schodiště na horní vyhlídkovou terasu, délka 1.6m, šířka 1.8m, výška 1.2m</t>
  </si>
  <si>
    <t>Nové zděné schodiště s kamennými stupni, zaoblená hrana a mírný přesah každého stupně, přesná profilace bude upřesněna v dalším stupni PD</t>
  </si>
  <si>
    <t>K2.12</t>
  </si>
  <si>
    <t>Odtokový kanálek kamenný, 1 kus délka 1,5m</t>
  </si>
  <si>
    <t>viz K1.15</t>
  </si>
  <si>
    <t>K3.1b</t>
  </si>
  <si>
    <t>Opěrná zídka balustrády C, délka 17m, šířka 0,5m, výška cca 1,5m</t>
  </si>
  <si>
    <t>Opěrná zídka pod balustrádou je zděna z kamenných kvádrů, spárování je v líci zdiva s rytým spárováním.</t>
  </si>
  <si>
    <t>Kvádrové kamenné zdivo je staticky narušeno. Ve spodní polovině jsou uvolněné spáry a dochází k rozvolňování zdiva a nárožního pilíře</t>
  </si>
  <si>
    <t>K3.2b</t>
  </si>
  <si>
    <t>Kamenné madlo balkonu edikuly E3, délka 1,45m</t>
  </si>
  <si>
    <t>Povrch kamene je znečištěn povětrnostními vlivy, načernalými depozity a načernalou sádrovcovou krustou. Střední část madla je doplněna nevhodným minerálním tmelem. Spárování je narušené. Doplňky z poslední opravy dožívají</t>
  </si>
  <si>
    <t>Demontáž, uložení z důvodu budování nového balkonu. Možnost částečného využití pro nové madlo nově vykonzolovaného balkonu.</t>
  </si>
  <si>
    <t>K3.3</t>
  </si>
  <si>
    <t>Stávající terasová zídka a schodiště, délka 12m</t>
  </si>
  <si>
    <t>Zídka je po stranách schodišť zděná z kamenných kvádrů, které tvoří plné sloupky. Na nich jsou umístěny nalezené barokní prvky architektury. Mezi sloupky je zídka tvořena pískovcovými deskami postavenými na výšku. Podél zídky je úzký záhon. Krátká zídka se záhonem mezi sloupkem a balustrádou navazuje na balustrádu C.</t>
  </si>
  <si>
    <t>Terasová zídka je staticky narušena. Jednotlivé kamenné   prvky jsou uvolněné – kamenné kvádry schodišť, pískovcové desky lemující prostřední záhon a záhon nevhodně přiléhající k balustrádě. Spárování mezi kamennými prvky je narušené. Povrch pískovce je znečištěn mikrovegetací, povětrnostními vlivy, načernalými depozity a lokálně i sádrovcovou krustou.</t>
  </si>
  <si>
    <t>Demontáž, uložení do depozitu, druhotné použití vybraných prvků k zvážení.</t>
  </si>
  <si>
    <t>K3.4</t>
  </si>
  <si>
    <t>Výzdoba zídky</t>
  </si>
  <si>
    <t>"Na sloupcích zídky jsou umístěny tři nízké profilované hlavice čtvercového půdorysu a piniová šiška u schodiště u zdi Dlouhé jízdy.</t>
  </si>
  <si>
    <t>Piniová šiška a tři hlavice jsou znečištěny mikrovegetací – řasou, mechy a lišejníky, povětrnostními vlivy, načernalými depozity. Časté je mechanické poškození. Chybí části hran, nároží a vrcholy listů piniové šišky."</t>
  </si>
  <si>
    <t>Demontáž, uložení do depozitu, druhotné použití vybraných prvků v areálu zámku Děčín.</t>
  </si>
  <si>
    <t>K3.5</t>
  </si>
  <si>
    <t>Stávající kamenné obrubníky (viz. obrubníky)</t>
  </si>
  <si>
    <t>Kamenné obruby záhonů jsou složeny z úzkých obrubníčků, často nahrubo opracovaných. Horní plocha je rovná. Vysekány jsou ze středně zrnitého pískovce.</t>
  </si>
  <si>
    <t>Jednotlivé obrubníky jsou často vychýleny z původní roviny. Povrch pískovce je znečištěn mikrovegetací, povětrnostními vlivy. Spárování je narušené. Povrch pískovce je narušen korozí.</t>
  </si>
  <si>
    <t>Demontáž, uložení do depozitu, druhotné použití obrubníku ve vybraném úseku zahrady k zvážení, předpoklad na obou bastionech.</t>
  </si>
  <si>
    <t>K3.7</t>
  </si>
  <si>
    <t>Nové kamenné obrubníky (viz. obrubníky)</t>
  </si>
  <si>
    <t>K3.9</t>
  </si>
  <si>
    <t>K4.10</t>
  </si>
  <si>
    <t>K4.2b</t>
  </si>
  <si>
    <t>Opěrná zídka balustrády D, délka 18m, šířka 0,4m, výška cca 1m</t>
  </si>
  <si>
    <t>Opěrná zídka pod balustrádou D je zděná z pískovcových kvádrů nahrubo opracovaných. Spáry jsou v líci zdiva, v minulosti byla patrně přetažena omítkou s rytým spárováním (poslední oprava).</t>
  </si>
  <si>
    <t>Kvádrové kamenné zdivo je staticky narušeno. Ve spodní polovině jsou uvolněné spáry a dochází k rozvolňování zdiva a nárožního pilíře.</t>
  </si>
  <si>
    <t>K4.3</t>
  </si>
  <si>
    <t>Stávající kamenné obrubníky (viz. obrubníky), rozměry dle stavebních výkresů D.1.1</t>
  </si>
  <si>
    <t>Kamenné obruby záhonů jsou složeny z úzkých obrubníčků, často nahrubo   opracovaných. Horní plocha je rovná. Vysekány jsou ze středně zrnitého pískovce. Úzký záhon orientovaný ve směru severo-jižním je lemován obrubníkem z betonových dlaždic.</t>
  </si>
  <si>
    <t>Jednotlivé obrubníky jsou často vychýleny z původní roviny. Povrch pískovce je znečištěn mikrovegetací, povětrnostními vlivy. Spárování je narušené. Povrch pískovce je narušen korozí.  Úzký příčný záhon je nevhodně lemován obrubníkem z betonových dlaždic.</t>
  </si>
  <si>
    <t>K4.4</t>
  </si>
  <si>
    <t>K4.5</t>
  </si>
  <si>
    <t>Nové schodiště na dolní vyhlídkovou terasu</t>
  </si>
  <si>
    <t>Nové zděné schodiště s kamennými stupni, zaoblená hrana a mírný přesah každého stupně, přesná profilace upřesněna na výkrese. Detailně dle výkresu D.1.1.26.</t>
  </si>
  <si>
    <t>K5.10</t>
  </si>
  <si>
    <t>Stávající dlažba dolní terasy pod glorietem, cca 15m2</t>
  </si>
  <si>
    <t>Stávající přeložená kamenná dlažba z čtvercových dlaždic v pásech na vazbu na betnovém podkladu z poslední obnovy glorietu.</t>
  </si>
  <si>
    <t>Lokální rozebrání dlažby a podkladu ve střední části terasy pro doplnění rozvodů technologie vodních prvků. Opětovné zadláždění do malty na obnovené betonové mazanině.</t>
  </si>
  <si>
    <t>K5.1a</t>
  </si>
  <si>
    <t>Velkoformátová dlažba před schodištěm (viz.dlažby), výměra cca 16 m2, tl. 160mm</t>
  </si>
  <si>
    <t>Velkoformátová dlažba před schodištěm. Povrch dlažby je znečištěn mikrovegetací, povětrnostními vlivy a načernalými depozity. Deska ve střední části s integrovaným stupněm má ve střední části prasklinu. Spárování je uvolněné. Povrch je místy narušen korozí. "</t>
  </si>
  <si>
    <t>Restaurátorské očištění, konzervace a oprava dle obecného postupu formulovaného v restaurátorském záměru. Znovuosazení kamenných desek velkoformátové dlažby po opravě kamenných podpůrných zdí šachty a po vytvoření rozšířené instalační šachty technologie vodních prvků.</t>
  </si>
  <si>
    <t>K5.1c</t>
  </si>
  <si>
    <t>Nová velkoformátová dlažba před schodištěm (viz.dlažby), výměra cca 10 m2</t>
  </si>
  <si>
    <t>Doplnění velkoformátové dlažby K5.1a do obdélného půdorysného tvaru. Bude kladen důraz na výběr vhodného kamene k doplnění stávajících desek. Tlouštka pískovcové dlažby 160 mm.</t>
  </si>
  <si>
    <t>K5.6</t>
  </si>
  <si>
    <t>Kamenná dlažba kolem pítka (viz.dlažby)</t>
  </si>
  <si>
    <t>Nová kamenná pískovcová dlažba tvořená dlaždicemi v podobě kruhových segmentů kolem sloupku pítka. Tlouštka pískovcové dlažby 80 mm.</t>
  </si>
  <si>
    <t>K5.7</t>
  </si>
  <si>
    <t>Odtokový kanálek kamenný</t>
  </si>
  <si>
    <t>viz K1.14</t>
  </si>
  <si>
    <t>K5.8</t>
  </si>
  <si>
    <t>Kamenné madlo "balkonu" neboli obnovené vyhlídky u edikuly E4, délka 4m</t>
  </si>
  <si>
    <t>Nové kamenné madlo s profilací dle madla stávajících balkonů, osazené na obnovenou cihelnou zídku vyhlídky (z ostře pálených cihel s vápennou omítkou). Dle detailního výkresu D.1.1.25.</t>
  </si>
  <si>
    <t>K5.9</t>
  </si>
  <si>
    <t>998782202RP1</t>
  </si>
  <si>
    <t>Přesun hmot pro kamenické prvky</t>
  </si>
  <si>
    <t>998782293RP1</t>
  </si>
  <si>
    <t>Příplatek za zvětšený přesun,  kamenické prvky do 500m</t>
  </si>
  <si>
    <t>783782205R00</t>
  </si>
  <si>
    <t>Nátěry tesařských konstrukcí ochranné fungicidní+ biocidní (proti plísním, houbám a hmyzu), dvojnásobný</t>
  </si>
  <si>
    <t>800-783</t>
  </si>
  <si>
    <t>včetně montáže, dodávky a demontáže lešení.</t>
  </si>
  <si>
    <t>uvažováno pro dílčí části krovu sala terreny : 30</t>
  </si>
  <si>
    <t>784403801R00</t>
  </si>
  <si>
    <t>Odstranění maleb úplným omytím na sádrové omítce, v místnostech do 3,8 m</t>
  </si>
  <si>
    <t>800-784</t>
  </si>
  <si>
    <t>sala terena nad rámec restaurovaných ploch - předpoklad : 150</t>
  </si>
  <si>
    <t>784413301R00</t>
  </si>
  <si>
    <t>Příprava povrchu Pačokování vápeným mlékem se začištěním v místnostech do 3,8m, dvojnásobné s 1x bílením</t>
  </si>
  <si>
    <t>784422371R00</t>
  </si>
  <si>
    <t>Malby vápenné se začištěním v místnostech do 3,8 m, jednobarevné, dvojnásobné</t>
  </si>
  <si>
    <t>798.RZ001</t>
  </si>
  <si>
    <t>Restaurátorský průzkum omítek a maleb v průchodu Sala terreny</t>
  </si>
  <si>
    <t>K.7.1</t>
  </si>
  <si>
    <t>Petrografický průzkum</t>
  </si>
  <si>
    <t>K.7.2</t>
  </si>
  <si>
    <t>Stratigrafie</t>
  </si>
  <si>
    <t>K.7.3</t>
  </si>
  <si>
    <t>Salinita</t>
  </si>
  <si>
    <t>K.7.4</t>
  </si>
  <si>
    <t>Hloubkové sondy pro zjištění příčin poruch a poškození</t>
  </si>
  <si>
    <t>K.7.5</t>
  </si>
  <si>
    <t>Zakreslení poruch do kamenořezu a fotoplánů</t>
  </si>
  <si>
    <t>K.8</t>
  </si>
  <si>
    <t>Restaurátorský záměr na restaurování achitektury balustrád, edikul, schodů a dlažeb v zahradě</t>
  </si>
  <si>
    <t>979990161R00</t>
  </si>
  <si>
    <t>Poplatek za skládku za uložení, dřevo,  , skupina 17 02 01 z Katalogu odpadů</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</si>
  <si>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</si>
  <si>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</si>
  <si>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</si>
  <si>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</si>
  <si>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</si>
  <si>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</si>
  <si>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 xml:space="preserve">Demontážní hmotnosti z položek s pořadovými čísly: : </t>
  </si>
  <si>
    <t xml:space="preserve">1,105,106,107,108,110,111,112,113,114,115,116,117,118,121,122,123,128, : </t>
  </si>
  <si>
    <t>Součet: : 200,65770</t>
  </si>
  <si>
    <t>979012119R00</t>
  </si>
  <si>
    <t>Svislá doprava suti a vybouraných hmot svislá doprava suti na výšku do 3,5 m, příplatek za každých dalších i započatých 3,5 m výšky přes 3,5 m</t>
  </si>
  <si>
    <t>Součet: : 401,31540</t>
  </si>
  <si>
    <t>979086112R00</t>
  </si>
  <si>
    <t xml:space="preserve">Vodorovná doprava suti a vybouraných hmot nakládání nebo překládání suti a vybouraných hmot na dopravní prostředek při vodorovné dopravě,  ,  </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</si>
  <si>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</si>
  <si>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</si>
  <si>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</si>
  <si>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</si>
  <si>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</si>
  <si>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979017111R00</t>
  </si>
  <si>
    <t>Svislé přemístění suti k místu nakládky svislé přemístění suti nošením nebo přehazováním k místu nakládky, na výšku do 3,5 m</t>
  </si>
  <si>
    <t>nebo vybouraných hmot nošením nebo přehazováním k místu nakládky přístupnému normálním dopravním prostředkům,</t>
  </si>
  <si>
    <t>S naložením suti nebo vybouraných hmot do dopravního prostředku a na jejich vyložením, popřípadě přeložením na normální dopravní prostředek.</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</si>
  <si>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</si>
  <si>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</si>
  <si>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</si>
  <si>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</si>
  <si>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</si>
  <si>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5819,07333</t>
  </si>
  <si>
    <t>979082111R00</t>
  </si>
  <si>
    <t>Vnitrostaveništní doprava suti a vybouraných hmot do 10 m</t>
  </si>
  <si>
    <t>979082121R00</t>
  </si>
  <si>
    <t>Vnitrostaveništní doprava suti a vybouraných hmot příplatek k ceně za každých dalších 5 m</t>
  </si>
  <si>
    <t>Součet: : 3009,86552</t>
  </si>
  <si>
    <t>979999997R00</t>
  </si>
  <si>
    <t>Poplatek za skládku za recyklaci, směsi suti betonu, cihel, tašek a keramiky, kusovost do 1600 cm2, skupina 17 01 07 z Katalogu odpadů</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</si>
  <si>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</si>
  <si>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</si>
  <si>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</si>
  <si>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</si>
  <si>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</si>
  <si>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ON.D01</t>
  </si>
  <si>
    <t>Dílenská projektová dokumentace železobetonové konstrukce technologické šachty</t>
  </si>
  <si>
    <t>ON.D02</t>
  </si>
  <si>
    <t>Dílenská projektová dokumentace železobetonové a ocelové konstrukce trojfontány</t>
  </si>
  <si>
    <t>ON.D03</t>
  </si>
  <si>
    <t>Dílenská projektová dokumentace stavby nové edikuly E4</t>
  </si>
  <si>
    <t>ON-ARCH-001</t>
  </si>
  <si>
    <t>Archeologický dohled pro výkopové práce</t>
  </si>
  <si>
    <t xml:space="preserve">archeologický dohled uvažován pro 1/4 rozsahu výkopových prací : </t>
  </si>
  <si>
    <t>Odkaz na mn. položky pořadí 7 : 826,96968*0,25</t>
  </si>
  <si>
    <t>K.6.1</t>
  </si>
  <si>
    <t>Výrobní projektová dokumentace nových kamenických prvků: NOVÉ DLAŽBY</t>
  </si>
  <si>
    <t>K.6.2</t>
  </si>
  <si>
    <t>Výrobní projektová dokumentace nových kamenických prvků: NOVÉ SCHODIŠTĚ</t>
  </si>
  <si>
    <t>K.6.3</t>
  </si>
  <si>
    <t>Výrobní projektová dokumentace nových kamenických prvků: NOVÁ EDIKULA A BALKONY</t>
  </si>
  <si>
    <t>K.6.4</t>
  </si>
  <si>
    <t>Výrobní projektová dokumentace nových kamenických prvků: NOVÉ KAŠNY A PÍTKO</t>
  </si>
  <si>
    <t>K.6.5</t>
  </si>
  <si>
    <t>Výrobní projektová dokumentace nových kamenických prvků: NOVÁ TROJFONTÁNA</t>
  </si>
  <si>
    <t>K.6.6</t>
  </si>
  <si>
    <t>Výrobní projektová dokumentace nových prvků: TECHNOLOGICKÁ ŠACHTA</t>
  </si>
  <si>
    <t>K obnově fasád bude použito vápenné technologie.</t>
  </si>
  <si>
    <t>Je staticky narušena. Jednotlivé kamenné prvky jsou uvolněné. Pískovcové desky lemující prostřední záhon jsou silně vychýlené. Byly osazeny do zeminy bez základu.   Spárování kvádrového zdiva sloupků u schodišť je narušené. Některé kvádry jsou uvolněné. Strana zídky přiléhající k edikule je rozvolněna. Povrch pískovce je znečištěn mikrovegetací, povětrnostními vlivy, načernalými depozity a lokálně sádrovcovou krustou."</t>
  </si>
  <si>
    <t>výzdoba zídky po stranách schodiště je tvořena 4 odlitky dekorativních váz – květináčů na bázi epoxidové pryskyřice.</t>
  </si>
  <si>
    <t>"Očíslování prvků a rozebrání stávající dlažby, revize a čištění větracího kanálku po obvodu sálu, průzkum skladby podlahy a historického vodního systému, úprava nové podlahové skladby, ověření možností a úprava snížení finální úrovně a opětovné zadláždění shodnou očištěnou a repasovanou dlažbou v shodném spárořezu dle výchozího stavu.  Viz detail výkresu D.1.1.02-B. Restaurátorské očištění, konzervace a oprava dle obecného postupu formulovaného v restaurátorském záměru.</t>
  </si>
  <si>
    <t>- odstranění nevhodných spár v plném rozsahu,  lokální opravy, plomby, doplňky, biocidní ošetření, mytí,  zpevnění,  pružná hydroizolace v hloubce spár, standard Remmers,</t>
  </si>
  <si>
    <t>Kamenné madlo zděné výplně otvoru edikuly. Konce madla jsou zazděny ve  špaletách otvoru edikuly. Madlo je profilované z obou stran. Je složené z více částí spojovaných železnými kramlemi.</t>
  </si>
  <si>
    <t>"Velkoformátová dlažba je složena z pískovcových desek různých rozměrů.</t>
  </si>
  <si>
    <t>1.1</t>
  </si>
  <si>
    <t>Vícevtokový registrační mokroběžný vodoměr   G 6/4"</t>
  </si>
  <si>
    <t>1.2</t>
  </si>
  <si>
    <t>Vícevtokový mokroběžný vodoměr zálivky   G 1"</t>
  </si>
  <si>
    <t>Jemný potrubní filtr se zpětným proplachem  DN 40, filtrační nerez vložka 500 mikronů, automatická, proplachovací jednotka , 230 V, 10 W, mosaz</t>
  </si>
  <si>
    <t>3.1</t>
  </si>
  <si>
    <t>Servopohon  s havarijní funkcí  + kul. kohout DN 25, 230 V, 10 W</t>
  </si>
  <si>
    <t>3.2</t>
  </si>
  <si>
    <t>Servopohon  s havarijní funkcí  + kul. kohout DN 20, 230 V, 10 W</t>
  </si>
  <si>
    <t>4</t>
  </si>
  <si>
    <t>Senzory snímání hladiny</t>
  </si>
  <si>
    <t>Čerpadlo kašny středové - monoblokové odstředivé čerpadlo s jedním oběhovým kolem. Materiálové, provedení - tělo čerpadla z litiny, oběhové kolo z litiny, hřídel z nerezové oceli a mechanická</t>
  </si>
  <si>
    <t>ucpávka keramická s příměsi uhlíku. Třífázový motor z třídou izolace F a krytím IP 54., 400 V, 0,55 kW</t>
  </si>
  <si>
    <t>6</t>
  </si>
  <si>
    <t>Čerpadlo kašen půlkruhových - monoblokové odstředivé čerpadlo s jedním oběhovým kolem. Materiálové, provedení - tělo čerpadla z litiny, oběhové kolo z litiny, hřídel z nerezové oceli a mechanická</t>
  </si>
  <si>
    <t>7</t>
  </si>
  <si>
    <t>Plastový předfiltr 8. litrový  s uzavírací , vypouštěcí zátkou a plastovým záchytným košem. Velikost, oka v koši 2,5 mm.</t>
  </si>
  <si>
    <t>Čerpadlo filtrace - monoblokové odstředivé čerpadlo s integrovaným předfiltrem pro zachycení, hrubších nečistot. Materiálové provedení - tělo a oběhové kolo čerpadla  z termoplastu, hřídel z</t>
  </si>
  <si>
    <t>nerez oceli, koš filtru z polypropylenu, mechanická ucpávka keramická, 230 V, 0,5 kW</t>
  </si>
  <si>
    <t>9</t>
  </si>
  <si>
    <t>Plastový ovíjený laminátový filtr O 400 s horním 6 cestným ventilem, ručním odvzdušňovacím ventilkem, a výpustí vody a písku. Max pracovní tlak 2,5 kg/cm2. Filtrační náplň  křemičitý písek zrnitostí</t>
  </si>
  <si>
    <t>1-4 mm a 0,6-1,2 mm</t>
  </si>
  <si>
    <t>10</t>
  </si>
  <si>
    <t>UV lampa nízkotlaká 110 W, 230 V plast</t>
  </si>
  <si>
    <t>11</t>
  </si>
  <si>
    <t>Chlorátor, plastový s mechanickou regulací dávkovacího množství chemikálie. Připojení do potrubí.</t>
  </si>
  <si>
    <t>12</t>
  </si>
  <si>
    <t>Čerpadlo výtrysku Varionaut 150/DMX/02 - 0,13 kW, 230 V</t>
  </si>
  <si>
    <t>13</t>
  </si>
  <si>
    <t>Světlo ProfiPlane Led L RGB spot nerez /DMX/02 - 21 W, 24 V</t>
  </si>
  <si>
    <t>Světlo LED RISE nerez 3*3W, WW RGB, na noze,30degree, 24V DC</t>
  </si>
  <si>
    <t>15</t>
  </si>
  <si>
    <t>Tryska výtrysku Komet 10-12 Silver</t>
  </si>
  <si>
    <t>16</t>
  </si>
  <si>
    <t>Tryska napěněný proud pr. 50 mm,Snowy jet 50-10, připojení G 1", bronz</t>
  </si>
  <si>
    <t>17</t>
  </si>
  <si>
    <t>Vývěr kašny pr. 32 mm, bronz</t>
  </si>
  <si>
    <t>18</t>
  </si>
  <si>
    <t>Kalové ponorné čerpadlo s kolem volně průtočným do 25 mm, 230 V, 0,37 kW, nerez</t>
  </si>
  <si>
    <t>19</t>
  </si>
  <si>
    <t>Tryska pítka Komet 5-8, mosaz</t>
  </si>
  <si>
    <t>20</t>
  </si>
  <si>
    <t>Piezo ovládání pítka</t>
  </si>
  <si>
    <t>21</t>
  </si>
  <si>
    <t>Plastová akumulační nádrž.  Jedná se o jednoplášťový skelet. Skelet je vyrobený z plastových desek z, polypropylénu tl. 15 mm s vnitřními výstuhami a středovou konstrukcí pro nerez síto. Rozdělen na</t>
  </si>
  <si>
    <t>akumulační nádrž pro cirkulaci vodních prvků a separační část po usazování odpadní vody z praní filtru.2350x1500x1400 mm</t>
  </si>
  <si>
    <t>22</t>
  </si>
  <si>
    <t>Přeliv hladinový, tombak - nerez, over flow 100 vč, prostupu a příruby</t>
  </si>
  <si>
    <t>23</t>
  </si>
  <si>
    <t>Prostup půlkruhové kašny, atyp výrobel z trubky O 32 mm</t>
  </si>
  <si>
    <t>24</t>
  </si>
  <si>
    <t>Prostup kašny Neptun, atyp výrobel z trubky O 32 mm</t>
  </si>
  <si>
    <t>25</t>
  </si>
  <si>
    <t>Prostup světla půlkruhové kašny O 32 mm</t>
  </si>
  <si>
    <t>26</t>
  </si>
  <si>
    <t>Prostup světla kruhové kašny O 80 mm</t>
  </si>
  <si>
    <t>27</t>
  </si>
  <si>
    <t>Prostup výtlaku vč. nástavce kruhové kašny O 50 mm</t>
  </si>
  <si>
    <t>28</t>
  </si>
  <si>
    <t>Příruby světel kašen</t>
  </si>
  <si>
    <t>29</t>
  </si>
  <si>
    <t>Prostup vypouštění fontány O 108 mm</t>
  </si>
  <si>
    <t>30</t>
  </si>
  <si>
    <t>Prostup vč. přelivu fontány O 108 mm</t>
  </si>
  <si>
    <t>31</t>
  </si>
  <si>
    <t>Prostup  výtlaku filtrace fontány O 50 mm</t>
  </si>
  <si>
    <t>32</t>
  </si>
  <si>
    <t>Prostup  chráničky kabelů fontány O 60 mm</t>
  </si>
  <si>
    <t>33</t>
  </si>
  <si>
    <t>Držák senzoru hlídání hladiny</t>
  </si>
  <si>
    <t>34</t>
  </si>
  <si>
    <t>Držák rozbočovače čerpadel a světel ve fontáně</t>
  </si>
  <si>
    <t>35</t>
  </si>
  <si>
    <t>Držák čerpadla</t>
  </si>
  <si>
    <t>36</t>
  </si>
  <si>
    <t>Prostup  odtoku pítka O 89 mm</t>
  </si>
  <si>
    <t>37</t>
  </si>
  <si>
    <t>Prostup  výtlaku pítka O 25 mm vč. nástavce</t>
  </si>
  <si>
    <t>38</t>
  </si>
  <si>
    <t>Prostup  chráničky kabelu pítka O 20 mm</t>
  </si>
  <si>
    <t>39</t>
  </si>
  <si>
    <t>Prostupy ve strojovně viz. specifikace výkresu</t>
  </si>
  <si>
    <t>40</t>
  </si>
  <si>
    <t>Síto akumulační nádrže</t>
  </si>
  <si>
    <t>41</t>
  </si>
  <si>
    <t>Rám kalníku šachty 400x400 mm</t>
  </si>
  <si>
    <t>42</t>
  </si>
  <si>
    <t>Odnimatelný nástavec pítka O 89 mm vč. mřížky</t>
  </si>
  <si>
    <t>43</t>
  </si>
  <si>
    <t>Pomocný materiál</t>
  </si>
  <si>
    <t>44</t>
  </si>
  <si>
    <t>Půlkruhová kašna</t>
  </si>
  <si>
    <t>45</t>
  </si>
  <si>
    <t>Středová kruhová kašna</t>
  </si>
  <si>
    <t>46</t>
  </si>
  <si>
    <t>Kašna Neptun</t>
  </si>
  <si>
    <t>47</t>
  </si>
  <si>
    <t>Potrubí PVC  PN 10, DA 16 vč. fitinek, atd.</t>
  </si>
  <si>
    <t>48</t>
  </si>
  <si>
    <t>Potrubí PVC  PN 10, DA 32 vč. fitinek, atd.</t>
  </si>
  <si>
    <t>49</t>
  </si>
  <si>
    <t>Potrubí PVC  PN 10, DA 50 vč. fitinek, atd.</t>
  </si>
  <si>
    <t>50</t>
  </si>
  <si>
    <t>Potrubí PVC  PN 10, DA 63 vč. fitinek, atd.</t>
  </si>
  <si>
    <t>51</t>
  </si>
  <si>
    <t>Potrubí PVC  KG SN 4, DA 110 vč. fitinek</t>
  </si>
  <si>
    <t>52</t>
  </si>
  <si>
    <t>Potrubí PVC  KG SN 4, DA 125 vč. fitinek</t>
  </si>
  <si>
    <t>53</t>
  </si>
  <si>
    <t>Potrubí PE PN 10, DA 25 vč. fitinek, atd.</t>
  </si>
  <si>
    <t>54</t>
  </si>
  <si>
    <t>Potrubí PE PN 10, DA 32 vč. fitinek, atd.</t>
  </si>
  <si>
    <t>55</t>
  </si>
  <si>
    <t>Potrubí PE PN 10, DA 50 vč. fitinek, atd.</t>
  </si>
  <si>
    <t>56</t>
  </si>
  <si>
    <t>Ventil kulový lepicí  D 015 vypouštěcí</t>
  </si>
  <si>
    <t>57</t>
  </si>
  <si>
    <t>Ventil kulový lepicí  D 025</t>
  </si>
  <si>
    <t>58</t>
  </si>
  <si>
    <t>Ventil kulový lepicí  D 032</t>
  </si>
  <si>
    <t>59</t>
  </si>
  <si>
    <t>Ventil kulový lepicí  D 040</t>
  </si>
  <si>
    <t>60</t>
  </si>
  <si>
    <t>Ventil kulový lepicí  D 050</t>
  </si>
  <si>
    <t>Ventil kulový lepicí  D 063</t>
  </si>
  <si>
    <t>Šoupě MS 1"</t>
  </si>
  <si>
    <t>Šoupě MS 5/4"</t>
  </si>
  <si>
    <t>64</t>
  </si>
  <si>
    <t>Šoupě MS 6/4"</t>
  </si>
  <si>
    <t>65</t>
  </si>
  <si>
    <t>Klapka zpětná pružinová D 040</t>
  </si>
  <si>
    <t>66</t>
  </si>
  <si>
    <t>Klapka zpětná pružinová D 050</t>
  </si>
  <si>
    <t>67</t>
  </si>
  <si>
    <t>Klapka ruční  přír. DN 100 FL3 PN 16 vč. přír. spoje</t>
  </si>
  <si>
    <t>68</t>
  </si>
  <si>
    <t>Klapka ruční  přír. DN 125 FL3 PN 16 vč. přír. spoje</t>
  </si>
  <si>
    <t>69</t>
  </si>
  <si>
    <t>Litinové zemní šoupě DN 100 vč. tel. tyče a uličního poklopu</t>
  </si>
  <si>
    <t>70</t>
  </si>
  <si>
    <t>Klapka zpětná litinová s pogumovanou kouli D 050</t>
  </si>
  <si>
    <t>71</t>
  </si>
  <si>
    <t>Kotvící a spojovací materiál</t>
  </si>
  <si>
    <t>72</t>
  </si>
  <si>
    <t>Lepidlo PVC na bázi tetrahydrofuranu  1 kg</t>
  </si>
  <si>
    <t>73</t>
  </si>
  <si>
    <t>Čisticí prostředek pro lepené spoje z PVC  1.0 l</t>
  </si>
  <si>
    <t>74</t>
  </si>
  <si>
    <t>Ohebná dvouplášťová korugovaná chránička D40</t>
  </si>
  <si>
    <t>75</t>
  </si>
  <si>
    <t>Ohebná dvouplášťová korugovaná chránička D75</t>
  </si>
  <si>
    <t>76</t>
  </si>
  <si>
    <t>Návlek. izolační trubka z pěnového polyethylenu tl. 15 mm</t>
  </si>
  <si>
    <t>77</t>
  </si>
  <si>
    <t>Recirkulační tryska filtrace d 50, Abs plast</t>
  </si>
  <si>
    <t>78</t>
  </si>
  <si>
    <t>Bobtnavý těsnící pásek prostupů do betonu 19x25 mm</t>
  </si>
  <si>
    <t>79</t>
  </si>
  <si>
    <t>Vodní zásuvka 1" zálivky, plast</t>
  </si>
  <si>
    <t>80</t>
  </si>
  <si>
    <t>Kompozitní pororošt kalníku šachty</t>
  </si>
  <si>
    <t>81</t>
  </si>
  <si>
    <t>C21M - Elektromontáže (MONTÁŽ)</t>
  </si>
  <si>
    <t>82</t>
  </si>
  <si>
    <t>Výchozí revize elektro (MONTÁŽ)</t>
  </si>
  <si>
    <t>83</t>
  </si>
  <si>
    <t>Ostatní materiál (MAT.NOSNÝ)</t>
  </si>
  <si>
    <t>84</t>
  </si>
  <si>
    <t>Nástěnný polyester.rozvaděč kompletně vystrojený, spínání, jištění čerpadel, mot.zás hlídání hladin,, kompletní spínací systém</t>
  </si>
  <si>
    <t>85</t>
  </si>
  <si>
    <t>Kompletační programové zpracování softwaru, řízení čerpadel</t>
  </si>
  <si>
    <t>86</t>
  </si>
  <si>
    <t>Přeprava materiálu a pracovníků na místo montáže</t>
  </si>
  <si>
    <t>87</t>
  </si>
  <si>
    <t>Tlakové zkoušky potrubí</t>
  </si>
  <si>
    <t>88</t>
  </si>
  <si>
    <t>89</t>
  </si>
  <si>
    <t>Zkušební provoz</t>
  </si>
  <si>
    <t>90</t>
  </si>
  <si>
    <t>Mimostaveništní doprava</t>
  </si>
  <si>
    <t>Návod pro obsluhu a údržbu</t>
  </si>
  <si>
    <t>92</t>
  </si>
  <si>
    <t>Uvedení do provozu zašk. obsluhy</t>
  </si>
  <si>
    <t>93</t>
  </si>
  <si>
    <t>Dokumentace konečného provedení stavby</t>
  </si>
  <si>
    <t>OPN</t>
  </si>
  <si>
    <t>POL13_0</t>
  </si>
  <si>
    <t>Pol__0001</t>
  </si>
  <si>
    <t>Jistič B50/3</t>
  </si>
  <si>
    <t>Pol__0002</t>
  </si>
  <si>
    <t>Vodiče, drobný montážní materiál</t>
  </si>
  <si>
    <t>Pol__0003</t>
  </si>
  <si>
    <t>Úprava zapojení nadřazeného rozvaděče</t>
  </si>
  <si>
    <t>Pol__0004</t>
  </si>
  <si>
    <t>Výchozí revize rozváděče</t>
  </si>
  <si>
    <t>Pol__0005</t>
  </si>
  <si>
    <t>Oceloplechová rozvodnice 2U-18, 590x915x160 mm</t>
  </si>
  <si>
    <t>Pol__0006</t>
  </si>
  <si>
    <t>Přepěťová ochrana B+C, 4 modul</t>
  </si>
  <si>
    <t>Pol__0007</t>
  </si>
  <si>
    <t>Podružný třífázový elektroměr na DIN lištu</t>
  </si>
  <si>
    <t>Pol__0008</t>
  </si>
  <si>
    <t>DALIpwr - napaječ sběrnice DALI</t>
  </si>
  <si>
    <t>Zadavatel umožňuje nabídnout jiné rovnocenné řešení.</t>
  </si>
  <si>
    <t>Pol__0009</t>
  </si>
  <si>
    <t>DALI rel 4 - spínací jednotka</t>
  </si>
  <si>
    <t>Pol__0010</t>
  </si>
  <si>
    <t>Vypínač LT63</t>
  </si>
  <si>
    <t>Pol__0011</t>
  </si>
  <si>
    <t>Jistič B10/1</t>
  </si>
  <si>
    <t>Pol__0012</t>
  </si>
  <si>
    <t>Jistič B16/3</t>
  </si>
  <si>
    <t>Pol__0013</t>
  </si>
  <si>
    <t>Jistič B32/3</t>
  </si>
  <si>
    <t>Pol__0014</t>
  </si>
  <si>
    <t>Chránič s jističem B10/1N/0.03</t>
  </si>
  <si>
    <t>Pol__0015</t>
  </si>
  <si>
    <t>Chránič s jističem B16/1N/0.03</t>
  </si>
  <si>
    <t>Pol__0016</t>
  </si>
  <si>
    <t>Stykač 2Z/20A</t>
  </si>
  <si>
    <t>Pol__0017</t>
  </si>
  <si>
    <t>Zdroj 24V DC/2A pro dotykový panel a turniket</t>
  </si>
  <si>
    <t>Pol__0018</t>
  </si>
  <si>
    <t>Lišta N,PE, 10mm2</t>
  </si>
  <si>
    <t>Pol__0019</t>
  </si>
  <si>
    <t>Lišta propojovací 3pólová, 10mm2</t>
  </si>
  <si>
    <t>Pol__0020</t>
  </si>
  <si>
    <t>Svorka Wago 6mm2 šedá</t>
  </si>
  <si>
    <t>Pol__0021</t>
  </si>
  <si>
    <t>Svorka Wago 2,5mm2 šedá</t>
  </si>
  <si>
    <t>Pol__0022</t>
  </si>
  <si>
    <t>Svorka Wago 2,5mm2 modrá</t>
  </si>
  <si>
    <t>Pol__0023</t>
  </si>
  <si>
    <t>Svorka Wago 1,5mm2 šedá</t>
  </si>
  <si>
    <t>Pol__0024</t>
  </si>
  <si>
    <t>Servisní zásuvka 230V</t>
  </si>
  <si>
    <t>Pol__0025</t>
  </si>
  <si>
    <t>Zaslepovací pás 1000mm</t>
  </si>
  <si>
    <t>Pol__0026</t>
  </si>
  <si>
    <t>Pol__0027</t>
  </si>
  <si>
    <t>Výroba rozváděče</t>
  </si>
  <si>
    <t>Pol__0028</t>
  </si>
  <si>
    <t>Programování řídicího systému</t>
  </si>
  <si>
    <t>Pol__0029</t>
  </si>
  <si>
    <t>Pol__0030</t>
  </si>
  <si>
    <t>Kabel CYKY 4 x 10</t>
  </si>
  <si>
    <t>Pol__0031</t>
  </si>
  <si>
    <t>Kabel CYKY-J 5 x 6</t>
  </si>
  <si>
    <t>Pol__0032</t>
  </si>
  <si>
    <t>Kabel CYKY-J 5 x 2,5</t>
  </si>
  <si>
    <t>Pol__0033</t>
  </si>
  <si>
    <t>Kabel CYKY-J 3 x 2,5</t>
  </si>
  <si>
    <t>Pol__0034</t>
  </si>
  <si>
    <t>Kabel CYKY-J 5 x 1,5</t>
  </si>
  <si>
    <t>Pol__0035</t>
  </si>
  <si>
    <t>Kabel CYKY-J 3 x 1,5</t>
  </si>
  <si>
    <t>Pol__0036</t>
  </si>
  <si>
    <t>Kabel CYKY-O 3 x 1,5</t>
  </si>
  <si>
    <t>Pol__0037</t>
  </si>
  <si>
    <t>Kabel JYTY 2x1</t>
  </si>
  <si>
    <t>Pol__0038</t>
  </si>
  <si>
    <t>Kabel UTP 4 x 2 x 0,5 cat 5e</t>
  </si>
  <si>
    <t>Pol__0039</t>
  </si>
  <si>
    <t>CY10 žlutozelený</t>
  </si>
  <si>
    <t>Pol__0040</t>
  </si>
  <si>
    <t>Zásuvka 230V/16A, kruhová, ABB Decento, černá</t>
  </si>
  <si>
    <t>Pol__0041</t>
  </si>
  <si>
    <t>Dvojité tlačítko, kruhové,  ABB Decento, černá</t>
  </si>
  <si>
    <t>Pol__0042</t>
  </si>
  <si>
    <t>Podlahová krabice se zásuvkou 230V/16A</t>
  </si>
  <si>
    <t>Pol__0043</t>
  </si>
  <si>
    <t>Krabice KU68</t>
  </si>
  <si>
    <t>Pol__0044</t>
  </si>
  <si>
    <t>Trubka KOPFLEX KF09040</t>
  </si>
  <si>
    <t>Pol__0045</t>
  </si>
  <si>
    <t>Drobný instalační materiál</t>
  </si>
  <si>
    <t>Pol__0046</t>
  </si>
  <si>
    <t>Dotykový ovládací panel FTC 05</t>
  </si>
  <si>
    <t>Pol__0047</t>
  </si>
  <si>
    <t>Převodník DALI/232</t>
  </si>
  <si>
    <t>Pol__0048</t>
  </si>
  <si>
    <t>DALI4sw - vstupní modul DALI</t>
  </si>
  <si>
    <t>Pol__0049</t>
  </si>
  <si>
    <t>Instalace řídicího systému</t>
  </si>
  <si>
    <t>Pol__0050</t>
  </si>
  <si>
    <t>Oživení a programování řídicího systému</t>
  </si>
  <si>
    <t>Pol__0051</t>
  </si>
  <si>
    <t>A1 - Atypické konstrukce stojanového svítidla</t>
  </si>
  <si>
    <t>POL1_9</t>
  </si>
  <si>
    <t>Pol__0052</t>
  </si>
  <si>
    <t>A1a přísl. - Led pásek 3000lm/m, 28,9W/m, 3000K, Ra80, L=5000mm</t>
  </si>
  <si>
    <t>Pol__0053</t>
  </si>
  <si>
    <t>A1a přísl. - Hliníkový profil, L=3000mm</t>
  </si>
  <si>
    <t>Pol__0054</t>
  </si>
  <si>
    <t>A1a přísl. - Mléčný difuzor, L=3000mm</t>
  </si>
  <si>
    <t>Pol__0055</t>
  </si>
  <si>
    <t>A1a přísl. - Čelíčka 2ks</t>
  </si>
  <si>
    <t>Pol__0056</t>
  </si>
  <si>
    <t>A1a přísl. - Příchytky 2 ks</t>
  </si>
  <si>
    <t>Pol__0057</t>
  </si>
  <si>
    <t>A1a přísl. - Elektronický předřadník 75W, stmívatelný, 230V/50Hz-24V/DC</t>
  </si>
  <si>
    <t>Pol__0058</t>
  </si>
  <si>
    <t>A1b - Zapuštěné LED světlomety (20W/930,  3500 cd, M, IP23)</t>
  </si>
  <si>
    <t>Pol__0059</t>
  </si>
  <si>
    <t>F1 - Venkovní směrový zemní LED světlomet 230V/50Hz, 15W/830, 1500cd, WF, IP66, IK07, II, DALI,, nerez</t>
  </si>
  <si>
    <t>Pol__0060</t>
  </si>
  <si>
    <t>F1 přísl. - Montážní pouzdro do země pro svítidlo F1</t>
  </si>
  <si>
    <t>Pol__0061</t>
  </si>
  <si>
    <t>F1 přísl. - Vodotěsné spojky pro svítidlo F1, 2ks</t>
  </si>
  <si>
    <t>Pol__0062</t>
  </si>
  <si>
    <t>F2 - Venkovní směrový zemní LED světlomet 230V/50Hz, 15W/830, 4000cd, F, IP66, IK07, II, DALI, nerez</t>
  </si>
  <si>
    <t>Pol__0063</t>
  </si>
  <si>
    <t>F2 přísl. - Montážní pouzdro do země pro svítidlo F2</t>
  </si>
  <si>
    <t>Pol__0064</t>
  </si>
  <si>
    <t>F2 přísl. - Vodotěsné spojky pro svítidlo F2, 2ks</t>
  </si>
  <si>
    <t>Pol__0065</t>
  </si>
  <si>
    <t>H1 - Venkovní nástěnné historizující svítidlo 230V/50Hz, 1x60W/E14, měď cínovaná patinovaná</t>
  </si>
  <si>
    <t>Pol__0066</t>
  </si>
  <si>
    <t>H1 přísl. - Světelný zdroj LED, E14, 2700K, 470lm</t>
  </si>
  <si>
    <t>Pol__0067</t>
  </si>
  <si>
    <t>Ma 1.6 - Venkovní lineární flexibilní LED modul 24V/DC, 8W/m / 829, 350lm, dif., IP68, IK06, III,, DALI, bílý</t>
  </si>
  <si>
    <t>Pol__0068</t>
  </si>
  <si>
    <t>Ma1.6 přísl. - Montážní profil pro uchycení, l=2000mm</t>
  </si>
  <si>
    <t>Pol__0069</t>
  </si>
  <si>
    <t>Ma1.6 přísl. - Kabel s konektorem, l=5000mm</t>
  </si>
  <si>
    <t>Pol__0070</t>
  </si>
  <si>
    <t>Ma1.6 přísl. - Záslepky, 10ks</t>
  </si>
  <si>
    <t>Pol__0071</t>
  </si>
  <si>
    <t>Ma1.6 přísl. - Vodotěsná spojka, 1ks</t>
  </si>
  <si>
    <t>Pol__0072</t>
  </si>
  <si>
    <t>Ma2.5 - Venkovní lineární flexibilní LED modul 24V/DC, 8W/m / 829, 350lm, dif., IP68, IK06, III,, DALI, bílý</t>
  </si>
  <si>
    <t>Pol__0073</t>
  </si>
  <si>
    <t>Ma3.9 - Venkovní lineární flexibilní LED modul 24V/DC, 8W/m / 829, 350lm, dif., IP68, IK06, III,, DALI, bílý</t>
  </si>
  <si>
    <t>Pol__0074</t>
  </si>
  <si>
    <t>Ma6.8 - Venkovní lineární flexibilní LED modul 24V/DC, 8W/m / 829, 350lm, dif., IP68, IK06, III,, DALI, bílý</t>
  </si>
  <si>
    <t>Pol__0075</t>
  </si>
  <si>
    <t>Ma přísl. - Montážní klip pro přímé i zahnuté uchycení</t>
  </si>
  <si>
    <t>Pol__0076</t>
  </si>
  <si>
    <t>Ma přísl. - Kabel s konektorem, l=5000mm</t>
  </si>
  <si>
    <t>Pol__0077</t>
  </si>
  <si>
    <t>Ma přísl. - Záslepky, 10ks</t>
  </si>
  <si>
    <t>Pol__0078</t>
  </si>
  <si>
    <t>Ma přísl. - Vodotěsná spojka, 1ks</t>
  </si>
  <si>
    <t>Pol__0079</t>
  </si>
  <si>
    <t>P1 - Napájecí zdroj napěťový 230VAC/24VDC, 75W, uložení volné, IP67, DALI</t>
  </si>
  <si>
    <t>Pol__0080</t>
  </si>
  <si>
    <t>VK1 - Elektroinstalační krabice IP67, 130x230x90mm</t>
  </si>
  <si>
    <t>Pol__0081</t>
  </si>
  <si>
    <t>VK1 přísl. - Elektroinstalační materiál</t>
  </si>
  <si>
    <t>Pol__0082</t>
  </si>
  <si>
    <t>Nástěnný sloupový reproduktor včetně držáku 100V</t>
  </si>
  <si>
    <t>Pol__0083</t>
  </si>
  <si>
    <t>Výkonový zesilovač 2x100W, výstup 100V</t>
  </si>
  <si>
    <t>Pol__0084</t>
  </si>
  <si>
    <t>Mixážní pult se zdrojem signálu</t>
  </si>
  <si>
    <t>Pol__0085</t>
  </si>
  <si>
    <t>Pol__0086</t>
  </si>
  <si>
    <t>Trubka elektroinstalační ohebná 16</t>
  </si>
  <si>
    <t>Pol__0087</t>
  </si>
  <si>
    <t>Instalace a připojení reproduktorů</t>
  </si>
  <si>
    <t>Pol__0088</t>
  </si>
  <si>
    <t>Oživení systému ozvučení</t>
  </si>
  <si>
    <t>Pol__0089</t>
  </si>
  <si>
    <t>Pol__0090</t>
  </si>
  <si>
    <t>PIR detektor, včetně držáku</t>
  </si>
  <si>
    <t>Pol__0091</t>
  </si>
  <si>
    <t>LCD klávesnice systému PZTS</t>
  </si>
  <si>
    <t>Pol__0092</t>
  </si>
  <si>
    <t>IP kamera systému CCTV</t>
  </si>
  <si>
    <t>Pol__0093</t>
  </si>
  <si>
    <t>Autonomní opticko-kouřové čidlo</t>
  </si>
  <si>
    <t>Pol__0094</t>
  </si>
  <si>
    <t>Trubka elektroinstalační ohebná 23</t>
  </si>
  <si>
    <t>Pol__0095</t>
  </si>
  <si>
    <t>Pol__0096</t>
  </si>
  <si>
    <t>Trubka KOPFLEX KF09050</t>
  </si>
  <si>
    <t>Pol__0097</t>
  </si>
  <si>
    <t>Instalace prvků PZTS a IP kamery</t>
  </si>
  <si>
    <t>Pol__0098</t>
  </si>
  <si>
    <t>Oživení a nastavení systému, programování</t>
  </si>
  <si>
    <t>Pol__0099</t>
  </si>
  <si>
    <t>Funkční zkouška systému</t>
  </si>
  <si>
    <t>Pol__0100</t>
  </si>
  <si>
    <t>Pol__0101</t>
  </si>
  <si>
    <t>Demontáž stávajících svítidel a kabelových tras</t>
  </si>
  <si>
    <t>Pol__0102</t>
  </si>
  <si>
    <t>Instalace kabeláže</t>
  </si>
  <si>
    <t>Pol__0103</t>
  </si>
  <si>
    <t>Stavební přípomoce (sekání drážek, průrazy)</t>
  </si>
  <si>
    <t>Pol__0104</t>
  </si>
  <si>
    <t>Výkopové práce, zához, úprava terénu</t>
  </si>
  <si>
    <t>Pol__0105</t>
  </si>
  <si>
    <t>Kompletace zásuvek a ovladačů</t>
  </si>
  <si>
    <t>Pol__0106</t>
  </si>
  <si>
    <t>Instalace a připojení svítidel</t>
  </si>
  <si>
    <t>Pol__0107</t>
  </si>
  <si>
    <t>Světelná zkouška a kontrola umístění svítidel F1, upřesnění délek a uchycení LED modulů Ma</t>
  </si>
  <si>
    <t>Pol__0108</t>
  </si>
  <si>
    <t>Připojení rozváděče RS a ovládacího panelu</t>
  </si>
  <si>
    <t>Pol__0109</t>
  </si>
  <si>
    <t>Projekt skutečného stavu</t>
  </si>
  <si>
    <t>Pol__0110</t>
  </si>
  <si>
    <t>Programování a nastavení světelných scén</t>
  </si>
  <si>
    <t>Pol__0111</t>
  </si>
  <si>
    <t>Revize elektroinstalace</t>
  </si>
  <si>
    <t>Pol__0112</t>
  </si>
  <si>
    <t>Doprava, produkce</t>
  </si>
  <si>
    <t>Pol__0113</t>
  </si>
  <si>
    <t>Likvidace a odvoz odpadu z realizace</t>
  </si>
  <si>
    <t>Pol__0114</t>
  </si>
  <si>
    <t>Předání, zaškolení</t>
  </si>
  <si>
    <t>K1.01a</t>
  </si>
  <si>
    <t>K1.1a Sokl sala terreny u terasy, délka 15,6 m, výška cca 0,5m</t>
  </si>
  <si>
    <t>Sokl se skládá z opracovaných kvádrů středně zrnitého pískovce žluto okrové barvy, povrch kamenných prvků je znečištěn prachovými depozity, povětrnostními vlivy, načernalými depozity a lokálně načernalou vrstvou sádrovcové krusty. Spárování je uvolněné. V desce  velkoformátové dlažby v jižní arkádě je prasklina. V prvním stupni schodiště ve střední arkádě je nevhodná betonová plomba. Nízký sokl sloupů je silně znečištěn a má narušené spárování.</t>
  </si>
  <si>
    <t>Restaurátorské očištění, konzervace a oprava dle obecného postupu formulovaného v restaurátorském záměru.</t>
  </si>
  <si>
    <t>K1.01c</t>
  </si>
  <si>
    <t>K1.1c Stávající schodiště před salou terrenou, plocha 3m2</t>
  </si>
  <si>
    <t>schodiště se skládá ze tří rovných stupňů a je umístěno v prostřední arkádě, každý stupeň je složen ze dvou částí</t>
  </si>
  <si>
    <t>Restaurátorské očištění, konzervace a oprava</t>
  </si>
  <si>
    <t>K1.02</t>
  </si>
  <si>
    <t>K1.2 Kamenná dlažba průchodu</t>
  </si>
  <si>
    <t>Kamenná dlažba průchodu na severní straně sala terreny – je původní, má obdélníkový formát různých rozměrů až 45 x 92 cm. Použitý pískovec je středně až hrubě zrnitý, převážně sytě okrové barvy</t>
  </si>
  <si>
    <t>na severní straně sala terreny - povrch dlažby je znečištěn prachovými depozity  a lokálně načernalou vrstvou sádrovcové krusty. Skvrny od omítek a štuku vznikly při dílčích opravách severní zdi sala tereny a jejich sloupů. Spárování mezi deskami je narušené. Některé dlaždice vykazují praskliny a mají povrch narušený korozí. Dlažba u průchodu na západní straně je u prahu propadlá.</t>
  </si>
  <si>
    <t>Viz detail výkresu D.1.1.02-B.</t>
  </si>
  <si>
    <t>K1.03a</t>
  </si>
  <si>
    <t>K1.3a Balustráda A, 14,5 m délka, výška 1m</t>
  </si>
  <si>
    <t>Je staticky narušena. Sloupky, prahy, balustry a madla jsou vychýleny z vodorovné pozice. Povrch pískovce je silně znečištěn načernalými depozity a sádrovcovou krustou. Západní pole balustrády je zarostlé popínavou zelení – břečťanem. Místy se vyskytuje znečištění mikrovegetací – řasou, mechy a lišejníky. Plastické doplňky z poslední opravy dožívají – mají nevhodnou strukturu a barevnost, některé se uvolňují. V minulosti byly vyměněny silně narušené balustry za kopie z hořického pískovce.</t>
  </si>
  <si>
    <t>- přezdění parapetu, přespárování parapetu</t>
  </si>
  <si>
    <t>- inventární plán s číslováním prvků a fotodokumentace postupu demontáže</t>
  </si>
  <si>
    <t>- postupná demontáž a číslování madel a hlavic sloupků a uskladnění</t>
  </si>
  <si>
    <t>- postupná demontáž a očíslování balustrů a sloupků a uskladnění</t>
  </si>
  <si>
    <t>- postupná demontáž a očíslování dílů trnože a patek sloupků a uskladnění</t>
  </si>
  <si>
    <t>- postupné osazení prvků trnože a patek balustrády</t>
  </si>
  <si>
    <t>- postupné osazení balustrů a madel a hlavic sloupků balustrád</t>
  </si>
  <si>
    <t>- sejmutí nečistot, omytí,  lokální zpevnění,  plomby a protézy, nové spárování vápennou maltou a tmelem,  částečné retuše spárování, barevné retuše,  biocidní preventivní ošetření</t>
  </si>
  <si>
    <t>- hydrofobizace "</t>
  </si>
  <si>
    <t>K1.04a</t>
  </si>
  <si>
    <t>K1.4a Balustráda v otvoru edikuly E1, délka 1,4m</t>
  </si>
  <si>
    <t>Balustráda v otvoru edikuly se skládá z profilovaného prahu a madla,  které jsou zazděny do bočních stran otvoru. Má 3 balustry čtvercového průřezu. Výška balustrů je 75 cm, šíře 25,5 cm. Práh i madlo mají shodnou profilaci jako balustráda na severní straně. Sokl pod balustrádou je složen z kamenných kvádrů. Balustráda je vysekána z hrubozrnného pískovce světle šedo okrové barvy.</t>
  </si>
  <si>
    <t>Doplňující sondážní průzkum kotvení balustrády, šetrná demontáž balustrády v šíři průchodu edikuly, uložení k druhotnému využití.</t>
  </si>
  <si>
    <t>K1.04b</t>
  </si>
  <si>
    <t>K1.4b Kamenný štít edikuly E1, dle stavebních výkresů, délka 3.5m, šířka 1.3m, výška 2.1m,</t>
  </si>
  <si>
    <t>Kamenný štítový nástavec je ve tvaru nízkého segmentu. Na stříšce jsou osazeny tři piniové šišky. Spodní část nástavce obíhá profilovaná římsa, která kopíruje členění ploch zděnými pilastry. Shodný profil má římsa nízkého segmentu. Plocha ve štítu je rovná, odstupňována je v osách nad pilastry. Architektura štítu je složena z více prvků. Piniové šišky mají shodné tvarosloví, prostřední má tvarově bohatší podstavec.</t>
  </si>
  <si>
    <t>Povrch kamene je silně  znečištěn povětrnostními vlivy, mikrovegetací, načernalými depozity a načernalou vrstvou sádrovcové krusty. Po obvodu styčných spár se objevují jemné praskliny – je to známka statického narušení – rozestupují se díly kamenných prvků od korunní římsy. Povrch pískovce ve srážkových stínech je narušen korozí (podhledy říms). Kamenosochařská výzdoba je v obdobném stavu. Prostřední piniová šiška je ve střední části roztržena korozí železného trnu a její podstavec ve spodní části rovněž. V minulosti byly již krčky podstavců nahrazeny kamennými vložkami. Povrch šišek a podstavců je silně znečištěn načernalými depozity, sádrovcovou krustou a mikrovegetací – řasou, mechy, lišejníky.</t>
  </si>
  <si>
    <t>"Restaurování kamenosochařských prvků architektury EDIKUL v detailním provedení dle podrobného popisu, požadavků a technologických postupů předběžného restaurátorského záměru</t>
  </si>
  <si>
    <t>- hloubkové přespárování</t>
  </si>
  <si>
    <t>- předběžné zpevnění (konsolidace) nejvíce narušených míst organokřemičitým     nehydrofobním roztokem</t>
  </si>
  <si>
    <t>- odstranění hrubých nečistot (mechů, lišejníků, krust) starých a nevhodných vysprávek, mechanicky kovovými špachtlemi a silonovými kartáčky</t>
  </si>
  <si>
    <t>- biocidní ošetření, standard (standard roztok Sanatop Liquid Profi ve vodě 1:9)</t>
  </si>
  <si>
    <t>- omytí nízkotlakou vodní párou s přídavkem saponátu, (standard Kaercher)</t>
  </si>
  <si>
    <t>- očištění pomocí čistících past, snímaní načernalých krust, opakované zábaly pasty, (standard pasta FG Aqua Praha)</t>
  </si>
  <si>
    <t>- celkové zpevnění organokřemičitany, smáčení organokřemičitým nehydrofobním konsolidantem (standard Porosil Z30, Funkosil 300, Ifest OH100) až do nasycení</t>
  </si>
  <si>
    <t>- kamenické doplňky, kamenické vložky větších poškození, pískovec Božanov a Pirna, opracování povrchu sekáním, jehličkováním, příp.opískováním</t>
  </si>
  <si>
    <t>- přespárování, probarvenou spárovací hmotou s hydraulickým pojivem</t>
  </si>
  <si>
    <t>- přespárování namáhaných spár spárovací hmotou modifikovanou plastifikátorem</t>
  </si>
  <si>
    <t>- výměna Fe prvků za nerezové, kramle s kovářskou povrchovou úpravou</t>
  </si>
  <si>
    <t>- barevné retuše, organokřemičitý slabě hydrofobní roztok (standard Porosil ZV20)</t>
  </si>
  <si>
    <t>- preventivní biocidní ošetření, standard roztok (standard Sanatop Liquid Profi ve vodě 1:15)</t>
  </si>
  <si>
    <t>- hydrofobizace provedena siloxanovým přípravkem (standard Porosil VV 5 Plus)"</t>
  </si>
  <si>
    <t>K1.07a</t>
  </si>
  <si>
    <t>K1.7a Replika kašny a podstavce sochy Neptuna, rozměry dle výkresu detailu, půdorys 1,4 x 1,4 m</t>
  </si>
  <si>
    <t>V současné době originál umístěn v exteriérových prostorách Oblastního muzea Děčín</t>
  </si>
  <si>
    <t>Nová kamenná profilovaná ozdobná kašna a nový kamenný barokně bohatě profilovaný podstavec sochy, osazené na novém betonovém základu,replika kašny a podstavce sochy dle originálu z pískovcového kamene z lomu z Pirny. Vodní technologie též viz samostatná část. Viz detailní výkres D.1.1.16.</t>
  </si>
  <si>
    <t>K1.10</t>
  </si>
  <si>
    <t>Nové kamenné sedátko výklenku, 1,6x0,6m, tl. 80mm</t>
  </si>
  <si>
    <t>Nové kamenné sedátko, zaoblené vnější hrany, rozměry cca 1,6 x 0,5 x 0,1 m.  Viz detail výkresu D.1.1.22.</t>
  </si>
  <si>
    <t>K1.12</t>
  </si>
  <si>
    <t>Půlkruhová kašna horní, půdorys 2,6 x 1,3m, výška 0,5m</t>
  </si>
  <si>
    <t>Nová kamenná pískovcová kašna, půlkruhového tvaru s chrličem, nerez ocelové kovářsky upravené skoby, olověná vnitřní izolace stěn tl. 1mm, olověná vnitřní izolace dna tl. 2 mm. Vodní technologie též viz samostatná část projektu. Detailní profilace a provedení kašny dle výkresu D.1.1.19.</t>
  </si>
  <si>
    <t>K1.17</t>
  </si>
  <si>
    <t>Stávající kamenný portál, šířka 1.8m, výška 2,4m</t>
  </si>
  <si>
    <t>V současné době zazděný obdélný kamenný pískovcový obdélný portál, po obvodě zvýrazněn úzkou</t>
  </si>
  <si>
    <t>plochou lištou. Vnitřní hrana je opatřena polodrážkou.</t>
  </si>
  <si>
    <t>Obnova průchodu, kontrola a restaurování ostění portálu dle restaurátorského průzkumu, včetně odkrytí a repase (či výměny)  stávajícího kamenného prahu.</t>
  </si>
  <si>
    <t>Viz detail výkresu D.1.1.28.</t>
  </si>
  <si>
    <t>K2.01</t>
  </si>
  <si>
    <t>K2.1 Kamenná koruna opěrné severní zdi a koruna zdiva západní bašty, délka 25m, šířka 1m</t>
  </si>
  <si>
    <t>Povrch koruny zdiva bašty a opěrných zdí je znečištěn povětrnostními vlivy a mikrovegetací.  Povrch pískovce je narušen korozí. Spárování je narušené a uvolňuje se. Dochází k rozvolňování zdiva</t>
  </si>
  <si>
    <t>K2.02a</t>
  </si>
  <si>
    <t>K2.2a Balustráda B, délka 19 m, výška 1,1m</t>
  </si>
  <si>
    <t>Je staticky narušena. Příčinou je rozvolnění kamenného zdiva pod prahem balustrády. Jednotlivé prvky jsou vychýleny a jsou uvolněné. U západního napojení nároží došlo k roztažení dílů sloupku ve styčné spáře. Povrch pískovce je silně  znečištěn povětrnostními vlivy, načernalými depozity a sádrovcovou krustou. V minulosti byly dva balustry nahrazeny kopiemi z hořického pískovce. Povrch pískovce je lokálně narušen korozí. Doplňky z předchozí opravy dožívají. Spárování je uvolněné. Místy  je vyskytuje mechanické poškození. Chybí hrany a nároží balustrů, hlavic a patek.</t>
  </si>
  <si>
    <t>"</t>
  </si>
  <si>
    <t>K2.03a</t>
  </si>
  <si>
    <t>K2.3a Kamenný štít edikuly E2, dle stavebních výkresů, délka 3.5m, šířka 1.3m, výška 2.1m,</t>
  </si>
  <si>
    <t>"Kamenný štítový nástavec je ve tvaru nízkého trojúhelníku. Korunní římsa edikuly je profilovaná, půdorysně kopíruje členění ploch pilastry. Shodný profil má stříška štítu. Profil nad pilastry je půdorysně odstupňován. Výplň štítu je rovná. Architektura štítu je složena z více prvků. Na vrcholu štítu je na nízkém soklu osazen stylizovaný květ. Po stranách jsou osazeny piniové šišky na nízkých rovných plintusech.</t>
  </si>
  <si>
    <t>Po obvodu styčných spár se objevují jemné praskliny. Dochází k mírnému statickému narušení. Povrch kamene je silně znečištěn povětrnostními vlivy, načernalými depozity a načernalou vrstvou sádrovcové krusty. Lokálně se vyskytuje znečištění mikrovegetací – řasou, mechy a lišejníky. Ve srážkových stínech je povrch pískovce narušen korozí a krakely sádrovcové krusty. Spárování je narušené. Místy se vyskytuje mechanické poškození. Doplňky z předchozí opravy dožívají a uvolňují se. U podstavců piniových šišek po stranách byly již  jejich horní části nahrazeny kamenickými vložkami."</t>
  </si>
  <si>
    <t>- revize stavu, částečné rozebrání a znovusestavení, hloubkové přespárování</t>
  </si>
  <si>
    <t>K2.03b</t>
  </si>
  <si>
    <t>K2.3b Kamenné madlo balkonu edikuly E2, délka 3m</t>
  </si>
  <si>
    <t>"Kamenné madlo balkonu je rovné. Vnější plocha předstupuje před líc zdiva. Vnitřní je v líci s omítkou zdiva. Madlo má oblé nároží. Je složeno z více prvků spojených kramlemi.</t>
  </si>
  <si>
    <t>Povrch madla je silně znečištěn načernalými depozity a načernalou vrstvou sádrovcové krusty. Povrch pískovce je narušen korozí. Spárování je narušené. "</t>
  </si>
  <si>
    <t>K2.03c</t>
  </si>
  <si>
    <t>K2.3c Kamenná deska nad konzolou balkonu edikuly E2, rozměry 1,5x1,5m, tl. 150mm</t>
  </si>
  <si>
    <t>"Kamenná konzole balkonu s deskou – konzole se skládá ze dvou    prvků. Boční strany jsou rovné. Čelní strana má jednoduchý profil. Podhled balkonu je zarostlý popínavou zelení. Vysekány jsou ze středně zrnitého pískovce.</t>
  </si>
  <si>
    <t>K2.03d</t>
  </si>
  <si>
    <t>K2.3d Kamenná konzole pod ballkonem E2, 2 kusy délky 1,5m, 2 kusy délky 1,2m</t>
  </si>
  <si>
    <t>K3.1a</t>
  </si>
  <si>
    <t>Balustráda C, délka 17 m, výška 1,1 m</t>
  </si>
  <si>
    <t>Balustráda C je staticky narušena. Příčinou je rozvolnění kamenného zdiva pod prahem balustrády a uvolnění ložné spáry. Západní část balustrády je zarostlá popínavou zelení – břečťanem. Povrch pískovce je silně znečištěn povětrnostními vlivy, načernalými depozity a sádrovcovou krustou. V minulosti byly čtyři balustry nahrazeny kopiemi z hořického pískovce. Povrch pískovce je narušen korozí. Doplňky z předchozí opravy dožívají. Spárování je uvolněné. Místy se vyskytuje mechanické poškození – chybí hrany a nároží balustrů, hlavic a patek."</t>
  </si>
  <si>
    <t>K3.2a</t>
  </si>
  <si>
    <t>Kamenný štít edikuly E3, dle stavebních výkresů, délka 3,2m, šířka 1,3m, výška 2,2m,</t>
  </si>
  <si>
    <t>římsa edikuly je profilovaná, půdorysně kopíruje členění ploch pilastry. Shodný profil má stříška štítu. Profil nad pilastry je půdorysně odstupňován. Výplň štítu je rovná. Architektura štítu je složena z více prvků. Na vrcholu štítu je na nízkém soklu osazen stylizovaný květ. Po stranách jsou osazeny piniové šišky na nízkých rovných plintech.</t>
  </si>
  <si>
    <t>Po obvodu styčných spár se objevují jemné praskliny. Dochází k mírnému statickému narušení. Povrch kamene je silně znečištěn povětrnostními vlivy, načernalými depozity a načernalou vrstvou sádrovcové krusty. Lokálně se vyskytuje znečištění mikrovegetací – řasou, mechy a lišejníky. Ve srážkových stínech je povrch pískovce narušen korozí a krakely sádrovcové krusty. V kamenném prvku ve středu štítu je vodorovná prasklina. Povrch kamene je narušen korozí. Doplňky i spárování z předešlé opravy byly provedeny s vysokým podílem cementu. Cementový pačok byl přetažen i na povrch pískovce. Doplňky dožívají a uvolňují se. Kámen pod nimi je narušen korozí. Lokálně se vyskytuje mechanické poškození – chybí části hran a nároží profilů říms. Tento štít je nejvíce poškozený. U podstavců piniových šišek - po stranách – byly již jejich části nahrazeny kamenickými vložkami. Sokl pod květem na vrcholu štítu je roztržen korozí železného trnu."</t>
  </si>
  <si>
    <t>K3.2c</t>
  </si>
  <si>
    <t>Nové kamenné madlo nového balkonu edikuly E3, délka 3m</t>
  </si>
  <si>
    <t>Nové madlo, profilace, materiál a tvar dle balkonu edikuly E2. Viz detailní výkres D.1.1.23.</t>
  </si>
  <si>
    <t>K3.2d</t>
  </si>
  <si>
    <t>Nová kamenná deska balkonu edikuly E3, rozměry 1,5x1,5m, tl. 150mm</t>
  </si>
  <si>
    <t>Nová deska, profilace, materiál a tvar dle balkonu edikuly E2. Viz detailní výkres D.1.1.23.</t>
  </si>
  <si>
    <t>K3.2e</t>
  </si>
  <si>
    <t>Nová kamenné konzole balkonu edikuly E4, 2 kusy délky 1,5m, 2 kusy délky 1,2m</t>
  </si>
  <si>
    <t>Nová dvojice konzol, profilace, materiál a tvar dle balkonu edikuly E2. Viz detailní výkres D.1.1.23.</t>
  </si>
  <si>
    <t>K3.8</t>
  </si>
  <si>
    <t>Kruhová kašna středová, průměr 2,15m, výška 1,1m</t>
  </si>
  <si>
    <t>Nová kamenná kašna, kruhového tvaru s fontánou, nerez ocelové kovářsky upravené skoby, olověná vnitřní izolace stěn tl. 1mm, olověná vnitřní izolace dna tl. 2 mm. Vodní technologie též viz samostatná část projektu. Detailní profilace a provedení kašny dle výkresu D.1.1.20. .</t>
  </si>
  <si>
    <t>K4.1</t>
  </si>
  <si>
    <t>Kamenná koruna opěrné severní zdi a koruna zdiva východní bašty, délka 20m, šířka 1m</t>
  </si>
  <si>
    <t>Povrch koruny zdiva a opěrných zdí je znečištěn povětrnostními vlivy a mikrovegetací. Pískovec je na povrchu narušen korozí. Spárování je porušené a uvolňuje se. Dochází k rozvolňování zdiva.</t>
  </si>
  <si>
    <t>K4.2a</t>
  </si>
  <si>
    <t>Balustráda D, délka 18 m, výška 1,1m</t>
  </si>
  <si>
    <t>Čtyři pole balustrády jsou staticky narušena. Příčinou je rozvolnění kamenného zdiva pod prahem balustrády a uvolnění ložné spáry. Povrch pískovce je znečištěn mikrovegetací – řasou, lišejníky a mechy, povětrnostními vlivy, načernalými depozity a lokálně i sádrovcovou krustou. V některých hlavicích chybí spojovací železné kramle. Místy se vyskytuje mechanické poškození. Chybí části profilů madel a hlavic, hrany balustrů. Nárožní sloup na severovýchodním nároží balustrády je zděný z kamenných kvádrů je součástí zdiva opěrné zdi pod balustrádou. Zdivo zdi i pilíře je staticky narušeno. Kamenné prvky pilíře – profilovaná hlavice, sokl a plintus  chybějícího prvku – ulomené piniové šišky s podstavcem ve tvaru vázy (jako na vrcholu štítu horní edikuly) jsou znečištěny mikrovegetací, povětrnostními vlivy, načernalými depozity a  lokálně  sádrovcovou krustou. Chybí spojovací železné kramle mezi hlavicí pilíře a hlavicí sloupku balustrády a madlem balustrády.                                                                                              Krátká cihelná zídka vedle edikuly E3 bude odstraněna včetně betonového základu, v tomto místě bude situováno nové kamenné schodište na východní baštu.</t>
  </si>
  <si>
    <t>Restaurátorské očištění, konzervace a oprava dle obecného postupu formulovaného v restaurátorském záměru. Kompletní rozebrání, transfer, restaurování a opětovné sestavení na místě, spoje nerezové kovářsky opracované kramle.                                 Restaurování balustrády dle předběžného restaurátorského záměru, podobně jako balustráda A, B, C.</t>
  </si>
  <si>
    <t>K4.7</t>
  </si>
  <si>
    <t>Kamenný štít edikuly E4, dle stavebních výkresů, délka 3,5m, šířka 1,3m, výška 2,1m</t>
  </si>
  <si>
    <t>Nově vytvořené, přesné repliky dle originálních prvků na stávající edikule E1. Detailně dle výkresu D.1.1.25 a dle originálu E.1.</t>
  </si>
  <si>
    <t>K4.8</t>
  </si>
  <si>
    <t>Kamenné ozdobné prvky edikuly E4</t>
  </si>
  <si>
    <t>Nově vytvořené, přesné repliky dle originálních prvků na stávající edikule E1. Detailně dle výkresu D.1.1.25 a dle originálů na E1.</t>
  </si>
  <si>
    <t>K4.9</t>
  </si>
  <si>
    <t>Půlkruhová kašna spodní, půdorys 2,6 x 1,3m, výška 0,5m</t>
  </si>
  <si>
    <t>K5.1b</t>
  </si>
  <si>
    <t>Deska na nárožní opěrné zdi (severovýchodní nároží) s profilací po obvodu., rozměry šířka 1,7m, délka 2,5, tl. 160mm</t>
  </si>
  <si>
    <t>Nárožní deska dlažby s obíhajícím profilem je uvolněna a staticky narušena. Příčinou je statické narušení kvádrového zdiva nároží opěrné zdi. Povrch dlažby je znečištěn mikrovegetací, povětrnostními vlivy a načernalými depozity. Spárování je uvolněné. Povrch je místy narušen korozí. "</t>
  </si>
  <si>
    <t>Znovuosazení kamenné desky po opravě kamenných podpůrných zdí šachty. Dle detailního výkresu D1.1.25</t>
  </si>
  <si>
    <t>K5.2</t>
  </si>
  <si>
    <t>Opěrná zeď velkoformátové dlažby a schodiště na severní straně, rozměry dle stavebních výkresů D.1.1, délka 30bm, výška 2m, šířka 0,3m</t>
  </si>
  <si>
    <t>Opěrná zeď velkoformátové dlažby a schodiště na severní straně je staticky narušena. Má narušené spárování a dochází k rozvolňování zdiva. Na nároží se vyklání.  Povrch kamene je silně znečištěn mikrovegetací, povětrnostními vlivy, načernalými depozity a načernalou sádrovcovou krustou. Je narušen korozí. V minulosti byly větší plochy plošně přetaženy omítkou a v ní bylo provedeno ryté spárování. Koruna opěrné zdi v koutě u schodiště zarůstá vegetací a je rozrušená."</t>
  </si>
  <si>
    <t>Restaurátorské očištění, konzervace a oprava dle obecného postupu formulovaného v restaurátorském záměru.   Odkrytí, vyčištění a revize stavu šachty a zdiva.                                                                                       Lokální rozebrání a opětové přezdění kamenného zdiva na vápennou maltu s hydraulickou příměsí, z kamenných pískovcových kvádrů pod schodištěm a ve stávající dlouhé šachtě pod velkoformátovou dlažbou nad schodištěm. Koordinace s realizací nové technologické šachty. Úprava skalního pískovcového masivu, odvodnění dna šachty.</t>
  </si>
  <si>
    <t>K5.3</t>
  </si>
  <si>
    <t>Balustráda E1, E2, půdorysná délka cca 5m</t>
  </si>
  <si>
    <t>Balustráda E1, E2 – balustráda při straně schodiště nevykazuje statické narušení. Je silně znečištěna mikrovegetací, povětrnostními vlivy, načernalými depozity a lokálně načernalou sádrovcovou krustou. Místy je narušeno spárování. Doplňky z minulých oprav dožívají. Lokálně je povrch narušen korozí. "</t>
  </si>
  <si>
    <t>- hydrofobizace  "</t>
  </si>
  <si>
    <t>K5.4</t>
  </si>
  <si>
    <t>Kamenné schodiště k terase před glorietem, rozměry dle stavebních výkresů D.1.1, délka 5m, šířka 9,5m</t>
  </si>
  <si>
    <t>"Kamenné schodiště k terase před glorietem má 13 stupňů v celé šíři. Stupně jsou složeny z několika dílů. Výška stupňů je 15 cm, šířka stupnice je 40 cm. Stupně mají profil obloun, pásek, výžlabek.</t>
  </si>
  <si>
    <t>Kamenné schodiště k terase před glorietem bylo přeosazováno v roce 1968. Nevykazuje větší statické poruchy. Některé stupně mají praskliny a jsou silně mechanicky poškozené. Chybí velké hmoty profilů často i části stupnic. Je narušeno spárování. Povrch pískovce je znečištěn povětrnostními vlivy, mikrovegetací, načernalými depozity a sádrovcovou krustou. Místy je pískovec narušen korozí.  "</t>
  </si>
  <si>
    <t>- bude provedeno kompletní přeložení stupňů z důvodu poklesu,  rozsednutí</t>
  </si>
  <si>
    <t>- úprava podloží, oprava kamenných podpěrných zídek</t>
  </si>
  <si>
    <t>- odstranění nevhodných spár v plném rozsahu</t>
  </si>
  <si>
    <t>- biocidní ošetření, mytí, zpevnění,  pružná hydroizolace v hloubce spár, standard Remmers, nové přespárování probarvenou vápennou spárovačkou s přísadou hydraulického pojiva,  plastické doplnění, preventivní biocidní ošetření, barevné retuše, hydrofobizace"</t>
  </si>
  <si>
    <t>K5.5</t>
  </si>
  <si>
    <t>Pítko, půdorys 1x1m, výška 1m</t>
  </si>
  <si>
    <t>Nové kamenné pítko tvořené profilovaným kamenným pískovcovým sloupkem a kašnou s dutinou pro instalace vody,  s osazením atypického ozdobného výtoku a instalací dle vodní technologie. Tvar a specifikace dle detailního výkresu D.1.1.21</t>
  </si>
  <si>
    <t>Balustráda A – se skládá ze 4 polí členěných sloupky s hlavicemi. V severovýchodní části je nároží a jedno pole je přistavěno k boční straně edikuly. Prostřední sloupky jsou zdvojené, dříky mají diamantový vzor. Práh a madlo balustrády je profilovaný. Balustry jsou rotační, výška je 75 cm. Nejširší průměr je 26 cm. Celková výška balustrády je 98 cm. Balustráda je vysekána z jemnozrnného až středně zrnitého pískovce světle šedo okrové barvy. Pod prahem balustrády je kamenné kvádrové zdivo.</t>
  </si>
  <si>
    <t>"Restaurování balustrády dle předběžného restaurátorského záměru včetně kompletního rozebrání a opětovné montáže.</t>
  </si>
  <si>
    <t>- stabilizace a restaurování balustrády</t>
  </si>
  <si>
    <t>- spoje nerezové spojovací kramle s kovářsky upraveným povrchem</t>
  </si>
  <si>
    <t>- plastické doplnění chybějících částí ve hmotě probarveným minerálním tmelem, pojivo (standard Tradical PF70), románský cement, sklářské písky a pigmenty</t>
  </si>
  <si>
    <t>Je zděna z pískovcových kvádrů nepravidelných rozměrů. Spáry jsou široké bez vyplňování úlomky. Střední hmota zdi je z lomového kamene. Koruna zdi je bez zakrytí a bez spádu. Část rovné opěrné zdi je zarostlá popínavou zelení.</t>
  </si>
  <si>
    <t>"Balustráda B – se skládá ze čtyř polí. Na západní straně navazuje na horní edikulu. Na východní straně je obrácena krátkým polem  na sever k prostřední edikule. Čtyři pole balustrády jsou symetricky členěna. Každé pole má sedm volných balustrů. Součástí sloupků jsou půlky balustrů. Práh i madlo balustrády jsou profilované. Výška balustrády je 106 cm, výška balustrů je 76 cm. Průřez je 26.5 x 26,5 cm. Dříky balustrády jsou rovné bez členění. Balustráda je vysekána z hrubozrnného pískovce světle šedo okrové barvy. Nárožní sloupek na východní straně se skládá ze dvou částí.</t>
  </si>
  <si>
    <t>Podhled balkonu s konzolkami je zarostlý popínavou zelení. Bez lešení není přístupný. Podhledová boční strana konzole je znečištěna sádrovcovou krustou a narušena korozí."</t>
  </si>
  <si>
    <t>Stávající kamenná DVOJICE podpůrných konzol pod deskou balkonu.</t>
  </si>
  <si>
    <t>"Balustráda C – se skládá ze čtyř polí a na západní straně  navazuje  na prostřední edikulu. Na východní straně  navazuje na dolní edikulu. Čtyři pole jsou symetricky členěna. Každé má po osmi volných balustrech. Půlky balustrů jsou součástí sloupků. Práh i madlo balustrády jsou profilované. Výška balustrády je 110 cm, výška balustrů je 75 cm. Balustry mají v průřezu tvar rovnostranného trojúhelníku. Délka strany je 30,5 cm. Plochy dříků jsou zdobeny diamantovým motivem. Balustráda je vysekána ze středně zrnitého až hrubozrnného pískovce světle šedo okrové barvy, Jednotlivé části madel a hlavic jsou spojeny železnými kovanými kramlemi.</t>
  </si>
  <si>
    <t>"Kamenný štítový nástavec je ve tvaru nízkého trojúhelníku. Korunní</t>
  </si>
  <si>
    <t>"Je zděna z pískovcových kvádrů nepravidelných rozměrů. Spáry jsou široké bez vyplňování úlomky. Střední hmota zdi je zděna z lomového kamene. Koruna</t>
  </si>
  <si>
    <t>zdi je bez zakrytí a bez spádu.</t>
  </si>
  <si>
    <t>"Krátká plná zídka navazuje kolmo k dolní edikule. Zídka je zděná z cihel. Na koruně zdiva je osazeno kamenné madlo s profilem. Madlo se skládá ze tří částí. Jeho profil neodpovídá profilu hlavic a madel na balustrádě. Madlo je k nárožní hlavici sloupku balustrády volně přiloženo bez napojení. Balustráda má čtyři pole. Každé pole má osm volných balustrů. Půlky balustrů jsou součástí sloupků. Práh i madlo balustrády jsou profilované. Výška balustrády je 110 cm. Výška balustrů je 75 cm. Balustry mají v průřezu nejširší rozměr 26,5 x 26,5 cm. Plochy dříků sloupků jsou rovné. Na východě je balustráda zakončena hranolovým pilířem zděným z pískovcových kvádrů na kterých jsou fragmenty omítky. Na pilíři je osazena profilovaná hlavice z jednoho kusu kamene. Hlavice je půdorysně členěna podle zdiva pilíře. Profil hlavice navazuje na profil madla balustrády. Na hlavici je osazen nízký sokl čtvercového formátu a na něm plintus s patkou uraženého rotačního prvku. ( piniové šišky na podstavci ve tvaru vázy). Balustráda je vysekána ze středně zrnitého až hrubozrnného pískovce světle šedo okrové barvy. Díly madel jsou spojován železnými kramlemi.</t>
  </si>
  <si>
    <t>Krátká plná zídka přiléhá k boku dolní edikuly. Je novodobá, vyzděná  na vysokém betonovém základu, který není založen do terénu. Zídka je staticky narušena. Použité cihly nejsou kvalitní. Místy dochází k jejich rozpadu.  Použitá kamenná madla mají jiný profil než madla na balustrádě. Na části zídky u edikuly byly doplněny betonovou mazaninou. Nárožní sloupek je ze západní strany přizděný. Profil hlavice je na západní straně přetažen silnou vrstvou omítky.</t>
  </si>
  <si>
    <t>"Deska na nárožní opěrné zdi (severovýchodní nároží) má po obvodu profil. Půdorysně je na nároží zaoblena s odstupňováním. Na desce stálo zdivo (patrně čtvrté edikuly).</t>
  </si>
  <si>
    <t>"Opěrná zeď velkoformátové dlažby a schodiště  je vystavěna z kamenných kvádrů. Spáry jsou v líci zdiva místy s rytým spárováním. Jsou vysekány ze středně zrnitého až hrubozrnného pískovce světle šedo okrové barvy.</t>
  </si>
  <si>
    <t>"Balustráda E1, E2 lemuje schodiště na severní straně. Madla a prahy balustrády jsou profilovaná. Balustráda má dvě pole. Dříky sloupků jsou zdobeny diamantovým motivem. Pole má šest balustrů volných. Půlky balustrů jsou součástí sloupků. Schodiště vede přes celou šíři terasy od balustrády ke zdi Dlouhé jízdy.</t>
  </si>
  <si>
    <t>"Restaurování schodiště z kamenných stupnů včetně kompletního rozebrání a opětovné montáže dle předběžného restaurátorského záměru.</t>
  </si>
  <si>
    <t>- kamenické doplňky, plomby, protézy, výměny</t>
  </si>
  <si>
    <t>167151101</t>
  </si>
  <si>
    <t>Nakládání výkopku z hornin třídy těžitelnosti I, skupiny 1 až 3 do 100 m3</t>
  </si>
  <si>
    <t>Nakládání, skládání a překládání neulehlého výkopku nebo sypaniny strojně nakládání, množství do 100 m3, zhorniny třídy těžitelnosti I, skupiny 1 až 3</t>
  </si>
  <si>
    <t xml:space="preserve">(V0*0,3)+(16,035*0,4) : </t>
  </si>
  <si>
    <t>158,064</t>
  </si>
  <si>
    <t>SP1</t>
  </si>
  <si>
    <t>Přesun hmot svislý bez naložení do dopravní nádoby avšak s vyprázdněním dopravní nádoby na hromadu, nebo do dopravního prostředku přes 8 do 12 m</t>
  </si>
  <si>
    <t>Přesun hmot svislý bez naložení do dopravní nádoby avšak s vyprázdněním dopravní nádoby na hromadu nebo do dopravního prostředku přes 8 do 12 m</t>
  </si>
  <si>
    <t>Poznámka k položce:</t>
  </si>
  <si>
    <t>Doplnění zeminy, +20% na slehnutí</t>
  </si>
  <si>
    <t xml:space="preserve">(((v0*0,3)*1,8)*1,2)+(16,035*0,4) : </t>
  </si>
  <si>
    <t>333,978</t>
  </si>
  <si>
    <t>161151104</t>
  </si>
  <si>
    <t>Svislé přemístění výkopku z horniny třídy těžitelnosti I, skupiny 1 až 3 hl výkopu přes 8 do 12 m</t>
  </si>
  <si>
    <t>Svislé přemístění výkopku strojně bez naložení do dopravní nádoby avšak s vyprázdněním dopravní nádoby na hromadu nebo do dopravního prostředku z horniny třídy těžitelnosti I skupiny 1 až 3 při hloubce výkopu přes 8 do 12 m</t>
  </si>
  <si>
    <t>167111121</t>
  </si>
  <si>
    <t>Skládání nebo překládání výkopku z horniny třídy těžitelnosti I, skupiny 1 až 3 ručně</t>
  </si>
  <si>
    <t>Nakládání, skládání a překládání neulehlého výkopku nebo sypaniny ručně skládání nebo překládání, zhornin třídy těžitelnosti I, skupiny 1 až 3</t>
  </si>
  <si>
    <t>162301101</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</si>
  <si>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</si>
  <si>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</si>
  <si>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Odstranění stávající vrstvy zeminy o mocnosti 30cm a odvoz na skládku.</t>
  </si>
  <si>
    <t>181301113</t>
  </si>
  <si>
    <t>Rozprostření ornice tl vrstvy do 200 mm pl přes 500 m2 v rovině nebo ve svahu do 1:5</t>
  </si>
  <si>
    <t>Rozprostření a urovnání ornice v rovině nebo ve svahu sklonu do 1:5 při souvislé ploše přes 500 m2, tl. vrstvy přes 150 do 200 mm</t>
  </si>
  <si>
    <t xml:space="preserve">V0 : </t>
  </si>
  <si>
    <t>505,5</t>
  </si>
  <si>
    <t>103211000</t>
  </si>
  <si>
    <t>zahradní substrát, prosátý, propařený, bezplevelný</t>
  </si>
  <si>
    <t>Rašelina substrátová zahradní substrát pro výsadbu     VL</t>
  </si>
  <si>
    <t xml:space="preserve">((V0*0,2)*1,2)*1,03 : </t>
  </si>
  <si>
    <t>124,9596</t>
  </si>
  <si>
    <t>183403153</t>
  </si>
  <si>
    <t>Obdělání půdy hrabáním v rovině a svahu do 1:5</t>
  </si>
  <si>
    <t>Obdělání půdy hrabáním v rovině nebo na svahu do 1:5</t>
  </si>
  <si>
    <t>183403161</t>
  </si>
  <si>
    <t>Obdělání půdy válením v rovině a svahu do 1:5</t>
  </si>
  <si>
    <t>Obdělání půdy válením v rovině nebo na svahu do 1:5</t>
  </si>
  <si>
    <t>oc</t>
  </si>
  <si>
    <t>D+M obrubník ocelový - pásovina šířka 100 mm, tloušťka 6 mm, bez povrchové úpravy; atypický výrobek, ohýbaný a následně svařovaný,kotvený po 50cm betonářskou ocelí délky 50cm</t>
  </si>
  <si>
    <t>bm</t>
  </si>
  <si>
    <t>D+M obrubník ocelový - pásovina šířka 100 mm, tloušťka 6 mm, bez povrchové úpravy; atypický výrobek ohýbaný a následně svařovaný,kotvený po 50cm betonářskou ocelí délky 50cm</t>
  </si>
  <si>
    <t xml:space="preserve">1025,7 : </t>
  </si>
  <si>
    <t>1025,7</t>
  </si>
  <si>
    <t>ds</t>
  </si>
  <si>
    <t>dřevěná šablona</t>
  </si>
  <si>
    <t>998231311</t>
  </si>
  <si>
    <t>Přesun hmot pro sadovnické a krajinářské úpravy vodorovně do 5000 m</t>
  </si>
  <si>
    <t>Přesun hmot pro sadovnické a krajinářské úpravy dopravní vzdálenost do 5000 m</t>
  </si>
  <si>
    <t>998231411</t>
  </si>
  <si>
    <t>Ruční přesun hmot pro sadovnické a krajinářské úpravy do 100 m</t>
  </si>
  <si>
    <t>Přesun hmot pro sadovnické a krajinářské úpravy - ručně bez užití mechanizace vodorovná dopravní vzdálenost do 100 m</t>
  </si>
  <si>
    <t xml:space="preserve">V12 : </t>
  </si>
  <si>
    <t>82,8</t>
  </si>
  <si>
    <t>z1</t>
  </si>
  <si>
    <t>kompost</t>
  </si>
  <si>
    <t xml:space="preserve">(V12*0,1)*1,03 : </t>
  </si>
  <si>
    <t>8,5284</t>
  </si>
  <si>
    <t>M6</t>
  </si>
  <si>
    <t>Terracotem - půdní kondicioner</t>
  </si>
  <si>
    <t xml:space="preserve">(V12*0,2)*1,03 : </t>
  </si>
  <si>
    <t>17,0568</t>
  </si>
  <si>
    <t>183403113.1</t>
  </si>
  <si>
    <t>Obdělání půdy frézováním v rovině a svahu do 1:5</t>
  </si>
  <si>
    <t>Obdělání půdy  frézováním v rovině nebo na svahu do 1:5</t>
  </si>
  <si>
    <t>70% plochy, 1x ročně</t>
  </si>
  <si>
    <t>184802111</t>
  </si>
  <si>
    <t>Chemické odplevelení před založením kultury nad 20 m2 postřikem na široko v rovině a svahu do 1:5</t>
  </si>
  <si>
    <t>Chemické odplevelení půdy před založením kultury, trávníku nebo zpevněných ploch  o výměře jednotlivě přes 20 m2 v rovině nebo na svahu do 1:5 postřikem na široko</t>
  </si>
  <si>
    <t>cho</t>
  </si>
  <si>
    <t>Roundup</t>
  </si>
  <si>
    <t>l</t>
  </si>
  <si>
    <t xml:space="preserve">(V12*0,003)*1,03 : </t>
  </si>
  <si>
    <t>0,25585</t>
  </si>
  <si>
    <t>183111112</t>
  </si>
  <si>
    <t>Hloubení jamek bez výměny půdy zeminy tř 1 až 4 objem do 0,005 m3 v rovině a svahu do 1:5</t>
  </si>
  <si>
    <t>Hloubení jamek pro vysazování rostlin v zemině tř.1 až 4 bez výměny půdy  v rovině nebo na svahu do 1:5, objemu přes 0,002 do 0,005 m3</t>
  </si>
  <si>
    <t xml:space="preserve">V11 : </t>
  </si>
  <si>
    <t>624</t>
  </si>
  <si>
    <t>184102111</t>
  </si>
  <si>
    <t>Výsadba dřeviny s balem D do 0,2 m do jamky se zalitím v rovině a svahu do 1:5</t>
  </si>
  <si>
    <t>Výsadba dřeviny s balem do předem vyhloubené jamky se zalitím v rovině nebo na svahu do 1:5, při průměru balu přes 100 do 200 mm</t>
  </si>
  <si>
    <t>M047</t>
  </si>
  <si>
    <t>Rosa ´Hella´, (´Innocencia´, ´Medeo´), ko2l, 3 výhony</t>
  </si>
  <si>
    <t>Rosa ´Hella´, (´Innocancia´, ´Medeo´), ko2l, 3 výhony</t>
  </si>
  <si>
    <t>M048</t>
  </si>
  <si>
    <t>Rosa ´Diamant´, ko2l, 3 výhony</t>
  </si>
  <si>
    <t>M049</t>
  </si>
  <si>
    <t>Rosa ´Gracefulpalace´, ko2l, 3 výhony</t>
  </si>
  <si>
    <t>M050</t>
  </si>
  <si>
    <t>Rosa ´Petticoat´, ( ´Escimo´), ko2l, 3 výhony</t>
  </si>
  <si>
    <t>M036</t>
  </si>
  <si>
    <t>Rosa ´Sea foam´, ko2l, 3 výhony</t>
  </si>
  <si>
    <t>M051</t>
  </si>
  <si>
    <t>Rosa ´Lilack Topaz´ ko2l, 3 výhony</t>
  </si>
  <si>
    <t>M052</t>
  </si>
  <si>
    <t>Rosa ´Baronesse´, ko2l, 3 výhony</t>
  </si>
  <si>
    <t>M053</t>
  </si>
  <si>
    <t>Rosa ´Orienta shila´, (´Charmant´), ko2l, 3 výhony</t>
  </si>
  <si>
    <t>M054</t>
  </si>
  <si>
    <t>Rosa ´Rosengráfin Marie Henriette´, ko2l, 3 výhony</t>
  </si>
  <si>
    <t>M010</t>
  </si>
  <si>
    <t>Rosa ´Ballade´  (Pomonaella), ko2l, 3 výhony</t>
  </si>
  <si>
    <t>M011</t>
  </si>
  <si>
    <t>Rosa ´Duftwole´,(´Magic rokoko´), ko2l, 3 výhony</t>
  </si>
  <si>
    <t>M012</t>
  </si>
  <si>
    <t>Rosa ´Dominica´, ko2l, 3 výhony</t>
  </si>
  <si>
    <t>M013</t>
  </si>
  <si>
    <t>Rosa ´Manora´, ko2l, 3 výhony</t>
  </si>
  <si>
    <t>M014</t>
  </si>
  <si>
    <t>Rosa ´Gaujard´, ( Lidka), ko2l, 3 výhony</t>
  </si>
  <si>
    <t>M015</t>
  </si>
  <si>
    <t>Rosa ´Baronesse´,(´Biedermeier´, ´Fortuna´), ko2l, 3 výhony</t>
  </si>
  <si>
    <t>M016</t>
  </si>
  <si>
    <t>Rosa ´Larisa´, (´Neon´, ´Pomponella´), ko2l, 3 výhony</t>
  </si>
  <si>
    <t>M017</t>
  </si>
  <si>
    <t>Rosa ´Lilac topaz´, ko2l, 3 výhony</t>
  </si>
  <si>
    <t>M018</t>
  </si>
  <si>
    <t>Rosa ´Novalis´, ko2l, 3 výhony</t>
  </si>
  <si>
    <t>M019</t>
  </si>
  <si>
    <t>Rosa ´Apricola´,(´Maxivita´), ko2l, 3 výhony</t>
  </si>
  <si>
    <t>M020</t>
  </si>
  <si>
    <t>Rosa ´Bernstein´,(´Sweet dream´,Sweet magic´), ko2l, 3 výhony</t>
  </si>
  <si>
    <t>M021</t>
  </si>
  <si>
    <t>Rosa ´Solero´, ko2l, 3 výhony</t>
  </si>
  <si>
    <t>M022</t>
  </si>
  <si>
    <t>Rosa ´Sommersone´,(´Goldilocks´,´ Kontrast´), ko2l, 3 výhony</t>
  </si>
  <si>
    <t>M023</t>
  </si>
  <si>
    <t>Rosa ´Gloria Dei´,( Goldilocks´), ko2l, 3 výhony</t>
  </si>
  <si>
    <t>M024</t>
  </si>
  <si>
    <t>Rosa ´Amber sun´,(´Little sunset´), ko2l, 3 výhony</t>
  </si>
  <si>
    <t>M025</t>
  </si>
  <si>
    <t>Rosa ´Cubana´, ko2l, 3 výhony</t>
  </si>
  <si>
    <t>M026</t>
  </si>
  <si>
    <t>Rosa ´Superstar´, (´Valencia´), ko2l, 3 výhony</t>
  </si>
  <si>
    <t>M027</t>
  </si>
  <si>
    <t>Rosa ´Rose de Resht´,(´Muscosa´), ko2l, 3 výhony</t>
  </si>
  <si>
    <t>M028</t>
  </si>
  <si>
    <t>Rosa ´Pink Grootendost´, ko2l, 3 výhony</t>
  </si>
  <si>
    <t>M029</t>
  </si>
  <si>
    <t>Rosa ´Hansa´,(´Jacques Cartier´), ko2l, 3 výhony</t>
  </si>
  <si>
    <t>M030</t>
  </si>
  <si>
    <t>Rosa ´Hansaland´, ko2l, 3 výhony</t>
  </si>
  <si>
    <t>M031</t>
  </si>
  <si>
    <t>Rosa ´Ballade´, ko2l, 3 výhony</t>
  </si>
  <si>
    <t>M032</t>
  </si>
  <si>
    <t>Rosa ´Lilac topaz´,( ´Orienta shila´), ko2l, 3 výhony</t>
  </si>
  <si>
    <t>M033</t>
  </si>
  <si>
    <t>Rosa ´Bernstein-rose´, ko2l, 3 výhony</t>
  </si>
  <si>
    <t>M034</t>
  </si>
  <si>
    <t>Rosa ´Swet magic´, ko2l, 3 výhony</t>
  </si>
  <si>
    <t>M035</t>
  </si>
  <si>
    <t>Rosa ´Alabastr´, ko2l, 3 výhony</t>
  </si>
  <si>
    <t>M037</t>
  </si>
  <si>
    <t>Rosa ´Graceful palace´, ko2l, 3 výhony</t>
  </si>
  <si>
    <t>M038</t>
  </si>
  <si>
    <t>Rosa ´Mein Munchen´, ko2l, 3 výhony</t>
  </si>
  <si>
    <t>M039</t>
  </si>
  <si>
    <t>Rosa ´Sonnenr“oschen´, ko2l, 3 výhony</t>
  </si>
  <si>
    <t>M040</t>
  </si>
  <si>
    <t>Rosa ´Schneekúschen,( ´Kristallperle´), ko2l, 3 výhony</t>
  </si>
  <si>
    <t>M041</t>
  </si>
  <si>
    <t>Rosa ´Maidy´, ko2l, 3 výhony</t>
  </si>
  <si>
    <t>M042</t>
  </si>
  <si>
    <t>Rosa ´Salsa, (Memories doll´), ko2l, 3 výhony</t>
  </si>
  <si>
    <t>M043</t>
  </si>
  <si>
    <t>Rosa ´Barbie mella´, (´Roxy´), ko2l, 3 výhony</t>
  </si>
  <si>
    <t>M044</t>
  </si>
  <si>
    <t>Rosa ´Little Sunset´, (´Zwergenfree´), ko2l, 3 výhony</t>
  </si>
  <si>
    <t>M045</t>
  </si>
  <si>
    <t>Rosa ´Degenhardt´, ( ´Sternenhimmel´), ko2l, 3 výhony</t>
  </si>
  <si>
    <t>M046</t>
  </si>
  <si>
    <t>Rosa ´Lupo´,( ´MI Balduin´, ´FAIRY DANCE´), ko2l, 3 výhony</t>
  </si>
  <si>
    <t>183911111</t>
  </si>
  <si>
    <t>Ochrana dřevin zapojených nebo v záhonu chemickým postřikem ručně</t>
  </si>
  <si>
    <t>Ochrana dřevin chemickým postřikem v zápoji nebo na záhonu ručně</t>
  </si>
  <si>
    <t xml:space="preserve">V12*2 : </t>
  </si>
  <si>
    <t>165,6</t>
  </si>
  <si>
    <t>25234020</t>
  </si>
  <si>
    <t>Systémový insekticid určený k hubení škůdců (zavíječ zimostrázový, mšice, mery, vlnovníci…) Dávka:, 1g přípravku/m2</t>
  </si>
  <si>
    <t>Systémový insekticid určený k hubení škůdců (zavíječ zimostrázový, mšice, mery, vlnovníci…) Dávka: 1g přípravku/m2</t>
  </si>
  <si>
    <t xml:space="preserve">((V12*1)/1000)*1,03 : </t>
  </si>
  <si>
    <t xml:space="preserve">0,08528*0,01 'Přepočtené koeficientem množství : </t>
  </si>
  <si>
    <t>0,00085</t>
  </si>
  <si>
    <t>S8</t>
  </si>
  <si>
    <t>Kontaktní fungicid proti houbovým chorobám.  Dávka: 1g přípravku/m2</t>
  </si>
  <si>
    <t>Dávka: 1g přípravku/m2, 2x ročně</t>
  </si>
  <si>
    <t>0,08528</t>
  </si>
  <si>
    <t>185802113.3</t>
  </si>
  <si>
    <t>Hnojení půdy umělým hnojivem na široko v rovině a svahu do 1:5</t>
  </si>
  <si>
    <t>Hnojení půdy nebo trávníku  v rovině nebo na svahu do 1:5 umělým hnojivem na široko</t>
  </si>
  <si>
    <t>20g/m2, 2x ročně</t>
  </si>
  <si>
    <t xml:space="preserve">(V12*20)/1000000 : </t>
  </si>
  <si>
    <t>0,00166</t>
  </si>
  <si>
    <t>T13</t>
  </si>
  <si>
    <t>hnojivo minerální</t>
  </si>
  <si>
    <t>hnojivo minerální, NPK 11-7-7</t>
  </si>
  <si>
    <t xml:space="preserve">((V12*20)/1000)*1,03 : </t>
  </si>
  <si>
    <t>1,70568</t>
  </si>
  <si>
    <t>185804214</t>
  </si>
  <si>
    <t>Vypletí záhonu dřevin ve skupinách s naložením a odvozem odpadu do 20 km v rovině a svahu do 1:5</t>
  </si>
  <si>
    <t>Vypletí vrovině nebo na svahu do 1:5 dřevin ve skupinách</t>
  </si>
  <si>
    <t>184806185</t>
  </si>
  <si>
    <t>Řez růží velkokvětých</t>
  </si>
  <si>
    <t>Řez stromů, keřů nebo růží řez růží velkokvětých</t>
  </si>
  <si>
    <t xml:space="preserve">V11*2 : </t>
  </si>
  <si>
    <t>1248</t>
  </si>
  <si>
    <t>185804512</t>
  </si>
  <si>
    <t>Odplevelení záhonu růží v rovině a svahu do 1:5</t>
  </si>
  <si>
    <t>Odplevelení výsadeb v rovině nebo na svahu do 1:5 záhonů růží</t>
  </si>
  <si>
    <t>185804253</t>
  </si>
  <si>
    <t>Odstranění odkvetlých a odumřelých částí růží s odklizením odpadu do 20 km</t>
  </si>
  <si>
    <t>Odstranění odkvetlých a odumřelých částí rostlin ze záhonů růží</t>
  </si>
  <si>
    <t>185804432</t>
  </si>
  <si>
    <t>Odstranění ochrany rostlin před mrazem - nakopčením</t>
  </si>
  <si>
    <t>Ochrana rostlin před mrazem kopčením odstranění</t>
  </si>
  <si>
    <t>3,75ks/m2, 1xročně</t>
  </si>
  <si>
    <t>185804431</t>
  </si>
  <si>
    <t>Zřízení ochrany rostlin před mrazem - nakopčením</t>
  </si>
  <si>
    <t>Ochrana rostlin před mrazem kopčením zřízení</t>
  </si>
  <si>
    <t>185804311</t>
  </si>
  <si>
    <t>Zalití rostlin vodou plocha do 20 m2</t>
  </si>
  <si>
    <t>Zalití rostlin vodou plochy záhonů jednotlivě do 20 m2</t>
  </si>
  <si>
    <t xml:space="preserve">((V12*20)*5)/1000 : </t>
  </si>
  <si>
    <t>8,28</t>
  </si>
  <si>
    <t>183111214</t>
  </si>
  <si>
    <t>Jamky pro výsadbu s výměnou 50 % půdy zeminy tř 1 až 4 objem do 0,02 m3 v rovině a svahu do 1:5</t>
  </si>
  <si>
    <t>Hloubení jamek pro vysazování rostlin v zemině tř.1 až 4 s výměnou půdy z 50% v rovině nebo na svahu do 1:5, objemu přes 0,01 do 0,02 m3</t>
  </si>
  <si>
    <t xml:space="preserve">V21 : </t>
  </si>
  <si>
    <t>z2</t>
  </si>
  <si>
    <t>zahradnický substrát pro růže</t>
  </si>
  <si>
    <t xml:space="preserve">((V21*0,02)/2)*1,03 : </t>
  </si>
  <si>
    <t>0,2678</t>
  </si>
  <si>
    <t xml:space="preserve">(V21*0,02)*1,03 : </t>
  </si>
  <si>
    <t>0,5356</t>
  </si>
  <si>
    <t>184102122</t>
  </si>
  <si>
    <t>Výsadba dřeviny s balem D do 0,3 m do jamky se zalitím ve svahu do 1:2</t>
  </si>
  <si>
    <t>Výsadba dřeviny s balem do předem vyhloubené jamky se zalitím na svahu přes 1:5 do 1:2, při průměru balu přes 200 do 300 mm</t>
  </si>
  <si>
    <t>M121</t>
  </si>
  <si>
    <t>Rosa ´Piano´, ko7,5l, stromková 140</t>
  </si>
  <si>
    <t>M122</t>
  </si>
  <si>
    <t>Rosa ´Carmen starlet rose´, ko7,5l, stromková 140</t>
  </si>
  <si>
    <t>M123</t>
  </si>
  <si>
    <t>Rosa ´Barkarola´, ko7,5l, stromková 140</t>
  </si>
  <si>
    <t>M124</t>
  </si>
  <si>
    <t>Rosa ´Summer lady´, ko7,5l, stromková 140</t>
  </si>
  <si>
    <t>M125</t>
  </si>
  <si>
    <t>Rosa ´Frohsin´, ko7,5l, stromková 140</t>
  </si>
  <si>
    <t>M126</t>
  </si>
  <si>
    <t>Rosa ´Lizzy elida´, ko7,5l, stromková 140</t>
  </si>
  <si>
    <t>M127</t>
  </si>
  <si>
    <t>Rosa ´Artemis´, ko7,5l, stromková 140</t>
  </si>
  <si>
    <t>M128</t>
  </si>
  <si>
    <t>Rosa ´China girl´,(´Leverkusen´), ko7,5l, stromková 140</t>
  </si>
  <si>
    <t>M129</t>
  </si>
  <si>
    <t>Rosa ´Topolina´, ko7,5l, stromková 140</t>
  </si>
  <si>
    <t>184215112</t>
  </si>
  <si>
    <t>Ukotvení kmene dřevin jedním kůlem D do 0,1 m délky do 2 m</t>
  </si>
  <si>
    <t>Ukotvení dřeviny kůly jedním kůlem, délky přes 1 do 2 m</t>
  </si>
  <si>
    <t xml:space="preserve">v21 : </t>
  </si>
  <si>
    <t>60591253</t>
  </si>
  <si>
    <t>Var 1: kůl vyvazovací dřevěný impregnovaný D 5cm dl 2m</t>
  </si>
  <si>
    <t>kůl vyvazovací dřevěný impregnovaný D 8cm dl 2m</t>
  </si>
  <si>
    <t>60591253.1</t>
  </si>
  <si>
    <t>Var 2: kůl vyvazovací kovový D 4cm dl 2m se spirálou v korunce, kovářský výrobek</t>
  </si>
  <si>
    <t>184215411</t>
  </si>
  <si>
    <t>Zhotovení závlahové mísy dřevin D do 0,5 m v rovině nebo na svahu do 1:5</t>
  </si>
  <si>
    <t>Zhotovení závlahové mísy u solitérních dřevin v rovině nebo na svahu do 1:5, o průměru mísy do 0,5 m</t>
  </si>
  <si>
    <t>185802114</t>
  </si>
  <si>
    <t>Hnojení půdy umělým hnojivem k jednotlivým rostlinám v rovině a svahu do 1:5</t>
  </si>
  <si>
    <t>Hnojení půdy nebo trávníku v rovině nebo na svahu do 1:5 umělým hnojivem s rozdělením k jednotlivým rostlinám</t>
  </si>
  <si>
    <t xml:space="preserve">(V21*30)/1000000 : </t>
  </si>
  <si>
    <t>0,00078</t>
  </si>
  <si>
    <t>M3.1</t>
  </si>
  <si>
    <t>Silvamix forte</t>
  </si>
  <si>
    <t xml:space="preserve">(V21*3)*1,03 : </t>
  </si>
  <si>
    <t>80,34</t>
  </si>
  <si>
    <t>183951121</t>
  </si>
  <si>
    <t>Ochrana solitérních dřevin chemickým postřikem strojně výšky do 2 m</t>
  </si>
  <si>
    <t>Ochrana dřevin chemickým postřikem solitérů strojně, výšky do 2 m</t>
  </si>
  <si>
    <t xml:space="preserve">((V21*1)/1000)*1,03 : </t>
  </si>
  <si>
    <t xml:space="preserve">0,02678*0,01 'Přepočtené koeficientem množství : </t>
  </si>
  <si>
    <t>0,00027</t>
  </si>
  <si>
    <t>0,02678</t>
  </si>
  <si>
    <t>185804414</t>
  </si>
  <si>
    <t>Zřízení ochrany rostlin před mrazem - stromkových růží</t>
  </si>
  <si>
    <t>Ochrana rostlin před mrazem přikrytím (zřízení) stromkových růží</t>
  </si>
  <si>
    <t>185804424</t>
  </si>
  <si>
    <t>Odstranění ochrany rostlin před mrazem - stromkových růží</t>
  </si>
  <si>
    <t>Ochrana rostlin před mrazem odkrytím (odstranění) stromkových růží</t>
  </si>
  <si>
    <t>184806188</t>
  </si>
  <si>
    <t>Řez růží stromkových</t>
  </si>
  <si>
    <t>Řez stromů, keřů nebo růží řez růží stromkových</t>
  </si>
  <si>
    <t xml:space="preserve">V21*2 : </t>
  </si>
  <si>
    <t xml:space="preserve">((V21*20)*5)/1000 : </t>
  </si>
  <si>
    <t>2,6</t>
  </si>
  <si>
    <t>183111213</t>
  </si>
  <si>
    <t>Jamky pro výsadbu s výměnou 50 % půdy zeminy tř 1 až 4 objem do 0,01 m3 v rovině a svahu do 1:5</t>
  </si>
  <si>
    <t>Hloubení jamek pro vysazování rostlin v zemině tř.1 až 4 s výměnou půdy z 50% v rovině nebo na svahu do 1:5, objemu přes 0,005 do 0,01 m3</t>
  </si>
  <si>
    <t xml:space="preserve">V31 : </t>
  </si>
  <si>
    <t xml:space="preserve">((V31*0,01)/2)*1,03 : </t>
  </si>
  <si>
    <t>0,27295</t>
  </si>
  <si>
    <t xml:space="preserve">(V31*0,01)*1,03 : </t>
  </si>
  <si>
    <t>0,5459</t>
  </si>
  <si>
    <t>M106</t>
  </si>
  <si>
    <t>Rosa ´Elff´, ( Schneewalzer´), ko 2l 50-60</t>
  </si>
  <si>
    <t>M107</t>
  </si>
  <si>
    <t>Rosa ´New Daun wheite´, ko 2l 50-60</t>
  </si>
  <si>
    <t>M108</t>
  </si>
  <si>
    <t>Rosa ´Hándel´, (´Eva starlet rose´, ´Paul Noél´( 1873)), ko 2l 50-60</t>
  </si>
  <si>
    <t>M109</t>
  </si>
  <si>
    <t>Rosa ´Barock´,( ´ Rosarium vetersen´), ko 2l 50-60</t>
  </si>
  <si>
    <t>M110</t>
  </si>
  <si>
    <t>Rosa ´Natalie starlet´,(´Farruca courtyard´), ko 2l 50-60</t>
  </si>
  <si>
    <t>M111</t>
  </si>
  <si>
    <t>Rosa ´Symphathie´, ko 2l 50-60</t>
  </si>
  <si>
    <t>M112</t>
  </si>
  <si>
    <t>Rosa ´Dukat´, ( ´Redova courtyard´), ko 2l 50-60</t>
  </si>
  <si>
    <t>M113</t>
  </si>
  <si>
    <t>Rosa ´Goldstern´, ko 2l 50-60</t>
  </si>
  <si>
    <t>M114</t>
  </si>
  <si>
    <t>Parthenocissus tricuspidata ´Weitchi´, ko 2l 50-60</t>
  </si>
  <si>
    <t>M115</t>
  </si>
  <si>
    <t>Rosa ´Alaska´, ko 2l 50-60</t>
  </si>
  <si>
    <t>M116</t>
  </si>
  <si>
    <t>Rosa ´Golden Gate´, ko 2l 50-60</t>
  </si>
  <si>
    <t>M117</t>
  </si>
  <si>
    <t>Rosa ´Reine Victoria´, ´Madame Isaac Péreire´,( ´Rosarium vetersen´), ko 2l 50-60</t>
  </si>
  <si>
    <t>M118</t>
  </si>
  <si>
    <t>Rosa ´Natalie starlet´,´Farruca courtyard´,( ´Symphatie´), ko 2l 50-60</t>
  </si>
  <si>
    <t>M119</t>
  </si>
  <si>
    <t>Rosa ´Dukat´, (´Goldstern´, ´Redova courtyard´), ko 2l 50-60</t>
  </si>
  <si>
    <t>M120</t>
  </si>
  <si>
    <t>Rosa ´Weilchenblau´, ko 2l 50-60</t>
  </si>
  <si>
    <t xml:space="preserve">(V31*20)/1000000 : </t>
  </si>
  <si>
    <t>0,00106</t>
  </si>
  <si>
    <t xml:space="preserve">(V31*2)*1,03 : </t>
  </si>
  <si>
    <t>109,18</t>
  </si>
  <si>
    <t>B1</t>
  </si>
  <si>
    <t>Vyvázání popínavých rostlin ke konstrukci</t>
  </si>
  <si>
    <t xml:space="preserve">((V31*1)/1000)*1,03 : </t>
  </si>
  <si>
    <t xml:space="preserve">0,05459*0,01 'Přepočtené koeficientem množství : </t>
  </si>
  <si>
    <t>0,00055</t>
  </si>
  <si>
    <t>0,05459</t>
  </si>
  <si>
    <t xml:space="preserve">V31*2 : </t>
  </si>
  <si>
    <t>106</t>
  </si>
  <si>
    <t>184806187</t>
  </si>
  <si>
    <t>Řez růží pnoucích</t>
  </si>
  <si>
    <t>Řez stromů, keřů nebo růží řez růží pnoucích</t>
  </si>
  <si>
    <t xml:space="preserve">V31-28 : </t>
  </si>
  <si>
    <t xml:space="preserve">((V31*10)*5)/1000 : </t>
  </si>
  <si>
    <t>2,65</t>
  </si>
  <si>
    <t xml:space="preserve">V41 : </t>
  </si>
  <si>
    <t xml:space="preserve">((V41*0,02)/2)*1,03 : </t>
  </si>
  <si>
    <t>0,8137</t>
  </si>
  <si>
    <t xml:space="preserve">(V41*0,02)*1,03 : </t>
  </si>
  <si>
    <t>1,6274</t>
  </si>
  <si>
    <t>184102112</t>
  </si>
  <si>
    <t>Výsadba dřeviny s balem D do 0,3 m do jamky se zalitím v rovině a svahu do 1:5</t>
  </si>
  <si>
    <t>Výsadba dřeviny s balem do předem vyhloubené jamky se zalitím v rovině nebo na svahu do 1:5, při průměru balu přes 200 do 300 mm</t>
  </si>
  <si>
    <t>M086</t>
  </si>
  <si>
    <t>Rosa ´Souvenir de la Malmaison´ – růžová, ko 5l 40-60</t>
  </si>
  <si>
    <t>´Souvenir de la Malmaison´ – růžová</t>
  </si>
  <si>
    <t>M087</t>
  </si>
  <si>
    <t>Rosa ´Avocat Duvivier´- růžová, ko 5l 40-60</t>
  </si>
  <si>
    <t>M088</t>
  </si>
  <si>
    <t>Rosa ´Conntes of Oxford´ – fialová</t>
  </si>
  <si>
    <t>M089</t>
  </si>
  <si>
    <t>Rosa ´Merville de Lyon´– bílorůžová,(Fisher  a Holmes´- tmavěfialová), ko 5l 40-60</t>
  </si>
  <si>
    <t>M090</t>
  </si>
  <si>
    <t>Rosa ´Jules Margottin´- růžová, ko 5l 40-60</t>
  </si>
  <si>
    <t>Rosa ´Jules Margottin´- růžová</t>
  </si>
  <si>
    <t>M091</t>
  </si>
  <si>
    <t>Rosa ´Paul Neyron´- růžová, (Captain Christy´ - světlerůžová), ko 5l 40-60</t>
  </si>
  <si>
    <t>M092</t>
  </si>
  <si>
    <t>Rosa ´Mabel Morison´- bílá, ko 5l 40-60</t>
  </si>
  <si>
    <t>M093</t>
  </si>
  <si>
    <t>Rosa ´Comtesse Cecilie de Chabrillant – růžová, ko 5l 40-60</t>
  </si>
  <si>
    <t>M094</t>
  </si>
  <si>
    <t>Rosa ´Alfred Colomb´- tmavěrůžová, ko 5l 40-60</t>
  </si>
  <si>
    <t>M095</t>
  </si>
  <si>
    <t>Rosa ´Marie Baumann – karmínově červená, ko 5l 40-60</t>
  </si>
  <si>
    <t>M096</t>
  </si>
  <si>
    <t>Rosa ´Louise Odier´ – růžová, ko 5l 40-60</t>
  </si>
  <si>
    <t>M097</t>
  </si>
  <si>
    <t>Rosa ´John Laing´- růžová, ko 5l 40-60</t>
  </si>
  <si>
    <t>M098</t>
  </si>
  <si>
    <t>Rosa ´Xavier Olibo´- červenofialová, ko 5l 40-60</t>
  </si>
  <si>
    <t>M099</t>
  </si>
  <si>
    <t>Rosa ´La France´- růžová, ko 5l 40-60</t>
  </si>
  <si>
    <t>M100</t>
  </si>
  <si>
    <t>Syringa meyeri 'PALIBIN´, ko 5l 40-60</t>
  </si>
  <si>
    <t>M101</t>
  </si>
  <si>
    <t>Hydrangea petiolaris, ko 5l 40-60</t>
  </si>
  <si>
    <t>M102</t>
  </si>
  <si>
    <t>Rosa rugosa, R.r. ´Dartś Defender´, ko 5l 40-60</t>
  </si>
  <si>
    <t>M103</t>
  </si>
  <si>
    <t>Rosa ´Blanche moreau´, ko 5l 40-60</t>
  </si>
  <si>
    <t>Rosa ´Blanche moreau´, , ko 5l 40-60</t>
  </si>
  <si>
    <t>M104</t>
  </si>
  <si>
    <t>Rosa ´Charles Lawson´( 1853), , ko 5l 40-60</t>
  </si>
  <si>
    <t>M105</t>
  </si>
  <si>
    <t>Rosa rugosa, ko 5l 40-60</t>
  </si>
  <si>
    <t>Rosa rugosa, , ko 5l 40-60</t>
  </si>
  <si>
    <t>184801121</t>
  </si>
  <si>
    <t>Ošetřování vysazených dřevin soliterních v rovině a svahu do 1:5</t>
  </si>
  <si>
    <t>Ošetření vysazených dřevin  solitérních v rovině nebo na svahu do 1:5</t>
  </si>
  <si>
    <t xml:space="preserve">(V41*30)/1000000 : </t>
  </si>
  <si>
    <t>0,00237</t>
  </si>
  <si>
    <t xml:space="preserve">(V41*3)*1,03 : </t>
  </si>
  <si>
    <t>244,11</t>
  </si>
  <si>
    <t xml:space="preserve">((V41*1)/1000)*1,03 : </t>
  </si>
  <si>
    <t xml:space="preserve">0,08137*0,01 'Přepočtené koeficientem množství : </t>
  </si>
  <si>
    <t>0,00081</t>
  </si>
  <si>
    <t>0,08137</t>
  </si>
  <si>
    <t xml:space="preserve">V41*2 : </t>
  </si>
  <si>
    <t>158</t>
  </si>
  <si>
    <t xml:space="preserve">((V41*20)*5)/1000 : </t>
  </si>
  <si>
    <t>7,9</t>
  </si>
  <si>
    <t>181351103</t>
  </si>
  <si>
    <t>Rozprostření ornice tl vrstvy do 200 mm pl do 500 m2 v rovině nebo ve svahu do 1:5 strojně</t>
  </si>
  <si>
    <t>Rozprostření a urovnání ornice v rovině nebo ve svahu sklonu do 1:5 strojně při souvislé ploše přes 100 do 500 m2, tl. vrstvy do 200 mm</t>
  </si>
  <si>
    <t xml:space="preserve">V52 : </t>
  </si>
  <si>
    <t>123,8</t>
  </si>
  <si>
    <t xml:space="preserve">(V52*0,1)*1,03 : </t>
  </si>
  <si>
    <t>12,7514</t>
  </si>
  <si>
    <t>183403113.2</t>
  </si>
  <si>
    <t xml:space="preserve">V52*1 : </t>
  </si>
  <si>
    <t>25234001</t>
  </si>
  <si>
    <t>herbicid totální systémový neselektivní</t>
  </si>
  <si>
    <t>litr</t>
  </si>
  <si>
    <t xml:space="preserve">((V52*0,003)*1)*1,03 : </t>
  </si>
  <si>
    <t>0,38254</t>
  </si>
  <si>
    <t>183111011</t>
  </si>
  <si>
    <t>Rýhy pro výsadbu bez výměny půdy zeminy tř 1 až 4 hl do 0,2 m š do 0,2 m v rovině a svahu do 1:5</t>
  </si>
  <si>
    <t>Hloubení rýh pro vysazování rostlin v zemině tř.1 až 4 bez výměny půdy  v rovině nebo na svahu do 1:5, šířky do 200 mm, hl. do 200 mm</t>
  </si>
  <si>
    <t xml:space="preserve">135,8 : </t>
  </si>
  <si>
    <t>135,8</t>
  </si>
  <si>
    <t>184701112</t>
  </si>
  <si>
    <t>Výsadba živého plotu s balem v rovině a svahu do 1:5</t>
  </si>
  <si>
    <t>Výsadba živého plotu v rovině nebo na svahu do 1:5, z dřevin sbalem</t>
  </si>
  <si>
    <t xml:space="preserve">V51 : </t>
  </si>
  <si>
    <t>2965</t>
  </si>
  <si>
    <t>M085</t>
  </si>
  <si>
    <t>Buxus sempervirens, ko 1,5 20-30</t>
  </si>
  <si>
    <t xml:space="preserve">(V51*10*2)/1000000 : </t>
  </si>
  <si>
    <t>0,0593</t>
  </si>
  <si>
    <t xml:space="preserve">(V51*2)*1,03 : </t>
  </si>
  <si>
    <t>6107,9</t>
  </si>
  <si>
    <t>184911421</t>
  </si>
  <si>
    <t>Mulčování rostlin kůrou tl. do 0,1 m v rovině a svahu do 1:5</t>
  </si>
  <si>
    <t>Mulčování vysazených rostlin mulčovací kůrou, tl. do 100 mm v rovině nebo na svahu do 1:5</t>
  </si>
  <si>
    <t>10391100</t>
  </si>
  <si>
    <t>kůra mulčovací VL</t>
  </si>
  <si>
    <t xml:space="preserve">(V52*0,1)*1,01 : </t>
  </si>
  <si>
    <t>12,5038</t>
  </si>
  <si>
    <t>184803111</t>
  </si>
  <si>
    <t>Řez a tvarování živých plotů přímých v do 0,8 m a š do 0,8 m s odvozem odpadu do 20 km</t>
  </si>
  <si>
    <t>Řez a tvarování živých plotů a stěn přímých, výšky do 0,8 m, šířky do 0,8 m</t>
  </si>
  <si>
    <t xml:space="preserve">417,7*2 : </t>
  </si>
  <si>
    <t>835,4</t>
  </si>
  <si>
    <t xml:space="preserve">V52*2 : </t>
  </si>
  <si>
    <t>247,6</t>
  </si>
  <si>
    <t>185804514</t>
  </si>
  <si>
    <t>Odplevelení souvislých keřových skupin v rovině a svahu do 1:5</t>
  </si>
  <si>
    <t>Odplevelení výsadeb v rovině nebo na svahu do 1:5 souvislých keřových skupin</t>
  </si>
  <si>
    <t xml:space="preserve">((V52*10)*5)/1000 : </t>
  </si>
  <si>
    <t>6,19</t>
  </si>
  <si>
    <t xml:space="preserve">V62 : </t>
  </si>
  <si>
    <t>73,1</t>
  </si>
  <si>
    <t xml:space="preserve">(V62*0,1)*1,03 : </t>
  </si>
  <si>
    <t>7,5293</t>
  </si>
  <si>
    <t xml:space="preserve">V62*1 : </t>
  </si>
  <si>
    <t xml:space="preserve">((V62*0,003)*1)*1,03 : </t>
  </si>
  <si>
    <t>0,22588</t>
  </si>
  <si>
    <t xml:space="preserve">V61 : </t>
  </si>
  <si>
    <t>2441</t>
  </si>
  <si>
    <t>183211322</t>
  </si>
  <si>
    <t>Výsadba květin hrnkových D květináče do 120 mm</t>
  </si>
  <si>
    <t>Výsadba květin do připravené půdy se zalitím do připravené půdy, se zalitím květin hrnkovaných o průměru květináče přes 80 do 120 mm</t>
  </si>
  <si>
    <t>M060</t>
  </si>
  <si>
    <t>Lavandula angustifolia ´Elegance Snow White´, K9</t>
  </si>
  <si>
    <t>M061</t>
  </si>
  <si>
    <t>Lavandula angustifolia ´Aromatico Blue´, K9</t>
  </si>
  <si>
    <t>M062</t>
  </si>
  <si>
    <t>Lavandula angustifolia ´Platinum Blonde´, K9</t>
  </si>
  <si>
    <t>M063</t>
  </si>
  <si>
    <t>Lavandula angustifolia Dwarf Blue´, K9</t>
  </si>
  <si>
    <t>M064</t>
  </si>
  <si>
    <t>Paeonia ´Sorbet´, K13</t>
  </si>
  <si>
    <t>Paeonia ´Sorbet´, K9</t>
  </si>
  <si>
    <t>M065</t>
  </si>
  <si>
    <t>Festuca scoparia, K9</t>
  </si>
  <si>
    <t>M066</t>
  </si>
  <si>
    <t>Tulipa ´Linifolia´, K9</t>
  </si>
  <si>
    <t>M067</t>
  </si>
  <si>
    <t>Polygonatum com., K9</t>
  </si>
  <si>
    <t>M068</t>
  </si>
  <si>
    <t>Helleborus niger, K11</t>
  </si>
  <si>
    <t>Helleborus niger, K9</t>
  </si>
  <si>
    <t>M069</t>
  </si>
  <si>
    <t>Anemone´ Konigin Charlotte´, K9</t>
  </si>
  <si>
    <t>M070</t>
  </si>
  <si>
    <t>Bergenia cordifolia, K9</t>
  </si>
  <si>
    <t>M071</t>
  </si>
  <si>
    <t>Astilbe jap., K9</t>
  </si>
  <si>
    <t>M072</t>
  </si>
  <si>
    <t>Hosta fort.´Hyacinthina´, K9</t>
  </si>
  <si>
    <t>M073</t>
  </si>
  <si>
    <t>Platycodon grand.´Mariesii´, K9</t>
  </si>
  <si>
    <t>M074</t>
  </si>
  <si>
    <t>Festuca scoparia (kostřava), K9</t>
  </si>
  <si>
    <t>M075</t>
  </si>
  <si>
    <t>Hemerocallis – směs barev, K9</t>
  </si>
  <si>
    <t>M076</t>
  </si>
  <si>
    <t>Lilium bulbiferum, K9</t>
  </si>
  <si>
    <t>M077</t>
  </si>
  <si>
    <t>Hosta crispulata, K9</t>
  </si>
  <si>
    <t>M078</t>
  </si>
  <si>
    <t>Astilbe x arendsii- směs odrůd v jedné barvě, K9</t>
  </si>
  <si>
    <t>M079</t>
  </si>
  <si>
    <t>Bergenia cordifólia, K9</t>
  </si>
  <si>
    <t>M080</t>
  </si>
  <si>
    <t>Ajuga reptans, K9</t>
  </si>
  <si>
    <t>M081</t>
  </si>
  <si>
    <t>Yucca filamentosa, K9</t>
  </si>
  <si>
    <t>M082</t>
  </si>
  <si>
    <t>Aster ´Prof.Anton Kippenberg´, K9</t>
  </si>
  <si>
    <t>M083</t>
  </si>
  <si>
    <t>Nepeta faassenii, K9</t>
  </si>
  <si>
    <t>M084</t>
  </si>
  <si>
    <t>Geranium macrorhyzum, K9</t>
  </si>
  <si>
    <t xml:space="preserve">(V62*0,05)*1,01 : </t>
  </si>
  <si>
    <t>3,69155</t>
  </si>
  <si>
    <t xml:space="preserve">(V61*10)/1000000 : </t>
  </si>
  <si>
    <t>0,02441</t>
  </si>
  <si>
    <t xml:space="preserve">(V61*1)*1,03 : </t>
  </si>
  <si>
    <t>2514,23</t>
  </si>
  <si>
    <t>185804211</t>
  </si>
  <si>
    <t>Vypletí záhonu květin s naložením a odvozem odpadu do 20 km v rovině a svahu do 1:5</t>
  </si>
  <si>
    <t>Vypletí vrovině nebo na svahu do 1:5 záhonu květin</t>
  </si>
  <si>
    <t xml:space="preserve">V62*2 : </t>
  </si>
  <si>
    <t>146,2</t>
  </si>
  <si>
    <t>185804511</t>
  </si>
  <si>
    <t>Odplevelení záhonu květin v rovině a svahu do 1:5</t>
  </si>
  <si>
    <t>Odplevelení výsadeb v rovině nebo na svahu do 1:5 záhonů květin</t>
  </si>
  <si>
    <t>184817111</t>
  </si>
  <si>
    <t>Řez trvalek ve vegetačním období v rovině nebo ve svahu do 1:5 jarní řez</t>
  </si>
  <si>
    <t>Řez trvalekběhem vegetačního období v rovině nebo na svahu do 1:5 jarní řez</t>
  </si>
  <si>
    <t>184817114</t>
  </si>
  <si>
    <t>Řez trvalek ve vegetačním období v rovině nebo ve svahu do 1:5 odstranění odkvetlých květenství, plošně</t>
  </si>
  <si>
    <t>Řez trvalekběhem vegetačního období v rovině nebo na svahu do 1:5 odstranění odkvetlých květů a květenství plošně</t>
  </si>
  <si>
    <t xml:space="preserve">((V62*10)*5)/1000 : </t>
  </si>
  <si>
    <t>3,655</t>
  </si>
  <si>
    <t xml:space="preserve">V72 : </t>
  </si>
  <si>
    <t>16,8</t>
  </si>
  <si>
    <t xml:space="preserve">(V72*0,1)*1,03 : </t>
  </si>
  <si>
    <t>1,7304</t>
  </si>
  <si>
    <t xml:space="preserve">V72*1 : </t>
  </si>
  <si>
    <t>185802113.4</t>
  </si>
  <si>
    <t xml:space="preserve">(V72*20)/1000000 : </t>
  </si>
  <si>
    <t>0,00034</t>
  </si>
  <si>
    <t xml:space="preserve">((V72*20)/1000)*1,03 : </t>
  </si>
  <si>
    <t>0,34608</t>
  </si>
  <si>
    <t>183111111</t>
  </si>
  <si>
    <t>Hloubení jamek bez výměny půdy zeminy tř 1 až 4 objem do 0,002 m3 v rovině a svahu do 1:5</t>
  </si>
  <si>
    <t>Hloubení jamek pro vysazování rostlin v zemině tř.1 až 4 bez výměny půdy  v rovině nebo na svahu do 1:5, objemu do 0,002 m3</t>
  </si>
  <si>
    <t xml:space="preserve">V71 : </t>
  </si>
  <si>
    <t>868</t>
  </si>
  <si>
    <t>183211311</t>
  </si>
  <si>
    <t>Výsadba letniček nebo dvouletek prostokořenných</t>
  </si>
  <si>
    <t>Výsadba květin do připravené půdy se zalitím do připravené půdy, se zalitím letniček nebo dvouletek prostokořenných</t>
  </si>
  <si>
    <t>M055</t>
  </si>
  <si>
    <t>Begonia semperflorens, K9</t>
  </si>
  <si>
    <t>M056</t>
  </si>
  <si>
    <t>Dianthus chinensis, K9</t>
  </si>
  <si>
    <t>M057</t>
  </si>
  <si>
    <t>Verbena hybrida ( Dianthus), K9</t>
  </si>
  <si>
    <t>M058</t>
  </si>
  <si>
    <t>Begonia, Verbena, K9</t>
  </si>
  <si>
    <t>M059</t>
  </si>
  <si>
    <t>Gypsophylla repens´Rosen schleier´, K9</t>
  </si>
  <si>
    <t>183211421</t>
  </si>
  <si>
    <t>Dosadba květin hrnkovaných D květináče do 80 mm</t>
  </si>
  <si>
    <t>Dosadba květin se zalitím hrnkovaných, o průměru květináče do 80 mm</t>
  </si>
  <si>
    <t>7%, 4ks/m2</t>
  </si>
  <si>
    <t xml:space="preserve">V71*0,1 : </t>
  </si>
  <si>
    <t>86,8</t>
  </si>
  <si>
    <t>S3</t>
  </si>
  <si>
    <t>sazenice letniček a dvouletek, D květináče do 80mm - dosadby</t>
  </si>
  <si>
    <t>Sazenice letniček a dvouletek, D květináče do 80mm - dosadby</t>
  </si>
  <si>
    <t xml:space="preserve">V72*2 : </t>
  </si>
  <si>
    <t>33,6</t>
  </si>
  <si>
    <t xml:space="preserve">((V72*10)*5)/1000 : </t>
  </si>
  <si>
    <t>0,84</t>
  </si>
  <si>
    <t>185804251</t>
  </si>
  <si>
    <t>Odstranění odkvetlých a odumřelých částí letniček, cibulovin s odklizením odpadu do 20 km</t>
  </si>
  <si>
    <t>Odstranění odkvetlých a odumřelých částí rostlin ze záhonů letniček, cibulovin nebo hlíznatých</t>
  </si>
  <si>
    <t>185805211</t>
  </si>
  <si>
    <t>Zrušení květinových výsadeb na záhonech letniček</t>
  </si>
  <si>
    <t>Odstranění květinových výsadeb vterénu z letniček nebo dvouletek</t>
  </si>
  <si>
    <t>183211313</t>
  </si>
  <si>
    <t>Výsadba cibulí nebo hlíz</t>
  </si>
  <si>
    <t>Výsadba květin do připravené půdy se zalitím do připravené půdy, se zalitím cibulí nebo hlíz</t>
  </si>
  <si>
    <t>s1</t>
  </si>
  <si>
    <t>Tulipa sp. směs barev</t>
  </si>
  <si>
    <t>tulipán</t>
  </si>
  <si>
    <t xml:space="preserve">V81*1,03 : </t>
  </si>
  <si>
    <t>370,8</t>
  </si>
  <si>
    <t>R63</t>
  </si>
  <si>
    <t>Aplikace speciálního hnojiva na cibuloviny s účinkem 16 měsíců přímo při výsadbě ke kořenům</t>
  </si>
  <si>
    <t xml:space="preserve">V82 : </t>
  </si>
  <si>
    <t>4,8</t>
  </si>
  <si>
    <t>h1</t>
  </si>
  <si>
    <t>hnojivo na cibuloviny, 40g/m2</t>
  </si>
  <si>
    <t>Hnojivo na cibuloviny, 40g/m2</t>
  </si>
  <si>
    <t xml:space="preserve">V82*0,04*1,03 : </t>
  </si>
  <si>
    <t>0,19776</t>
  </si>
  <si>
    <t>181311103</t>
  </si>
  <si>
    <t>Rozprostření ornice tl vrstvy do 200 mm v rovině nebo ve svahu do 1:5 ručně</t>
  </si>
  <si>
    <t>Rozprostření a urovnání ornice v rovině nebo ve svahu sklonu do 1:5 ručně při souvislé ploše, tl. vrstvy do 200 mm</t>
  </si>
  <si>
    <t xml:space="preserve">V92 : </t>
  </si>
  <si>
    <t>209</t>
  </si>
  <si>
    <t>1037150001</t>
  </si>
  <si>
    <t>substrát pro trávníky A  VL</t>
  </si>
  <si>
    <t xml:space="preserve">V92*0,05*1,03 : </t>
  </si>
  <si>
    <t>10,7635</t>
  </si>
  <si>
    <t xml:space="preserve">V92*1 : </t>
  </si>
  <si>
    <t>162702111</t>
  </si>
  <si>
    <t>Vodorovné přemístění drnu bez naložení se složením do 6000 m</t>
  </si>
  <si>
    <t>Vodorovné přemístění drnu na suchu na vzdálenost přes 5000 do 6000 m</t>
  </si>
  <si>
    <t>181411151</t>
  </si>
  <si>
    <t>Založení parkového trávníku travním kobercem plochy do 1000 m2 v rovině a ve svahu do 1:5</t>
  </si>
  <si>
    <t>Založení trávníku na půdě předem připravené plochy do 1000 m2 předpěstovaným travním kobercem parkového v rovině nebo na svahu do 1:5</t>
  </si>
  <si>
    <t>M80</t>
  </si>
  <si>
    <t>Travní koberec</t>
  </si>
  <si>
    <t xml:space="preserve">V92*1,2*1,03 : </t>
  </si>
  <si>
    <t>258,324</t>
  </si>
  <si>
    <t>185802113</t>
  </si>
  <si>
    <t>Hnojení půdy nebo trávníku v rovině nebo na svahu do 1:5 umělým hnojivem na široko</t>
  </si>
  <si>
    <t xml:space="preserve">(V92*20)/1000000 : </t>
  </si>
  <si>
    <t>0,00418</t>
  </si>
  <si>
    <t>25101</t>
  </si>
  <si>
    <t>Trávníkové hnojivo, 20g/m2</t>
  </si>
  <si>
    <t xml:space="preserve">((V92*20)/1000)*1,03 : </t>
  </si>
  <si>
    <t>4,3054</t>
  </si>
  <si>
    <t>111151111</t>
  </si>
  <si>
    <t>Pokosení trávníku parterového plochy do 1000 m2 s odvozem do 20 km v rovině a svahu do 1:5</t>
  </si>
  <si>
    <t>Pokosení trávníku při souvislé ploše do 1000 m2 parterového v rovině nebo svahu do 1:5</t>
  </si>
  <si>
    <t>30xročně</t>
  </si>
  <si>
    <t xml:space="preserve">V92*10 : </t>
  </si>
  <si>
    <t>2090</t>
  </si>
  <si>
    <t>184802611</t>
  </si>
  <si>
    <t>Chemické odplevelení po založení kultury postřikem na široko v rovině a svahu do 1:5</t>
  </si>
  <si>
    <t>Chemické odplevelení po založení kultury  v rovině nebo na svahu do 1:5 postřikem na široko</t>
  </si>
  <si>
    <t>2xročně</t>
  </si>
  <si>
    <t>185803111</t>
  </si>
  <si>
    <t>Ošetření trávníku shrabáním v rovině a svahu do 1:5</t>
  </si>
  <si>
    <t>Ošetření trávníku jednorázové v rovině nebo na svahu do 1:5</t>
  </si>
  <si>
    <t>185804312.1</t>
  </si>
  <si>
    <t>Zalití rostlin vodou plocha přes 20 m2</t>
  </si>
  <si>
    <t>Zalití rostlin vodou plochy záhonů jednotlivě přes 20 m2</t>
  </si>
  <si>
    <t xml:space="preserve">((V92*10)/1000)*5 : </t>
  </si>
  <si>
    <t>10,45</t>
  </si>
  <si>
    <t>012203000</t>
  </si>
  <si>
    <t>Geodetické práce při provádění stavby</t>
  </si>
  <si>
    <t>…</t>
  </si>
  <si>
    <t>062103000</t>
  </si>
  <si>
    <t>Překládání nákladu</t>
  </si>
  <si>
    <t>063002000</t>
  </si>
  <si>
    <t>Práce na těžce přístupných místech</t>
  </si>
  <si>
    <t>075503000</t>
  </si>
  <si>
    <t>Ochranná pásma památková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</si>
</sst>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17" fillId="4" borderId="0" xfId="0" applyNumberFormat="1" applyFont="1" applyFill="1" applyAlignment="1" applyProtection="1">
      <alignment vertical="top" shrinkToFit="1"/>
      <protection locked="0"/>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18" fillId="0" borderId="0" xfId="0"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2" t="s">
        <v>39</v>
      </c>
      <c r="B2" s="202"/>
      <c r="C2" s="202"/>
      <c r="D2" s="202"/>
      <c r="E2" s="202"/>
      <c r="F2" s="202"/>
      <c r="G2" s="202"/>
    </row>
  </sheetData>
  <sheetProtection algorithmName="SHA-512" hashValue="Pr1tJo9aSEr6HxDgzqmeJLviYwsfP3TlhmV8dn1Mlb4nAXvwVQ0iTXUMJ5w7MpznCHJvF+4jwXEG3+DHwQ22zg==" saltValue="qcZr5a7IgT6iY6MhmIgHv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8" t="s">
        <v>41</v>
      </c>
      <c r="C1" s="239"/>
      <c r="D1" s="239"/>
      <c r="E1" s="239"/>
      <c r="F1" s="239"/>
      <c r="G1" s="239"/>
      <c r="H1" s="239"/>
      <c r="I1" s="239"/>
      <c r="J1" s="240"/>
    </row>
    <row r="2" spans="1:15" ht="36" customHeight="1" x14ac:dyDescent="0.2">
      <c r="A2" s="2"/>
      <c r="B2" s="73" t="s">
        <v>22</v>
      </c>
      <c r="C2" s="74"/>
      <c r="D2" s="75" t="s">
        <v>43</v>
      </c>
      <c r="E2" s="244" t="s">
        <v>44</v>
      </c>
      <c r="F2" s="245"/>
      <c r="G2" s="245"/>
      <c r="H2" s="245"/>
      <c r="I2" s="245"/>
      <c r="J2" s="246"/>
      <c r="O2" s="1"/>
    </row>
    <row r="3" spans="1:15" ht="27" hidden="1" customHeight="1" x14ac:dyDescent="0.2">
      <c r="A3" s="2"/>
      <c r="B3" s="76"/>
      <c r="C3" s="74"/>
      <c r="D3" s="77"/>
      <c r="E3" s="247"/>
      <c r="F3" s="248"/>
      <c r="G3" s="248"/>
      <c r="H3" s="248"/>
      <c r="I3" s="248"/>
      <c r="J3" s="249"/>
    </row>
    <row r="4" spans="1:15" ht="23.25" customHeight="1" x14ac:dyDescent="0.2">
      <c r="A4" s="2"/>
      <c r="B4" s="78"/>
      <c r="C4" s="79"/>
      <c r="D4" s="80"/>
      <c r="E4" s="228"/>
      <c r="F4" s="228"/>
      <c r="G4" s="228"/>
      <c r="H4" s="228"/>
      <c r="I4" s="228"/>
      <c r="J4" s="229"/>
    </row>
    <row r="5" spans="1:15" ht="24" customHeight="1" x14ac:dyDescent="0.2">
      <c r="A5" s="2"/>
      <c r="B5" s="31" t="s">
        <v>42</v>
      </c>
      <c r="D5" s="232" t="s">
        <v>45</v>
      </c>
      <c r="E5" s="233"/>
      <c r="F5" s="233"/>
      <c r="G5" s="233"/>
      <c r="H5" s="18" t="s">
        <v>40</v>
      </c>
      <c r="I5" s="83" t="s">
        <v>49</v>
      </c>
      <c r="J5" s="8"/>
    </row>
    <row r="6" spans="1:15" ht="15.75" customHeight="1" x14ac:dyDescent="0.2">
      <c r="A6" s="2"/>
      <c r="B6" s="28"/>
      <c r="C6" s="53"/>
      <c r="D6" s="234" t="s">
        <v>46</v>
      </c>
      <c r="E6" s="235"/>
      <c r="F6" s="235"/>
      <c r="G6" s="235"/>
      <c r="H6" s="18" t="s">
        <v>34</v>
      </c>
      <c r="I6" s="83" t="s">
        <v>50</v>
      </c>
      <c r="J6" s="8"/>
    </row>
    <row r="7" spans="1:15" ht="15.75" customHeight="1" x14ac:dyDescent="0.2">
      <c r="A7" s="2"/>
      <c r="B7" s="29"/>
      <c r="C7" s="54"/>
      <c r="D7" s="82" t="s">
        <v>48</v>
      </c>
      <c r="E7" s="236" t="s">
        <v>47</v>
      </c>
      <c r="F7" s="237"/>
      <c r="G7" s="237"/>
      <c r="H7" s="24"/>
      <c r="I7" s="23"/>
      <c r="J7" s="34"/>
    </row>
    <row r="8" spans="1:15" ht="24" hidden="1" customHeight="1" x14ac:dyDescent="0.2">
      <c r="A8" s="2"/>
      <c r="B8" s="31" t="s">
        <v>20</v>
      </c>
      <c r="D8" s="81" t="s">
        <v>51</v>
      </c>
      <c r="H8" s="18" t="s">
        <v>40</v>
      </c>
      <c r="I8" s="83" t="s">
        <v>54</v>
      </c>
      <c r="J8" s="8"/>
    </row>
    <row r="9" spans="1:15" ht="15.75" hidden="1" customHeight="1" x14ac:dyDescent="0.2">
      <c r="A9" s="2"/>
      <c r="B9" s="2"/>
      <c r="D9" s="81" t="s">
        <v>52</v>
      </c>
      <c r="H9" s="18" t="s">
        <v>34</v>
      </c>
      <c r="I9" s="22"/>
      <c r="J9" s="8"/>
    </row>
    <row r="10" spans="1:15" ht="15.75" hidden="1" customHeight="1" x14ac:dyDescent="0.2">
      <c r="A10" s="2"/>
      <c r="B10" s="35"/>
      <c r="C10" s="54"/>
      <c r="D10" s="82" t="s">
        <v>48</v>
      </c>
      <c r="E10" s="84" t="s">
        <v>53</v>
      </c>
      <c r="F10" s="24"/>
      <c r="G10" s="14"/>
      <c r="H10" s="14"/>
      <c r="I10" s="36"/>
      <c r="J10" s="34"/>
    </row>
    <row r="11" spans="1:15" ht="24" customHeight="1" x14ac:dyDescent="0.2">
      <c r="A11" s="2"/>
      <c r="B11" s="31" t="s">
        <v>19</v>
      </c>
      <c r="D11" s="251"/>
      <c r="E11" s="251"/>
      <c r="F11" s="251"/>
      <c r="G11" s="251"/>
      <c r="H11" s="18" t="s">
        <v>40</v>
      </c>
      <c r="I11" s="85"/>
      <c r="J11" s="8"/>
    </row>
    <row r="12" spans="1:15" ht="15.75" customHeight="1" x14ac:dyDescent="0.2">
      <c r="A12" s="2"/>
      <c r="B12" s="28"/>
      <c r="C12" s="53"/>
      <c r="D12" s="227"/>
      <c r="E12" s="227"/>
      <c r="F12" s="227"/>
      <c r="G12" s="227"/>
      <c r="H12" s="18" t="s">
        <v>34</v>
      </c>
      <c r="I12" s="85"/>
      <c r="J12" s="8"/>
    </row>
    <row r="13" spans="1:15" ht="15.75" customHeight="1" x14ac:dyDescent="0.2">
      <c r="A13" s="2"/>
      <c r="B13" s="29"/>
      <c r="C13" s="54"/>
      <c r="D13" s="86"/>
      <c r="E13" s="230"/>
      <c r="F13" s="231"/>
      <c r="G13" s="2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250"/>
      <c r="F15" s="250"/>
      <c r="G15" s="252"/>
      <c r="H15" s="252"/>
      <c r="I15" s="252" t="s">
        <v>29</v>
      </c>
      <c r="J15" s="253"/>
    </row>
    <row r="16" spans="1:15" ht="23.25" customHeight="1" x14ac:dyDescent="0.2">
      <c r="A16" s="140" t="s">
        <v>24</v>
      </c>
      <c r="B16" s="38" t="s">
        <v>24</v>
      </c>
      <c r="C16" s="59"/>
      <c r="D16" s="60"/>
      <c r="E16" s="216"/>
      <c r="F16" s="217"/>
      <c r="G16" s="216"/>
      <c r="H16" s="217"/>
      <c r="I16" s="216">
        <f>SUMIF(F146:F200,A16,I146:I200)+SUMIF(F146:F200,"PSU",I146:I200)</f>
        <v>0</v>
      </c>
      <c r="J16" s="218"/>
    </row>
    <row r="17" spans="1:10" ht="23.25" customHeight="1" x14ac:dyDescent="0.2">
      <c r="A17" s="140" t="s">
        <v>25</v>
      </c>
      <c r="B17" s="38" t="s">
        <v>25</v>
      </c>
      <c r="C17" s="59"/>
      <c r="D17" s="60"/>
      <c r="E17" s="216"/>
      <c r="F17" s="217"/>
      <c r="G17" s="216"/>
      <c r="H17" s="217"/>
      <c r="I17" s="216">
        <f>SUMIF(F146:F200,A17,I146:I200)</f>
        <v>0</v>
      </c>
      <c r="J17" s="218"/>
    </row>
    <row r="18" spans="1:10" ht="23.25" customHeight="1" x14ac:dyDescent="0.2">
      <c r="A18" s="140" t="s">
        <v>26</v>
      </c>
      <c r="B18" s="38" t="s">
        <v>26</v>
      </c>
      <c r="C18" s="59"/>
      <c r="D18" s="60"/>
      <c r="E18" s="216"/>
      <c r="F18" s="217"/>
      <c r="G18" s="216"/>
      <c r="H18" s="217"/>
      <c r="I18" s="216">
        <f>SUMIF(F146:F200,A18,I146:I200)</f>
        <v>0</v>
      </c>
      <c r="J18" s="218"/>
    </row>
    <row r="19" spans="1:10" ht="23.25" customHeight="1" x14ac:dyDescent="0.2">
      <c r="A19" s="140" t="s">
        <v>237</v>
      </c>
      <c r="B19" s="38" t="s">
        <v>27</v>
      </c>
      <c r="C19" s="59"/>
      <c r="D19" s="60"/>
      <c r="E19" s="216"/>
      <c r="F19" s="217"/>
      <c r="G19" s="216"/>
      <c r="H19" s="217"/>
      <c r="I19" s="216">
        <f>SUMIF(F146:F200,A19,I146:I200)</f>
        <v>0</v>
      </c>
      <c r="J19" s="218"/>
    </row>
    <row r="20" spans="1:10" ht="23.25" customHeight="1" x14ac:dyDescent="0.2">
      <c r="A20" s="140" t="s">
        <v>240</v>
      </c>
      <c r="B20" s="38" t="s">
        <v>28</v>
      </c>
      <c r="C20" s="59"/>
      <c r="D20" s="60"/>
      <c r="E20" s="216"/>
      <c r="F20" s="217"/>
      <c r="G20" s="216"/>
      <c r="H20" s="217"/>
      <c r="I20" s="216">
        <f>SUMIF(F146:F200,A20,I146:I200)</f>
        <v>0</v>
      </c>
      <c r="J20" s="218"/>
    </row>
    <row r="21" spans="1:10" ht="23.25" customHeight="1" x14ac:dyDescent="0.2">
      <c r="A21" s="2"/>
      <c r="B21" s="48" t="s">
        <v>29</v>
      </c>
      <c r="C21" s="61"/>
      <c r="D21" s="62"/>
      <c r="E21" s="219"/>
      <c r="F21" s="254"/>
      <c r="G21" s="219"/>
      <c r="H21" s="254"/>
      <c r="I21" s="219">
        <f>SUM(I16:J20)</f>
        <v>0</v>
      </c>
      <c r="J21" s="220"/>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214">
        <f>ZakladDPHSniVypocet</f>
        <v>0</v>
      </c>
      <c r="H23" s="215"/>
      <c r="I23" s="215"/>
      <c r="J23" s="40" t="str">
        <f t="shared" ref="J23:J28" si="0">Mena</f>
        <v>CZK</v>
      </c>
    </row>
    <row r="24" spans="1:10" ht="23.25" customHeight="1" x14ac:dyDescent="0.2">
      <c r="A24" s="2">
        <f>(A23-INT(A23))*100</f>
        <v>0</v>
      </c>
      <c r="B24" s="38" t="s">
        <v>13</v>
      </c>
      <c r="C24" s="59"/>
      <c r="D24" s="60"/>
      <c r="E24" s="64">
        <f>SazbaDPH1</f>
        <v>15</v>
      </c>
      <c r="F24" s="39" t="s">
        <v>0</v>
      </c>
      <c r="G24" s="212">
        <f>A23</f>
        <v>0</v>
      </c>
      <c r="H24" s="213"/>
      <c r="I24" s="213"/>
      <c r="J24" s="40" t="str">
        <f t="shared" si="0"/>
        <v>CZK</v>
      </c>
    </row>
    <row r="25" spans="1:10" ht="23.25" customHeight="1" x14ac:dyDescent="0.2">
      <c r="A25" s="2">
        <f>ZakladDPHZakl*SazbaDPH2/100</f>
        <v>0</v>
      </c>
      <c r="B25" s="38" t="s">
        <v>14</v>
      </c>
      <c r="C25" s="59"/>
      <c r="D25" s="60"/>
      <c r="E25" s="64">
        <v>21</v>
      </c>
      <c r="F25" s="39" t="s">
        <v>0</v>
      </c>
      <c r="G25" s="214">
        <f>ZakladDPHZaklVypocet</f>
        <v>0</v>
      </c>
      <c r="H25" s="215"/>
      <c r="I25" s="215"/>
      <c r="J25" s="40" t="str">
        <f t="shared" si="0"/>
        <v>CZK</v>
      </c>
    </row>
    <row r="26" spans="1:10" ht="23.25" customHeight="1" x14ac:dyDescent="0.2">
      <c r="A26" s="2">
        <f>(A25-INT(A25))*100</f>
        <v>0</v>
      </c>
      <c r="B26" s="32" t="s">
        <v>15</v>
      </c>
      <c r="C26" s="65"/>
      <c r="D26" s="52"/>
      <c r="E26" s="66">
        <f>SazbaDPH2</f>
        <v>21</v>
      </c>
      <c r="F26" s="30" t="s">
        <v>0</v>
      </c>
      <c r="G26" s="241">
        <f>A25</f>
        <v>0</v>
      </c>
      <c r="H26" s="242"/>
      <c r="I26" s="242"/>
      <c r="J26" s="37" t="str">
        <f t="shared" si="0"/>
        <v>CZK</v>
      </c>
    </row>
    <row r="27" spans="1:10" ht="23.25" customHeight="1" thickBot="1" x14ac:dyDescent="0.25">
      <c r="A27" s="2">
        <f>ZakladDPHSni+DPHSni+ZakladDPHZakl+DPHZakl</f>
        <v>0</v>
      </c>
      <c r="B27" s="31" t="s">
        <v>4</v>
      </c>
      <c r="C27" s="67"/>
      <c r="D27" s="68"/>
      <c r="E27" s="67"/>
      <c r="F27" s="16"/>
      <c r="G27" s="243">
        <f>CenaCelkem-(ZakladDPHSni+DPHSni+ZakladDPHZakl+DPHZakl)</f>
        <v>0</v>
      </c>
      <c r="H27" s="243"/>
      <c r="I27" s="243"/>
      <c r="J27" s="41" t="str">
        <f t="shared" si="0"/>
        <v>CZK</v>
      </c>
    </row>
    <row r="28" spans="1:10" ht="27.75" hidden="1" customHeight="1" thickBot="1" x14ac:dyDescent="0.25">
      <c r="A28" s="2"/>
      <c r="B28" s="112" t="s">
        <v>23</v>
      </c>
      <c r="C28" s="113"/>
      <c r="D28" s="113"/>
      <c r="E28" s="114"/>
      <c r="F28" s="115"/>
      <c r="G28" s="222">
        <f>ZakladDPHSniVypocet+ZakladDPHZaklVypocet</f>
        <v>0</v>
      </c>
      <c r="H28" s="222"/>
      <c r="I28" s="222"/>
      <c r="J28" s="116" t="str">
        <f t="shared" si="0"/>
        <v>CZK</v>
      </c>
    </row>
    <row r="29" spans="1:10" ht="27.75" customHeight="1" thickBot="1" x14ac:dyDescent="0.25">
      <c r="A29" s="2">
        <f>(A27-INT(A27))*100</f>
        <v>0</v>
      </c>
      <c r="B29" s="112" t="s">
        <v>35</v>
      </c>
      <c r="C29" s="117"/>
      <c r="D29" s="117"/>
      <c r="E29" s="117"/>
      <c r="F29" s="118"/>
      <c r="G29" s="221">
        <f>A27</f>
        <v>0</v>
      </c>
      <c r="H29" s="221"/>
      <c r="I29" s="221"/>
      <c r="J29" s="119" t="s">
        <v>75</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223"/>
      <c r="E34" s="224"/>
      <c r="G34" s="225"/>
      <c r="H34" s="226"/>
      <c r="I34" s="226"/>
      <c r="J34" s="25"/>
    </row>
    <row r="35" spans="1:10" ht="12.75" customHeight="1" x14ac:dyDescent="0.2">
      <c r="A35" s="2"/>
      <c r="B35" s="2"/>
      <c r="D35" s="211" t="s">
        <v>2</v>
      </c>
      <c r="E35" s="211"/>
      <c r="H35" s="10" t="s">
        <v>3</v>
      </c>
      <c r="J35" s="9"/>
    </row>
    <row r="36" spans="1:10" ht="13.5" customHeight="1" thickBot="1" x14ac:dyDescent="0.25">
      <c r="A36" s="11"/>
      <c r="B36" s="11"/>
      <c r="C36" s="72"/>
      <c r="D36" s="72"/>
      <c r="E36" s="72"/>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55</v>
      </c>
      <c r="C39" s="206"/>
      <c r="D39" s="206"/>
      <c r="E39" s="206"/>
      <c r="F39" s="99">
        <f>'OVN 001 Naklady'!AE32+'D.1.1-2-3 D.1.1-2-3 Pol'!AE1113+'D.1.4 D.1.4A Pol'!AE116+'D.1.4 D.1.4B Pol'!AE148+'D.1.5 D.1.5-A Pol'!AE227+'D.1.6 D.1.6 Pol'!AE906</f>
        <v>0</v>
      </c>
      <c r="G39" s="100">
        <f>'OVN 001 Naklady'!AF32+'D.1.1-2-3 D.1.1-2-3 Pol'!AF1113+'D.1.4 D.1.4A Pol'!AF116+'D.1.4 D.1.4B Pol'!AF148+'D.1.5 D.1.5-A Pol'!AF227+'D.1.6 D.1.6 Pol'!AF906</f>
        <v>0</v>
      </c>
      <c r="H39" s="101">
        <f t="shared" ref="H39:H51" si="1">(F39*SazbaDPH1/100)+(G39*SazbaDPH2/100)</f>
        <v>0</v>
      </c>
      <c r="I39" s="101">
        <f>F39+G39+H39</f>
        <v>0</v>
      </c>
      <c r="J39" s="102" t="str">
        <f>IF(_xlfn.SINGLE(CenaCelkemVypocet)=0,"",I39/_xlfn.SINGLE(CenaCelkemVypocet)*100)</f>
        <v/>
      </c>
    </row>
    <row r="40" spans="1:10" ht="25.5" customHeight="1" x14ac:dyDescent="0.2">
      <c r="A40" s="88">
        <v>2</v>
      </c>
      <c r="B40" s="103"/>
      <c r="C40" s="207" t="s">
        <v>56</v>
      </c>
      <c r="D40" s="207"/>
      <c r="E40" s="207"/>
      <c r="F40" s="104">
        <f>'OVN 001 Naklady'!AE32</f>
        <v>0</v>
      </c>
      <c r="G40" s="105">
        <f>'OVN 001 Naklady'!AF32</f>
        <v>0</v>
      </c>
      <c r="H40" s="105">
        <f t="shared" si="1"/>
        <v>0</v>
      </c>
      <c r="I40" s="105">
        <f>F40+G40+H40</f>
        <v>0</v>
      </c>
      <c r="J40" s="106" t="str">
        <f>IF(_xlfn.SINGLE(CenaCelkemVypocet)=0,"",I40/_xlfn.SINGLE(CenaCelkemVypocet)*100)</f>
        <v/>
      </c>
    </row>
    <row r="41" spans="1:10" ht="25.5" customHeight="1" x14ac:dyDescent="0.2">
      <c r="A41" s="88">
        <v>3</v>
      </c>
      <c r="B41" s="107" t="s">
        <v>57</v>
      </c>
      <c r="C41" s="206" t="s">
        <v>56</v>
      </c>
      <c r="D41" s="206"/>
      <c r="E41" s="206"/>
      <c r="F41" s="108">
        <f>'OVN 001 Naklady'!AE32</f>
        <v>0</v>
      </c>
      <c r="G41" s="101">
        <f>'OVN 001 Naklady'!AF32</f>
        <v>0</v>
      </c>
      <c r="H41" s="101">
        <f t="shared" si="1"/>
        <v>0</v>
      </c>
      <c r="I41" s="101">
        <f>F41+G41+H41</f>
        <v>0</v>
      </c>
      <c r="J41" s="102" t="str">
        <f>IF(_xlfn.SINGLE(CenaCelkemVypocet)=0,"",I41/_xlfn.SINGLE(CenaCelkemVypocet)*100)</f>
        <v/>
      </c>
    </row>
    <row r="42" spans="1:10" ht="25.5" customHeight="1" x14ac:dyDescent="0.2">
      <c r="A42" s="88">
        <v>2</v>
      </c>
      <c r="B42" s="103"/>
      <c r="C42" s="207" t="s">
        <v>58</v>
      </c>
      <c r="D42" s="207"/>
      <c r="E42" s="207"/>
      <c r="F42" s="104"/>
      <c r="G42" s="105"/>
      <c r="H42" s="105">
        <f t="shared" si="1"/>
        <v>0</v>
      </c>
      <c r="I42" s="105"/>
      <c r="J42" s="106"/>
    </row>
    <row r="43" spans="1:10" ht="25.5" customHeight="1" x14ac:dyDescent="0.2">
      <c r="A43" s="88">
        <v>2</v>
      </c>
      <c r="B43" s="103" t="s">
        <v>59</v>
      </c>
      <c r="C43" s="207" t="s">
        <v>60</v>
      </c>
      <c r="D43" s="207"/>
      <c r="E43" s="207"/>
      <c r="F43" s="104">
        <f>'D.1.1-2-3 D.1.1-2-3 Pol'!AE1113</f>
        <v>0</v>
      </c>
      <c r="G43" s="105">
        <f>'D.1.1-2-3 D.1.1-2-3 Pol'!AF1113</f>
        <v>0</v>
      </c>
      <c r="H43" s="105">
        <f t="shared" si="1"/>
        <v>0</v>
      </c>
      <c r="I43" s="105">
        <f t="shared" ref="I43:I51" si="2">F43+G43+H43</f>
        <v>0</v>
      </c>
      <c r="J43" s="106" t="str">
        <f>IF(_xlfn.SINGLE(CenaCelkemVypocet)=0,"",I43/_xlfn.SINGLE(CenaCelkemVypocet)*100)</f>
        <v/>
      </c>
    </row>
    <row r="44" spans="1:10" ht="25.5" customHeight="1" x14ac:dyDescent="0.2">
      <c r="A44" s="88">
        <v>3</v>
      </c>
      <c r="B44" s="107" t="s">
        <v>59</v>
      </c>
      <c r="C44" s="206" t="s">
        <v>61</v>
      </c>
      <c r="D44" s="206"/>
      <c r="E44" s="206"/>
      <c r="F44" s="108">
        <f>'D.1.1-2-3 D.1.1-2-3 Pol'!AE1113</f>
        <v>0</v>
      </c>
      <c r="G44" s="101">
        <f>'D.1.1-2-3 D.1.1-2-3 Pol'!AF1113</f>
        <v>0</v>
      </c>
      <c r="H44" s="101">
        <f t="shared" si="1"/>
        <v>0</v>
      </c>
      <c r="I44" s="101">
        <f t="shared" si="2"/>
        <v>0</v>
      </c>
      <c r="J44" s="102" t="str">
        <f>IF(_xlfn.SINGLE(CenaCelkemVypocet)=0,"",I44/_xlfn.SINGLE(CenaCelkemVypocet)*100)</f>
        <v/>
      </c>
    </row>
    <row r="45" spans="1:10" ht="25.5" customHeight="1" x14ac:dyDescent="0.2">
      <c r="A45" s="88">
        <v>2</v>
      </c>
      <c r="B45" s="103" t="s">
        <v>62</v>
      </c>
      <c r="C45" s="207" t="s">
        <v>63</v>
      </c>
      <c r="D45" s="207"/>
      <c r="E45" s="207"/>
      <c r="F45" s="104">
        <f>'D.1.4 D.1.4A Pol'!AE116+'D.1.4 D.1.4B Pol'!AE148</f>
        <v>0</v>
      </c>
      <c r="G45" s="105">
        <f>'D.1.4 D.1.4A Pol'!AF116+'D.1.4 D.1.4B Pol'!AF148</f>
        <v>0</v>
      </c>
      <c r="H45" s="105">
        <f t="shared" si="1"/>
        <v>0</v>
      </c>
      <c r="I45" s="105">
        <f t="shared" si="2"/>
        <v>0</v>
      </c>
      <c r="J45" s="106" t="str">
        <f>IF(_xlfn.SINGLE(CenaCelkemVypocet)=0,"",I45/_xlfn.SINGLE(CenaCelkemVypocet)*100)</f>
        <v/>
      </c>
    </row>
    <row r="46" spans="1:10" ht="25.5" customHeight="1" x14ac:dyDescent="0.2">
      <c r="A46" s="88">
        <v>3</v>
      </c>
      <c r="B46" s="107" t="s">
        <v>64</v>
      </c>
      <c r="C46" s="206" t="s">
        <v>65</v>
      </c>
      <c r="D46" s="206"/>
      <c r="E46" s="206"/>
      <c r="F46" s="108">
        <f>'D.1.4 D.1.4A Pol'!AE116</f>
        <v>0</v>
      </c>
      <c r="G46" s="101">
        <f>'D.1.4 D.1.4A Pol'!AF116</f>
        <v>0</v>
      </c>
      <c r="H46" s="101">
        <f t="shared" si="1"/>
        <v>0</v>
      </c>
      <c r="I46" s="101">
        <f t="shared" si="2"/>
        <v>0</v>
      </c>
      <c r="J46" s="102" t="str">
        <f>IF(_xlfn.SINGLE(CenaCelkemVypocet)=0,"",I46/_xlfn.SINGLE(CenaCelkemVypocet)*100)</f>
        <v/>
      </c>
    </row>
    <row r="47" spans="1:10" ht="25.5" customHeight="1" x14ac:dyDescent="0.2">
      <c r="A47" s="88">
        <v>3</v>
      </c>
      <c r="B47" s="107" t="s">
        <v>66</v>
      </c>
      <c r="C47" s="206" t="s">
        <v>67</v>
      </c>
      <c r="D47" s="206"/>
      <c r="E47" s="206"/>
      <c r="F47" s="108">
        <f>'D.1.4 D.1.4B Pol'!AE148</f>
        <v>0</v>
      </c>
      <c r="G47" s="101">
        <f>'D.1.4 D.1.4B Pol'!AF148</f>
        <v>0</v>
      </c>
      <c r="H47" s="101">
        <f t="shared" si="1"/>
        <v>0</v>
      </c>
      <c r="I47" s="101">
        <f t="shared" si="2"/>
        <v>0</v>
      </c>
      <c r="J47" s="102" t="str">
        <f>IF(_xlfn.SINGLE(CenaCelkemVypocet)=0,"",I47/_xlfn.SINGLE(CenaCelkemVypocet)*100)</f>
        <v/>
      </c>
    </row>
    <row r="48" spans="1:10" ht="25.5" customHeight="1" x14ac:dyDescent="0.2">
      <c r="A48" s="88">
        <v>2</v>
      </c>
      <c r="B48" s="103" t="s">
        <v>68</v>
      </c>
      <c r="C48" s="207" t="s">
        <v>69</v>
      </c>
      <c r="D48" s="207"/>
      <c r="E48" s="207"/>
      <c r="F48" s="104">
        <f>'D.1.5 D.1.5-A Pol'!AE227</f>
        <v>0</v>
      </c>
      <c r="G48" s="105">
        <f>'D.1.5 D.1.5-A Pol'!AF227</f>
        <v>0</v>
      </c>
      <c r="H48" s="105">
        <f t="shared" si="1"/>
        <v>0</v>
      </c>
      <c r="I48" s="105">
        <f t="shared" si="2"/>
        <v>0</v>
      </c>
      <c r="J48" s="106" t="str">
        <f>IF(_xlfn.SINGLE(CenaCelkemVypocet)=0,"",I48/_xlfn.SINGLE(CenaCelkemVypocet)*100)</f>
        <v/>
      </c>
    </row>
    <row r="49" spans="1:52" ht="25.5" customHeight="1" x14ac:dyDescent="0.2">
      <c r="A49" s="88">
        <v>3</v>
      </c>
      <c r="B49" s="107" t="s">
        <v>70</v>
      </c>
      <c r="C49" s="206" t="s">
        <v>71</v>
      </c>
      <c r="D49" s="206"/>
      <c r="E49" s="206"/>
      <c r="F49" s="108">
        <f>'D.1.5 D.1.5-A Pol'!AE227</f>
        <v>0</v>
      </c>
      <c r="G49" s="101">
        <f>'D.1.5 D.1.5-A Pol'!AF227</f>
        <v>0</v>
      </c>
      <c r="H49" s="101">
        <f t="shared" si="1"/>
        <v>0</v>
      </c>
      <c r="I49" s="101">
        <f t="shared" si="2"/>
        <v>0</v>
      </c>
      <c r="J49" s="102" t="str">
        <f>IF(_xlfn.SINGLE(CenaCelkemVypocet)=0,"",I49/_xlfn.SINGLE(CenaCelkemVypocet)*100)</f>
        <v/>
      </c>
    </row>
    <row r="50" spans="1:52" ht="25.5" customHeight="1" x14ac:dyDescent="0.2">
      <c r="A50" s="88">
        <v>2</v>
      </c>
      <c r="B50" s="103" t="s">
        <v>72</v>
      </c>
      <c r="C50" s="207" t="s">
        <v>73</v>
      </c>
      <c r="D50" s="207"/>
      <c r="E50" s="207"/>
      <c r="F50" s="104">
        <f>'D.1.6 D.1.6 Pol'!AE906</f>
        <v>0</v>
      </c>
      <c r="G50" s="105">
        <f>'D.1.6 D.1.6 Pol'!AF906</f>
        <v>0</v>
      </c>
      <c r="H50" s="105">
        <f t="shared" si="1"/>
        <v>0</v>
      </c>
      <c r="I50" s="105">
        <f t="shared" si="2"/>
        <v>0</v>
      </c>
      <c r="J50" s="106" t="str">
        <f>IF(_xlfn.SINGLE(CenaCelkemVypocet)=0,"",I50/_xlfn.SINGLE(CenaCelkemVypocet)*100)</f>
        <v/>
      </c>
    </row>
    <row r="51" spans="1:52" ht="25.5" customHeight="1" x14ac:dyDescent="0.2">
      <c r="A51" s="88">
        <v>3</v>
      </c>
      <c r="B51" s="107" t="s">
        <v>72</v>
      </c>
      <c r="C51" s="206" t="s">
        <v>73</v>
      </c>
      <c r="D51" s="206"/>
      <c r="E51" s="206"/>
      <c r="F51" s="108">
        <f>'D.1.6 D.1.6 Pol'!AE906</f>
        <v>0</v>
      </c>
      <c r="G51" s="101">
        <f>'D.1.6 D.1.6 Pol'!AF906</f>
        <v>0</v>
      </c>
      <c r="H51" s="101">
        <f t="shared" si="1"/>
        <v>0</v>
      </c>
      <c r="I51" s="101">
        <f t="shared" si="2"/>
        <v>0</v>
      </c>
      <c r="J51" s="102" t="str">
        <f>IF(_xlfn.SINGLE(CenaCelkemVypocet)=0,"",I51/_xlfn.SINGLE(CenaCelkemVypocet)*100)</f>
        <v/>
      </c>
    </row>
    <row r="52" spans="1:52" ht="25.5" customHeight="1" x14ac:dyDescent="0.2">
      <c r="A52" s="88"/>
      <c r="B52" s="208" t="s">
        <v>74</v>
      </c>
      <c r="C52" s="209"/>
      <c r="D52" s="209"/>
      <c r="E52" s="210"/>
      <c r="F52" s="109">
        <f>SUMIF(A39:A51,"=1",F39:F51)</f>
        <v>0</v>
      </c>
      <c r="G52" s="110">
        <f>SUMIF(A39:A51,"=1",G39:G51)</f>
        <v>0</v>
      </c>
      <c r="H52" s="110">
        <f>SUMIF(A39:A51,"=1",H39:H51)</f>
        <v>0</v>
      </c>
      <c r="I52" s="110">
        <f>SUMIF(A39:A51,"=1",I39:I51)</f>
        <v>0</v>
      </c>
      <c r="J52" s="111">
        <f>SUMIF(A39:A51,"=1",J39:J51)</f>
        <v>0</v>
      </c>
    </row>
    <row r="54" spans="1:52" x14ac:dyDescent="0.2">
      <c r="A54" t="s">
        <v>76</v>
      </c>
      <c r="B54" t="s">
        <v>77</v>
      </c>
    </row>
    <row r="55" spans="1:52" x14ac:dyDescent="0.2">
      <c r="B55" s="205" t="s">
        <v>78</v>
      </c>
      <c r="C55" s="205"/>
      <c r="D55" s="205"/>
      <c r="E55" s="205"/>
      <c r="F55" s="205"/>
      <c r="G55" s="205"/>
      <c r="H55" s="205"/>
      <c r="I55" s="205"/>
      <c r="J55" s="205"/>
      <c r="AZ55" s="120" t="str">
        <f>B55</f>
        <v>1. PODMÍNKY PRO ZPRACOVÁNÍ NABÍDKOVÉ CENY</v>
      </c>
    </row>
    <row r="57" spans="1:52" x14ac:dyDescent="0.2">
      <c r="B57" s="205" t="s">
        <v>79</v>
      </c>
      <c r="C57" s="205"/>
      <c r="D57" s="205"/>
      <c r="E57" s="205"/>
      <c r="F57" s="205"/>
      <c r="G57" s="205"/>
      <c r="H57" s="205"/>
      <c r="I57" s="205"/>
      <c r="J57" s="205"/>
      <c r="AZ57" s="120" t="str">
        <f>B57</f>
        <v xml:space="preserve">        Preambule</v>
      </c>
    </row>
    <row r="59" spans="1:52" ht="51" x14ac:dyDescent="0.2">
      <c r="B59" s="205" t="s">
        <v>80</v>
      </c>
      <c r="C59" s="205"/>
      <c r="D59" s="205"/>
      <c r="E59" s="205"/>
      <c r="F59" s="205"/>
      <c r="G59" s="205"/>
      <c r="H59" s="205"/>
      <c r="I59" s="205"/>
      <c r="J59" s="205"/>
      <c r="AZ59" s="120" t="str">
        <f>B59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0" spans="1:52" ht="51" x14ac:dyDescent="0.2">
      <c r="B60" s="205" t="s">
        <v>81</v>
      </c>
      <c r="C60" s="205"/>
      <c r="D60" s="205"/>
      <c r="E60" s="205"/>
      <c r="F60" s="205"/>
      <c r="G60" s="205"/>
      <c r="H60" s="205"/>
      <c r="I60" s="205"/>
      <c r="J60" s="205"/>
      <c r="AZ60" s="120" t="str">
        <f>B60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2" spans="1:52" x14ac:dyDescent="0.2">
      <c r="B62" s="205" t="s">
        <v>82</v>
      </c>
      <c r="C62" s="205"/>
      <c r="D62" s="205"/>
      <c r="E62" s="205"/>
      <c r="F62" s="205"/>
      <c r="G62" s="205"/>
      <c r="H62" s="205"/>
      <c r="I62" s="205"/>
      <c r="J62" s="205"/>
      <c r="AZ62" s="120" t="str">
        <f>B62</f>
        <v xml:space="preserve">        Vymezení některých pojmů</v>
      </c>
    </row>
    <row r="65" spans="2:52" x14ac:dyDescent="0.2">
      <c r="B65" s="205" t="s">
        <v>83</v>
      </c>
      <c r="C65" s="205"/>
      <c r="D65" s="205"/>
      <c r="E65" s="205"/>
      <c r="F65" s="205"/>
      <c r="G65" s="205"/>
      <c r="H65" s="205"/>
      <c r="I65" s="205"/>
      <c r="J65" s="205"/>
      <c r="AZ65" s="120" t="str">
        <f t="shared" ref="AZ65:AZ70" si="3">B65</f>
        <v>Pro účely zpracování nabídkové ceny se jsou použity některé pojmy, pod kterými se rozumí:</v>
      </c>
    </row>
    <row r="66" spans="2:52" ht="38.25" x14ac:dyDescent="0.2">
      <c r="B66" s="205" t="s">
        <v>84</v>
      </c>
      <c r="C66" s="205"/>
      <c r="D66" s="205"/>
      <c r="E66" s="205"/>
      <c r="F66" s="205"/>
      <c r="G66" s="205"/>
      <c r="H66" s="205"/>
      <c r="I66" s="205"/>
      <c r="J66" s="205"/>
      <c r="AZ66" s="120"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7" spans="2:52" ht="38.25" x14ac:dyDescent="0.2">
      <c r="B67" s="205" t="s">
        <v>85</v>
      </c>
      <c r="C67" s="205"/>
      <c r="D67" s="205"/>
      <c r="E67" s="205"/>
      <c r="F67" s="205"/>
      <c r="G67" s="205"/>
      <c r="H67" s="205"/>
      <c r="I67" s="205"/>
      <c r="J67" s="205"/>
      <c r="AZ67" s="120"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8" spans="2:52" ht="51" x14ac:dyDescent="0.2">
      <c r="B68" s="205" t="s">
        <v>86</v>
      </c>
      <c r="C68" s="205"/>
      <c r="D68" s="205"/>
      <c r="E68" s="205"/>
      <c r="F68" s="205"/>
      <c r="G68" s="205"/>
      <c r="H68" s="205"/>
      <c r="I68" s="205"/>
      <c r="J68" s="205"/>
      <c r="AZ68" s="120"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9" spans="2:52" ht="76.5" x14ac:dyDescent="0.2">
      <c r="B69" s="205" t="s">
        <v>87</v>
      </c>
      <c r="C69" s="205"/>
      <c r="D69" s="205"/>
      <c r="E69" s="205"/>
      <c r="F69" s="205"/>
      <c r="G69" s="205"/>
      <c r="H69" s="205"/>
      <c r="I69" s="205"/>
      <c r="J69" s="205"/>
      <c r="AZ69" s="120"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0" spans="2:52" ht="51" x14ac:dyDescent="0.2">
      <c r="B70" s="205" t="s">
        <v>88</v>
      </c>
      <c r="C70" s="205"/>
      <c r="D70" s="205"/>
      <c r="E70" s="205"/>
      <c r="F70" s="205"/>
      <c r="G70" s="205"/>
      <c r="H70" s="205"/>
      <c r="I70" s="205"/>
      <c r="J70" s="205"/>
      <c r="AZ70" s="120"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2" spans="2:52" x14ac:dyDescent="0.2">
      <c r="B72" s="205" t="s">
        <v>89</v>
      </c>
      <c r="C72" s="205"/>
      <c r="D72" s="205"/>
      <c r="E72" s="205"/>
      <c r="F72" s="205"/>
      <c r="G72" s="205"/>
      <c r="H72" s="205"/>
      <c r="I72" s="205"/>
      <c r="J72" s="205"/>
      <c r="AZ72" s="120" t="str">
        <f>B72</f>
        <v xml:space="preserve">        Cenová soustava</v>
      </c>
    </row>
    <row r="74" spans="2:52" x14ac:dyDescent="0.2">
      <c r="B74" s="205" t="s">
        <v>90</v>
      </c>
      <c r="C74" s="205"/>
      <c r="D74" s="205"/>
      <c r="E74" s="205"/>
      <c r="F74" s="205"/>
      <c r="G74" s="205"/>
      <c r="H74" s="205"/>
      <c r="I74" s="205"/>
      <c r="J74" s="205"/>
      <c r="AZ74" s="120" t="str">
        <f>B74</f>
        <v xml:space="preserve">        Použitá cenová soustava</v>
      </c>
    </row>
    <row r="75" spans="2:52" ht="38.25" x14ac:dyDescent="0.2">
      <c r="B75" s="205" t="s">
        <v>91</v>
      </c>
      <c r="C75" s="205"/>
      <c r="D75" s="205"/>
      <c r="E75" s="205"/>
      <c r="F75" s="205"/>
      <c r="G75" s="205"/>
      <c r="H75" s="205"/>
      <c r="I75" s="205"/>
      <c r="J75" s="205"/>
      <c r="AZ75" s="120" t="str">
        <f>B75</f>
        <v>Soupisy stavebních prací, dodávek a služeb jsou zpracovány s použitím cenové soustavy zpracované společností RTS, a.s.. Položky z cenové soustavy mají uveden odkaz na cenovou soustavu včetně označení příslušného ceníku.</v>
      </c>
    </row>
    <row r="77" spans="2:52" x14ac:dyDescent="0.2">
      <c r="B77" s="205" t="s">
        <v>92</v>
      </c>
      <c r="C77" s="205"/>
      <c r="D77" s="205"/>
      <c r="E77" s="205"/>
      <c r="F77" s="205"/>
      <c r="G77" s="205"/>
      <c r="H77" s="205"/>
      <c r="I77" s="205"/>
      <c r="J77" s="205"/>
      <c r="AZ77" s="120" t="str">
        <f>B77</f>
        <v xml:space="preserve">        Technické podmínky</v>
      </c>
    </row>
    <row r="78" spans="2:52" ht="38.25" x14ac:dyDescent="0.2">
      <c r="B78" s="205" t="s">
        <v>93</v>
      </c>
      <c r="C78" s="205"/>
      <c r="D78" s="205"/>
      <c r="E78" s="205"/>
      <c r="F78" s="205"/>
      <c r="G78" s="205"/>
      <c r="H78" s="205"/>
      <c r="I78" s="205"/>
      <c r="J78" s="205"/>
      <c r="AZ78" s="120" t="str">
        <f>B78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0" spans="2:52" x14ac:dyDescent="0.2">
      <c r="B80" s="205" t="s">
        <v>94</v>
      </c>
      <c r="C80" s="205"/>
      <c r="D80" s="205"/>
      <c r="E80" s="205"/>
      <c r="F80" s="205"/>
      <c r="G80" s="205"/>
      <c r="H80" s="205"/>
      <c r="I80" s="205"/>
      <c r="J80" s="205"/>
      <c r="AZ80" s="120" t="str">
        <f>B80</f>
        <v>Individuální položky</v>
      </c>
    </row>
    <row r="81" spans="2:52" ht="76.5" x14ac:dyDescent="0.2">
      <c r="B81" s="205" t="s">
        <v>95</v>
      </c>
      <c r="C81" s="205"/>
      <c r="D81" s="205"/>
      <c r="E81" s="205"/>
      <c r="F81" s="205"/>
      <c r="G81" s="205"/>
      <c r="H81" s="205"/>
      <c r="I81" s="205"/>
      <c r="J81" s="205"/>
      <c r="AZ81" s="120" t="str">
        <f>B81</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3" spans="2:52" x14ac:dyDescent="0.2">
      <c r="B83" s="205" t="s">
        <v>96</v>
      </c>
      <c r="C83" s="205"/>
      <c r="D83" s="205"/>
      <c r="E83" s="205"/>
      <c r="F83" s="205"/>
      <c r="G83" s="205"/>
      <c r="H83" s="205"/>
      <c r="I83" s="205"/>
      <c r="J83" s="205"/>
      <c r="AZ83" s="120" t="str">
        <f>B83</f>
        <v>Ostatní podmínky</v>
      </c>
    </row>
    <row r="84" spans="2:52" ht="38.25" x14ac:dyDescent="0.2">
      <c r="B84" s="205" t="s">
        <v>97</v>
      </c>
      <c r="C84" s="205"/>
      <c r="D84" s="205"/>
      <c r="E84" s="205"/>
      <c r="F84" s="205"/>
      <c r="G84" s="205"/>
      <c r="H84" s="205"/>
      <c r="I84" s="205"/>
      <c r="J84" s="205"/>
      <c r="AZ84" s="120" t="str">
        <f>B84</f>
        <v>Do jednotkových cen položek soupisu je třeba promítnout i veškeré náklady na činnosti a dodávky vepsané formou poznámek, nebo doplnění k jednotlivým položkám - zejména popisy typu: "analogicky dle popisu v PD......"</v>
      </c>
    </row>
    <row r="86" spans="2:52" x14ac:dyDescent="0.2">
      <c r="B86" s="205" t="s">
        <v>98</v>
      </c>
      <c r="C86" s="205"/>
      <c r="D86" s="205"/>
      <c r="E86" s="205"/>
      <c r="F86" s="205"/>
      <c r="G86" s="205"/>
      <c r="H86" s="205"/>
      <c r="I86" s="205"/>
      <c r="J86" s="205"/>
      <c r="AZ86" s="120" t="str">
        <f>B86</f>
        <v xml:space="preserve">        Závaznost a změna soupisu</v>
      </c>
    </row>
    <row r="88" spans="2:52" x14ac:dyDescent="0.2">
      <c r="B88" s="205" t="s">
        <v>99</v>
      </c>
      <c r="C88" s="205"/>
      <c r="D88" s="205"/>
      <c r="E88" s="205"/>
      <c r="F88" s="205"/>
      <c r="G88" s="205"/>
      <c r="H88" s="205"/>
      <c r="I88" s="205"/>
      <c r="J88" s="205"/>
      <c r="AZ88" s="120" t="str">
        <f>B88</f>
        <v xml:space="preserve">        Závaznost soupisu</v>
      </c>
    </row>
    <row r="89" spans="2:52" ht="38.25" x14ac:dyDescent="0.2">
      <c r="B89" s="205" t="s">
        <v>100</v>
      </c>
      <c r="C89" s="205"/>
      <c r="D89" s="205"/>
      <c r="E89" s="205"/>
      <c r="F89" s="205"/>
      <c r="G89" s="205"/>
      <c r="H89" s="205"/>
      <c r="I89" s="205"/>
      <c r="J89" s="205"/>
      <c r="AZ89" s="120"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205" t="s">
        <v>101</v>
      </c>
      <c r="C91" s="205"/>
      <c r="D91" s="205"/>
      <c r="E91" s="205"/>
      <c r="F91" s="205"/>
      <c r="G91" s="205"/>
      <c r="H91" s="205"/>
      <c r="I91" s="205"/>
      <c r="J91" s="205"/>
      <c r="AZ91" s="120" t="str">
        <f>B91</f>
        <v xml:space="preserve">        Zvláštní podmínky pro stanovení nabídkové ceny</v>
      </c>
    </row>
    <row r="93" spans="2:52" x14ac:dyDescent="0.2">
      <c r="B93" s="205" t="s">
        <v>102</v>
      </c>
      <c r="C93" s="205"/>
      <c r="D93" s="205"/>
      <c r="E93" s="205"/>
      <c r="F93" s="205"/>
      <c r="G93" s="205"/>
      <c r="H93" s="205"/>
      <c r="I93" s="205"/>
      <c r="J93" s="205"/>
      <c r="AZ93" s="120" t="str">
        <f>B93</f>
        <v xml:space="preserve">        Přeprava vybouraných hmot, suti a vytěžené zeminy</v>
      </c>
    </row>
    <row r="94" spans="2:52" ht="76.5" x14ac:dyDescent="0.2">
      <c r="B94" s="205" t="s">
        <v>103</v>
      </c>
      <c r="C94" s="205"/>
      <c r="D94" s="205"/>
      <c r="E94" s="205"/>
      <c r="F94" s="205"/>
      <c r="G94" s="205"/>
      <c r="H94" s="205"/>
      <c r="I94" s="205"/>
      <c r="J94" s="205"/>
      <c r="AZ94" s="120"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205" t="s">
        <v>104</v>
      </c>
      <c r="C96" s="205"/>
      <c r="D96" s="205"/>
      <c r="E96" s="205"/>
      <c r="F96" s="205"/>
      <c r="G96" s="205"/>
      <c r="H96" s="205"/>
      <c r="I96" s="205"/>
      <c r="J96" s="205"/>
      <c r="AZ96" s="120" t="str">
        <f>B96</f>
        <v xml:space="preserve">        Vnitrostaveništní přesun stavebního materiálu</v>
      </c>
    </row>
    <row r="97" spans="2:52" ht="51" x14ac:dyDescent="0.2">
      <c r="B97" s="205" t="s">
        <v>105</v>
      </c>
      <c r="C97" s="205"/>
      <c r="D97" s="205"/>
      <c r="E97" s="205"/>
      <c r="F97" s="205"/>
      <c r="G97" s="205"/>
      <c r="H97" s="205"/>
      <c r="I97" s="205"/>
      <c r="J97" s="205"/>
      <c r="AZ97" s="120"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205" t="s">
        <v>106</v>
      </c>
      <c r="C98" s="205"/>
      <c r="D98" s="205"/>
      <c r="E98" s="205"/>
      <c r="F98" s="205"/>
      <c r="G98" s="205"/>
      <c r="H98" s="205"/>
      <c r="I98" s="205"/>
      <c r="J98" s="205"/>
      <c r="AZ98" s="120"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205" t="s">
        <v>107</v>
      </c>
      <c r="C100" s="205"/>
      <c r="D100" s="205"/>
      <c r="E100" s="205"/>
      <c r="F100" s="205"/>
      <c r="G100" s="205"/>
      <c r="H100" s="205"/>
      <c r="I100" s="205"/>
      <c r="J100" s="205"/>
      <c r="AZ100" s="120" t="str">
        <f>B100</f>
        <v xml:space="preserve">        Příplatky za ztížené podmínky prací</v>
      </c>
    </row>
    <row r="101" spans="2:52" ht="25.5" x14ac:dyDescent="0.2">
      <c r="B101" s="205" t="s">
        <v>108</v>
      </c>
      <c r="C101" s="205"/>
      <c r="D101" s="205"/>
      <c r="E101" s="205"/>
      <c r="F101" s="205"/>
      <c r="G101" s="205"/>
      <c r="H101" s="205"/>
      <c r="I101" s="205"/>
      <c r="J101" s="205"/>
      <c r="AZ101" s="120" t="str">
        <f>B101</f>
        <v>Pokud soupis položku příplatku za ztížené podmínky obsahuje, je dodavatel povinen ji ocenit bez ohledu na to, že tento příplatek dodavatel standardně neuplatňuje.</v>
      </c>
    </row>
    <row r="103" spans="2:52" x14ac:dyDescent="0.2">
      <c r="B103" s="205" t="s">
        <v>109</v>
      </c>
      <c r="C103" s="205"/>
      <c r="D103" s="205"/>
      <c r="E103" s="205"/>
      <c r="F103" s="205"/>
      <c r="G103" s="205"/>
      <c r="H103" s="205"/>
      <c r="I103" s="205"/>
      <c r="J103" s="205"/>
      <c r="AZ103" s="120" t="str">
        <f>B103</f>
        <v xml:space="preserve">        Vedlejší a ostatní náklady</v>
      </c>
    </row>
    <row r="104" spans="2:52" ht="25.5" x14ac:dyDescent="0.2">
      <c r="B104" s="205" t="s">
        <v>110</v>
      </c>
      <c r="C104" s="205"/>
      <c r="D104" s="205"/>
      <c r="E104" s="205"/>
      <c r="F104" s="205"/>
      <c r="G104" s="205"/>
      <c r="H104" s="205"/>
      <c r="I104" s="205"/>
      <c r="J104" s="205"/>
      <c r="AZ104" s="120" t="str">
        <f>B104</f>
        <v>Tyto náklady jsou popsány v samostatném soupisu stavebních prací, dodávek a služeb s tím, že dodavatel je povinen v rámci těchto nákladů ocenit všechny definované náklady souhrnně pro celou stavbu.</v>
      </c>
    </row>
    <row r="108" spans="2:52" x14ac:dyDescent="0.2">
      <c r="B108" s="205" t="s">
        <v>111</v>
      </c>
      <c r="C108" s="205"/>
      <c r="D108" s="205"/>
      <c r="E108" s="205"/>
      <c r="F108" s="205"/>
      <c r="G108" s="205"/>
      <c r="H108" s="205"/>
      <c r="I108" s="205"/>
      <c r="J108" s="205"/>
      <c r="AZ108" s="120" t="str">
        <f>B108</f>
        <v>2. SPECIFICKÉ PODMÍNKY PRO ZPRACOVÁNÍ NABÍDKOVÉ CENY</v>
      </c>
    </row>
    <row r="110" spans="2:52" x14ac:dyDescent="0.2">
      <c r="B110" s="205" t="s">
        <v>112</v>
      </c>
      <c r="C110" s="205"/>
      <c r="D110" s="205"/>
      <c r="E110" s="205"/>
      <c r="F110" s="205"/>
      <c r="G110" s="205"/>
      <c r="H110" s="205"/>
      <c r="I110" s="205"/>
      <c r="J110" s="205"/>
      <c r="AZ110" s="120" t="str">
        <f>B110</f>
        <v>Zde doplní zpracovatel soupisu  případná specifika týkající se konkrétní zakázky.</v>
      </c>
    </row>
    <row r="111" spans="2:52" ht="38.25" x14ac:dyDescent="0.2">
      <c r="B111" s="205" t="s">
        <v>113</v>
      </c>
      <c r="C111" s="205"/>
      <c r="D111" s="205"/>
      <c r="E111" s="205"/>
      <c r="F111" s="205"/>
      <c r="G111" s="205"/>
      <c r="H111" s="205"/>
      <c r="I111" s="205"/>
      <c r="J111" s="205"/>
      <c r="AZ111" s="120" t="str">
        <f>B111</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2" spans="2:52" ht="51" x14ac:dyDescent="0.2">
      <c r="B112" s="205" t="s">
        <v>114</v>
      </c>
      <c r="C112" s="205"/>
      <c r="D112" s="205"/>
      <c r="E112" s="205"/>
      <c r="F112" s="205"/>
      <c r="G112" s="205"/>
      <c r="H112" s="205"/>
      <c r="I112" s="205"/>
      <c r="J112" s="205"/>
      <c r="AZ112" s="120" t="str">
        <f>B112</f>
        <v>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v>
      </c>
    </row>
    <row r="114" spans="2:52" x14ac:dyDescent="0.2">
      <c r="B114" s="205" t="s">
        <v>115</v>
      </c>
      <c r="C114" s="205"/>
      <c r="D114" s="205"/>
      <c r="E114" s="205"/>
      <c r="F114" s="205"/>
      <c r="G114" s="205"/>
      <c r="H114" s="205"/>
      <c r="I114" s="205"/>
      <c r="J114" s="205"/>
      <c r="AZ114" s="120" t="str">
        <f>B114</f>
        <v>3. ELEKTRONICKÁ PODOBA SOUPISU</v>
      </c>
    </row>
    <row r="116" spans="2:52" x14ac:dyDescent="0.2">
      <c r="B116" s="205" t="s">
        <v>116</v>
      </c>
      <c r="C116" s="205"/>
      <c r="D116" s="205"/>
      <c r="E116" s="205"/>
      <c r="F116" s="205"/>
      <c r="G116" s="205"/>
      <c r="H116" s="205"/>
      <c r="I116" s="205"/>
      <c r="J116" s="205"/>
      <c r="AZ116" s="120" t="str">
        <f>B116</f>
        <v xml:space="preserve">        Elektronická podoba soupisu</v>
      </c>
    </row>
    <row r="117" spans="2:52" ht="25.5" x14ac:dyDescent="0.2">
      <c r="B117" s="205" t="s">
        <v>117</v>
      </c>
      <c r="C117" s="205"/>
      <c r="D117" s="205"/>
      <c r="E117" s="205"/>
      <c r="F117" s="205"/>
      <c r="G117" s="205"/>
      <c r="H117" s="205"/>
      <c r="I117" s="205"/>
      <c r="J117" s="205"/>
      <c r="AZ117" s="120" t="str">
        <f>B117</f>
        <v>V souladu se zákonem jsou předložené soupisy zpracovány i v elektronické podobě.  Elektronickou podobou soupisu stavebních prací, dodávek a služeb je formát MS EXCEL.</v>
      </c>
    </row>
    <row r="118" spans="2:52" x14ac:dyDescent="0.2">
      <c r="B118" s="205" t="s">
        <v>118</v>
      </c>
      <c r="C118" s="205"/>
      <c r="D118" s="205"/>
      <c r="E118" s="205"/>
      <c r="F118" s="205"/>
      <c r="G118" s="205"/>
      <c r="H118" s="205"/>
      <c r="I118" s="205"/>
      <c r="J118" s="205"/>
      <c r="AZ118" s="120" t="str">
        <f>B118</f>
        <v>Popis formátu soupisu odpovídá svou strukturou vzorovému soupisu volně dostupnému na internetové adrese:</v>
      </c>
    </row>
    <row r="120" spans="2:52" x14ac:dyDescent="0.2">
      <c r="B120" s="205" t="s">
        <v>119</v>
      </c>
      <c r="C120" s="205"/>
      <c r="D120" s="205"/>
      <c r="E120" s="205"/>
      <c r="F120" s="205"/>
      <c r="G120" s="205"/>
      <c r="H120" s="205"/>
      <c r="I120" s="205"/>
      <c r="J120" s="205"/>
      <c r="AZ120" s="120" t="str">
        <f>B120</f>
        <v>www.stavebnionline.cz/soupis</v>
      </c>
    </row>
    <row r="122" spans="2:52" x14ac:dyDescent="0.2">
      <c r="B122" s="205" t="s">
        <v>120</v>
      </c>
      <c r="C122" s="205"/>
      <c r="D122" s="205"/>
      <c r="E122" s="205"/>
      <c r="F122" s="205"/>
      <c r="G122" s="205"/>
      <c r="H122" s="205"/>
      <c r="I122" s="205"/>
      <c r="J122" s="205"/>
      <c r="AZ122" s="120" t="str">
        <f>B122</f>
        <v xml:space="preserve">        Zpracování elektronické podoby soupisu</v>
      </c>
    </row>
    <row r="123" spans="2:52" ht="51" x14ac:dyDescent="0.2">
      <c r="B123" s="205" t="s">
        <v>121</v>
      </c>
      <c r="C123" s="205"/>
      <c r="D123" s="205"/>
      <c r="E123" s="205"/>
      <c r="F123" s="205"/>
      <c r="G123" s="205"/>
      <c r="H123" s="205"/>
      <c r="I123" s="205"/>
      <c r="J123" s="205"/>
      <c r="AZ123" s="120"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x14ac:dyDescent="0.2">
      <c r="B125" s="205" t="s">
        <v>122</v>
      </c>
      <c r="C125" s="205"/>
      <c r="D125" s="205"/>
      <c r="E125" s="205"/>
      <c r="F125" s="205"/>
      <c r="G125" s="205"/>
      <c r="H125" s="205"/>
      <c r="I125" s="205"/>
      <c r="J125" s="205"/>
      <c r="AZ125" s="120" t="str">
        <f>B125</f>
        <v xml:space="preserve">        Jiný formát soupisu</v>
      </c>
    </row>
    <row r="126" spans="2:52" ht="38.25" x14ac:dyDescent="0.2">
      <c r="B126" s="205" t="s">
        <v>123</v>
      </c>
      <c r="C126" s="205"/>
      <c r="D126" s="205"/>
      <c r="E126" s="205"/>
      <c r="F126" s="205"/>
      <c r="G126" s="205"/>
      <c r="H126" s="205"/>
      <c r="I126" s="205"/>
      <c r="J126" s="205"/>
      <c r="AZ126" s="120"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x14ac:dyDescent="0.2">
      <c r="B128" s="205" t="s">
        <v>124</v>
      </c>
      <c r="C128" s="205"/>
      <c r="D128" s="205"/>
      <c r="E128" s="205"/>
      <c r="F128" s="205"/>
      <c r="G128" s="205"/>
      <c r="H128" s="205"/>
      <c r="I128" s="205"/>
      <c r="J128" s="205"/>
      <c r="AZ128" s="120" t="str">
        <f>B128</f>
        <v xml:space="preserve">        Závěrečné ustanovení</v>
      </c>
    </row>
    <row r="129" spans="1:52" x14ac:dyDescent="0.2">
      <c r="B129" s="205" t="s">
        <v>125</v>
      </c>
      <c r="C129" s="205"/>
      <c r="D129" s="205"/>
      <c r="E129" s="205"/>
      <c r="F129" s="205"/>
      <c r="G129" s="205"/>
      <c r="H129" s="205"/>
      <c r="I129" s="205"/>
      <c r="J129" s="205"/>
      <c r="AZ129" s="120" t="str">
        <f>B129</f>
        <v>Ostatní podmínky vztahující se ke zpracování nabídkové ceny jsou uvedeny v zadávací dokumentaci.</v>
      </c>
    </row>
    <row r="130" spans="1:52" x14ac:dyDescent="0.2">
      <c r="A130" t="s">
        <v>126</v>
      </c>
      <c r="B130" t="s">
        <v>127</v>
      </c>
    </row>
    <row r="131" spans="1:52" x14ac:dyDescent="0.2">
      <c r="A131" t="s">
        <v>128</v>
      </c>
      <c r="B131" t="s">
        <v>129</v>
      </c>
    </row>
    <row r="132" spans="1:52" x14ac:dyDescent="0.2">
      <c r="A132" t="s">
        <v>126</v>
      </c>
      <c r="B132" t="s">
        <v>130</v>
      </c>
    </row>
    <row r="133" spans="1:52" x14ac:dyDescent="0.2">
      <c r="A133" t="s">
        <v>128</v>
      </c>
      <c r="B133" t="s">
        <v>131</v>
      </c>
    </row>
    <row r="134" spans="1:52" x14ac:dyDescent="0.2">
      <c r="A134" t="s">
        <v>128</v>
      </c>
      <c r="B134" t="s">
        <v>132</v>
      </c>
    </row>
    <row r="135" spans="1:52" x14ac:dyDescent="0.2">
      <c r="A135" t="s">
        <v>126</v>
      </c>
      <c r="B135" t="s">
        <v>133</v>
      </c>
    </row>
    <row r="136" spans="1:52" x14ac:dyDescent="0.2">
      <c r="A136" t="s">
        <v>128</v>
      </c>
      <c r="B136" t="s">
        <v>134</v>
      </c>
    </row>
    <row r="137" spans="1:52" x14ac:dyDescent="0.2">
      <c r="A137" t="s">
        <v>126</v>
      </c>
      <c r="B137" t="s">
        <v>135</v>
      </c>
    </row>
    <row r="138" spans="1:52" x14ac:dyDescent="0.2">
      <c r="A138" t="s">
        <v>128</v>
      </c>
      <c r="B138" t="s">
        <v>136</v>
      </c>
    </row>
    <row r="139" spans="1:52" x14ac:dyDescent="0.2">
      <c r="A139" t="s">
        <v>126</v>
      </c>
      <c r="B139" t="s">
        <v>137</v>
      </c>
    </row>
    <row r="140" spans="1:52" x14ac:dyDescent="0.2">
      <c r="A140" t="s">
        <v>128</v>
      </c>
      <c r="B140" t="s">
        <v>138</v>
      </c>
    </row>
    <row r="143" spans="1:52" ht="15.75" x14ac:dyDescent="0.25">
      <c r="B143" s="121" t="s">
        <v>139</v>
      </c>
    </row>
    <row r="145" spans="1:10" ht="25.5" customHeight="1" x14ac:dyDescent="0.2">
      <c r="A145" s="123"/>
      <c r="B145" s="126" t="s">
        <v>17</v>
      </c>
      <c r="C145" s="126" t="s">
        <v>5</v>
      </c>
      <c r="D145" s="127"/>
      <c r="E145" s="127"/>
      <c r="F145" s="128" t="s">
        <v>140</v>
      </c>
      <c r="G145" s="128"/>
      <c r="H145" s="128"/>
      <c r="I145" s="128" t="s">
        <v>29</v>
      </c>
      <c r="J145" s="128" t="s">
        <v>0</v>
      </c>
    </row>
    <row r="146" spans="1:10" ht="36.75" customHeight="1" x14ac:dyDescent="0.2">
      <c r="A146" s="124"/>
      <c r="B146" s="129" t="s">
        <v>141</v>
      </c>
      <c r="C146" s="203" t="s">
        <v>142</v>
      </c>
      <c r="D146" s="204"/>
      <c r="E146" s="204"/>
      <c r="F146" s="136" t="s">
        <v>24</v>
      </c>
      <c r="G146" s="137"/>
      <c r="H146" s="137"/>
      <c r="I146" s="137">
        <f>'D.1.1-2-3 D.1.1-2-3 Pol'!G8</f>
        <v>0</v>
      </c>
      <c r="J146" s="133" t="str">
        <f>IF(I201=0,"",I146/I201*100)</f>
        <v/>
      </c>
    </row>
    <row r="147" spans="1:10" ht="36.75" customHeight="1" x14ac:dyDescent="0.2">
      <c r="A147" s="124"/>
      <c r="B147" s="129" t="s">
        <v>143</v>
      </c>
      <c r="C147" s="203" t="s">
        <v>144</v>
      </c>
      <c r="D147" s="204"/>
      <c r="E147" s="204"/>
      <c r="F147" s="136" t="s">
        <v>24</v>
      </c>
      <c r="G147" s="137"/>
      <c r="H147" s="137"/>
      <c r="I147" s="137">
        <f>'D.1.1-2-3 D.1.1-2-3 Pol'!G99</f>
        <v>0</v>
      </c>
      <c r="J147" s="133" t="str">
        <f>IF(I201=0,"",I147/I201*100)</f>
        <v/>
      </c>
    </row>
    <row r="148" spans="1:10" ht="36.75" customHeight="1" x14ac:dyDescent="0.2">
      <c r="A148" s="124"/>
      <c r="B148" s="129" t="s">
        <v>145</v>
      </c>
      <c r="C148" s="203" t="s">
        <v>146</v>
      </c>
      <c r="D148" s="204"/>
      <c r="E148" s="204"/>
      <c r="F148" s="136" t="s">
        <v>24</v>
      </c>
      <c r="G148" s="137"/>
      <c r="H148" s="137"/>
      <c r="I148" s="137">
        <f>'D.1.1-2-3 D.1.1-2-3 Pol'!G179</f>
        <v>0</v>
      </c>
      <c r="J148" s="133" t="str">
        <f>IF(I201=0,"",I148/I201*100)</f>
        <v/>
      </c>
    </row>
    <row r="149" spans="1:10" ht="36.75" customHeight="1" x14ac:dyDescent="0.2">
      <c r="A149" s="124"/>
      <c r="B149" s="129" t="s">
        <v>147</v>
      </c>
      <c r="C149" s="203" t="s">
        <v>148</v>
      </c>
      <c r="D149" s="204"/>
      <c r="E149" s="204"/>
      <c r="F149" s="136" t="s">
        <v>24</v>
      </c>
      <c r="G149" s="137"/>
      <c r="H149" s="137"/>
      <c r="I149" s="137">
        <f>'D.1.1-2-3 D.1.1-2-3 Pol'!G255</f>
        <v>0</v>
      </c>
      <c r="J149" s="133" t="str">
        <f>IF(I201=0,"",I149/I201*100)</f>
        <v/>
      </c>
    </row>
    <row r="150" spans="1:10" ht="36.75" customHeight="1" x14ac:dyDescent="0.2">
      <c r="A150" s="124"/>
      <c r="B150" s="129" t="s">
        <v>149</v>
      </c>
      <c r="C150" s="203" t="s">
        <v>150</v>
      </c>
      <c r="D150" s="204"/>
      <c r="E150" s="204"/>
      <c r="F150" s="136" t="s">
        <v>24</v>
      </c>
      <c r="G150" s="137"/>
      <c r="H150" s="137"/>
      <c r="I150" s="137">
        <f>'D.1.1-2-3 D.1.1-2-3 Pol'!G264</f>
        <v>0</v>
      </c>
      <c r="J150" s="133" t="str">
        <f>IF(I201=0,"",I150/I201*100)</f>
        <v/>
      </c>
    </row>
    <row r="151" spans="1:10" ht="36.75" customHeight="1" x14ac:dyDescent="0.2">
      <c r="A151" s="124"/>
      <c r="B151" s="129" t="s">
        <v>151</v>
      </c>
      <c r="C151" s="203" t="s">
        <v>152</v>
      </c>
      <c r="D151" s="204"/>
      <c r="E151" s="204"/>
      <c r="F151" s="136" t="s">
        <v>24</v>
      </c>
      <c r="G151" s="137"/>
      <c r="H151" s="137"/>
      <c r="I151" s="137">
        <f>'D.1.1-2-3 D.1.1-2-3 Pol'!G293</f>
        <v>0</v>
      </c>
      <c r="J151" s="133" t="str">
        <f>IF(I201=0,"",I151/I201*100)</f>
        <v/>
      </c>
    </row>
    <row r="152" spans="1:10" ht="36.75" customHeight="1" x14ac:dyDescent="0.2">
      <c r="A152" s="124"/>
      <c r="B152" s="129" t="s">
        <v>153</v>
      </c>
      <c r="C152" s="203" t="s">
        <v>154</v>
      </c>
      <c r="D152" s="204"/>
      <c r="E152" s="204"/>
      <c r="F152" s="136" t="s">
        <v>24</v>
      </c>
      <c r="G152" s="137"/>
      <c r="H152" s="137"/>
      <c r="I152" s="137">
        <f>'D.1.1-2-3 D.1.1-2-3 Pol'!G441</f>
        <v>0</v>
      </c>
      <c r="J152" s="133" t="str">
        <f>IF(I201=0,"",I152/I201*100)</f>
        <v/>
      </c>
    </row>
    <row r="153" spans="1:10" ht="36.75" customHeight="1" x14ac:dyDescent="0.2">
      <c r="A153" s="124"/>
      <c r="B153" s="129" t="s">
        <v>155</v>
      </c>
      <c r="C153" s="203" t="s">
        <v>156</v>
      </c>
      <c r="D153" s="204"/>
      <c r="E153" s="204"/>
      <c r="F153" s="136" t="s">
        <v>24</v>
      </c>
      <c r="G153" s="137"/>
      <c r="H153" s="137"/>
      <c r="I153" s="137">
        <f>'D.1.1-2-3 D.1.1-2-3 Pol'!G491</f>
        <v>0</v>
      </c>
      <c r="J153" s="133" t="str">
        <f>IF(I201=0,"",I153/I201*100)</f>
        <v/>
      </c>
    </row>
    <row r="154" spans="1:10" ht="36.75" customHeight="1" x14ac:dyDescent="0.2">
      <c r="A154" s="124"/>
      <c r="B154" s="129" t="s">
        <v>157</v>
      </c>
      <c r="C154" s="203" t="s">
        <v>158</v>
      </c>
      <c r="D154" s="204"/>
      <c r="E154" s="204"/>
      <c r="F154" s="136" t="s">
        <v>24</v>
      </c>
      <c r="G154" s="137"/>
      <c r="H154" s="137"/>
      <c r="I154" s="137">
        <f>'D.1.1-2-3 D.1.1-2-3 Pol'!G499</f>
        <v>0</v>
      </c>
      <c r="J154" s="133" t="str">
        <f>IF(I201=0,"",I154/I201*100)</f>
        <v/>
      </c>
    </row>
    <row r="155" spans="1:10" ht="36.75" customHeight="1" x14ac:dyDescent="0.2">
      <c r="A155" s="124"/>
      <c r="B155" s="129" t="s">
        <v>159</v>
      </c>
      <c r="C155" s="203" t="s">
        <v>160</v>
      </c>
      <c r="D155" s="204"/>
      <c r="E155" s="204"/>
      <c r="F155" s="136" t="s">
        <v>24</v>
      </c>
      <c r="G155" s="137"/>
      <c r="H155" s="137"/>
      <c r="I155" s="137">
        <f>'D.1.1-2-3 D.1.1-2-3 Pol'!G506</f>
        <v>0</v>
      </c>
      <c r="J155" s="133" t="str">
        <f>IF(I201=0,"",I155/I201*100)</f>
        <v/>
      </c>
    </row>
    <row r="156" spans="1:10" ht="36.75" customHeight="1" x14ac:dyDescent="0.2">
      <c r="A156" s="124"/>
      <c r="B156" s="129" t="s">
        <v>161</v>
      </c>
      <c r="C156" s="203" t="s">
        <v>162</v>
      </c>
      <c r="D156" s="204"/>
      <c r="E156" s="204"/>
      <c r="F156" s="136" t="s">
        <v>24</v>
      </c>
      <c r="G156" s="137"/>
      <c r="H156" s="137"/>
      <c r="I156" s="137">
        <f>'D.1.1-2-3 D.1.1-2-3 Pol'!G559</f>
        <v>0</v>
      </c>
      <c r="J156" s="133" t="str">
        <f>IF(I201=0,"",I156/I201*100)</f>
        <v/>
      </c>
    </row>
    <row r="157" spans="1:10" ht="36.75" customHeight="1" x14ac:dyDescent="0.2">
      <c r="A157" s="124"/>
      <c r="B157" s="129" t="s">
        <v>163</v>
      </c>
      <c r="C157" s="203" t="s">
        <v>164</v>
      </c>
      <c r="D157" s="204"/>
      <c r="E157" s="204"/>
      <c r="F157" s="136" t="s">
        <v>24</v>
      </c>
      <c r="G157" s="137"/>
      <c r="H157" s="137"/>
      <c r="I157" s="137">
        <f>'D.1.1-2-3 D.1.1-2-3 Pol'!G573</f>
        <v>0</v>
      </c>
      <c r="J157" s="133" t="str">
        <f>IF(I201=0,"",I157/I201*100)</f>
        <v/>
      </c>
    </row>
    <row r="158" spans="1:10" ht="36.75" customHeight="1" x14ac:dyDescent="0.2">
      <c r="A158" s="124"/>
      <c r="B158" s="129" t="s">
        <v>165</v>
      </c>
      <c r="C158" s="203" t="s">
        <v>166</v>
      </c>
      <c r="D158" s="204"/>
      <c r="E158" s="204"/>
      <c r="F158" s="136" t="s">
        <v>24</v>
      </c>
      <c r="G158" s="137"/>
      <c r="H158" s="137"/>
      <c r="I158" s="137">
        <f>'D.1.1-2-3 D.1.1-2-3 Pol'!G672</f>
        <v>0</v>
      </c>
      <c r="J158" s="133" t="str">
        <f>IF(I201=0,"",I158/I201*100)</f>
        <v/>
      </c>
    </row>
    <row r="159" spans="1:10" ht="36.75" customHeight="1" x14ac:dyDescent="0.2">
      <c r="A159" s="124"/>
      <c r="B159" s="129" t="s">
        <v>167</v>
      </c>
      <c r="C159" s="203" t="s">
        <v>168</v>
      </c>
      <c r="D159" s="204"/>
      <c r="E159" s="204"/>
      <c r="F159" s="136" t="s">
        <v>24</v>
      </c>
      <c r="G159" s="137"/>
      <c r="H159" s="137"/>
      <c r="I159" s="137">
        <f>'D.1.6 D.1.6 Pol'!G8</f>
        <v>0</v>
      </c>
      <c r="J159" s="133" t="str">
        <f>IF(I201=0,"",I159/I201*100)</f>
        <v/>
      </c>
    </row>
    <row r="160" spans="1:10" ht="36.75" customHeight="1" x14ac:dyDescent="0.2">
      <c r="A160" s="124"/>
      <c r="B160" s="129" t="s">
        <v>169</v>
      </c>
      <c r="C160" s="203" t="s">
        <v>170</v>
      </c>
      <c r="D160" s="204"/>
      <c r="E160" s="204"/>
      <c r="F160" s="136" t="s">
        <v>24</v>
      </c>
      <c r="G160" s="137"/>
      <c r="H160" s="137"/>
      <c r="I160" s="137">
        <f>'D.1.6 D.1.6 Pol'!G60</f>
        <v>0</v>
      </c>
      <c r="J160" s="133" t="str">
        <f>IF(I201=0,"",I160/I201*100)</f>
        <v/>
      </c>
    </row>
    <row r="161" spans="1:10" ht="36.75" customHeight="1" x14ac:dyDescent="0.2">
      <c r="A161" s="124"/>
      <c r="B161" s="129" t="s">
        <v>171</v>
      </c>
      <c r="C161" s="203" t="s">
        <v>172</v>
      </c>
      <c r="D161" s="204"/>
      <c r="E161" s="204"/>
      <c r="F161" s="136" t="s">
        <v>24</v>
      </c>
      <c r="G161" s="137"/>
      <c r="H161" s="137"/>
      <c r="I161" s="137">
        <f>'D.1.6 D.1.6 Pol'!G251</f>
        <v>0</v>
      </c>
      <c r="J161" s="133" t="str">
        <f>IF(I201=0,"",I161/I201*100)</f>
        <v/>
      </c>
    </row>
    <row r="162" spans="1:10" ht="36.75" customHeight="1" x14ac:dyDescent="0.2">
      <c r="A162" s="124"/>
      <c r="B162" s="129" t="s">
        <v>173</v>
      </c>
      <c r="C162" s="203" t="s">
        <v>174</v>
      </c>
      <c r="D162" s="204"/>
      <c r="E162" s="204"/>
      <c r="F162" s="136" t="s">
        <v>24</v>
      </c>
      <c r="G162" s="137"/>
      <c r="H162" s="137"/>
      <c r="I162" s="137">
        <f>'D.1.6 D.1.6 Pol'!G343</f>
        <v>0</v>
      </c>
      <c r="J162" s="133" t="str">
        <f>IF(I201=0,"",I162/I201*100)</f>
        <v/>
      </c>
    </row>
    <row r="163" spans="1:10" ht="36.75" customHeight="1" x14ac:dyDescent="0.2">
      <c r="A163" s="124"/>
      <c r="B163" s="129" t="s">
        <v>175</v>
      </c>
      <c r="C163" s="203" t="s">
        <v>176</v>
      </c>
      <c r="D163" s="204"/>
      <c r="E163" s="204"/>
      <c r="F163" s="136" t="s">
        <v>24</v>
      </c>
      <c r="G163" s="137"/>
      <c r="H163" s="137"/>
      <c r="I163" s="137">
        <f>'D.1.6 D.1.6 Pol'!G433</f>
        <v>0</v>
      </c>
      <c r="J163" s="133" t="str">
        <f>IF(I201=0,"",I163/I201*100)</f>
        <v/>
      </c>
    </row>
    <row r="164" spans="1:10" ht="36.75" customHeight="1" x14ac:dyDescent="0.2">
      <c r="A164" s="124"/>
      <c r="B164" s="129" t="s">
        <v>177</v>
      </c>
      <c r="C164" s="203" t="s">
        <v>178</v>
      </c>
      <c r="D164" s="204"/>
      <c r="E164" s="204"/>
      <c r="F164" s="136" t="s">
        <v>24</v>
      </c>
      <c r="G164" s="137"/>
      <c r="H164" s="137"/>
      <c r="I164" s="137">
        <f>'D.1.6 D.1.6 Pol'!G529</f>
        <v>0</v>
      </c>
      <c r="J164" s="133" t="str">
        <f>IF(I201=0,"",I164/I201*100)</f>
        <v/>
      </c>
    </row>
    <row r="165" spans="1:10" ht="36.75" customHeight="1" x14ac:dyDescent="0.2">
      <c r="A165" s="124"/>
      <c r="B165" s="129" t="s">
        <v>179</v>
      </c>
      <c r="C165" s="203" t="s">
        <v>180</v>
      </c>
      <c r="D165" s="204"/>
      <c r="E165" s="204"/>
      <c r="F165" s="136" t="s">
        <v>24</v>
      </c>
      <c r="G165" s="137"/>
      <c r="H165" s="137"/>
      <c r="I165" s="137">
        <f>'D.1.6 D.1.6 Pol'!G598</f>
        <v>0</v>
      </c>
      <c r="J165" s="133" t="str">
        <f>IF(I201=0,"",I165/I201*100)</f>
        <v/>
      </c>
    </row>
    <row r="166" spans="1:10" ht="36.75" customHeight="1" x14ac:dyDescent="0.2">
      <c r="A166" s="124"/>
      <c r="B166" s="129" t="s">
        <v>181</v>
      </c>
      <c r="C166" s="203" t="s">
        <v>182</v>
      </c>
      <c r="D166" s="204"/>
      <c r="E166" s="204"/>
      <c r="F166" s="136" t="s">
        <v>24</v>
      </c>
      <c r="G166" s="137"/>
      <c r="H166" s="137"/>
      <c r="I166" s="137">
        <f>'D.1.6 D.1.6 Pol'!G719</f>
        <v>0</v>
      </c>
      <c r="J166" s="133" t="str">
        <f>IF(I201=0,"",I166/I201*100)</f>
        <v/>
      </c>
    </row>
    <row r="167" spans="1:10" ht="36.75" customHeight="1" x14ac:dyDescent="0.2">
      <c r="A167" s="124"/>
      <c r="B167" s="129" t="s">
        <v>183</v>
      </c>
      <c r="C167" s="203" t="s">
        <v>184</v>
      </c>
      <c r="D167" s="204"/>
      <c r="E167" s="204"/>
      <c r="F167" s="136" t="s">
        <v>24</v>
      </c>
      <c r="G167" s="137"/>
      <c r="H167" s="137"/>
      <c r="I167" s="137">
        <f>'D.1.6 D.1.6 Pol'!G804</f>
        <v>0</v>
      </c>
      <c r="J167" s="133" t="str">
        <f>IF(I201=0,"",I167/I201*100)</f>
        <v/>
      </c>
    </row>
    <row r="168" spans="1:10" ht="36.75" customHeight="1" x14ac:dyDescent="0.2">
      <c r="A168" s="124"/>
      <c r="B168" s="129" t="s">
        <v>185</v>
      </c>
      <c r="C168" s="203" t="s">
        <v>186</v>
      </c>
      <c r="D168" s="204"/>
      <c r="E168" s="204"/>
      <c r="F168" s="136" t="s">
        <v>24</v>
      </c>
      <c r="G168" s="137"/>
      <c r="H168" s="137"/>
      <c r="I168" s="137">
        <f>'D.1.6 D.1.6 Pol'!G823</f>
        <v>0</v>
      </c>
      <c r="J168" s="133" t="str">
        <f>IF(I201=0,"",I168/I201*100)</f>
        <v/>
      </c>
    </row>
    <row r="169" spans="1:10" ht="36.75" customHeight="1" x14ac:dyDescent="0.2">
      <c r="A169" s="124"/>
      <c r="B169" s="129" t="s">
        <v>187</v>
      </c>
      <c r="C169" s="203" t="s">
        <v>188</v>
      </c>
      <c r="D169" s="204"/>
      <c r="E169" s="204"/>
      <c r="F169" s="136" t="s">
        <v>25</v>
      </c>
      <c r="G169" s="137"/>
      <c r="H169" s="137"/>
      <c r="I169" s="137">
        <f>'D.1.1-2-3 D.1.1-2-3 Pol'!G687</f>
        <v>0</v>
      </c>
      <c r="J169" s="133" t="str">
        <f>IF(I201=0,"",I169/I201*100)</f>
        <v/>
      </c>
    </row>
    <row r="170" spans="1:10" ht="36.75" customHeight="1" x14ac:dyDescent="0.2">
      <c r="A170" s="124"/>
      <c r="B170" s="129" t="s">
        <v>189</v>
      </c>
      <c r="C170" s="203" t="s">
        <v>190</v>
      </c>
      <c r="D170" s="204"/>
      <c r="E170" s="204"/>
      <c r="F170" s="136" t="s">
        <v>25</v>
      </c>
      <c r="G170" s="137"/>
      <c r="H170" s="137"/>
      <c r="I170" s="137">
        <f>'D.1.1-2-3 D.1.1-2-3 Pol'!G699</f>
        <v>0</v>
      </c>
      <c r="J170" s="133" t="str">
        <f>IF(I201=0,"",I170/I201*100)</f>
        <v/>
      </c>
    </row>
    <row r="171" spans="1:10" ht="36.75" customHeight="1" x14ac:dyDescent="0.2">
      <c r="A171" s="124"/>
      <c r="B171" s="129" t="s">
        <v>191</v>
      </c>
      <c r="C171" s="203" t="s">
        <v>192</v>
      </c>
      <c r="D171" s="204"/>
      <c r="E171" s="204"/>
      <c r="F171" s="136" t="s">
        <v>25</v>
      </c>
      <c r="G171" s="137"/>
      <c r="H171" s="137"/>
      <c r="I171" s="137">
        <f>'D.1.1-2-3 D.1.1-2-3 Pol'!G712</f>
        <v>0</v>
      </c>
      <c r="J171" s="133" t="str">
        <f>IF(I201=0,"",I171/I201*100)</f>
        <v/>
      </c>
    </row>
    <row r="172" spans="1:10" ht="36.75" customHeight="1" x14ac:dyDescent="0.2">
      <c r="A172" s="124"/>
      <c r="B172" s="129" t="s">
        <v>193</v>
      </c>
      <c r="C172" s="203" t="s">
        <v>194</v>
      </c>
      <c r="D172" s="204"/>
      <c r="E172" s="204"/>
      <c r="F172" s="136" t="s">
        <v>25</v>
      </c>
      <c r="G172" s="137"/>
      <c r="H172" s="137"/>
      <c r="I172" s="137">
        <f>'D.1.1-2-3 D.1.1-2-3 Pol'!G721</f>
        <v>0</v>
      </c>
      <c r="J172" s="133" t="str">
        <f>IF(I201=0,"",I172/I201*100)</f>
        <v/>
      </c>
    </row>
    <row r="173" spans="1:10" ht="36.75" customHeight="1" x14ac:dyDescent="0.2">
      <c r="A173" s="124"/>
      <c r="B173" s="129" t="s">
        <v>195</v>
      </c>
      <c r="C173" s="203" t="s">
        <v>196</v>
      </c>
      <c r="D173" s="204"/>
      <c r="E173" s="204"/>
      <c r="F173" s="136" t="s">
        <v>25</v>
      </c>
      <c r="G173" s="137"/>
      <c r="H173" s="137"/>
      <c r="I173" s="137">
        <f>'D.1.1-2-3 D.1.1-2-3 Pol'!G781</f>
        <v>0</v>
      </c>
      <c r="J173" s="133" t="str">
        <f>IF(I201=0,"",I173/I201*100)</f>
        <v/>
      </c>
    </row>
    <row r="174" spans="1:10" ht="36.75" customHeight="1" x14ac:dyDescent="0.2">
      <c r="A174" s="124"/>
      <c r="B174" s="129" t="s">
        <v>197</v>
      </c>
      <c r="C174" s="203" t="s">
        <v>198</v>
      </c>
      <c r="D174" s="204"/>
      <c r="E174" s="204"/>
      <c r="F174" s="136" t="s">
        <v>25</v>
      </c>
      <c r="G174" s="137"/>
      <c r="H174" s="137"/>
      <c r="I174" s="137">
        <f>'D.1.1-2-3 D.1.1-2-3 Pol'!G807</f>
        <v>0</v>
      </c>
      <c r="J174" s="133" t="str">
        <f>IF(I201=0,"",I174/I201*100)</f>
        <v/>
      </c>
    </row>
    <row r="175" spans="1:10" ht="36.75" customHeight="1" x14ac:dyDescent="0.2">
      <c r="A175" s="124"/>
      <c r="B175" s="129" t="s">
        <v>199</v>
      </c>
      <c r="C175" s="203" t="s">
        <v>200</v>
      </c>
      <c r="D175" s="204"/>
      <c r="E175" s="204"/>
      <c r="F175" s="136" t="s">
        <v>25</v>
      </c>
      <c r="G175" s="137"/>
      <c r="H175" s="137"/>
      <c r="I175" s="137">
        <f>'D.1.1-2-3 D.1.1-2-3 Pol'!G888+'D.1.5 D.1.5-A Pol'!G8</f>
        <v>0</v>
      </c>
      <c r="J175" s="133" t="str">
        <f>IF(I201=0,"",I175/I201*100)</f>
        <v/>
      </c>
    </row>
    <row r="176" spans="1:10" ht="36.75" customHeight="1" x14ac:dyDescent="0.2">
      <c r="A176" s="124"/>
      <c r="B176" s="129" t="s">
        <v>201</v>
      </c>
      <c r="C176" s="203" t="s">
        <v>202</v>
      </c>
      <c r="D176" s="204"/>
      <c r="E176" s="204"/>
      <c r="F176" s="136" t="s">
        <v>25</v>
      </c>
      <c r="G176" s="137"/>
      <c r="H176" s="137"/>
      <c r="I176" s="137">
        <f>'D.1.1-2-3 D.1.1-2-3 Pol'!G1020</f>
        <v>0</v>
      </c>
      <c r="J176" s="133" t="str">
        <f>IF(I201=0,"",I176/I201*100)</f>
        <v/>
      </c>
    </row>
    <row r="177" spans="1:10" ht="36.75" customHeight="1" x14ac:dyDescent="0.2">
      <c r="A177" s="124"/>
      <c r="B177" s="129" t="s">
        <v>203</v>
      </c>
      <c r="C177" s="203" t="s">
        <v>204</v>
      </c>
      <c r="D177" s="204"/>
      <c r="E177" s="204"/>
      <c r="F177" s="136" t="s">
        <v>25</v>
      </c>
      <c r="G177" s="137"/>
      <c r="H177" s="137"/>
      <c r="I177" s="137">
        <f>'D.1.1-2-3 D.1.1-2-3 Pol'!G1024</f>
        <v>0</v>
      </c>
      <c r="J177" s="133" t="str">
        <f>IF(I201=0,"",I177/I201*100)</f>
        <v/>
      </c>
    </row>
    <row r="178" spans="1:10" ht="36.75" customHeight="1" x14ac:dyDescent="0.2">
      <c r="A178" s="124"/>
      <c r="B178" s="129" t="s">
        <v>205</v>
      </c>
      <c r="C178" s="203" t="s">
        <v>206</v>
      </c>
      <c r="D178" s="204"/>
      <c r="E178" s="204"/>
      <c r="F178" s="136" t="s">
        <v>25</v>
      </c>
      <c r="G178" s="137"/>
      <c r="H178" s="137"/>
      <c r="I178" s="137">
        <f>'D.1.1-2-3 D.1.1-2-3 Pol'!G1031</f>
        <v>0</v>
      </c>
      <c r="J178" s="133" t="str">
        <f>IF(I201=0,"",I178/I201*100)</f>
        <v/>
      </c>
    </row>
    <row r="179" spans="1:10" ht="36.75" customHeight="1" x14ac:dyDescent="0.2">
      <c r="A179" s="124"/>
      <c r="B179" s="129" t="s">
        <v>207</v>
      </c>
      <c r="C179" s="203" t="s">
        <v>208</v>
      </c>
      <c r="D179" s="204"/>
      <c r="E179" s="204"/>
      <c r="F179" s="136" t="s">
        <v>25</v>
      </c>
      <c r="G179" s="137"/>
      <c r="H179" s="137"/>
      <c r="I179" s="137">
        <f>'D.1.1-2-3 D.1.1-2-3 Pol'!G1033</f>
        <v>0</v>
      </c>
      <c r="J179" s="133" t="str">
        <f>IF(I201=0,"",I179/I201*100)</f>
        <v/>
      </c>
    </row>
    <row r="180" spans="1:10" ht="36.75" customHeight="1" x14ac:dyDescent="0.2">
      <c r="A180" s="124"/>
      <c r="B180" s="129" t="s">
        <v>209</v>
      </c>
      <c r="C180" s="203" t="s">
        <v>210</v>
      </c>
      <c r="D180" s="204"/>
      <c r="E180" s="204"/>
      <c r="F180" s="136" t="s">
        <v>26</v>
      </c>
      <c r="G180" s="137"/>
      <c r="H180" s="137"/>
      <c r="I180" s="137">
        <f>'D.1.4 D.1.4A Pol'!G8</f>
        <v>0</v>
      </c>
      <c r="J180" s="133" t="str">
        <f>IF(I201=0,"",I180/I201*100)</f>
        <v/>
      </c>
    </row>
    <row r="181" spans="1:10" ht="36.75" customHeight="1" x14ac:dyDescent="0.2">
      <c r="A181" s="124"/>
      <c r="B181" s="129" t="s">
        <v>209</v>
      </c>
      <c r="C181" s="203" t="s">
        <v>211</v>
      </c>
      <c r="D181" s="204"/>
      <c r="E181" s="204"/>
      <c r="F181" s="136" t="s">
        <v>26</v>
      </c>
      <c r="G181" s="137"/>
      <c r="H181" s="137"/>
      <c r="I181" s="137">
        <f>'D.1.4 D.1.4B Pol'!G8</f>
        <v>0</v>
      </c>
      <c r="J181" s="133" t="str">
        <f>IF(I201=0,"",I181/I201*100)</f>
        <v/>
      </c>
    </row>
    <row r="182" spans="1:10" ht="36.75" customHeight="1" x14ac:dyDescent="0.2">
      <c r="A182" s="124"/>
      <c r="B182" s="129" t="s">
        <v>212</v>
      </c>
      <c r="C182" s="203" t="s">
        <v>213</v>
      </c>
      <c r="D182" s="204"/>
      <c r="E182" s="204"/>
      <c r="F182" s="136" t="s">
        <v>26</v>
      </c>
      <c r="G182" s="137"/>
      <c r="H182" s="137"/>
      <c r="I182" s="137">
        <f>'D.1.4 D.1.4A Pol'!G38</f>
        <v>0</v>
      </c>
      <c r="J182" s="133" t="str">
        <f>IF(I201=0,"",I182/I201*100)</f>
        <v/>
      </c>
    </row>
    <row r="183" spans="1:10" ht="36.75" customHeight="1" x14ac:dyDescent="0.2">
      <c r="A183" s="124"/>
      <c r="B183" s="129" t="s">
        <v>212</v>
      </c>
      <c r="C183" s="203" t="s">
        <v>214</v>
      </c>
      <c r="D183" s="204"/>
      <c r="E183" s="204"/>
      <c r="F183" s="136" t="s">
        <v>26</v>
      </c>
      <c r="G183" s="137"/>
      <c r="H183" s="137"/>
      <c r="I183" s="137">
        <f>'D.1.4 D.1.4B Pol'!G13</f>
        <v>0</v>
      </c>
      <c r="J183" s="133" t="str">
        <f>IF(I201=0,"",I183/I201*100)</f>
        <v/>
      </c>
    </row>
    <row r="184" spans="1:10" ht="36.75" customHeight="1" x14ac:dyDescent="0.2">
      <c r="A184" s="124"/>
      <c r="B184" s="129" t="s">
        <v>215</v>
      </c>
      <c r="C184" s="203" t="s">
        <v>216</v>
      </c>
      <c r="D184" s="204"/>
      <c r="E184" s="204"/>
      <c r="F184" s="136" t="s">
        <v>26</v>
      </c>
      <c r="G184" s="137"/>
      <c r="H184" s="137"/>
      <c r="I184" s="137">
        <f>'D.1.4 D.1.4A Pol'!G60</f>
        <v>0</v>
      </c>
      <c r="J184" s="133" t="str">
        <f>IF(I201=0,"",I184/I201*100)</f>
        <v/>
      </c>
    </row>
    <row r="185" spans="1:10" ht="36.75" customHeight="1" x14ac:dyDescent="0.2">
      <c r="A185" s="124"/>
      <c r="B185" s="129" t="s">
        <v>215</v>
      </c>
      <c r="C185" s="203" t="s">
        <v>217</v>
      </c>
      <c r="D185" s="204"/>
      <c r="E185" s="204"/>
      <c r="F185" s="136" t="s">
        <v>26</v>
      </c>
      <c r="G185" s="137"/>
      <c r="H185" s="137"/>
      <c r="I185" s="137">
        <f>'D.1.4 D.1.4B Pol'!G41</f>
        <v>0</v>
      </c>
      <c r="J185" s="133" t="str">
        <f>IF(I201=0,"",I185/I201*100)</f>
        <v/>
      </c>
    </row>
    <row r="186" spans="1:10" ht="36.75" customHeight="1" x14ac:dyDescent="0.2">
      <c r="A186" s="124"/>
      <c r="B186" s="129" t="s">
        <v>218</v>
      </c>
      <c r="C186" s="203" t="s">
        <v>219</v>
      </c>
      <c r="D186" s="204"/>
      <c r="E186" s="204"/>
      <c r="F186" s="136" t="s">
        <v>26</v>
      </c>
      <c r="G186" s="137"/>
      <c r="H186" s="137"/>
      <c r="I186" s="137">
        <f>'D.1.4 D.1.4B Pol'!G52</f>
        <v>0</v>
      </c>
      <c r="J186" s="133" t="str">
        <f>IF(I201=0,"",I186/I201*100)</f>
        <v/>
      </c>
    </row>
    <row r="187" spans="1:10" ht="36.75" customHeight="1" x14ac:dyDescent="0.2">
      <c r="A187" s="124"/>
      <c r="B187" s="129" t="s">
        <v>218</v>
      </c>
      <c r="C187" s="203" t="s">
        <v>220</v>
      </c>
      <c r="D187" s="204"/>
      <c r="E187" s="204"/>
      <c r="F187" s="136" t="s">
        <v>26</v>
      </c>
      <c r="G187" s="137"/>
      <c r="H187" s="137"/>
      <c r="I187" s="137">
        <f>'D.1.4 D.1.4A Pol'!G64</f>
        <v>0</v>
      </c>
      <c r="J187" s="133" t="str">
        <f>IF(I201=0,"",I187/I201*100)</f>
        <v/>
      </c>
    </row>
    <row r="188" spans="1:10" ht="36.75" customHeight="1" x14ac:dyDescent="0.2">
      <c r="A188" s="124"/>
      <c r="B188" s="129" t="s">
        <v>221</v>
      </c>
      <c r="C188" s="203" t="s">
        <v>222</v>
      </c>
      <c r="D188" s="204"/>
      <c r="E188" s="204"/>
      <c r="F188" s="136" t="s">
        <v>26</v>
      </c>
      <c r="G188" s="137"/>
      <c r="H188" s="137"/>
      <c r="I188" s="137">
        <f>'D.1.4 D.1.4B Pol'!G62</f>
        <v>0</v>
      </c>
      <c r="J188" s="133" t="str">
        <f>IF(I201=0,"",I188/I201*100)</f>
        <v/>
      </c>
    </row>
    <row r="189" spans="1:10" ht="36.75" customHeight="1" x14ac:dyDescent="0.2">
      <c r="A189" s="124"/>
      <c r="B189" s="129" t="s">
        <v>221</v>
      </c>
      <c r="C189" s="203" t="s">
        <v>223</v>
      </c>
      <c r="D189" s="204"/>
      <c r="E189" s="204"/>
      <c r="F189" s="136" t="s">
        <v>26</v>
      </c>
      <c r="G189" s="137"/>
      <c r="H189" s="137"/>
      <c r="I189" s="137">
        <f>'D.1.4 D.1.4A Pol'!G99</f>
        <v>0</v>
      </c>
      <c r="J189" s="133" t="str">
        <f>IF(I201=0,"",I189/I201*100)</f>
        <v/>
      </c>
    </row>
    <row r="190" spans="1:10" ht="36.75" customHeight="1" x14ac:dyDescent="0.2">
      <c r="A190" s="124"/>
      <c r="B190" s="129" t="s">
        <v>224</v>
      </c>
      <c r="C190" s="203" t="s">
        <v>225</v>
      </c>
      <c r="D190" s="204"/>
      <c r="E190" s="204"/>
      <c r="F190" s="136" t="s">
        <v>26</v>
      </c>
      <c r="G190" s="137"/>
      <c r="H190" s="137"/>
      <c r="I190" s="137">
        <f>'D.1.4 D.1.4B Pol'!G71</f>
        <v>0</v>
      </c>
      <c r="J190" s="133" t="str">
        <f>IF(I201=0,"",I190/I201*100)</f>
        <v/>
      </c>
    </row>
    <row r="191" spans="1:10" ht="36.75" customHeight="1" x14ac:dyDescent="0.2">
      <c r="A191" s="124"/>
      <c r="B191" s="129" t="s">
        <v>226</v>
      </c>
      <c r="C191" s="203" t="s">
        <v>227</v>
      </c>
      <c r="D191" s="204"/>
      <c r="E191" s="204"/>
      <c r="F191" s="136" t="s">
        <v>26</v>
      </c>
      <c r="G191" s="137"/>
      <c r="H191" s="137"/>
      <c r="I191" s="137">
        <f>'D.1.4 D.1.4A Pol'!G106</f>
        <v>0</v>
      </c>
      <c r="J191" s="133" t="str">
        <f>IF(I201=0,"",I191/I201*100)</f>
        <v/>
      </c>
    </row>
    <row r="192" spans="1:10" ht="36.75" customHeight="1" x14ac:dyDescent="0.2">
      <c r="A192" s="124"/>
      <c r="B192" s="129" t="s">
        <v>228</v>
      </c>
      <c r="C192" s="203" t="s">
        <v>229</v>
      </c>
      <c r="D192" s="204"/>
      <c r="E192" s="204"/>
      <c r="F192" s="136" t="s">
        <v>26</v>
      </c>
      <c r="G192" s="137"/>
      <c r="H192" s="137"/>
      <c r="I192" s="137">
        <f>'D.1.4 D.1.4B Pol'!G110</f>
        <v>0</v>
      </c>
      <c r="J192" s="133" t="str">
        <f>IF(I201=0,"",I192/I201*100)</f>
        <v/>
      </c>
    </row>
    <row r="193" spans="1:10" ht="36.75" customHeight="1" x14ac:dyDescent="0.2">
      <c r="A193" s="124"/>
      <c r="B193" s="129" t="s">
        <v>230</v>
      </c>
      <c r="C193" s="203" t="s">
        <v>231</v>
      </c>
      <c r="D193" s="204"/>
      <c r="E193" s="204"/>
      <c r="F193" s="136" t="s">
        <v>26</v>
      </c>
      <c r="G193" s="137"/>
      <c r="H193" s="137"/>
      <c r="I193" s="137">
        <f>'D.1.4 D.1.4B Pol'!G119</f>
        <v>0</v>
      </c>
      <c r="J193" s="133" t="str">
        <f>IF(I201=0,"",I193/I201*100)</f>
        <v/>
      </c>
    </row>
    <row r="194" spans="1:10" ht="36.75" customHeight="1" x14ac:dyDescent="0.2">
      <c r="A194" s="124"/>
      <c r="B194" s="129" t="s">
        <v>232</v>
      </c>
      <c r="C194" s="203" t="s">
        <v>233</v>
      </c>
      <c r="D194" s="204"/>
      <c r="E194" s="204"/>
      <c r="F194" s="136" t="s">
        <v>26</v>
      </c>
      <c r="G194" s="137"/>
      <c r="H194" s="137"/>
      <c r="I194" s="137">
        <f>'D.1.4 D.1.4B Pol'!G132</f>
        <v>0</v>
      </c>
      <c r="J194" s="133" t="str">
        <f>IF(I201=0,"",I194/I201*100)</f>
        <v/>
      </c>
    </row>
    <row r="195" spans="1:10" ht="36.75" customHeight="1" x14ac:dyDescent="0.2">
      <c r="A195" s="124"/>
      <c r="B195" s="129" t="s">
        <v>234</v>
      </c>
      <c r="C195" s="203" t="s">
        <v>235</v>
      </c>
      <c r="D195" s="204"/>
      <c r="E195" s="204"/>
      <c r="F195" s="136" t="s">
        <v>236</v>
      </c>
      <c r="G195" s="137"/>
      <c r="H195" s="137"/>
      <c r="I195" s="137">
        <f>'D.1.1-2-3 D.1.1-2-3 Pol'!G1040</f>
        <v>0</v>
      </c>
      <c r="J195" s="133" t="str">
        <f>IF(I201=0,"",I195/I201*100)</f>
        <v/>
      </c>
    </row>
    <row r="196" spans="1:10" ht="36.75" customHeight="1" x14ac:dyDescent="0.2">
      <c r="A196" s="124"/>
      <c r="B196" s="129" t="s">
        <v>237</v>
      </c>
      <c r="C196" s="203" t="s">
        <v>27</v>
      </c>
      <c r="D196" s="204"/>
      <c r="E196" s="204"/>
      <c r="F196" s="136" t="s">
        <v>237</v>
      </c>
      <c r="G196" s="137"/>
      <c r="H196" s="137"/>
      <c r="I196" s="137">
        <f>'OVN 001 Naklady'!G8</f>
        <v>0</v>
      </c>
      <c r="J196" s="133" t="str">
        <f>IF(I201=0,"",I196/I201*100)</f>
        <v/>
      </c>
    </row>
    <row r="197" spans="1:10" ht="36.75" customHeight="1" x14ac:dyDescent="0.2">
      <c r="A197" s="124"/>
      <c r="B197" s="129" t="s">
        <v>238</v>
      </c>
      <c r="C197" s="203" t="s">
        <v>239</v>
      </c>
      <c r="D197" s="204"/>
      <c r="E197" s="204"/>
      <c r="F197" s="136" t="s">
        <v>237</v>
      </c>
      <c r="G197" s="137"/>
      <c r="H197" s="137"/>
      <c r="I197" s="137">
        <f>'D.1.6 D.1.6 Pol'!G894</f>
        <v>0</v>
      </c>
      <c r="J197" s="133" t="str">
        <f>IF(I201=0,"",I197/I201*100)</f>
        <v/>
      </c>
    </row>
    <row r="198" spans="1:10" ht="36.75" customHeight="1" x14ac:dyDescent="0.2">
      <c r="A198" s="124"/>
      <c r="B198" s="129" t="s">
        <v>240</v>
      </c>
      <c r="C198" s="203" t="s">
        <v>28</v>
      </c>
      <c r="D198" s="204"/>
      <c r="E198" s="204"/>
      <c r="F198" s="136" t="s">
        <v>240</v>
      </c>
      <c r="G198" s="137"/>
      <c r="H198" s="137"/>
      <c r="I198" s="137">
        <f>'OVN 001 Naklady'!G17+'D.1.1-2-3 D.1.1-2-3 Pol'!G1099</f>
        <v>0</v>
      </c>
      <c r="J198" s="133" t="str">
        <f>IF(I201=0,"",I198/I201*100)</f>
        <v/>
      </c>
    </row>
    <row r="199" spans="1:10" ht="36.75" customHeight="1" x14ac:dyDescent="0.2">
      <c r="A199" s="124"/>
      <c r="B199" s="129" t="s">
        <v>241</v>
      </c>
      <c r="C199" s="203" t="s">
        <v>242</v>
      </c>
      <c r="D199" s="204"/>
      <c r="E199" s="204"/>
      <c r="F199" s="136" t="s">
        <v>240</v>
      </c>
      <c r="G199" s="137"/>
      <c r="H199" s="137"/>
      <c r="I199" s="137">
        <f>'D.1.6 D.1.6 Pol'!G897</f>
        <v>0</v>
      </c>
      <c r="J199" s="133" t="str">
        <f>IF(I201=0,"",I199/I201*100)</f>
        <v/>
      </c>
    </row>
    <row r="200" spans="1:10" ht="36.75" customHeight="1" x14ac:dyDescent="0.2">
      <c r="A200" s="124"/>
      <c r="B200" s="129" t="s">
        <v>243</v>
      </c>
      <c r="C200" s="203" t="s">
        <v>244</v>
      </c>
      <c r="D200" s="204"/>
      <c r="E200" s="204"/>
      <c r="F200" s="136" t="s">
        <v>240</v>
      </c>
      <c r="G200" s="137"/>
      <c r="H200" s="137"/>
      <c r="I200" s="137">
        <f>'D.1.6 D.1.6 Pol'!G902</f>
        <v>0</v>
      </c>
      <c r="J200" s="133" t="str">
        <f>IF(I201=0,"",I200/I201*100)</f>
        <v/>
      </c>
    </row>
    <row r="201" spans="1:10" ht="25.5" customHeight="1" x14ac:dyDescent="0.2">
      <c r="A201" s="125"/>
      <c r="B201" s="130" t="s">
        <v>1</v>
      </c>
      <c r="C201" s="131"/>
      <c r="D201" s="132"/>
      <c r="E201" s="132"/>
      <c r="F201" s="138"/>
      <c r="G201" s="139"/>
      <c r="H201" s="139"/>
      <c r="I201" s="139">
        <f>SUM(I146:I200)</f>
        <v>0</v>
      </c>
      <c r="J201" s="134">
        <f>SUM(J146:J200)</f>
        <v>0</v>
      </c>
    </row>
    <row r="202" spans="1:10" x14ac:dyDescent="0.2">
      <c r="F202" s="87"/>
      <c r="G202" s="87"/>
      <c r="H202" s="87"/>
      <c r="I202" s="87"/>
      <c r="J202" s="135"/>
    </row>
    <row r="203" spans="1:10" x14ac:dyDescent="0.2">
      <c r="F203" s="87"/>
      <c r="G203" s="87"/>
      <c r="H203" s="87"/>
      <c r="I203" s="87"/>
      <c r="J203" s="135"/>
    </row>
    <row r="204" spans="1:10" x14ac:dyDescent="0.2">
      <c r="F204" s="87"/>
      <c r="G204" s="87"/>
      <c r="H204" s="87"/>
      <c r="I204" s="87"/>
      <c r="J204" s="135"/>
    </row>
  </sheetData>
  <sheetProtection algorithmName="SHA-512" hashValue="R3wP5kVYM4nQKQT0JQb8XoZQ8z/bAqAfOW3Uc4sZRI1S0ax+Wpjt8k+R4N6w99m3XMcWfd8+JtTGbtmzG5LY/Q==" saltValue="8GLOh8hJqJDRzxYbnxE3K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B52:E52"/>
    <mergeCell ref="B55:J55"/>
    <mergeCell ref="C44:E44"/>
    <mergeCell ref="C45:E45"/>
    <mergeCell ref="C46:E46"/>
    <mergeCell ref="C47:E47"/>
    <mergeCell ref="C48:E48"/>
    <mergeCell ref="B66:J66"/>
    <mergeCell ref="B67:J67"/>
    <mergeCell ref="B68:J68"/>
    <mergeCell ref="B69:J69"/>
    <mergeCell ref="B70:J70"/>
    <mergeCell ref="B57:J57"/>
    <mergeCell ref="B59:J59"/>
    <mergeCell ref="B60:J60"/>
    <mergeCell ref="B62:J62"/>
    <mergeCell ref="B65:J65"/>
    <mergeCell ref="B80:J80"/>
    <mergeCell ref="B81:J81"/>
    <mergeCell ref="B83:J83"/>
    <mergeCell ref="B84:J84"/>
    <mergeCell ref="B86:J86"/>
    <mergeCell ref="B72:J72"/>
    <mergeCell ref="B74:J74"/>
    <mergeCell ref="B75:J75"/>
    <mergeCell ref="B77:J77"/>
    <mergeCell ref="B78:J78"/>
    <mergeCell ref="B96:J96"/>
    <mergeCell ref="B97:J97"/>
    <mergeCell ref="B98:J98"/>
    <mergeCell ref="B100:J100"/>
    <mergeCell ref="B101:J101"/>
    <mergeCell ref="B88:J88"/>
    <mergeCell ref="B89:J89"/>
    <mergeCell ref="B91:J91"/>
    <mergeCell ref="B93:J93"/>
    <mergeCell ref="B94:J94"/>
    <mergeCell ref="B112:J112"/>
    <mergeCell ref="B114:J114"/>
    <mergeCell ref="B116:J116"/>
    <mergeCell ref="B117:J117"/>
    <mergeCell ref="B118:J118"/>
    <mergeCell ref="B103:J103"/>
    <mergeCell ref="B104:J104"/>
    <mergeCell ref="B108:J108"/>
    <mergeCell ref="B110:J110"/>
    <mergeCell ref="B111:J111"/>
    <mergeCell ref="B128:J128"/>
    <mergeCell ref="B129:J129"/>
    <mergeCell ref="C146:E146"/>
    <mergeCell ref="C147:E147"/>
    <mergeCell ref="C148:E148"/>
    <mergeCell ref="B120:J120"/>
    <mergeCell ref="B122:J122"/>
    <mergeCell ref="B123:J123"/>
    <mergeCell ref="B125:J125"/>
    <mergeCell ref="B126:J126"/>
    <mergeCell ref="C154:E154"/>
    <mergeCell ref="C155:E155"/>
    <mergeCell ref="C156:E156"/>
    <mergeCell ref="C157:E157"/>
    <mergeCell ref="C158:E158"/>
    <mergeCell ref="C149:E149"/>
    <mergeCell ref="C150:E150"/>
    <mergeCell ref="C151:E151"/>
    <mergeCell ref="C152:E152"/>
    <mergeCell ref="C153:E153"/>
    <mergeCell ref="C164:E164"/>
    <mergeCell ref="C165:E165"/>
    <mergeCell ref="C166:E166"/>
    <mergeCell ref="C167:E167"/>
    <mergeCell ref="C168:E168"/>
    <mergeCell ref="C159:E159"/>
    <mergeCell ref="C160:E160"/>
    <mergeCell ref="C161:E161"/>
    <mergeCell ref="C162:E162"/>
    <mergeCell ref="C163:E163"/>
    <mergeCell ref="C174:E174"/>
    <mergeCell ref="C175:E175"/>
    <mergeCell ref="C176:E176"/>
    <mergeCell ref="C177:E177"/>
    <mergeCell ref="C178:E178"/>
    <mergeCell ref="C169:E169"/>
    <mergeCell ref="C170:E170"/>
    <mergeCell ref="C171:E171"/>
    <mergeCell ref="C172:E172"/>
    <mergeCell ref="C173:E173"/>
    <mergeCell ref="C184:E184"/>
    <mergeCell ref="C185:E185"/>
    <mergeCell ref="C186:E186"/>
    <mergeCell ref="C187:E187"/>
    <mergeCell ref="C188:E188"/>
    <mergeCell ref="C179:E179"/>
    <mergeCell ref="C180:E180"/>
    <mergeCell ref="C181:E181"/>
    <mergeCell ref="C182:E182"/>
    <mergeCell ref="C183:E183"/>
    <mergeCell ref="C199:E199"/>
    <mergeCell ref="C200:E200"/>
    <mergeCell ref="C194:E194"/>
    <mergeCell ref="C195:E195"/>
    <mergeCell ref="C196:E196"/>
    <mergeCell ref="C197:E197"/>
    <mergeCell ref="C198:E198"/>
    <mergeCell ref="C189:E189"/>
    <mergeCell ref="C190:E190"/>
    <mergeCell ref="C191:E191"/>
    <mergeCell ref="C192:E192"/>
    <mergeCell ref="C193:E19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5" t="s">
        <v>6</v>
      </c>
      <c r="B1" s="255"/>
      <c r="C1" s="256"/>
      <c r="D1" s="255"/>
      <c r="E1" s="255"/>
      <c r="F1" s="255"/>
      <c r="G1" s="255"/>
    </row>
    <row r="2" spans="1:7" ht="24.95" customHeight="1" x14ac:dyDescent="0.2">
      <c r="A2" s="50" t="s">
        <v>7</v>
      </c>
      <c r="B2" s="49"/>
      <c r="C2" s="257"/>
      <c r="D2" s="257"/>
      <c r="E2" s="257"/>
      <c r="F2" s="257"/>
      <c r="G2" s="258"/>
    </row>
    <row r="3" spans="1:7" ht="24.95" customHeight="1" x14ac:dyDescent="0.2">
      <c r="A3" s="50" t="s">
        <v>8</v>
      </c>
      <c r="B3" s="49"/>
      <c r="C3" s="257"/>
      <c r="D3" s="257"/>
      <c r="E3" s="257"/>
      <c r="F3" s="257"/>
      <c r="G3" s="258"/>
    </row>
    <row r="4" spans="1:7" ht="24.95" customHeight="1" x14ac:dyDescent="0.2">
      <c r="A4" s="50" t="s">
        <v>9</v>
      </c>
      <c r="B4" s="49"/>
      <c r="C4" s="257"/>
      <c r="D4" s="257"/>
      <c r="E4" s="257"/>
      <c r="F4" s="257"/>
      <c r="G4" s="258"/>
    </row>
    <row r="5" spans="1:7" x14ac:dyDescent="0.2">
      <c r="B5" s="4"/>
      <c r="C5" s="5"/>
      <c r="D5" s="6"/>
    </row>
  </sheetData>
  <sheetProtection algorithmName="SHA-512" hashValue="SzxhNz1JXsrYaNYFpF30kEMucjuAkeqfckp49aQXeIiZyz3uhFFBnpsgzUbSaCQDDa1gEgtoAJ+HH3DZw+yF+A==" saltValue="D2u2i5FSTq6djmAJQdZQT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D849-F24A-4102-87DE-018BEB5114E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245</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248</v>
      </c>
      <c r="C3" s="264" t="s">
        <v>56</v>
      </c>
      <c r="D3" s="265"/>
      <c r="E3" s="265"/>
      <c r="F3" s="265"/>
      <c r="G3" s="266"/>
      <c r="AC3" s="122" t="s">
        <v>249</v>
      </c>
      <c r="AG3" t="s">
        <v>250</v>
      </c>
    </row>
    <row r="4" spans="1:60" ht="24.95" customHeight="1" x14ac:dyDescent="0.2">
      <c r="A4" s="141" t="s">
        <v>9</v>
      </c>
      <c r="B4" s="142" t="s">
        <v>57</v>
      </c>
      <c r="C4" s="267" t="s">
        <v>56</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237</v>
      </c>
      <c r="C8" s="187" t="s">
        <v>27</v>
      </c>
      <c r="D8" s="167"/>
      <c r="E8" s="168"/>
      <c r="F8" s="169"/>
      <c r="G8" s="169">
        <f>SUMIF(AG9:AG16,"&lt;&gt;NOR",G9:G16)</f>
        <v>0</v>
      </c>
      <c r="H8" s="169"/>
      <c r="I8" s="169">
        <f>SUM(I9:I16)</f>
        <v>0</v>
      </c>
      <c r="J8" s="169"/>
      <c r="K8" s="169">
        <f>SUM(K9:K16)</f>
        <v>0</v>
      </c>
      <c r="L8" s="169"/>
      <c r="M8" s="169">
        <f>SUM(M9:M16)</f>
        <v>0</v>
      </c>
      <c r="N8" s="168"/>
      <c r="O8" s="168">
        <f>SUM(O9:O16)</f>
        <v>0</v>
      </c>
      <c r="P8" s="168"/>
      <c r="Q8" s="168">
        <f>SUM(Q9:Q16)</f>
        <v>0</v>
      </c>
      <c r="R8" s="169"/>
      <c r="S8" s="169"/>
      <c r="T8" s="170"/>
      <c r="U8" s="164"/>
      <c r="V8" s="164">
        <f>SUM(V9:V16)</f>
        <v>0</v>
      </c>
      <c r="W8" s="164"/>
      <c r="X8" s="164"/>
      <c r="Y8" s="164"/>
      <c r="AG8" t="s">
        <v>275</v>
      </c>
    </row>
    <row r="9" spans="1:60" outlineLevel="1" x14ac:dyDescent="0.2">
      <c r="A9" s="172">
        <v>1</v>
      </c>
      <c r="B9" s="173" t="s">
        <v>276</v>
      </c>
      <c r="C9" s="188" t="s">
        <v>277</v>
      </c>
      <c r="D9" s="174" t="s">
        <v>278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279</v>
      </c>
      <c r="T9" s="178" t="s">
        <v>280</v>
      </c>
      <c r="U9" s="159">
        <v>0</v>
      </c>
      <c r="V9" s="159">
        <f>ROUND(E9*U9,2)</f>
        <v>0</v>
      </c>
      <c r="W9" s="159"/>
      <c r="X9" s="159" t="s">
        <v>238</v>
      </c>
      <c r="Y9" s="159" t="s">
        <v>281</v>
      </c>
      <c r="Z9" s="148"/>
      <c r="AA9" s="148"/>
      <c r="AB9" s="148"/>
      <c r="AC9" s="148"/>
      <c r="AD9" s="148"/>
      <c r="AE9" s="148"/>
      <c r="AF9" s="148"/>
      <c r="AG9" s="148" t="s">
        <v>282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9" t="s">
        <v>283</v>
      </c>
      <c r="D10" s="260"/>
      <c r="E10" s="260"/>
      <c r="F10" s="260"/>
      <c r="G10" s="260"/>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284</v>
      </c>
      <c r="AH10" s="148"/>
      <c r="AI10" s="148"/>
      <c r="AJ10" s="148"/>
      <c r="AK10" s="148"/>
      <c r="AL10" s="148"/>
      <c r="AM10" s="148"/>
      <c r="AN10" s="148"/>
      <c r="AO10" s="148"/>
      <c r="AP10" s="148"/>
      <c r="AQ10" s="148"/>
      <c r="AR10" s="148"/>
      <c r="AS10" s="148"/>
      <c r="AT10" s="148"/>
      <c r="AU10" s="148"/>
      <c r="AV10" s="148"/>
      <c r="AW10" s="148"/>
      <c r="AX10" s="148"/>
      <c r="AY10" s="148"/>
      <c r="AZ10" s="148"/>
      <c r="BA10" s="179" t="str">
        <f>C10</f>
        <v>Geodetické vytyčení nově navrženého rozmístění záhonů, obrubníků, kašen, schodišť a dlažeb v ploše zahrady</v>
      </c>
      <c r="BB10" s="148"/>
      <c r="BC10" s="148"/>
      <c r="BD10" s="148"/>
      <c r="BE10" s="148"/>
      <c r="BF10" s="148"/>
      <c r="BG10" s="148"/>
      <c r="BH10" s="148"/>
    </row>
    <row r="11" spans="1:60" outlineLevel="1" x14ac:dyDescent="0.2">
      <c r="A11" s="172">
        <v>2</v>
      </c>
      <c r="B11" s="173" t="s">
        <v>285</v>
      </c>
      <c r="C11" s="188" t="s">
        <v>286</v>
      </c>
      <c r="D11" s="174" t="s">
        <v>278</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279</v>
      </c>
      <c r="T11" s="178" t="s">
        <v>280</v>
      </c>
      <c r="U11" s="159">
        <v>0</v>
      </c>
      <c r="V11" s="159">
        <f>ROUND(E11*U11,2)</f>
        <v>0</v>
      </c>
      <c r="W11" s="159"/>
      <c r="X11" s="159" t="s">
        <v>238</v>
      </c>
      <c r="Y11" s="159" t="s">
        <v>281</v>
      </c>
      <c r="Z11" s="148"/>
      <c r="AA11" s="148"/>
      <c r="AB11" s="148"/>
      <c r="AC11" s="148"/>
      <c r="AD11" s="148"/>
      <c r="AE11" s="148"/>
      <c r="AF11" s="148"/>
      <c r="AG11" s="148" t="s">
        <v>287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9" t="s">
        <v>288</v>
      </c>
      <c r="D12" s="260"/>
      <c r="E12" s="260"/>
      <c r="F12" s="260"/>
      <c r="G12" s="260"/>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284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289</v>
      </c>
      <c r="C13" s="188" t="s">
        <v>244</v>
      </c>
      <c r="D13" s="174" t="s">
        <v>278</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279</v>
      </c>
      <c r="T13" s="178" t="s">
        <v>280</v>
      </c>
      <c r="U13" s="159">
        <v>0</v>
      </c>
      <c r="V13" s="159">
        <f>ROUND(E13*U13,2)</f>
        <v>0</v>
      </c>
      <c r="W13" s="159"/>
      <c r="X13" s="159" t="s">
        <v>238</v>
      </c>
      <c r="Y13" s="159" t="s">
        <v>281</v>
      </c>
      <c r="Z13" s="148"/>
      <c r="AA13" s="148"/>
      <c r="AB13" s="148"/>
      <c r="AC13" s="148"/>
      <c r="AD13" s="148"/>
      <c r="AE13" s="148"/>
      <c r="AF13" s="148"/>
      <c r="AG13" s="148" t="s">
        <v>282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59" t="s">
        <v>290</v>
      </c>
      <c r="D14" s="260"/>
      <c r="E14" s="260"/>
      <c r="F14" s="260"/>
      <c r="G14" s="260"/>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284</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148"/>
      <c r="BC14" s="148"/>
      <c r="BD14" s="148"/>
      <c r="BE14" s="148"/>
      <c r="BF14" s="148"/>
      <c r="BG14" s="148"/>
      <c r="BH14" s="148"/>
    </row>
    <row r="15" spans="1:60" outlineLevel="1" x14ac:dyDescent="0.2">
      <c r="A15" s="172">
        <v>4</v>
      </c>
      <c r="B15" s="173" t="s">
        <v>291</v>
      </c>
      <c r="C15" s="188" t="s">
        <v>292</v>
      </c>
      <c r="D15" s="174" t="s">
        <v>278</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279</v>
      </c>
      <c r="T15" s="178" t="s">
        <v>280</v>
      </c>
      <c r="U15" s="159">
        <v>0</v>
      </c>
      <c r="V15" s="159">
        <f>ROUND(E15*U15,2)</f>
        <v>0</v>
      </c>
      <c r="W15" s="159"/>
      <c r="X15" s="159" t="s">
        <v>238</v>
      </c>
      <c r="Y15" s="159" t="s">
        <v>281</v>
      </c>
      <c r="Z15" s="148"/>
      <c r="AA15" s="148"/>
      <c r="AB15" s="148"/>
      <c r="AC15" s="148"/>
      <c r="AD15" s="148"/>
      <c r="AE15" s="148"/>
      <c r="AF15" s="148"/>
      <c r="AG15" s="148" t="s">
        <v>282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9" t="s">
        <v>293</v>
      </c>
      <c r="D16" s="260"/>
      <c r="E16" s="260"/>
      <c r="F16" s="260"/>
      <c r="G16" s="260"/>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284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x14ac:dyDescent="0.2">
      <c r="A17" s="165" t="s">
        <v>274</v>
      </c>
      <c r="B17" s="166" t="s">
        <v>240</v>
      </c>
      <c r="C17" s="187" t="s">
        <v>28</v>
      </c>
      <c r="D17" s="167"/>
      <c r="E17" s="168"/>
      <c r="F17" s="169"/>
      <c r="G17" s="169">
        <f>SUMIF(AG18:AG30,"&lt;&gt;NOR",G18:G30)</f>
        <v>0</v>
      </c>
      <c r="H17" s="169"/>
      <c r="I17" s="169">
        <f>SUM(I18:I30)</f>
        <v>0</v>
      </c>
      <c r="J17" s="169"/>
      <c r="K17" s="169">
        <f>SUM(K18:K30)</f>
        <v>0</v>
      </c>
      <c r="L17" s="169"/>
      <c r="M17" s="169">
        <f>SUM(M18:M30)</f>
        <v>0</v>
      </c>
      <c r="N17" s="168"/>
      <c r="O17" s="168">
        <f>SUM(O18:O30)</f>
        <v>0</v>
      </c>
      <c r="P17" s="168"/>
      <c r="Q17" s="168">
        <f>SUM(Q18:Q30)</f>
        <v>0</v>
      </c>
      <c r="R17" s="169"/>
      <c r="S17" s="169"/>
      <c r="T17" s="170"/>
      <c r="U17" s="164"/>
      <c r="V17" s="164">
        <f>SUM(V18:V30)</f>
        <v>0</v>
      </c>
      <c r="W17" s="164"/>
      <c r="X17" s="164"/>
      <c r="Y17" s="164"/>
      <c r="AG17" t="s">
        <v>275</v>
      </c>
    </row>
    <row r="18" spans="1:60" ht="22.5" outlineLevel="1" x14ac:dyDescent="0.2">
      <c r="A18" s="180">
        <v>5</v>
      </c>
      <c r="B18" s="181" t="s">
        <v>294</v>
      </c>
      <c r="C18" s="189" t="s">
        <v>295</v>
      </c>
      <c r="D18" s="182" t="s">
        <v>296</v>
      </c>
      <c r="E18" s="183">
        <v>1</v>
      </c>
      <c r="F18" s="184"/>
      <c r="G18" s="185">
        <f>ROUND(E18*F18,2)</f>
        <v>0</v>
      </c>
      <c r="H18" s="184"/>
      <c r="I18" s="185">
        <f>ROUND(E18*H18,2)</f>
        <v>0</v>
      </c>
      <c r="J18" s="184"/>
      <c r="K18" s="185">
        <f>ROUND(E18*J18,2)</f>
        <v>0</v>
      </c>
      <c r="L18" s="185">
        <v>21</v>
      </c>
      <c r="M18" s="185">
        <f>G18*(1+L18/100)</f>
        <v>0</v>
      </c>
      <c r="N18" s="183">
        <v>0</v>
      </c>
      <c r="O18" s="183">
        <f>ROUND(E18*N18,2)</f>
        <v>0</v>
      </c>
      <c r="P18" s="183">
        <v>0</v>
      </c>
      <c r="Q18" s="183">
        <f>ROUND(E18*P18,2)</f>
        <v>0</v>
      </c>
      <c r="R18" s="185"/>
      <c r="S18" s="185" t="s">
        <v>297</v>
      </c>
      <c r="T18" s="186" t="s">
        <v>280</v>
      </c>
      <c r="U18" s="159">
        <v>0</v>
      </c>
      <c r="V18" s="159">
        <f>ROUND(E18*U18,2)</f>
        <v>0</v>
      </c>
      <c r="W18" s="159"/>
      <c r="X18" s="159" t="s">
        <v>298</v>
      </c>
      <c r="Y18" s="159" t="s">
        <v>281</v>
      </c>
      <c r="Z18" s="148"/>
      <c r="AA18" s="148"/>
      <c r="AB18" s="148"/>
      <c r="AC18" s="148"/>
      <c r="AD18" s="148"/>
      <c r="AE18" s="148"/>
      <c r="AF18" s="148"/>
      <c r="AG18" s="148" t="s">
        <v>299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0">
        <v>6</v>
      </c>
      <c r="B19" s="181" t="s">
        <v>300</v>
      </c>
      <c r="C19" s="189" t="s">
        <v>301</v>
      </c>
      <c r="D19" s="182" t="s">
        <v>296</v>
      </c>
      <c r="E19" s="183">
        <v>1</v>
      </c>
      <c r="F19" s="184"/>
      <c r="G19" s="185">
        <f>ROUND(E19*F19,2)</f>
        <v>0</v>
      </c>
      <c r="H19" s="184"/>
      <c r="I19" s="185">
        <f>ROUND(E19*H19,2)</f>
        <v>0</v>
      </c>
      <c r="J19" s="184"/>
      <c r="K19" s="185">
        <f>ROUND(E19*J19,2)</f>
        <v>0</v>
      </c>
      <c r="L19" s="185">
        <v>21</v>
      </c>
      <c r="M19" s="185">
        <f>G19*(1+L19/100)</f>
        <v>0</v>
      </c>
      <c r="N19" s="183">
        <v>0</v>
      </c>
      <c r="O19" s="183">
        <f>ROUND(E19*N19,2)</f>
        <v>0</v>
      </c>
      <c r="P19" s="183">
        <v>0</v>
      </c>
      <c r="Q19" s="183">
        <f>ROUND(E19*P19,2)</f>
        <v>0</v>
      </c>
      <c r="R19" s="185"/>
      <c r="S19" s="185" t="s">
        <v>297</v>
      </c>
      <c r="T19" s="186" t="s">
        <v>280</v>
      </c>
      <c r="U19" s="159">
        <v>0</v>
      </c>
      <c r="V19" s="159">
        <f>ROUND(E19*U19,2)</f>
        <v>0</v>
      </c>
      <c r="W19" s="159"/>
      <c r="X19" s="159" t="s">
        <v>298</v>
      </c>
      <c r="Y19" s="159" t="s">
        <v>281</v>
      </c>
      <c r="Z19" s="148"/>
      <c r="AA19" s="148"/>
      <c r="AB19" s="148"/>
      <c r="AC19" s="148"/>
      <c r="AD19" s="148"/>
      <c r="AE19" s="148"/>
      <c r="AF19" s="148"/>
      <c r="AG19" s="148" t="s">
        <v>299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0">
        <v>7</v>
      </c>
      <c r="B20" s="181" t="s">
        <v>302</v>
      </c>
      <c r="C20" s="189" t="s">
        <v>303</v>
      </c>
      <c r="D20" s="182" t="s">
        <v>296</v>
      </c>
      <c r="E20" s="183">
        <v>1</v>
      </c>
      <c r="F20" s="184"/>
      <c r="G20" s="185">
        <f>ROUND(E20*F20,2)</f>
        <v>0</v>
      </c>
      <c r="H20" s="184"/>
      <c r="I20" s="185">
        <f>ROUND(E20*H20,2)</f>
        <v>0</v>
      </c>
      <c r="J20" s="184"/>
      <c r="K20" s="185">
        <f>ROUND(E20*J20,2)</f>
        <v>0</v>
      </c>
      <c r="L20" s="185">
        <v>21</v>
      </c>
      <c r="M20" s="185">
        <f>G20*(1+L20/100)</f>
        <v>0</v>
      </c>
      <c r="N20" s="183">
        <v>0</v>
      </c>
      <c r="O20" s="183">
        <f>ROUND(E20*N20,2)</f>
        <v>0</v>
      </c>
      <c r="P20" s="183">
        <v>0</v>
      </c>
      <c r="Q20" s="183">
        <f>ROUND(E20*P20,2)</f>
        <v>0</v>
      </c>
      <c r="R20" s="185"/>
      <c r="S20" s="185" t="s">
        <v>297</v>
      </c>
      <c r="T20" s="186" t="s">
        <v>280</v>
      </c>
      <c r="U20" s="159">
        <v>0</v>
      </c>
      <c r="V20" s="159">
        <f>ROUND(E20*U20,2)</f>
        <v>0</v>
      </c>
      <c r="W20" s="159"/>
      <c r="X20" s="159" t="s">
        <v>298</v>
      </c>
      <c r="Y20" s="159" t="s">
        <v>281</v>
      </c>
      <c r="Z20" s="148"/>
      <c r="AA20" s="148"/>
      <c r="AB20" s="148"/>
      <c r="AC20" s="148"/>
      <c r="AD20" s="148"/>
      <c r="AE20" s="148"/>
      <c r="AF20" s="148"/>
      <c r="AG20" s="148" t="s">
        <v>299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0">
        <v>8</v>
      </c>
      <c r="B21" s="181" t="s">
        <v>304</v>
      </c>
      <c r="C21" s="189" t="s">
        <v>305</v>
      </c>
      <c r="D21" s="182" t="s">
        <v>296</v>
      </c>
      <c r="E21" s="183">
        <v>1</v>
      </c>
      <c r="F21" s="184"/>
      <c r="G21" s="185">
        <f>ROUND(E21*F21,2)</f>
        <v>0</v>
      </c>
      <c r="H21" s="184"/>
      <c r="I21" s="185">
        <f>ROUND(E21*H21,2)</f>
        <v>0</v>
      </c>
      <c r="J21" s="184"/>
      <c r="K21" s="185">
        <f>ROUND(E21*J21,2)</f>
        <v>0</v>
      </c>
      <c r="L21" s="185">
        <v>21</v>
      </c>
      <c r="M21" s="185">
        <f>G21*(1+L21/100)</f>
        <v>0</v>
      </c>
      <c r="N21" s="183">
        <v>0</v>
      </c>
      <c r="O21" s="183">
        <f>ROUND(E21*N21,2)</f>
        <v>0</v>
      </c>
      <c r="P21" s="183">
        <v>0</v>
      </c>
      <c r="Q21" s="183">
        <f>ROUND(E21*P21,2)</f>
        <v>0</v>
      </c>
      <c r="R21" s="185"/>
      <c r="S21" s="185" t="s">
        <v>297</v>
      </c>
      <c r="T21" s="186" t="s">
        <v>280</v>
      </c>
      <c r="U21" s="159">
        <v>0</v>
      </c>
      <c r="V21" s="159">
        <f>ROUND(E21*U21,2)</f>
        <v>0</v>
      </c>
      <c r="W21" s="159"/>
      <c r="X21" s="159" t="s">
        <v>298</v>
      </c>
      <c r="Y21" s="159" t="s">
        <v>281</v>
      </c>
      <c r="Z21" s="148"/>
      <c r="AA21" s="148"/>
      <c r="AB21" s="148"/>
      <c r="AC21" s="148"/>
      <c r="AD21" s="148"/>
      <c r="AE21" s="148"/>
      <c r="AF21" s="148"/>
      <c r="AG21" s="148" t="s">
        <v>299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9</v>
      </c>
      <c r="B22" s="173" t="s">
        <v>306</v>
      </c>
      <c r="C22" s="188" t="s">
        <v>307</v>
      </c>
      <c r="D22" s="174" t="s">
        <v>278</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279</v>
      </c>
      <c r="T22" s="178" t="s">
        <v>280</v>
      </c>
      <c r="U22" s="159">
        <v>0</v>
      </c>
      <c r="V22" s="159">
        <f>ROUND(E22*U22,2)</f>
        <v>0</v>
      </c>
      <c r="W22" s="159"/>
      <c r="X22" s="159" t="s">
        <v>238</v>
      </c>
      <c r="Y22" s="159" t="s">
        <v>281</v>
      </c>
      <c r="Z22" s="148"/>
      <c r="AA22" s="148"/>
      <c r="AB22" s="148"/>
      <c r="AC22" s="148"/>
      <c r="AD22" s="148"/>
      <c r="AE22" s="148"/>
      <c r="AF22" s="148"/>
      <c r="AG22" s="148" t="s">
        <v>287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45" outlineLevel="2" x14ac:dyDescent="0.2">
      <c r="A23" s="155"/>
      <c r="B23" s="156"/>
      <c r="C23" s="259" t="s">
        <v>308</v>
      </c>
      <c r="D23" s="260"/>
      <c r="E23" s="260"/>
      <c r="F23" s="260"/>
      <c r="G23" s="260"/>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284</v>
      </c>
      <c r="AH23" s="148"/>
      <c r="AI23" s="148"/>
      <c r="AJ23" s="148"/>
      <c r="AK23" s="148"/>
      <c r="AL23" s="148"/>
      <c r="AM23" s="148"/>
      <c r="AN23" s="148"/>
      <c r="AO23" s="148"/>
      <c r="AP23" s="148"/>
      <c r="AQ23" s="148"/>
      <c r="AR23" s="148"/>
      <c r="AS23" s="148"/>
      <c r="AT23" s="148"/>
      <c r="AU23" s="148"/>
      <c r="AV23" s="148"/>
      <c r="AW23" s="148"/>
      <c r="AX23" s="148"/>
      <c r="AY23" s="148"/>
      <c r="AZ23" s="148"/>
      <c r="BA23" s="179" t="str">
        <f>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48"/>
      <c r="BC23" s="148"/>
      <c r="BD23" s="148"/>
      <c r="BE23" s="148"/>
      <c r="BF23" s="148"/>
      <c r="BG23" s="148"/>
      <c r="BH23" s="148"/>
    </row>
    <row r="24" spans="1:60" outlineLevel="1" x14ac:dyDescent="0.2">
      <c r="A24" s="172">
        <v>10</v>
      </c>
      <c r="B24" s="173" t="s">
        <v>309</v>
      </c>
      <c r="C24" s="188" t="s">
        <v>310</v>
      </c>
      <c r="D24" s="174" t="s">
        <v>278</v>
      </c>
      <c r="E24" s="175">
        <v>1</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279</v>
      </c>
      <c r="T24" s="178" t="s">
        <v>280</v>
      </c>
      <c r="U24" s="159">
        <v>0</v>
      </c>
      <c r="V24" s="159">
        <f>ROUND(E24*U24,2)</f>
        <v>0</v>
      </c>
      <c r="W24" s="159"/>
      <c r="X24" s="159" t="s">
        <v>238</v>
      </c>
      <c r="Y24" s="159" t="s">
        <v>281</v>
      </c>
      <c r="Z24" s="148"/>
      <c r="AA24" s="148"/>
      <c r="AB24" s="148"/>
      <c r="AC24" s="148"/>
      <c r="AD24" s="148"/>
      <c r="AE24" s="148"/>
      <c r="AF24" s="148"/>
      <c r="AG24" s="148" t="s">
        <v>287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9" t="s">
        <v>311</v>
      </c>
      <c r="D25" s="260"/>
      <c r="E25" s="260"/>
      <c r="F25" s="260"/>
      <c r="G25" s="260"/>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284</v>
      </c>
      <c r="AH25" s="148"/>
      <c r="AI25" s="148"/>
      <c r="AJ25" s="148"/>
      <c r="AK25" s="148"/>
      <c r="AL25" s="148"/>
      <c r="AM25" s="148"/>
      <c r="AN25" s="148"/>
      <c r="AO25" s="148"/>
      <c r="AP25" s="148"/>
      <c r="AQ25" s="148"/>
      <c r="AR25" s="148"/>
      <c r="AS25" s="148"/>
      <c r="AT25" s="148"/>
      <c r="AU25" s="148"/>
      <c r="AV25" s="148"/>
      <c r="AW25" s="148"/>
      <c r="AX25" s="148"/>
      <c r="AY25" s="148"/>
      <c r="AZ25" s="148"/>
      <c r="BA25" s="179" t="str">
        <f>C25</f>
        <v>Náklady na provedení skutečného zaměření stavby v rozsahu nezbytném pro zápis změny do katastru nemovitostí.</v>
      </c>
      <c r="BB25" s="148"/>
      <c r="BC25" s="148"/>
      <c r="BD25" s="148"/>
      <c r="BE25" s="148"/>
      <c r="BF25" s="148"/>
      <c r="BG25" s="148"/>
      <c r="BH25" s="148"/>
    </row>
    <row r="26" spans="1:60" outlineLevel="3" x14ac:dyDescent="0.2">
      <c r="A26" s="155"/>
      <c r="B26" s="156"/>
      <c r="C26" s="261" t="s">
        <v>312</v>
      </c>
      <c r="D26" s="262"/>
      <c r="E26" s="262"/>
      <c r="F26" s="262"/>
      <c r="G26" s="262"/>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284</v>
      </c>
      <c r="AH26" s="148"/>
      <c r="AI26" s="148"/>
      <c r="AJ26" s="148"/>
      <c r="AK26" s="148"/>
      <c r="AL26" s="148"/>
      <c r="AM26" s="148"/>
      <c r="AN26" s="148"/>
      <c r="AO26" s="148"/>
      <c r="AP26" s="148"/>
      <c r="AQ26" s="148"/>
      <c r="AR26" s="148"/>
      <c r="AS26" s="148"/>
      <c r="AT26" s="148"/>
      <c r="AU26" s="148"/>
      <c r="AV26" s="148"/>
      <c r="AW26" s="148"/>
      <c r="AX26" s="148"/>
      <c r="AY26" s="148"/>
      <c r="AZ26" s="148"/>
      <c r="BA26" s="179" t="str">
        <f>C26</f>
        <v xml:space="preserve"> Finální detailní geodetické zaměření celé zahrady a Sala terreny po dokončení realizace ve 2D výkresech</v>
      </c>
      <c r="BB26" s="148"/>
      <c r="BC26" s="148"/>
      <c r="BD26" s="148"/>
      <c r="BE26" s="148"/>
      <c r="BF26" s="148"/>
      <c r="BG26" s="148"/>
      <c r="BH26" s="148"/>
    </row>
    <row r="27" spans="1:60" ht="22.5" outlineLevel="3" x14ac:dyDescent="0.2">
      <c r="A27" s="155"/>
      <c r="B27" s="156"/>
      <c r="C27" s="261" t="s">
        <v>313</v>
      </c>
      <c r="D27" s="262"/>
      <c r="E27" s="262"/>
      <c r="F27" s="262"/>
      <c r="G27" s="262"/>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284</v>
      </c>
      <c r="AH27" s="148"/>
      <c r="AI27" s="148"/>
      <c r="AJ27" s="148"/>
      <c r="AK27" s="148"/>
      <c r="AL27" s="148"/>
      <c r="AM27" s="148"/>
      <c r="AN27" s="148"/>
      <c r="AO27" s="148"/>
      <c r="AP27" s="148"/>
      <c r="AQ27" s="148"/>
      <c r="AR27" s="148"/>
      <c r="AS27" s="148"/>
      <c r="AT27" s="148"/>
      <c r="AU27" s="148"/>
      <c r="AV27" s="148"/>
      <c r="AW27" s="148"/>
      <c r="AX27" s="148"/>
      <c r="AY27" s="148"/>
      <c r="AZ27" s="148"/>
      <c r="BA27" s="179" t="str">
        <f>C27</f>
        <v>Dále dle požadavku finální detailní 3D scan a fotogrammetrické zobrazení  celé zahrady a Sala terreny po dokončení realizace s prezentačním modelem.</v>
      </c>
      <c r="BB27" s="148"/>
      <c r="BC27" s="148"/>
      <c r="BD27" s="148"/>
      <c r="BE27" s="148"/>
      <c r="BF27" s="148"/>
      <c r="BG27" s="148"/>
      <c r="BH27" s="148"/>
    </row>
    <row r="28" spans="1:60" outlineLevel="1" x14ac:dyDescent="0.2">
      <c r="A28" s="172">
        <v>11</v>
      </c>
      <c r="B28" s="173" t="s">
        <v>314</v>
      </c>
      <c r="C28" s="188" t="s">
        <v>315</v>
      </c>
      <c r="D28" s="174" t="s">
        <v>278</v>
      </c>
      <c r="E28" s="175">
        <v>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279</v>
      </c>
      <c r="T28" s="178" t="s">
        <v>280</v>
      </c>
      <c r="U28" s="159">
        <v>0</v>
      </c>
      <c r="V28" s="159">
        <f>ROUND(E28*U28,2)</f>
        <v>0</v>
      </c>
      <c r="W28" s="159"/>
      <c r="X28" s="159" t="s">
        <v>238</v>
      </c>
      <c r="Y28" s="159" t="s">
        <v>281</v>
      </c>
      <c r="Z28" s="148"/>
      <c r="AA28" s="148"/>
      <c r="AB28" s="148"/>
      <c r="AC28" s="148"/>
      <c r="AD28" s="148"/>
      <c r="AE28" s="148"/>
      <c r="AF28" s="148"/>
      <c r="AG28" s="148" t="s">
        <v>316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59" t="s">
        <v>317</v>
      </c>
      <c r="D29" s="260"/>
      <c r="E29" s="260"/>
      <c r="F29" s="260"/>
      <c r="G29" s="260"/>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284</v>
      </c>
      <c r="AH29" s="148"/>
      <c r="AI29" s="148"/>
      <c r="AJ29" s="148"/>
      <c r="AK29" s="148"/>
      <c r="AL29" s="148"/>
      <c r="AM29" s="148"/>
      <c r="AN29" s="148"/>
      <c r="AO29" s="148"/>
      <c r="AP29" s="148"/>
      <c r="AQ29" s="148"/>
      <c r="AR29" s="148"/>
      <c r="AS29" s="148"/>
      <c r="AT29" s="148"/>
      <c r="AU29" s="148"/>
      <c r="AV29" s="148"/>
      <c r="AW29" s="148"/>
      <c r="AX29" s="148"/>
      <c r="AY29" s="148"/>
      <c r="AZ29" s="148"/>
      <c r="BA29" s="179" t="str">
        <f>C29</f>
        <v>Náklady na vyhotovení dokumentace skutečného provedení stavby a její předání objednateli v požadované formě a požadovaném počtu.</v>
      </c>
      <c r="BB29" s="148"/>
      <c r="BC29" s="148"/>
      <c r="BD29" s="148"/>
      <c r="BE29" s="148"/>
      <c r="BF29" s="148"/>
      <c r="BG29" s="148"/>
      <c r="BH29" s="148"/>
    </row>
    <row r="30" spans="1:60" outlineLevel="3" x14ac:dyDescent="0.2">
      <c r="A30" s="155"/>
      <c r="B30" s="156"/>
      <c r="C30" s="261" t="s">
        <v>318</v>
      </c>
      <c r="D30" s="262"/>
      <c r="E30" s="262"/>
      <c r="F30" s="262"/>
      <c r="G30" s="262"/>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284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c r="Y31" s="3"/>
      <c r="AE31">
        <v>15</v>
      </c>
      <c r="AF31">
        <v>21</v>
      </c>
      <c r="AG31" t="s">
        <v>260</v>
      </c>
    </row>
    <row r="32" spans="1:60" x14ac:dyDescent="0.2">
      <c r="A32" s="151"/>
      <c r="B32" s="152" t="s">
        <v>29</v>
      </c>
      <c r="C32" s="191"/>
      <c r="D32" s="153"/>
      <c r="E32" s="154"/>
      <c r="F32" s="154"/>
      <c r="G32" s="171">
        <f>G8+G17</f>
        <v>0</v>
      </c>
      <c r="H32" s="3"/>
      <c r="I32" s="3"/>
      <c r="J32" s="3"/>
      <c r="K32" s="3"/>
      <c r="L32" s="3"/>
      <c r="M32" s="3"/>
      <c r="N32" s="3"/>
      <c r="O32" s="3"/>
      <c r="P32" s="3"/>
      <c r="Q32" s="3"/>
      <c r="R32" s="3"/>
      <c r="S32" s="3"/>
      <c r="T32" s="3"/>
      <c r="U32" s="3"/>
      <c r="V32" s="3"/>
      <c r="W32" s="3"/>
      <c r="X32" s="3"/>
      <c r="Y32" s="3"/>
      <c r="AE32">
        <f>SUMIF(L7:L30,AE31,G7:G30)</f>
        <v>0</v>
      </c>
      <c r="AF32">
        <f>SUMIF(L7:L30,AF31,G7:G30)</f>
        <v>0</v>
      </c>
      <c r="AG32" t="s">
        <v>319</v>
      </c>
    </row>
    <row r="33" spans="3:33" x14ac:dyDescent="0.2">
      <c r="C33" s="192"/>
      <c r="D33" s="10"/>
      <c r="AG33" t="s">
        <v>320</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Rnms5KeRjyFu++3vbJmg7UXxvswNCJ+GX+WeHJHrgXM/Bz0s3FjxH8XVDecTFxSTT2j2l2Ec0944t+Yc5PamA==" saltValue="rqG5wWJadEkSNjTW4qXjNg==" spinCount="100000" sheet="1" formatRows="0"/>
  <mergeCells count="14">
    <mergeCell ref="C12:G12"/>
    <mergeCell ref="A1:G1"/>
    <mergeCell ref="C2:G2"/>
    <mergeCell ref="C3:G3"/>
    <mergeCell ref="C4:G4"/>
    <mergeCell ref="C10:G10"/>
    <mergeCell ref="C29:G29"/>
    <mergeCell ref="C30:G30"/>
    <mergeCell ref="C14:G14"/>
    <mergeCell ref="C16:G16"/>
    <mergeCell ref="C23:G23"/>
    <mergeCell ref="C25:G25"/>
    <mergeCell ref="C26:G26"/>
    <mergeCell ref="C27:G2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0F2D-7EC4-429D-A7C8-D14B5EEA580B}">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59</v>
      </c>
      <c r="C3" s="264" t="s">
        <v>60</v>
      </c>
      <c r="D3" s="265"/>
      <c r="E3" s="265"/>
      <c r="F3" s="265"/>
      <c r="G3" s="266"/>
      <c r="AC3" s="122" t="s">
        <v>247</v>
      </c>
      <c r="AG3" t="s">
        <v>250</v>
      </c>
    </row>
    <row r="4" spans="1:60" ht="24.95" customHeight="1" x14ac:dyDescent="0.2">
      <c r="A4" s="141" t="s">
        <v>9</v>
      </c>
      <c r="B4" s="142" t="s">
        <v>59</v>
      </c>
      <c r="C4" s="267" t="s">
        <v>61</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141</v>
      </c>
      <c r="C8" s="187" t="s">
        <v>142</v>
      </c>
      <c r="D8" s="167"/>
      <c r="E8" s="168"/>
      <c r="F8" s="169"/>
      <c r="G8" s="169">
        <f>SUMIF(AG9:AG98,"&lt;&gt;NOR",G9:G98)</f>
        <v>0</v>
      </c>
      <c r="H8" s="169"/>
      <c r="I8" s="169">
        <f>SUM(I9:I98)</f>
        <v>0</v>
      </c>
      <c r="J8" s="169"/>
      <c r="K8" s="169">
        <f>SUM(K9:K98)</f>
        <v>0</v>
      </c>
      <c r="L8" s="169"/>
      <c r="M8" s="169">
        <f>SUM(M9:M98)</f>
        <v>0</v>
      </c>
      <c r="N8" s="168"/>
      <c r="O8" s="168">
        <f>SUM(O9:O98)</f>
        <v>6.0000000000000005E-2</v>
      </c>
      <c r="P8" s="168"/>
      <c r="Q8" s="168">
        <f>SUM(Q9:Q98)</f>
        <v>78.099999999999994</v>
      </c>
      <c r="R8" s="169"/>
      <c r="S8" s="169"/>
      <c r="T8" s="170"/>
      <c r="U8" s="164"/>
      <c r="V8" s="164">
        <f>SUM(V9:V98)</f>
        <v>6798.7100000000009</v>
      </c>
      <c r="W8" s="164"/>
      <c r="X8" s="164"/>
      <c r="Y8" s="164"/>
      <c r="AG8" t="s">
        <v>275</v>
      </c>
    </row>
    <row r="9" spans="1:60" outlineLevel="1" x14ac:dyDescent="0.2">
      <c r="A9" s="172">
        <v>1</v>
      </c>
      <c r="B9" s="173" t="s">
        <v>322</v>
      </c>
      <c r="C9" s="188" t="s">
        <v>323</v>
      </c>
      <c r="D9" s="174" t="s">
        <v>324</v>
      </c>
      <c r="E9" s="175">
        <v>355</v>
      </c>
      <c r="F9" s="176"/>
      <c r="G9" s="177">
        <f>ROUND(E9*F9,2)</f>
        <v>0</v>
      </c>
      <c r="H9" s="176"/>
      <c r="I9" s="177">
        <f>ROUND(E9*H9,2)</f>
        <v>0</v>
      </c>
      <c r="J9" s="176"/>
      <c r="K9" s="177">
        <f>ROUND(E9*J9,2)</f>
        <v>0</v>
      </c>
      <c r="L9" s="177">
        <v>21</v>
      </c>
      <c r="M9" s="177">
        <f>G9*(1+L9/100)</f>
        <v>0</v>
      </c>
      <c r="N9" s="175">
        <v>0</v>
      </c>
      <c r="O9" s="175">
        <f>ROUND(E9*N9,2)</f>
        <v>0</v>
      </c>
      <c r="P9" s="175">
        <v>0.22</v>
      </c>
      <c r="Q9" s="175">
        <f>ROUND(E9*P9,2)</f>
        <v>78.099999999999994</v>
      </c>
      <c r="R9" s="177" t="s">
        <v>325</v>
      </c>
      <c r="S9" s="177" t="s">
        <v>279</v>
      </c>
      <c r="T9" s="178" t="s">
        <v>279</v>
      </c>
      <c r="U9" s="159">
        <v>0.14000000000000001</v>
      </c>
      <c r="V9" s="159">
        <f>ROUND(E9*U9,2)</f>
        <v>49.7</v>
      </c>
      <c r="W9" s="159"/>
      <c r="X9" s="159" t="s">
        <v>298</v>
      </c>
      <c r="Y9" s="159" t="s">
        <v>281</v>
      </c>
      <c r="Z9" s="148"/>
      <c r="AA9" s="148"/>
      <c r="AB9" s="148"/>
      <c r="AC9" s="148"/>
      <c r="AD9" s="148"/>
      <c r="AE9" s="148"/>
      <c r="AF9" s="148"/>
      <c r="AG9" s="148" t="s">
        <v>299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0" t="s">
        <v>326</v>
      </c>
      <c r="D10" s="271"/>
      <c r="E10" s="271"/>
      <c r="F10" s="271"/>
      <c r="G10" s="271"/>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327</v>
      </c>
      <c r="AH10" s="148"/>
      <c r="AI10" s="148"/>
      <c r="AJ10" s="148"/>
      <c r="AK10" s="148"/>
      <c r="AL10" s="148"/>
      <c r="AM10" s="148"/>
      <c r="AN10" s="148"/>
      <c r="AO10" s="148"/>
      <c r="AP10" s="148"/>
      <c r="AQ10" s="148"/>
      <c r="AR10" s="148"/>
      <c r="AS10" s="148"/>
      <c r="AT10" s="148"/>
      <c r="AU10" s="148"/>
      <c r="AV10" s="148"/>
      <c r="AW10" s="148"/>
      <c r="AX10" s="148"/>
      <c r="AY10" s="148"/>
      <c r="AZ10" s="148"/>
      <c r="BA10" s="179" t="str">
        <f>C10</f>
        <v>s vybouráním lože, s přemístěním hmot na skládku na vzdálenost do 3 m nebo naložením na dopravní prostředek</v>
      </c>
      <c r="BB10" s="148"/>
      <c r="BC10" s="148"/>
      <c r="BD10" s="148"/>
      <c r="BE10" s="148"/>
      <c r="BF10" s="148"/>
      <c r="BG10" s="148"/>
      <c r="BH10" s="148"/>
    </row>
    <row r="11" spans="1:60" outlineLevel="2" x14ac:dyDescent="0.2">
      <c r="A11" s="155"/>
      <c r="B11" s="156"/>
      <c r="C11" s="198" t="s">
        <v>328</v>
      </c>
      <c r="D11" s="193"/>
      <c r="E11" s="194">
        <v>355</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329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330</v>
      </c>
      <c r="C12" s="188" t="s">
        <v>331</v>
      </c>
      <c r="D12" s="174" t="s">
        <v>332</v>
      </c>
      <c r="E12" s="175">
        <v>155.85</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333</v>
      </c>
      <c r="S12" s="177" t="s">
        <v>279</v>
      </c>
      <c r="T12" s="178" t="s">
        <v>279</v>
      </c>
      <c r="U12" s="159">
        <v>1.34E-2</v>
      </c>
      <c r="V12" s="159">
        <f>ROUND(E12*U12,2)</f>
        <v>2.09</v>
      </c>
      <c r="W12" s="159"/>
      <c r="X12" s="159" t="s">
        <v>298</v>
      </c>
      <c r="Y12" s="159" t="s">
        <v>281</v>
      </c>
      <c r="Z12" s="148"/>
      <c r="AA12" s="148"/>
      <c r="AB12" s="148"/>
      <c r="AC12" s="148"/>
      <c r="AD12" s="148"/>
      <c r="AE12" s="148"/>
      <c r="AF12" s="148"/>
      <c r="AG12" s="148" t="s">
        <v>299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70" t="s">
        <v>334</v>
      </c>
      <c r="D13" s="271"/>
      <c r="E13" s="271"/>
      <c r="F13" s="271"/>
      <c r="G13" s="271"/>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327</v>
      </c>
      <c r="AH13" s="148"/>
      <c r="AI13" s="148"/>
      <c r="AJ13" s="148"/>
      <c r="AK13" s="148"/>
      <c r="AL13" s="148"/>
      <c r="AM13" s="148"/>
      <c r="AN13" s="148"/>
      <c r="AO13" s="148"/>
      <c r="AP13" s="148"/>
      <c r="AQ13" s="148"/>
      <c r="AR13" s="148"/>
      <c r="AS13" s="148"/>
      <c r="AT13" s="148"/>
      <c r="AU13" s="148"/>
      <c r="AV13" s="148"/>
      <c r="AW13" s="148"/>
      <c r="AX13" s="148"/>
      <c r="AY13" s="148"/>
      <c r="AZ13" s="148"/>
      <c r="BA13" s="179" t="str">
        <f>C13</f>
        <v>nebo lesní půdy, s vodorovným přemístěním na hromady v místě upotřebení nebo na dočasné či trvalé skládky se složením</v>
      </c>
      <c r="BB13" s="148"/>
      <c r="BC13" s="148"/>
      <c r="BD13" s="148"/>
      <c r="BE13" s="148"/>
      <c r="BF13" s="148"/>
      <c r="BG13" s="148"/>
      <c r="BH13" s="148"/>
    </row>
    <row r="14" spans="1:60" ht="22.5" outlineLevel="2" x14ac:dyDescent="0.2">
      <c r="A14" s="155"/>
      <c r="B14" s="156"/>
      <c r="C14" s="198" t="s">
        <v>335</v>
      </c>
      <c r="D14" s="193"/>
      <c r="E14" s="194">
        <v>27.6</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329</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3" x14ac:dyDescent="0.2">
      <c r="A15" s="155"/>
      <c r="B15" s="156"/>
      <c r="C15" s="198" t="s">
        <v>336</v>
      </c>
      <c r="D15" s="193"/>
      <c r="E15" s="194">
        <v>110.7</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329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8" t="s">
        <v>337</v>
      </c>
      <c r="D16" s="193"/>
      <c r="E16" s="194">
        <v>6.15</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329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8" t="s">
        <v>338</v>
      </c>
      <c r="D17" s="193"/>
      <c r="E17" s="194">
        <v>3.9</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329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98" t="s">
        <v>339</v>
      </c>
      <c r="D18" s="193"/>
      <c r="E18" s="194">
        <v>5.25</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329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98" t="s">
        <v>340</v>
      </c>
      <c r="D19" s="193"/>
      <c r="E19" s="194">
        <v>2.25</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329</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99" t="s">
        <v>341</v>
      </c>
      <c r="D20" s="195"/>
      <c r="E20" s="196">
        <v>155.85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329</v>
      </c>
      <c r="AH20" s="148">
        <v>1</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72">
        <v>3</v>
      </c>
      <c r="B21" s="173" t="s">
        <v>342</v>
      </c>
      <c r="C21" s="188" t="s">
        <v>343</v>
      </c>
      <c r="D21" s="174" t="s">
        <v>332</v>
      </c>
      <c r="E21" s="175">
        <v>28.324999999999999</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333</v>
      </c>
      <c r="S21" s="177" t="s">
        <v>279</v>
      </c>
      <c r="T21" s="178" t="s">
        <v>279</v>
      </c>
      <c r="U21" s="159">
        <v>4.45</v>
      </c>
      <c r="V21" s="159">
        <f>ROUND(E21*U21,2)</f>
        <v>126.05</v>
      </c>
      <c r="W21" s="159"/>
      <c r="X21" s="159" t="s">
        <v>298</v>
      </c>
      <c r="Y21" s="159" t="s">
        <v>281</v>
      </c>
      <c r="Z21" s="148"/>
      <c r="AA21" s="148"/>
      <c r="AB21" s="148"/>
      <c r="AC21" s="148"/>
      <c r="AD21" s="148"/>
      <c r="AE21" s="148"/>
      <c r="AF21" s="148"/>
      <c r="AG21" s="148" t="s">
        <v>299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70" t="s">
        <v>344</v>
      </c>
      <c r="D22" s="271"/>
      <c r="E22" s="271"/>
      <c r="F22" s="271"/>
      <c r="G22" s="271"/>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327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8" t="s">
        <v>345</v>
      </c>
      <c r="D23" s="193"/>
      <c r="E23" s="194">
        <v>3.3250000000000002</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329</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8" t="s">
        <v>346</v>
      </c>
      <c r="D24" s="193"/>
      <c r="E24" s="194">
        <v>25</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329</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72">
        <v>4</v>
      </c>
      <c r="B25" s="173" t="s">
        <v>347</v>
      </c>
      <c r="C25" s="188" t="s">
        <v>348</v>
      </c>
      <c r="D25" s="174" t="s">
        <v>332</v>
      </c>
      <c r="E25" s="175">
        <v>28.324999999999999</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t="s">
        <v>333</v>
      </c>
      <c r="S25" s="177" t="s">
        <v>279</v>
      </c>
      <c r="T25" s="178" t="s">
        <v>279</v>
      </c>
      <c r="U25" s="159">
        <v>5.44</v>
      </c>
      <c r="V25" s="159">
        <f>ROUND(E25*U25,2)</f>
        <v>154.09</v>
      </c>
      <c r="W25" s="159"/>
      <c r="X25" s="159" t="s">
        <v>298</v>
      </c>
      <c r="Y25" s="159" t="s">
        <v>281</v>
      </c>
      <c r="Z25" s="148"/>
      <c r="AA25" s="148"/>
      <c r="AB25" s="148"/>
      <c r="AC25" s="148"/>
      <c r="AD25" s="148"/>
      <c r="AE25" s="148"/>
      <c r="AF25" s="148"/>
      <c r="AG25" s="148" t="s">
        <v>299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70" t="s">
        <v>344</v>
      </c>
      <c r="D26" s="271"/>
      <c r="E26" s="271"/>
      <c r="F26" s="271"/>
      <c r="G26" s="271"/>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327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98" t="s">
        <v>345</v>
      </c>
      <c r="D27" s="193"/>
      <c r="E27" s="194">
        <v>3.3250000000000002</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329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8" t="s">
        <v>346</v>
      </c>
      <c r="D28" s="193"/>
      <c r="E28" s="194">
        <v>25</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329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72">
        <v>5</v>
      </c>
      <c r="B29" s="173" t="s">
        <v>349</v>
      </c>
      <c r="C29" s="188" t="s">
        <v>350</v>
      </c>
      <c r="D29" s="174" t="s">
        <v>332</v>
      </c>
      <c r="E29" s="175">
        <v>15</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333</v>
      </c>
      <c r="S29" s="177" t="s">
        <v>279</v>
      </c>
      <c r="T29" s="178" t="s">
        <v>279</v>
      </c>
      <c r="U29" s="159">
        <v>18.216000000000001</v>
      </c>
      <c r="V29" s="159">
        <f>ROUND(E29*U29,2)</f>
        <v>273.24</v>
      </c>
      <c r="W29" s="159"/>
      <c r="X29" s="159" t="s">
        <v>298</v>
      </c>
      <c r="Y29" s="159" t="s">
        <v>281</v>
      </c>
      <c r="Z29" s="148"/>
      <c r="AA29" s="148"/>
      <c r="AB29" s="148"/>
      <c r="AC29" s="148"/>
      <c r="AD29" s="148"/>
      <c r="AE29" s="148"/>
      <c r="AF29" s="148"/>
      <c r="AG29" s="148" t="s">
        <v>299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70" t="s">
        <v>344</v>
      </c>
      <c r="D30" s="271"/>
      <c r="E30" s="271"/>
      <c r="F30" s="271"/>
      <c r="G30" s="271"/>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327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98" t="s">
        <v>351</v>
      </c>
      <c r="D31" s="193"/>
      <c r="E31" s="194">
        <v>15</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329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72">
        <v>6</v>
      </c>
      <c r="B32" s="173" t="s">
        <v>352</v>
      </c>
      <c r="C32" s="188" t="s">
        <v>353</v>
      </c>
      <c r="D32" s="174" t="s">
        <v>332</v>
      </c>
      <c r="E32" s="175">
        <v>15</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333</v>
      </c>
      <c r="S32" s="177" t="s">
        <v>279</v>
      </c>
      <c r="T32" s="178" t="s">
        <v>279</v>
      </c>
      <c r="U32" s="159">
        <v>30.439</v>
      </c>
      <c r="V32" s="159">
        <f>ROUND(E32*U32,2)</f>
        <v>456.59</v>
      </c>
      <c r="W32" s="159"/>
      <c r="X32" s="159" t="s">
        <v>298</v>
      </c>
      <c r="Y32" s="159" t="s">
        <v>281</v>
      </c>
      <c r="Z32" s="148"/>
      <c r="AA32" s="148"/>
      <c r="AB32" s="148"/>
      <c r="AC32" s="148"/>
      <c r="AD32" s="148"/>
      <c r="AE32" s="148"/>
      <c r="AF32" s="148"/>
      <c r="AG32" s="148" t="s">
        <v>299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70" t="s">
        <v>344</v>
      </c>
      <c r="D33" s="271"/>
      <c r="E33" s="271"/>
      <c r="F33" s="271"/>
      <c r="G33" s="271"/>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327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8" t="s">
        <v>351</v>
      </c>
      <c r="D34" s="193"/>
      <c r="E34" s="194">
        <v>15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329</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7</v>
      </c>
      <c r="B35" s="173" t="s">
        <v>354</v>
      </c>
      <c r="C35" s="188" t="s">
        <v>355</v>
      </c>
      <c r="D35" s="174" t="s">
        <v>332</v>
      </c>
      <c r="E35" s="175">
        <v>826.96965999999998</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333</v>
      </c>
      <c r="S35" s="177" t="s">
        <v>279</v>
      </c>
      <c r="T35" s="178" t="s">
        <v>279</v>
      </c>
      <c r="U35" s="159">
        <v>6.3</v>
      </c>
      <c r="V35" s="159">
        <f>ROUND(E35*U35,2)</f>
        <v>5209.91</v>
      </c>
      <c r="W35" s="159"/>
      <c r="X35" s="159" t="s">
        <v>298</v>
      </c>
      <c r="Y35" s="159" t="s">
        <v>281</v>
      </c>
      <c r="Z35" s="148"/>
      <c r="AA35" s="148"/>
      <c r="AB35" s="148"/>
      <c r="AC35" s="148"/>
      <c r="AD35" s="148"/>
      <c r="AE35" s="148"/>
      <c r="AF35" s="148"/>
      <c r="AG35" s="148" t="s">
        <v>299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70" t="s">
        <v>356</v>
      </c>
      <c r="D36" s="271"/>
      <c r="E36" s="271"/>
      <c r="F36" s="271"/>
      <c r="G36" s="271"/>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327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8" t="s">
        <v>357</v>
      </c>
      <c r="D37" s="193"/>
      <c r="E37" s="194">
        <v>33.25</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329</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3" x14ac:dyDescent="0.2">
      <c r="A38" s="155"/>
      <c r="B38" s="156"/>
      <c r="C38" s="198" t="s">
        <v>358</v>
      </c>
      <c r="D38" s="193"/>
      <c r="E38" s="194">
        <v>138</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329</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3" x14ac:dyDescent="0.2">
      <c r="A39" s="155"/>
      <c r="B39" s="156"/>
      <c r="C39" s="198" t="s">
        <v>359</v>
      </c>
      <c r="D39" s="193"/>
      <c r="E39" s="194">
        <v>461.25</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329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8" t="s">
        <v>360</v>
      </c>
      <c r="D40" s="193"/>
      <c r="E40" s="194">
        <v>41</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329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8" t="s">
        <v>361</v>
      </c>
      <c r="D41" s="193"/>
      <c r="E41" s="194">
        <v>13</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329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8" t="s">
        <v>362</v>
      </c>
      <c r="D42" s="193"/>
      <c r="E42" s="194">
        <v>10.5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329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8" t="s">
        <v>363</v>
      </c>
      <c r="D43" s="193"/>
      <c r="E43" s="194">
        <v>13.5</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329</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8" t="s">
        <v>364</v>
      </c>
      <c r="D44" s="193"/>
      <c r="E44" s="194">
        <v>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329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199" t="s">
        <v>341</v>
      </c>
      <c r="D45" s="195"/>
      <c r="E45" s="196">
        <v>712.5</v>
      </c>
      <c r="F45" s="159"/>
      <c r="G45" s="159"/>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329</v>
      </c>
      <c r="AH45" s="148">
        <v>1</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98" t="s">
        <v>365</v>
      </c>
      <c r="D46" s="193"/>
      <c r="E46" s="194">
        <v>102.81816000000001</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329</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9" t="s">
        <v>341</v>
      </c>
      <c r="D47" s="195"/>
      <c r="E47" s="196">
        <v>102.81816000000001</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329</v>
      </c>
      <c r="AH47" s="148">
        <v>1</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8" t="s">
        <v>366</v>
      </c>
      <c r="D48" s="193"/>
      <c r="E48" s="194">
        <v>0.89959999999999996</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329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8" t="s">
        <v>367</v>
      </c>
      <c r="D49" s="193"/>
      <c r="E49" s="194">
        <v>4.1528900000000002</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329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8" t="s">
        <v>368</v>
      </c>
      <c r="D50" s="193"/>
      <c r="E50" s="194">
        <v>2.8759899999999998</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329</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8" t="s">
        <v>369</v>
      </c>
      <c r="D51" s="193"/>
      <c r="E51" s="194">
        <v>0.33911999999999998</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329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9" t="s">
        <v>341</v>
      </c>
      <c r="D52" s="195"/>
      <c r="E52" s="196">
        <v>8.2675999999999998</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329</v>
      </c>
      <c r="AH52" s="148">
        <v>1</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98" t="s">
        <v>370</v>
      </c>
      <c r="D53" s="193"/>
      <c r="E53" s="194">
        <v>1.7556</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329</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98" t="s">
        <v>371</v>
      </c>
      <c r="D54" s="193"/>
      <c r="E54" s="194">
        <v>1.6283000000000001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329</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99" t="s">
        <v>341</v>
      </c>
      <c r="D55" s="195"/>
      <c r="E55" s="196">
        <v>3.3839000000000001</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329</v>
      </c>
      <c r="AH55" s="148">
        <v>1</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8</v>
      </c>
      <c r="B56" s="173" t="s">
        <v>372</v>
      </c>
      <c r="C56" s="188" t="s">
        <v>373</v>
      </c>
      <c r="D56" s="174" t="s">
        <v>374</v>
      </c>
      <c r="E56" s="175">
        <v>12</v>
      </c>
      <c r="F56" s="176"/>
      <c r="G56" s="177">
        <f>ROUND(E56*F56,2)</f>
        <v>0</v>
      </c>
      <c r="H56" s="176"/>
      <c r="I56" s="177">
        <f>ROUND(E56*H56,2)</f>
        <v>0</v>
      </c>
      <c r="J56" s="176"/>
      <c r="K56" s="177">
        <f>ROUND(E56*J56,2)</f>
        <v>0</v>
      </c>
      <c r="L56" s="177">
        <v>21</v>
      </c>
      <c r="M56" s="177">
        <f>G56*(1+L56/100)</f>
        <v>0</v>
      </c>
      <c r="N56" s="175">
        <v>6.9999999999999999E-4</v>
      </c>
      <c r="O56" s="175">
        <f>ROUND(E56*N56,2)</f>
        <v>0.01</v>
      </c>
      <c r="P56" s="175">
        <v>0</v>
      </c>
      <c r="Q56" s="175">
        <f>ROUND(E56*P56,2)</f>
        <v>0</v>
      </c>
      <c r="R56" s="177"/>
      <c r="S56" s="177" t="s">
        <v>279</v>
      </c>
      <c r="T56" s="178" t="s">
        <v>279</v>
      </c>
      <c r="U56" s="159">
        <v>26.23</v>
      </c>
      <c r="V56" s="159">
        <f>ROUND(E56*U56,2)</f>
        <v>314.76</v>
      </c>
      <c r="W56" s="159"/>
      <c r="X56" s="159" t="s">
        <v>298</v>
      </c>
      <c r="Y56" s="159" t="s">
        <v>281</v>
      </c>
      <c r="Z56" s="148"/>
      <c r="AA56" s="148"/>
      <c r="AB56" s="148"/>
      <c r="AC56" s="148"/>
      <c r="AD56" s="148"/>
      <c r="AE56" s="148"/>
      <c r="AF56" s="148"/>
      <c r="AG56" s="148" t="s">
        <v>299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59" t="s">
        <v>375</v>
      </c>
      <c r="D57" s="260"/>
      <c r="E57" s="260"/>
      <c r="F57" s="260"/>
      <c r="G57" s="260"/>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284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261" t="s">
        <v>376</v>
      </c>
      <c r="D58" s="262"/>
      <c r="E58" s="262"/>
      <c r="F58" s="262"/>
      <c r="G58" s="262"/>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284</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8" t="s">
        <v>377</v>
      </c>
      <c r="D59" s="193"/>
      <c r="E59" s="194">
        <v>12</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329</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9</v>
      </c>
      <c r="B60" s="173" t="s">
        <v>378</v>
      </c>
      <c r="C60" s="188" t="s">
        <v>379</v>
      </c>
      <c r="D60" s="174" t="s">
        <v>374</v>
      </c>
      <c r="E60" s="175">
        <v>68.947199999999995</v>
      </c>
      <c r="F60" s="176"/>
      <c r="G60" s="177">
        <f>ROUND(E60*F60,2)</f>
        <v>0</v>
      </c>
      <c r="H60" s="176"/>
      <c r="I60" s="177">
        <f>ROUND(E60*H60,2)</f>
        <v>0</v>
      </c>
      <c r="J60" s="176"/>
      <c r="K60" s="177">
        <f>ROUND(E60*J60,2)</f>
        <v>0</v>
      </c>
      <c r="L60" s="177">
        <v>21</v>
      </c>
      <c r="M60" s="177">
        <f>G60*(1+L60/100)</f>
        <v>0</v>
      </c>
      <c r="N60" s="175">
        <v>6.9999999999999999E-4</v>
      </c>
      <c r="O60" s="175">
        <f>ROUND(E60*N60,2)</f>
        <v>0.05</v>
      </c>
      <c r="P60" s="175">
        <v>0</v>
      </c>
      <c r="Q60" s="175">
        <f>ROUND(E60*P60,2)</f>
        <v>0</v>
      </c>
      <c r="R60" s="177" t="s">
        <v>333</v>
      </c>
      <c r="S60" s="177" t="s">
        <v>279</v>
      </c>
      <c r="T60" s="178" t="s">
        <v>279</v>
      </c>
      <c r="U60" s="159">
        <v>0.16</v>
      </c>
      <c r="V60" s="159">
        <f>ROUND(E60*U60,2)</f>
        <v>11.03</v>
      </c>
      <c r="W60" s="159"/>
      <c r="X60" s="159" t="s">
        <v>298</v>
      </c>
      <c r="Y60" s="159" t="s">
        <v>281</v>
      </c>
      <c r="Z60" s="148"/>
      <c r="AA60" s="148"/>
      <c r="AB60" s="148"/>
      <c r="AC60" s="148"/>
      <c r="AD60" s="148"/>
      <c r="AE60" s="148"/>
      <c r="AF60" s="148"/>
      <c r="AG60" s="148" t="s">
        <v>299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8" t="s">
        <v>380</v>
      </c>
      <c r="D61" s="193"/>
      <c r="E61" s="194">
        <v>68.947199999999995</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329</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2">
        <v>10</v>
      </c>
      <c r="B62" s="173" t="s">
        <v>381</v>
      </c>
      <c r="C62" s="188" t="s">
        <v>382</v>
      </c>
      <c r="D62" s="174" t="s">
        <v>374</v>
      </c>
      <c r="E62" s="175">
        <v>68.947199999999995</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t="s">
        <v>333</v>
      </c>
      <c r="S62" s="177" t="s">
        <v>279</v>
      </c>
      <c r="T62" s="178" t="s">
        <v>279</v>
      </c>
      <c r="U62" s="159">
        <v>0.1</v>
      </c>
      <c r="V62" s="159">
        <f>ROUND(E62*U62,2)</f>
        <v>6.89</v>
      </c>
      <c r="W62" s="159"/>
      <c r="X62" s="159" t="s">
        <v>298</v>
      </c>
      <c r="Y62" s="159" t="s">
        <v>281</v>
      </c>
      <c r="Z62" s="148"/>
      <c r="AA62" s="148"/>
      <c r="AB62" s="148"/>
      <c r="AC62" s="148"/>
      <c r="AD62" s="148"/>
      <c r="AE62" s="148"/>
      <c r="AF62" s="148"/>
      <c r="AG62" s="148" t="s">
        <v>299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70" t="s">
        <v>383</v>
      </c>
      <c r="D63" s="271"/>
      <c r="E63" s="271"/>
      <c r="F63" s="271"/>
      <c r="G63" s="271"/>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98" t="s">
        <v>384</v>
      </c>
      <c r="D64" s="193"/>
      <c r="E64" s="194">
        <v>68.947199999999995</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329</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11</v>
      </c>
      <c r="B65" s="173" t="s">
        <v>385</v>
      </c>
      <c r="C65" s="188" t="s">
        <v>386</v>
      </c>
      <c r="D65" s="174" t="s">
        <v>332</v>
      </c>
      <c r="E65" s="175">
        <v>718.88193999999999</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333</v>
      </c>
      <c r="S65" s="177" t="s">
        <v>279</v>
      </c>
      <c r="T65" s="178" t="s">
        <v>279</v>
      </c>
      <c r="U65" s="159">
        <v>0.01</v>
      </c>
      <c r="V65" s="159">
        <f>ROUND(E65*U65,2)</f>
        <v>7.19</v>
      </c>
      <c r="W65" s="159"/>
      <c r="X65" s="159" t="s">
        <v>298</v>
      </c>
      <c r="Y65" s="159" t="s">
        <v>281</v>
      </c>
      <c r="Z65" s="148"/>
      <c r="AA65" s="148"/>
      <c r="AB65" s="148"/>
      <c r="AC65" s="148"/>
      <c r="AD65" s="148"/>
      <c r="AE65" s="148"/>
      <c r="AF65" s="148"/>
      <c r="AG65" s="148" t="s">
        <v>299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0" t="s">
        <v>387</v>
      </c>
      <c r="D66" s="271"/>
      <c r="E66" s="271"/>
      <c r="F66" s="271"/>
      <c r="G66" s="271"/>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327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8" t="s">
        <v>388</v>
      </c>
      <c r="D67" s="193"/>
      <c r="E67" s="194">
        <v>826.96965999999998</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329</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8" t="s">
        <v>389</v>
      </c>
      <c r="D68" s="193"/>
      <c r="E68" s="194">
        <v>-56.55</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329</v>
      </c>
      <c r="AH68" s="148">
        <v>5</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8" t="s">
        <v>390</v>
      </c>
      <c r="D69" s="193"/>
      <c r="E69" s="194">
        <v>-51.53772</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329</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72">
        <v>12</v>
      </c>
      <c r="B70" s="173" t="s">
        <v>391</v>
      </c>
      <c r="C70" s="188" t="s">
        <v>392</v>
      </c>
      <c r="D70" s="174" t="s">
        <v>332</v>
      </c>
      <c r="E70" s="175">
        <v>951.25689999999997</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t="s">
        <v>333</v>
      </c>
      <c r="S70" s="177" t="s">
        <v>279</v>
      </c>
      <c r="T70" s="178" t="s">
        <v>279</v>
      </c>
      <c r="U70" s="159">
        <v>0.01</v>
      </c>
      <c r="V70" s="159">
        <f>ROUND(E70*U70,2)</f>
        <v>9.51</v>
      </c>
      <c r="W70" s="159"/>
      <c r="X70" s="159" t="s">
        <v>298</v>
      </c>
      <c r="Y70" s="159" t="s">
        <v>281</v>
      </c>
      <c r="Z70" s="148"/>
      <c r="AA70" s="148"/>
      <c r="AB70" s="148"/>
      <c r="AC70" s="148"/>
      <c r="AD70" s="148"/>
      <c r="AE70" s="148"/>
      <c r="AF70" s="148"/>
      <c r="AG70" s="148" t="s">
        <v>299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70" t="s">
        <v>387</v>
      </c>
      <c r="D71" s="271"/>
      <c r="E71" s="271"/>
      <c r="F71" s="271"/>
      <c r="G71" s="271"/>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98" t="s">
        <v>393</v>
      </c>
      <c r="D72" s="193"/>
      <c r="E72" s="194"/>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329</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8" t="s">
        <v>394</v>
      </c>
      <c r="D73" s="193"/>
      <c r="E73" s="194">
        <v>155.85</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329</v>
      </c>
      <c r="AH73" s="148">
        <v>5</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8" t="s">
        <v>388</v>
      </c>
      <c r="D74" s="193"/>
      <c r="E74" s="194">
        <v>826.96965999999998</v>
      </c>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329</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8" t="s">
        <v>395</v>
      </c>
      <c r="D75" s="193"/>
      <c r="E75" s="194">
        <v>76.524959999999993</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329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341</v>
      </c>
      <c r="D76" s="195"/>
      <c r="E76" s="196">
        <v>1059.3446200000001</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329</v>
      </c>
      <c r="AH76" s="148">
        <v>1</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8" t="s">
        <v>389</v>
      </c>
      <c r="D77" s="193"/>
      <c r="E77" s="194">
        <v>-56.55</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329</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8" t="s">
        <v>390</v>
      </c>
      <c r="D78" s="193"/>
      <c r="E78" s="194">
        <v>-51.53772</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329</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9" t="s">
        <v>341</v>
      </c>
      <c r="D79" s="195"/>
      <c r="E79" s="196">
        <v>-108.08772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329</v>
      </c>
      <c r="AH79" s="148">
        <v>1</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2">
        <v>13</v>
      </c>
      <c r="B80" s="173" t="s">
        <v>396</v>
      </c>
      <c r="C80" s="188" t="s">
        <v>397</v>
      </c>
      <c r="D80" s="174" t="s">
        <v>332</v>
      </c>
      <c r="E80" s="175">
        <v>19025.138070000001</v>
      </c>
      <c r="F80" s="176"/>
      <c r="G80" s="177">
        <f>ROUND(E80*F80,2)</f>
        <v>0</v>
      </c>
      <c r="H80" s="176"/>
      <c r="I80" s="177">
        <f>ROUND(E80*H80,2)</f>
        <v>0</v>
      </c>
      <c r="J80" s="176"/>
      <c r="K80" s="177">
        <f>ROUND(E80*J80,2)</f>
        <v>0</v>
      </c>
      <c r="L80" s="177">
        <v>21</v>
      </c>
      <c r="M80" s="177">
        <f>G80*(1+L80/100)</f>
        <v>0</v>
      </c>
      <c r="N80" s="175">
        <v>0</v>
      </c>
      <c r="O80" s="175">
        <f>ROUND(E80*N80,2)</f>
        <v>0</v>
      </c>
      <c r="P80" s="175">
        <v>0</v>
      </c>
      <c r="Q80" s="175">
        <f>ROUND(E80*P80,2)</f>
        <v>0</v>
      </c>
      <c r="R80" s="177" t="s">
        <v>333</v>
      </c>
      <c r="S80" s="177" t="s">
        <v>279</v>
      </c>
      <c r="T80" s="178" t="s">
        <v>279</v>
      </c>
      <c r="U80" s="159">
        <v>0</v>
      </c>
      <c r="V80" s="159">
        <f>ROUND(E80*U80,2)</f>
        <v>0</v>
      </c>
      <c r="W80" s="159"/>
      <c r="X80" s="159" t="s">
        <v>298</v>
      </c>
      <c r="Y80" s="159" t="s">
        <v>281</v>
      </c>
      <c r="Z80" s="148"/>
      <c r="AA80" s="148"/>
      <c r="AB80" s="148"/>
      <c r="AC80" s="148"/>
      <c r="AD80" s="148"/>
      <c r="AE80" s="148"/>
      <c r="AF80" s="148"/>
      <c r="AG80" s="148" t="s">
        <v>299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70" t="s">
        <v>387</v>
      </c>
      <c r="D81" s="271"/>
      <c r="E81" s="271"/>
      <c r="F81" s="271"/>
      <c r="G81" s="271"/>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327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98" t="s">
        <v>398</v>
      </c>
      <c r="D82" s="193"/>
      <c r="E82" s="194">
        <v>19025.138070000001</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329</v>
      </c>
      <c r="AH82" s="148">
        <v>5</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72">
        <v>14</v>
      </c>
      <c r="B83" s="173" t="s">
        <v>399</v>
      </c>
      <c r="C83" s="188" t="s">
        <v>400</v>
      </c>
      <c r="D83" s="174" t="s">
        <v>332</v>
      </c>
      <c r="E83" s="175">
        <v>1059.3446200000001</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t="s">
        <v>333</v>
      </c>
      <c r="S83" s="177" t="s">
        <v>279</v>
      </c>
      <c r="T83" s="178" t="s">
        <v>279</v>
      </c>
      <c r="U83" s="159">
        <v>0.05</v>
      </c>
      <c r="V83" s="159">
        <f>ROUND(E83*U83,2)</f>
        <v>52.97</v>
      </c>
      <c r="W83" s="159"/>
      <c r="X83" s="159" t="s">
        <v>298</v>
      </c>
      <c r="Y83" s="159" t="s">
        <v>281</v>
      </c>
      <c r="Z83" s="148"/>
      <c r="AA83" s="148"/>
      <c r="AB83" s="148"/>
      <c r="AC83" s="148"/>
      <c r="AD83" s="148"/>
      <c r="AE83" s="148"/>
      <c r="AF83" s="148"/>
      <c r="AG83" s="148" t="s">
        <v>299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98" t="s">
        <v>393</v>
      </c>
      <c r="D84" s="193"/>
      <c r="E84" s="194"/>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329</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8" t="s">
        <v>394</v>
      </c>
      <c r="D85" s="193"/>
      <c r="E85" s="194">
        <v>155.85</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329</v>
      </c>
      <c r="AH85" s="148">
        <v>5</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8" t="s">
        <v>388</v>
      </c>
      <c r="D86" s="193"/>
      <c r="E86" s="194">
        <v>826.96965999999998</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329</v>
      </c>
      <c r="AH86" s="148">
        <v>5</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8" t="s">
        <v>395</v>
      </c>
      <c r="D87" s="193"/>
      <c r="E87" s="194">
        <v>76.524959999999993</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329</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9" t="s">
        <v>341</v>
      </c>
      <c r="D88" s="195"/>
      <c r="E88" s="196">
        <v>1059.3446200000001</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329</v>
      </c>
      <c r="AH88" s="148">
        <v>1</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72">
        <v>15</v>
      </c>
      <c r="B89" s="173" t="s">
        <v>401</v>
      </c>
      <c r="C89" s="188" t="s">
        <v>402</v>
      </c>
      <c r="D89" s="174" t="s">
        <v>332</v>
      </c>
      <c r="E89" s="175">
        <v>56.55</v>
      </c>
      <c r="F89" s="176"/>
      <c r="G89" s="177">
        <f>ROUND(E89*F89,2)</f>
        <v>0</v>
      </c>
      <c r="H89" s="176"/>
      <c r="I89" s="177">
        <f>ROUND(E89*H89,2)</f>
        <v>0</v>
      </c>
      <c r="J89" s="176"/>
      <c r="K89" s="177">
        <f>ROUND(E89*J89,2)</f>
        <v>0</v>
      </c>
      <c r="L89" s="177">
        <v>21</v>
      </c>
      <c r="M89" s="177">
        <f>G89*(1+L89/100)</f>
        <v>0</v>
      </c>
      <c r="N89" s="175">
        <v>0</v>
      </c>
      <c r="O89" s="175">
        <f>ROUND(E89*N89,2)</f>
        <v>0</v>
      </c>
      <c r="P89" s="175">
        <v>0</v>
      </c>
      <c r="Q89" s="175">
        <f>ROUND(E89*P89,2)</f>
        <v>0</v>
      </c>
      <c r="R89" s="177" t="s">
        <v>333</v>
      </c>
      <c r="S89" s="177" t="s">
        <v>279</v>
      </c>
      <c r="T89" s="178" t="s">
        <v>279</v>
      </c>
      <c r="U89" s="159">
        <v>0.2</v>
      </c>
      <c r="V89" s="159">
        <f>ROUND(E89*U89,2)</f>
        <v>11.31</v>
      </c>
      <c r="W89" s="159"/>
      <c r="X89" s="159" t="s">
        <v>298</v>
      </c>
      <c r="Y89" s="159" t="s">
        <v>281</v>
      </c>
      <c r="Z89" s="148"/>
      <c r="AA89" s="148"/>
      <c r="AB89" s="148"/>
      <c r="AC89" s="148"/>
      <c r="AD89" s="148"/>
      <c r="AE89" s="148"/>
      <c r="AF89" s="148"/>
      <c r="AG89" s="148" t="s">
        <v>299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70" t="s">
        <v>403</v>
      </c>
      <c r="D90" s="271"/>
      <c r="E90" s="271"/>
      <c r="F90" s="271"/>
      <c r="G90" s="271"/>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327</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61" t="s">
        <v>404</v>
      </c>
      <c r="D91" s="262"/>
      <c r="E91" s="262"/>
      <c r="F91" s="262"/>
      <c r="G91" s="262"/>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284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8" t="s">
        <v>405</v>
      </c>
      <c r="D92" s="193"/>
      <c r="E92" s="194">
        <v>56.55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329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16</v>
      </c>
      <c r="B93" s="173" t="s">
        <v>406</v>
      </c>
      <c r="C93" s="188" t="s">
        <v>407</v>
      </c>
      <c r="D93" s="174" t="s">
        <v>332</v>
      </c>
      <c r="E93" s="175">
        <v>51.53772</v>
      </c>
      <c r="F93" s="176"/>
      <c r="G93" s="177">
        <f>ROUND(E93*F93,2)</f>
        <v>0</v>
      </c>
      <c r="H93" s="176"/>
      <c r="I93" s="177">
        <f>ROUND(E93*H93,2)</f>
        <v>0</v>
      </c>
      <c r="J93" s="176"/>
      <c r="K93" s="177">
        <f>ROUND(E93*J93,2)</f>
        <v>0</v>
      </c>
      <c r="L93" s="177">
        <v>21</v>
      </c>
      <c r="M93" s="177">
        <f>G93*(1+L93/100)</f>
        <v>0</v>
      </c>
      <c r="N93" s="175">
        <v>0</v>
      </c>
      <c r="O93" s="175">
        <f>ROUND(E93*N93,2)</f>
        <v>0</v>
      </c>
      <c r="P93" s="175">
        <v>0</v>
      </c>
      <c r="Q93" s="175">
        <f>ROUND(E93*P93,2)</f>
        <v>0</v>
      </c>
      <c r="R93" s="177" t="s">
        <v>333</v>
      </c>
      <c r="S93" s="177" t="s">
        <v>279</v>
      </c>
      <c r="T93" s="178" t="s">
        <v>279</v>
      </c>
      <c r="U93" s="159">
        <v>2.2000000000000002</v>
      </c>
      <c r="V93" s="159">
        <f>ROUND(E93*U93,2)</f>
        <v>113.38</v>
      </c>
      <c r="W93" s="159"/>
      <c r="X93" s="159" t="s">
        <v>298</v>
      </c>
      <c r="Y93" s="159" t="s">
        <v>281</v>
      </c>
      <c r="Z93" s="148"/>
      <c r="AA93" s="148"/>
      <c r="AB93" s="148"/>
      <c r="AC93" s="148"/>
      <c r="AD93" s="148"/>
      <c r="AE93" s="148"/>
      <c r="AF93" s="148"/>
      <c r="AG93" s="148" t="s">
        <v>299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2" x14ac:dyDescent="0.2">
      <c r="A94" s="155"/>
      <c r="B94" s="156"/>
      <c r="C94" s="270" t="s">
        <v>408</v>
      </c>
      <c r="D94" s="271"/>
      <c r="E94" s="271"/>
      <c r="F94" s="271"/>
      <c r="G94" s="271"/>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327</v>
      </c>
      <c r="AH94" s="148"/>
      <c r="AI94" s="148"/>
      <c r="AJ94" s="148"/>
      <c r="AK94" s="148"/>
      <c r="AL94" s="148"/>
      <c r="AM94" s="148"/>
      <c r="AN94" s="148"/>
      <c r="AO94" s="148"/>
      <c r="AP94" s="148"/>
      <c r="AQ94" s="148"/>
      <c r="AR94" s="148"/>
      <c r="AS94" s="148"/>
      <c r="AT94" s="148"/>
      <c r="AU94" s="148"/>
      <c r="AV94" s="148"/>
      <c r="AW94" s="148"/>
      <c r="AX94" s="148"/>
      <c r="AY94" s="148"/>
      <c r="AZ94" s="148"/>
      <c r="BA94" s="179" t="str">
        <f>C94</f>
        <v>sypaninou z vhodných hornin tř. 1 - 4 nebo materiálem, uloženým ve vzdálenosti do 30 m od vnějšího kraje objektu, pro jakoukoliv míru zhutnění,</v>
      </c>
      <c r="BB94" s="148"/>
      <c r="BC94" s="148"/>
      <c r="BD94" s="148"/>
      <c r="BE94" s="148"/>
      <c r="BF94" s="148"/>
      <c r="BG94" s="148"/>
      <c r="BH94" s="148"/>
    </row>
    <row r="95" spans="1:60" outlineLevel="2" x14ac:dyDescent="0.2">
      <c r="A95" s="155"/>
      <c r="B95" s="156"/>
      <c r="C95" s="198" t="s">
        <v>409</v>
      </c>
      <c r="D95" s="193"/>
      <c r="E95" s="194">
        <v>10.1694</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329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8" t="s">
        <v>410</v>
      </c>
      <c r="D96" s="193"/>
      <c r="E96" s="194">
        <v>41.368319999999997</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329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2">
        <v>17</v>
      </c>
      <c r="B97" s="173" t="s">
        <v>411</v>
      </c>
      <c r="C97" s="188" t="s">
        <v>412</v>
      </c>
      <c r="D97" s="174" t="s">
        <v>332</v>
      </c>
      <c r="E97" s="175">
        <v>951.25689999999997</v>
      </c>
      <c r="F97" s="176"/>
      <c r="G97" s="177">
        <f>ROUND(E97*F97,2)</f>
        <v>0</v>
      </c>
      <c r="H97" s="176"/>
      <c r="I97" s="177">
        <f>ROUND(E97*H97,2)</f>
        <v>0</v>
      </c>
      <c r="J97" s="176"/>
      <c r="K97" s="177">
        <f>ROUND(E97*J97,2)</f>
        <v>0</v>
      </c>
      <c r="L97" s="177">
        <v>21</v>
      </c>
      <c r="M97" s="177">
        <f>G97*(1+L97/100)</f>
        <v>0</v>
      </c>
      <c r="N97" s="175">
        <v>0</v>
      </c>
      <c r="O97" s="175">
        <f>ROUND(E97*N97,2)</f>
        <v>0</v>
      </c>
      <c r="P97" s="175">
        <v>0</v>
      </c>
      <c r="Q97" s="175">
        <f>ROUND(E97*P97,2)</f>
        <v>0</v>
      </c>
      <c r="R97" s="177" t="s">
        <v>333</v>
      </c>
      <c r="S97" s="177" t="s">
        <v>279</v>
      </c>
      <c r="T97" s="178" t="s">
        <v>279</v>
      </c>
      <c r="U97" s="159">
        <v>0</v>
      </c>
      <c r="V97" s="159">
        <f>ROUND(E97*U97,2)</f>
        <v>0</v>
      </c>
      <c r="W97" s="159"/>
      <c r="X97" s="159" t="s">
        <v>298</v>
      </c>
      <c r="Y97" s="159" t="s">
        <v>281</v>
      </c>
      <c r="Z97" s="148"/>
      <c r="AA97" s="148"/>
      <c r="AB97" s="148"/>
      <c r="AC97" s="148"/>
      <c r="AD97" s="148"/>
      <c r="AE97" s="148"/>
      <c r="AF97" s="148"/>
      <c r="AG97" s="148" t="s">
        <v>299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98" t="s">
        <v>413</v>
      </c>
      <c r="D98" s="193"/>
      <c r="E98" s="194">
        <v>951.25689999999997</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329</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5" t="s">
        <v>274</v>
      </c>
      <c r="B99" s="166" t="s">
        <v>143</v>
      </c>
      <c r="C99" s="187" t="s">
        <v>144</v>
      </c>
      <c r="D99" s="167"/>
      <c r="E99" s="168"/>
      <c r="F99" s="169"/>
      <c r="G99" s="169">
        <f>SUMIF(AG100:AG178,"&lt;&gt;NOR",G100:G178)</f>
        <v>0</v>
      </c>
      <c r="H99" s="169"/>
      <c r="I99" s="169">
        <f>SUM(I100:I178)</f>
        <v>0</v>
      </c>
      <c r="J99" s="169"/>
      <c r="K99" s="169">
        <f>SUM(K100:K178)</f>
        <v>0</v>
      </c>
      <c r="L99" s="169"/>
      <c r="M99" s="169">
        <f>SUM(M100:M178)</f>
        <v>0</v>
      </c>
      <c r="N99" s="168"/>
      <c r="O99" s="168">
        <f>SUM(O100:O178)</f>
        <v>46.79999999999999</v>
      </c>
      <c r="P99" s="168"/>
      <c r="Q99" s="168">
        <f>SUM(Q100:Q178)</f>
        <v>0</v>
      </c>
      <c r="R99" s="169"/>
      <c r="S99" s="169"/>
      <c r="T99" s="170"/>
      <c r="U99" s="164"/>
      <c r="V99" s="164">
        <f>SUM(V100:V178)</f>
        <v>336.99</v>
      </c>
      <c r="W99" s="164"/>
      <c r="X99" s="164"/>
      <c r="Y99" s="164"/>
      <c r="AG99" t="s">
        <v>275</v>
      </c>
    </row>
    <row r="100" spans="1:60" ht="22.5" outlineLevel="1" x14ac:dyDescent="0.2">
      <c r="A100" s="172">
        <v>18</v>
      </c>
      <c r="B100" s="173" t="s">
        <v>414</v>
      </c>
      <c r="C100" s="188" t="s">
        <v>415</v>
      </c>
      <c r="D100" s="174" t="s">
        <v>374</v>
      </c>
      <c r="E100" s="175">
        <v>1134</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t="s">
        <v>333</v>
      </c>
      <c r="S100" s="177" t="s">
        <v>279</v>
      </c>
      <c r="T100" s="178" t="s">
        <v>279</v>
      </c>
      <c r="U100" s="159">
        <v>0.15</v>
      </c>
      <c r="V100" s="159">
        <f>ROUND(E100*U100,2)</f>
        <v>170.1</v>
      </c>
      <c r="W100" s="159"/>
      <c r="X100" s="159" t="s">
        <v>298</v>
      </c>
      <c r="Y100" s="159" t="s">
        <v>281</v>
      </c>
      <c r="Z100" s="148"/>
      <c r="AA100" s="148"/>
      <c r="AB100" s="148"/>
      <c r="AC100" s="148"/>
      <c r="AD100" s="148"/>
      <c r="AE100" s="148"/>
      <c r="AF100" s="148"/>
      <c r="AG100" s="148" t="s">
        <v>299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70" t="s">
        <v>416</v>
      </c>
      <c r="D101" s="271"/>
      <c r="E101" s="271"/>
      <c r="F101" s="271"/>
      <c r="G101" s="271"/>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327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z rostlé horniny tř.1 - 4 pod násypy z hornin soudržných do 92% PS a hornin nesoudržných sypkých relativní ulehlosti I(d) do 0,8</v>
      </c>
      <c r="BB101" s="148"/>
      <c r="BC101" s="148"/>
      <c r="BD101" s="148"/>
      <c r="BE101" s="148"/>
      <c r="BF101" s="148"/>
      <c r="BG101" s="148"/>
      <c r="BH101" s="148"/>
    </row>
    <row r="102" spans="1:60" outlineLevel="2" x14ac:dyDescent="0.2">
      <c r="A102" s="155"/>
      <c r="B102" s="156"/>
      <c r="C102" s="198" t="s">
        <v>417</v>
      </c>
      <c r="D102" s="193"/>
      <c r="E102" s="194">
        <v>95</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329</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3" x14ac:dyDescent="0.2">
      <c r="A103" s="155"/>
      <c r="B103" s="156"/>
      <c r="C103" s="198" t="s">
        <v>418</v>
      </c>
      <c r="D103" s="193"/>
      <c r="E103" s="194">
        <v>184</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329</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3" x14ac:dyDescent="0.2">
      <c r="A104" s="155"/>
      <c r="B104" s="156"/>
      <c r="C104" s="198" t="s">
        <v>419</v>
      </c>
      <c r="D104" s="193"/>
      <c r="E104" s="194">
        <v>738</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329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98" t="s">
        <v>420</v>
      </c>
      <c r="D105" s="193"/>
      <c r="E105" s="194">
        <v>41</v>
      </c>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329</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8" t="s">
        <v>421</v>
      </c>
      <c r="D106" s="193"/>
      <c r="E106" s="194">
        <v>26</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329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98" t="s">
        <v>422</v>
      </c>
      <c r="D107" s="193"/>
      <c r="E107" s="194">
        <v>35</v>
      </c>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329</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8" t="s">
        <v>423</v>
      </c>
      <c r="D108" s="193"/>
      <c r="E108" s="194">
        <v>15</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329</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9" t="s">
        <v>341</v>
      </c>
      <c r="D109" s="195"/>
      <c r="E109" s="196">
        <v>1134</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329</v>
      </c>
      <c r="AH109" s="148">
        <v>1</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19</v>
      </c>
      <c r="B110" s="173" t="s">
        <v>424</v>
      </c>
      <c r="C110" s="188" t="s">
        <v>425</v>
      </c>
      <c r="D110" s="174" t="s">
        <v>332</v>
      </c>
      <c r="E110" s="175">
        <v>9.0078899999999997</v>
      </c>
      <c r="F110" s="176"/>
      <c r="G110" s="177">
        <f>ROUND(E110*F110,2)</f>
        <v>0</v>
      </c>
      <c r="H110" s="176"/>
      <c r="I110" s="177">
        <f>ROUND(E110*H110,2)</f>
        <v>0</v>
      </c>
      <c r="J110" s="176"/>
      <c r="K110" s="177">
        <f>ROUND(E110*J110,2)</f>
        <v>0</v>
      </c>
      <c r="L110" s="177">
        <v>21</v>
      </c>
      <c r="M110" s="177">
        <f>G110*(1+L110/100)</f>
        <v>0</v>
      </c>
      <c r="N110" s="175">
        <v>2.1</v>
      </c>
      <c r="O110" s="175">
        <f>ROUND(E110*N110,2)</f>
        <v>18.920000000000002</v>
      </c>
      <c r="P110" s="175">
        <v>0</v>
      </c>
      <c r="Q110" s="175">
        <f>ROUND(E110*P110,2)</f>
        <v>0</v>
      </c>
      <c r="R110" s="177" t="s">
        <v>426</v>
      </c>
      <c r="S110" s="177" t="s">
        <v>279</v>
      </c>
      <c r="T110" s="178" t="s">
        <v>279</v>
      </c>
      <c r="U110" s="159">
        <v>0.97</v>
      </c>
      <c r="V110" s="159">
        <f>ROUND(E110*U110,2)</f>
        <v>8.74</v>
      </c>
      <c r="W110" s="159"/>
      <c r="X110" s="159" t="s">
        <v>298</v>
      </c>
      <c r="Y110" s="159" t="s">
        <v>281</v>
      </c>
      <c r="Z110" s="148"/>
      <c r="AA110" s="148"/>
      <c r="AB110" s="148"/>
      <c r="AC110" s="148"/>
      <c r="AD110" s="148"/>
      <c r="AE110" s="148"/>
      <c r="AF110" s="148"/>
      <c r="AG110" s="148" t="s">
        <v>299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198" t="s">
        <v>427</v>
      </c>
      <c r="D111" s="193"/>
      <c r="E111" s="194"/>
      <c r="F111" s="159"/>
      <c r="G111" s="159"/>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329</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198" t="s">
        <v>428</v>
      </c>
      <c r="D112" s="193"/>
      <c r="E112" s="194">
        <v>3.0447000000000002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329</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9" t="s">
        <v>341</v>
      </c>
      <c r="D113" s="195"/>
      <c r="E113" s="196">
        <v>3.0447000000000002</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329</v>
      </c>
      <c r="AH113" s="148">
        <v>1</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8" t="s">
        <v>429</v>
      </c>
      <c r="D114" s="193"/>
      <c r="E114" s="194"/>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329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8" t="s">
        <v>430</v>
      </c>
      <c r="D115" s="193"/>
      <c r="E115" s="194">
        <v>2.7839999999999998</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329</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9" t="s">
        <v>341</v>
      </c>
      <c r="D116" s="195"/>
      <c r="E116" s="196">
        <v>2.7839999999999998</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329</v>
      </c>
      <c r="AH116" s="148">
        <v>1</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8" t="s">
        <v>431</v>
      </c>
      <c r="D117" s="193"/>
      <c r="E117" s="194">
        <v>1.77258</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329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8" t="s">
        <v>432</v>
      </c>
      <c r="D118" s="193"/>
      <c r="E118" s="194">
        <v>1.2582500000000001</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329</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8" t="s">
        <v>433</v>
      </c>
      <c r="D119" s="193"/>
      <c r="E119" s="194">
        <v>0.14837</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329</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9" t="s">
        <v>341</v>
      </c>
      <c r="D120" s="195"/>
      <c r="E120" s="196">
        <v>3.1791900000000002</v>
      </c>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329</v>
      </c>
      <c r="AH120" s="148">
        <v>1</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72">
        <v>20</v>
      </c>
      <c r="B121" s="173" t="s">
        <v>434</v>
      </c>
      <c r="C121" s="188" t="s">
        <v>435</v>
      </c>
      <c r="D121" s="174" t="s">
        <v>332</v>
      </c>
      <c r="E121" s="175">
        <v>2.2879999999999998</v>
      </c>
      <c r="F121" s="176"/>
      <c r="G121" s="177">
        <f>ROUND(E121*F121,2)</f>
        <v>0</v>
      </c>
      <c r="H121" s="176"/>
      <c r="I121" s="177">
        <f>ROUND(E121*H121,2)</f>
        <v>0</v>
      </c>
      <c r="J121" s="176"/>
      <c r="K121" s="177">
        <f>ROUND(E121*J121,2)</f>
        <v>0</v>
      </c>
      <c r="L121" s="177">
        <v>21</v>
      </c>
      <c r="M121" s="177">
        <f>G121*(1+L121/100)</f>
        <v>0</v>
      </c>
      <c r="N121" s="175">
        <v>2.7563499999999999</v>
      </c>
      <c r="O121" s="175">
        <f>ROUND(E121*N121,2)</f>
        <v>6.31</v>
      </c>
      <c r="P121" s="175">
        <v>0</v>
      </c>
      <c r="Q121" s="175">
        <f>ROUND(E121*P121,2)</f>
        <v>0</v>
      </c>
      <c r="R121" s="177" t="s">
        <v>436</v>
      </c>
      <c r="S121" s="177" t="s">
        <v>279</v>
      </c>
      <c r="T121" s="178" t="s">
        <v>279</v>
      </c>
      <c r="U121" s="159">
        <v>6.3719999999999999</v>
      </c>
      <c r="V121" s="159">
        <f>ROUND(E121*U121,2)</f>
        <v>14.58</v>
      </c>
      <c r="W121" s="159"/>
      <c r="X121" s="159" t="s">
        <v>298</v>
      </c>
      <c r="Y121" s="159" t="s">
        <v>281</v>
      </c>
      <c r="Z121" s="148"/>
      <c r="AA121" s="148"/>
      <c r="AB121" s="148"/>
      <c r="AC121" s="148"/>
      <c r="AD121" s="148"/>
      <c r="AE121" s="148"/>
      <c r="AF121" s="148"/>
      <c r="AG121" s="148" t="s">
        <v>299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70" t="s">
        <v>437</v>
      </c>
      <c r="D122" s="271"/>
      <c r="E122" s="271"/>
      <c r="F122" s="271"/>
      <c r="G122" s="271"/>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327</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79" t="str">
        <f>C122</f>
        <v>pod zdmi a valy na jakoukoliv cementovou maltu, s dodáním hmot, v hloubce do 5 m v prostoru zapaženém nebo nezapaženém</v>
      </c>
      <c r="BB122" s="148"/>
      <c r="BC122" s="148"/>
      <c r="BD122" s="148"/>
      <c r="BE122" s="148"/>
      <c r="BF122" s="148"/>
      <c r="BG122" s="148"/>
      <c r="BH122" s="148"/>
    </row>
    <row r="123" spans="1:60" outlineLevel="2" x14ac:dyDescent="0.2">
      <c r="A123" s="155"/>
      <c r="B123" s="156"/>
      <c r="C123" s="198" t="s">
        <v>438</v>
      </c>
      <c r="D123" s="193"/>
      <c r="E123" s="194">
        <v>2.2879999999999998</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329</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21</v>
      </c>
      <c r="B124" s="173" t="s">
        <v>439</v>
      </c>
      <c r="C124" s="188" t="s">
        <v>440</v>
      </c>
      <c r="D124" s="174" t="s">
        <v>332</v>
      </c>
      <c r="E124" s="175">
        <v>3.3839000000000001</v>
      </c>
      <c r="F124" s="176"/>
      <c r="G124" s="177">
        <f>ROUND(E124*F124,2)</f>
        <v>0</v>
      </c>
      <c r="H124" s="176"/>
      <c r="I124" s="177">
        <f>ROUND(E124*H124,2)</f>
        <v>0</v>
      </c>
      <c r="J124" s="176"/>
      <c r="K124" s="177">
        <f>ROUND(E124*J124,2)</f>
        <v>0</v>
      </c>
      <c r="L124" s="177">
        <v>21</v>
      </c>
      <c r="M124" s="177">
        <f>G124*(1+L124/100)</f>
        <v>0</v>
      </c>
      <c r="N124" s="175">
        <v>2.5249999999999999</v>
      </c>
      <c r="O124" s="175">
        <f>ROUND(E124*N124,2)</f>
        <v>8.5399999999999991</v>
      </c>
      <c r="P124" s="175">
        <v>0</v>
      </c>
      <c r="Q124" s="175">
        <f>ROUND(E124*P124,2)</f>
        <v>0</v>
      </c>
      <c r="R124" s="177" t="s">
        <v>441</v>
      </c>
      <c r="S124" s="177" t="s">
        <v>279</v>
      </c>
      <c r="T124" s="178" t="s">
        <v>279</v>
      </c>
      <c r="U124" s="159">
        <v>0.47699999999999998</v>
      </c>
      <c r="V124" s="159">
        <f>ROUND(E124*U124,2)</f>
        <v>1.61</v>
      </c>
      <c r="W124" s="159"/>
      <c r="X124" s="159" t="s">
        <v>298</v>
      </c>
      <c r="Y124" s="159" t="s">
        <v>281</v>
      </c>
      <c r="Z124" s="148"/>
      <c r="AA124" s="148"/>
      <c r="AB124" s="148"/>
      <c r="AC124" s="148"/>
      <c r="AD124" s="148"/>
      <c r="AE124" s="148"/>
      <c r="AF124" s="148"/>
      <c r="AG124" s="148" t="s">
        <v>299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59" t="s">
        <v>442</v>
      </c>
      <c r="D125" s="260"/>
      <c r="E125" s="260"/>
      <c r="F125" s="260"/>
      <c r="G125" s="260"/>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284</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198" t="s">
        <v>370</v>
      </c>
      <c r="D126" s="193"/>
      <c r="E126" s="194">
        <v>1.7556</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329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8" t="s">
        <v>371</v>
      </c>
      <c r="D127" s="193"/>
      <c r="E127" s="194">
        <v>1.6283000000000001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329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9" t="s">
        <v>341</v>
      </c>
      <c r="D128" s="195"/>
      <c r="E128" s="196">
        <v>3.3839000000000001</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329</v>
      </c>
      <c r="AH128" s="148">
        <v>1</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22</v>
      </c>
      <c r="B129" s="173" t="s">
        <v>443</v>
      </c>
      <c r="C129" s="188" t="s">
        <v>444</v>
      </c>
      <c r="D129" s="174" t="s">
        <v>445</v>
      </c>
      <c r="E129" s="175">
        <v>14</v>
      </c>
      <c r="F129" s="176"/>
      <c r="G129" s="177">
        <f>ROUND(E129*F129,2)</f>
        <v>0</v>
      </c>
      <c r="H129" s="176"/>
      <c r="I129" s="177">
        <f>ROUND(E129*H129,2)</f>
        <v>0</v>
      </c>
      <c r="J129" s="176"/>
      <c r="K129" s="177">
        <f>ROUND(E129*J129,2)</f>
        <v>0</v>
      </c>
      <c r="L129" s="177">
        <v>21</v>
      </c>
      <c r="M129" s="177">
        <f>G129*(1+L129/100)</f>
        <v>0</v>
      </c>
      <c r="N129" s="175">
        <v>6.7000000000000002E-4</v>
      </c>
      <c r="O129" s="175">
        <f>ROUND(E129*N129,2)</f>
        <v>0.01</v>
      </c>
      <c r="P129" s="175">
        <v>0</v>
      </c>
      <c r="Q129" s="175">
        <f>ROUND(E129*P129,2)</f>
        <v>0</v>
      </c>
      <c r="R129" s="177" t="s">
        <v>441</v>
      </c>
      <c r="S129" s="177" t="s">
        <v>279</v>
      </c>
      <c r="T129" s="178" t="s">
        <v>279</v>
      </c>
      <c r="U129" s="159">
        <v>0.4</v>
      </c>
      <c r="V129" s="159">
        <f>ROUND(E129*U129,2)</f>
        <v>5.6</v>
      </c>
      <c r="W129" s="159"/>
      <c r="X129" s="159" t="s">
        <v>298</v>
      </c>
      <c r="Y129" s="159" t="s">
        <v>281</v>
      </c>
      <c r="Z129" s="148"/>
      <c r="AA129" s="148"/>
      <c r="AB129" s="148"/>
      <c r="AC129" s="148"/>
      <c r="AD129" s="148"/>
      <c r="AE129" s="148"/>
      <c r="AF129" s="148"/>
      <c r="AG129" s="148" t="s">
        <v>299</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270" t="s">
        <v>446</v>
      </c>
      <c r="D130" s="271"/>
      <c r="E130" s="271"/>
      <c r="F130" s="271"/>
      <c r="G130" s="271"/>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327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98" t="s">
        <v>427</v>
      </c>
      <c r="D131" s="193"/>
      <c r="E131" s="194"/>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329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8" t="s">
        <v>447</v>
      </c>
      <c r="D132" s="193"/>
      <c r="E132" s="194">
        <v>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329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8" t="s">
        <v>448</v>
      </c>
      <c r="D133" s="193"/>
      <c r="E133" s="194">
        <v>3</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329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341</v>
      </c>
      <c r="D134" s="195"/>
      <c r="E134" s="196">
        <v>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329</v>
      </c>
      <c r="AH134" s="148">
        <v>1</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8" t="s">
        <v>449</v>
      </c>
      <c r="D135" s="193"/>
      <c r="E135" s="194">
        <v>3</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329</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8" t="s">
        <v>450</v>
      </c>
      <c r="D136" s="193"/>
      <c r="E136" s="194">
        <v>4</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329</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98" t="s">
        <v>451</v>
      </c>
      <c r="D137" s="193"/>
      <c r="E137" s="194">
        <v>1</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329</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9" t="s">
        <v>341</v>
      </c>
      <c r="D138" s="195"/>
      <c r="E138" s="196">
        <v>8</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329</v>
      </c>
      <c r="AH138" s="148">
        <v>1</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23</v>
      </c>
      <c r="B139" s="173" t="s">
        <v>452</v>
      </c>
      <c r="C139" s="188" t="s">
        <v>453</v>
      </c>
      <c r="D139" s="174" t="s">
        <v>332</v>
      </c>
      <c r="E139" s="175">
        <v>1.0791999999999999</v>
      </c>
      <c r="F139" s="176"/>
      <c r="G139" s="177">
        <f>ROUND(E139*F139,2)</f>
        <v>0</v>
      </c>
      <c r="H139" s="176"/>
      <c r="I139" s="177">
        <f>ROUND(E139*H139,2)</f>
        <v>0</v>
      </c>
      <c r="J139" s="176"/>
      <c r="K139" s="177">
        <f>ROUND(E139*J139,2)</f>
        <v>0</v>
      </c>
      <c r="L139" s="177">
        <v>21</v>
      </c>
      <c r="M139" s="177">
        <f>G139*(1+L139/100)</f>
        <v>0</v>
      </c>
      <c r="N139" s="175">
        <v>2.5249999999999999</v>
      </c>
      <c r="O139" s="175">
        <f>ROUND(E139*N139,2)</f>
        <v>2.72</v>
      </c>
      <c r="P139" s="175">
        <v>0</v>
      </c>
      <c r="Q139" s="175">
        <f>ROUND(E139*P139,2)</f>
        <v>0</v>
      </c>
      <c r="R139" s="177" t="s">
        <v>441</v>
      </c>
      <c r="S139" s="177" t="s">
        <v>279</v>
      </c>
      <c r="T139" s="178" t="s">
        <v>279</v>
      </c>
      <c r="U139" s="159">
        <v>0.48</v>
      </c>
      <c r="V139" s="159">
        <f>ROUND(E139*U139,2)</f>
        <v>0.52</v>
      </c>
      <c r="W139" s="159"/>
      <c r="X139" s="159" t="s">
        <v>298</v>
      </c>
      <c r="Y139" s="159" t="s">
        <v>281</v>
      </c>
      <c r="Z139" s="148"/>
      <c r="AA139" s="148"/>
      <c r="AB139" s="148"/>
      <c r="AC139" s="148"/>
      <c r="AD139" s="148"/>
      <c r="AE139" s="148"/>
      <c r="AF139" s="148"/>
      <c r="AG139" s="148" t="s">
        <v>299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70" t="s">
        <v>454</v>
      </c>
      <c r="D140" s="271"/>
      <c r="E140" s="271"/>
      <c r="F140" s="271"/>
      <c r="G140" s="271"/>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327</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198" t="s">
        <v>455</v>
      </c>
      <c r="D141" s="193"/>
      <c r="E141" s="194">
        <v>1.0791999999999999</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329</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2">
        <v>24</v>
      </c>
      <c r="B142" s="173" t="s">
        <v>456</v>
      </c>
      <c r="C142" s="188" t="s">
        <v>457</v>
      </c>
      <c r="D142" s="174" t="s">
        <v>458</v>
      </c>
      <c r="E142" s="175">
        <v>0.19425999999999999</v>
      </c>
      <c r="F142" s="176"/>
      <c r="G142" s="177">
        <f>ROUND(E142*F142,2)</f>
        <v>0</v>
      </c>
      <c r="H142" s="176"/>
      <c r="I142" s="177">
        <f>ROUND(E142*H142,2)</f>
        <v>0</v>
      </c>
      <c r="J142" s="176"/>
      <c r="K142" s="177">
        <f>ROUND(E142*J142,2)</f>
        <v>0</v>
      </c>
      <c r="L142" s="177">
        <v>21</v>
      </c>
      <c r="M142" s="177">
        <f>G142*(1+L142/100)</f>
        <v>0</v>
      </c>
      <c r="N142" s="175">
        <v>1.0211600000000001</v>
      </c>
      <c r="O142" s="175">
        <f>ROUND(E142*N142,2)</f>
        <v>0.2</v>
      </c>
      <c r="P142" s="175">
        <v>0</v>
      </c>
      <c r="Q142" s="175">
        <f>ROUND(E142*P142,2)</f>
        <v>0</v>
      </c>
      <c r="R142" s="177" t="s">
        <v>441</v>
      </c>
      <c r="S142" s="177" t="s">
        <v>279</v>
      </c>
      <c r="T142" s="178" t="s">
        <v>279</v>
      </c>
      <c r="U142" s="159">
        <v>23.530999999999999</v>
      </c>
      <c r="V142" s="159">
        <f>ROUND(E142*U142,2)</f>
        <v>4.57</v>
      </c>
      <c r="W142" s="159"/>
      <c r="X142" s="159" t="s">
        <v>298</v>
      </c>
      <c r="Y142" s="159" t="s">
        <v>281</v>
      </c>
      <c r="Z142" s="148"/>
      <c r="AA142" s="148"/>
      <c r="AB142" s="148"/>
      <c r="AC142" s="148"/>
      <c r="AD142" s="148"/>
      <c r="AE142" s="148"/>
      <c r="AF142" s="148"/>
      <c r="AG142" s="148" t="s">
        <v>299</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70" t="s">
        <v>459</v>
      </c>
      <c r="D143" s="271"/>
      <c r="E143" s="271"/>
      <c r="F143" s="271"/>
      <c r="G143" s="271"/>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327</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8" t="s">
        <v>460</v>
      </c>
      <c r="D144" s="193"/>
      <c r="E144" s="194">
        <v>0.19425999999999999</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329</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2">
        <v>25</v>
      </c>
      <c r="B145" s="173" t="s">
        <v>461</v>
      </c>
      <c r="C145" s="188" t="s">
        <v>462</v>
      </c>
      <c r="D145" s="174" t="s">
        <v>374</v>
      </c>
      <c r="E145" s="175">
        <v>1448.5488</v>
      </c>
      <c r="F145" s="176"/>
      <c r="G145" s="177">
        <f>ROUND(E145*F145,2)</f>
        <v>0</v>
      </c>
      <c r="H145" s="176"/>
      <c r="I145" s="177">
        <f>ROUND(E145*H145,2)</f>
        <v>0</v>
      </c>
      <c r="J145" s="176"/>
      <c r="K145" s="177">
        <f>ROUND(E145*J145,2)</f>
        <v>0</v>
      </c>
      <c r="L145" s="177">
        <v>21</v>
      </c>
      <c r="M145" s="177">
        <f>G145*(1+L145/100)</f>
        <v>0</v>
      </c>
      <c r="N145" s="175">
        <v>5.0000000000000001E-4</v>
      </c>
      <c r="O145" s="175">
        <f>ROUND(E145*N145,2)</f>
        <v>0.72</v>
      </c>
      <c r="P145" s="175">
        <v>0</v>
      </c>
      <c r="Q145" s="175">
        <f>ROUND(E145*P145,2)</f>
        <v>0</v>
      </c>
      <c r="R145" s="177" t="s">
        <v>426</v>
      </c>
      <c r="S145" s="177" t="s">
        <v>279</v>
      </c>
      <c r="T145" s="178" t="s">
        <v>279</v>
      </c>
      <c r="U145" s="159">
        <v>0.09</v>
      </c>
      <c r="V145" s="159">
        <f>ROUND(E145*U145,2)</f>
        <v>130.37</v>
      </c>
      <c r="W145" s="159"/>
      <c r="X145" s="159" t="s">
        <v>298</v>
      </c>
      <c r="Y145" s="159" t="s">
        <v>281</v>
      </c>
      <c r="Z145" s="148"/>
      <c r="AA145" s="148"/>
      <c r="AB145" s="148"/>
      <c r="AC145" s="148"/>
      <c r="AD145" s="148"/>
      <c r="AE145" s="148"/>
      <c r="AF145" s="148"/>
      <c r="AG145" s="148" t="s">
        <v>299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98" t="s">
        <v>463</v>
      </c>
      <c r="D146" s="193"/>
      <c r="E146" s="194">
        <v>118.75</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329</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3" x14ac:dyDescent="0.2">
      <c r="A147" s="155"/>
      <c r="B147" s="156"/>
      <c r="C147" s="198" t="s">
        <v>464</v>
      </c>
      <c r="D147" s="193"/>
      <c r="E147" s="194">
        <v>230</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329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3" x14ac:dyDescent="0.2">
      <c r="A148" s="155"/>
      <c r="B148" s="156"/>
      <c r="C148" s="198" t="s">
        <v>465</v>
      </c>
      <c r="D148" s="193"/>
      <c r="E148" s="194">
        <v>922.5</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329</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198" t="s">
        <v>466</v>
      </c>
      <c r="D149" s="193"/>
      <c r="E149" s="194">
        <v>51.25</v>
      </c>
      <c r="F149" s="159"/>
      <c r="G149" s="159"/>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329</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98" t="s">
        <v>467</v>
      </c>
      <c r="D150" s="193"/>
      <c r="E150" s="194">
        <v>32.5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329</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9" t="s">
        <v>341</v>
      </c>
      <c r="D151" s="195"/>
      <c r="E151" s="196">
        <v>1355</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329</v>
      </c>
      <c r="AH151" s="148">
        <v>1</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5"/>
      <c r="B152" s="156"/>
      <c r="C152" s="198" t="s">
        <v>468</v>
      </c>
      <c r="D152" s="193"/>
      <c r="E152" s="194"/>
      <c r="F152" s="159"/>
      <c r="G152" s="159"/>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329</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5"/>
      <c r="B153" s="156"/>
      <c r="C153" s="198" t="s">
        <v>427</v>
      </c>
      <c r="D153" s="193"/>
      <c r="E153" s="194"/>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329</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5"/>
      <c r="B154" s="156"/>
      <c r="C154" s="198" t="s">
        <v>469</v>
      </c>
      <c r="D154" s="193"/>
      <c r="E154" s="194">
        <v>22.933800000000002</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329</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8" t="s">
        <v>470</v>
      </c>
      <c r="D155" s="193"/>
      <c r="E155" s="194"/>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329</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5"/>
      <c r="B156" s="156"/>
      <c r="C156" s="198" t="s">
        <v>471</v>
      </c>
      <c r="D156" s="193"/>
      <c r="E156" s="194">
        <v>54.23</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329</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198" t="s">
        <v>472</v>
      </c>
      <c r="D157" s="193"/>
      <c r="E157" s="194">
        <v>16.385000000000002</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329</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199" t="s">
        <v>341</v>
      </c>
      <c r="D158" s="195"/>
      <c r="E158" s="196">
        <v>93.5488</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329</v>
      </c>
      <c r="AH158" s="148">
        <v>1</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26</v>
      </c>
      <c r="B159" s="173" t="s">
        <v>473</v>
      </c>
      <c r="C159" s="188" t="s">
        <v>474</v>
      </c>
      <c r="D159" s="174" t="s">
        <v>445</v>
      </c>
      <c r="E159" s="175">
        <v>4</v>
      </c>
      <c r="F159" s="176"/>
      <c r="G159" s="177">
        <f>ROUND(E159*F159,2)</f>
        <v>0</v>
      </c>
      <c r="H159" s="176"/>
      <c r="I159" s="177">
        <f>ROUND(E159*H159,2)</f>
        <v>0</v>
      </c>
      <c r="J159" s="176"/>
      <c r="K159" s="177">
        <f>ROUND(E159*J159,2)</f>
        <v>0</v>
      </c>
      <c r="L159" s="177">
        <v>21</v>
      </c>
      <c r="M159" s="177">
        <f>G159*(1+L159/100)</f>
        <v>0</v>
      </c>
      <c r="N159" s="175">
        <v>1.2E-4</v>
      </c>
      <c r="O159" s="175">
        <f>ROUND(E159*N159,2)</f>
        <v>0</v>
      </c>
      <c r="P159" s="175">
        <v>0</v>
      </c>
      <c r="Q159" s="175">
        <f>ROUND(E159*P159,2)</f>
        <v>0</v>
      </c>
      <c r="R159" s="177" t="s">
        <v>475</v>
      </c>
      <c r="S159" s="177" t="s">
        <v>279</v>
      </c>
      <c r="T159" s="178" t="s">
        <v>279</v>
      </c>
      <c r="U159" s="159">
        <v>0.22500000000000001</v>
      </c>
      <c r="V159" s="159">
        <f>ROUND(E159*U159,2)</f>
        <v>0.9</v>
      </c>
      <c r="W159" s="159"/>
      <c r="X159" s="159" t="s">
        <v>298</v>
      </c>
      <c r="Y159" s="159" t="s">
        <v>281</v>
      </c>
      <c r="Z159" s="148"/>
      <c r="AA159" s="148"/>
      <c r="AB159" s="148"/>
      <c r="AC159" s="148"/>
      <c r="AD159" s="148"/>
      <c r="AE159" s="148"/>
      <c r="AF159" s="148"/>
      <c r="AG159" s="148" t="s">
        <v>299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70" t="s">
        <v>476</v>
      </c>
      <c r="D160" s="271"/>
      <c r="E160" s="271"/>
      <c r="F160" s="271"/>
      <c r="G160" s="271"/>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327</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5"/>
      <c r="B161" s="156"/>
      <c r="C161" s="272" t="s">
        <v>477</v>
      </c>
      <c r="D161" s="273"/>
      <c r="E161" s="273"/>
      <c r="F161" s="273"/>
      <c r="G161" s="273"/>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327</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272" t="s">
        <v>478</v>
      </c>
      <c r="D162" s="273"/>
      <c r="E162" s="273"/>
      <c r="F162" s="273"/>
      <c r="G162" s="273"/>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327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98" t="s">
        <v>479</v>
      </c>
      <c r="D163" s="193"/>
      <c r="E163" s="194">
        <v>4</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329</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80">
        <v>27</v>
      </c>
      <c r="B164" s="181" t="s">
        <v>480</v>
      </c>
      <c r="C164" s="189" t="s">
        <v>481</v>
      </c>
      <c r="D164" s="182" t="s">
        <v>482</v>
      </c>
      <c r="E164" s="183">
        <v>2</v>
      </c>
      <c r="F164" s="184"/>
      <c r="G164" s="185">
        <f>ROUND(E164*F164,2)</f>
        <v>0</v>
      </c>
      <c r="H164" s="184"/>
      <c r="I164" s="185">
        <f>ROUND(E164*H164,2)</f>
        <v>0</v>
      </c>
      <c r="J164" s="184"/>
      <c r="K164" s="185">
        <f>ROUND(E164*J164,2)</f>
        <v>0</v>
      </c>
      <c r="L164" s="185">
        <v>21</v>
      </c>
      <c r="M164" s="185">
        <f>G164*(1+L164/100)</f>
        <v>0</v>
      </c>
      <c r="N164" s="183">
        <v>0</v>
      </c>
      <c r="O164" s="183">
        <f>ROUND(E164*N164,2)</f>
        <v>0</v>
      </c>
      <c r="P164" s="183">
        <v>0</v>
      </c>
      <c r="Q164" s="183">
        <f>ROUND(E164*P164,2)</f>
        <v>0</v>
      </c>
      <c r="R164" s="185"/>
      <c r="S164" s="185" t="s">
        <v>297</v>
      </c>
      <c r="T164" s="186" t="s">
        <v>280</v>
      </c>
      <c r="U164" s="159">
        <v>0</v>
      </c>
      <c r="V164" s="159">
        <f>ROUND(E164*U164,2)</f>
        <v>0</v>
      </c>
      <c r="W164" s="159"/>
      <c r="X164" s="159" t="s">
        <v>298</v>
      </c>
      <c r="Y164" s="159" t="s">
        <v>281</v>
      </c>
      <c r="Z164" s="148"/>
      <c r="AA164" s="148"/>
      <c r="AB164" s="148"/>
      <c r="AC164" s="148"/>
      <c r="AD164" s="148"/>
      <c r="AE164" s="148"/>
      <c r="AF164" s="148"/>
      <c r="AG164" s="148" t="s">
        <v>299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2">
        <v>28</v>
      </c>
      <c r="B165" s="173" t="s">
        <v>483</v>
      </c>
      <c r="C165" s="188" t="s">
        <v>484</v>
      </c>
      <c r="D165" s="174" t="s">
        <v>332</v>
      </c>
      <c r="E165" s="175">
        <v>2.01816</v>
      </c>
      <c r="F165" s="176"/>
      <c r="G165" s="177">
        <f>ROUND(E165*F165,2)</f>
        <v>0</v>
      </c>
      <c r="H165" s="176"/>
      <c r="I165" s="177">
        <f>ROUND(E165*H165,2)</f>
        <v>0</v>
      </c>
      <c r="J165" s="176"/>
      <c r="K165" s="177">
        <f>ROUND(E165*J165,2)</f>
        <v>0</v>
      </c>
      <c r="L165" s="177">
        <v>21</v>
      </c>
      <c r="M165" s="177">
        <f>G165*(1+L165/100)</f>
        <v>0</v>
      </c>
      <c r="N165" s="175">
        <v>3.1690700000000001</v>
      </c>
      <c r="O165" s="175">
        <f>ROUND(E165*N165,2)</f>
        <v>6.4</v>
      </c>
      <c r="P165" s="175">
        <v>0</v>
      </c>
      <c r="Q165" s="175">
        <f>ROUND(E165*P165,2)</f>
        <v>0</v>
      </c>
      <c r="R165" s="177" t="s">
        <v>485</v>
      </c>
      <c r="S165" s="177" t="s">
        <v>279</v>
      </c>
      <c r="T165" s="178" t="s">
        <v>279</v>
      </c>
      <c r="U165" s="159">
        <v>0</v>
      </c>
      <c r="V165" s="159">
        <f>ROUND(E165*U165,2)</f>
        <v>0</v>
      </c>
      <c r="W165" s="159"/>
      <c r="X165" s="159" t="s">
        <v>486</v>
      </c>
      <c r="Y165" s="159" t="s">
        <v>281</v>
      </c>
      <c r="Z165" s="148"/>
      <c r="AA165" s="148"/>
      <c r="AB165" s="148"/>
      <c r="AC165" s="148"/>
      <c r="AD165" s="148"/>
      <c r="AE165" s="148"/>
      <c r="AF165" s="148"/>
      <c r="AG165" s="148" t="s">
        <v>487</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70" t="s">
        <v>488</v>
      </c>
      <c r="D166" s="271"/>
      <c r="E166" s="271"/>
      <c r="F166" s="271"/>
      <c r="G166" s="271"/>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327</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98" t="s">
        <v>489</v>
      </c>
      <c r="D167" s="193"/>
      <c r="E167" s="194">
        <v>0.75968000000000002</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329</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8" t="s">
        <v>490</v>
      </c>
      <c r="D168" s="193"/>
      <c r="E168" s="194">
        <v>0.53925000000000001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329</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8" t="s">
        <v>491</v>
      </c>
      <c r="D169" s="193"/>
      <c r="E169" s="194">
        <v>6.3589999999999994E-2</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329</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99" t="s">
        <v>341</v>
      </c>
      <c r="D170" s="195"/>
      <c r="E170" s="196">
        <v>1.3625100000000001</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329</v>
      </c>
      <c r="AH170" s="148">
        <v>1</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98" t="s">
        <v>492</v>
      </c>
      <c r="D171" s="193"/>
      <c r="E171" s="194">
        <v>0.40126000000000001</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329</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8" t="s">
        <v>493</v>
      </c>
      <c r="D172" s="193"/>
      <c r="E172" s="194">
        <v>0.25439000000000001</v>
      </c>
      <c r="F172" s="159"/>
      <c r="G172" s="15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329</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9" t="s">
        <v>341</v>
      </c>
      <c r="D173" s="195"/>
      <c r="E173" s="196">
        <v>0.65564999999999996</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329</v>
      </c>
      <c r="AH173" s="148">
        <v>1</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72">
        <v>29</v>
      </c>
      <c r="B174" s="173" t="s">
        <v>494</v>
      </c>
      <c r="C174" s="188" t="s">
        <v>495</v>
      </c>
      <c r="D174" s="174" t="s">
        <v>332</v>
      </c>
      <c r="E174" s="175">
        <v>0.89959999999999996</v>
      </c>
      <c r="F174" s="176"/>
      <c r="G174" s="177">
        <f>ROUND(E174*F174,2)</f>
        <v>0</v>
      </c>
      <c r="H174" s="176"/>
      <c r="I174" s="177">
        <f>ROUND(E174*H174,2)</f>
        <v>0</v>
      </c>
      <c r="J174" s="176"/>
      <c r="K174" s="177">
        <f>ROUND(E174*J174,2)</f>
        <v>0</v>
      </c>
      <c r="L174" s="177">
        <v>21</v>
      </c>
      <c r="M174" s="177">
        <f>G174*(1+L174/100)</f>
        <v>0</v>
      </c>
      <c r="N174" s="175">
        <v>3.29677</v>
      </c>
      <c r="O174" s="175">
        <f>ROUND(E174*N174,2)</f>
        <v>2.97</v>
      </c>
      <c r="P174" s="175">
        <v>0</v>
      </c>
      <c r="Q174" s="175">
        <f>ROUND(E174*P174,2)</f>
        <v>0</v>
      </c>
      <c r="R174" s="177" t="s">
        <v>485</v>
      </c>
      <c r="S174" s="177" t="s">
        <v>279</v>
      </c>
      <c r="T174" s="178" t="s">
        <v>279</v>
      </c>
      <c r="U174" s="159">
        <v>0</v>
      </c>
      <c r="V174" s="159">
        <f>ROUND(E174*U174,2)</f>
        <v>0</v>
      </c>
      <c r="W174" s="159"/>
      <c r="X174" s="159" t="s">
        <v>486</v>
      </c>
      <c r="Y174" s="159" t="s">
        <v>281</v>
      </c>
      <c r="Z174" s="148"/>
      <c r="AA174" s="148"/>
      <c r="AB174" s="148"/>
      <c r="AC174" s="148"/>
      <c r="AD174" s="148"/>
      <c r="AE174" s="148"/>
      <c r="AF174" s="148"/>
      <c r="AG174" s="148" t="s">
        <v>487</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70" t="s">
        <v>488</v>
      </c>
      <c r="D175" s="271"/>
      <c r="E175" s="271"/>
      <c r="F175" s="271"/>
      <c r="G175" s="271"/>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327</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8" t="s">
        <v>366</v>
      </c>
      <c r="D176" s="193"/>
      <c r="E176" s="194">
        <v>0.89959999999999996</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329</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30</v>
      </c>
      <c r="B177" s="173" t="s">
        <v>496</v>
      </c>
      <c r="C177" s="188" t="s">
        <v>497</v>
      </c>
      <c r="D177" s="174" t="s">
        <v>324</v>
      </c>
      <c r="E177" s="175">
        <v>8.8000000000000007</v>
      </c>
      <c r="F177" s="176"/>
      <c r="G177" s="177">
        <f>ROUND(E177*F177,2)</f>
        <v>0</v>
      </c>
      <c r="H177" s="176"/>
      <c r="I177" s="177">
        <f>ROUND(E177*H177,2)</f>
        <v>0</v>
      </c>
      <c r="J177" s="176"/>
      <c r="K177" s="177">
        <f>ROUND(E177*J177,2)</f>
        <v>0</v>
      </c>
      <c r="L177" s="177">
        <v>21</v>
      </c>
      <c r="M177" s="177">
        <f>G177*(1+L177/100)</f>
        <v>0</v>
      </c>
      <c r="N177" s="175">
        <v>1.2099999999999999E-3</v>
      </c>
      <c r="O177" s="175">
        <f>ROUND(E177*N177,2)</f>
        <v>0.01</v>
      </c>
      <c r="P177" s="175">
        <v>0</v>
      </c>
      <c r="Q177" s="175">
        <f>ROUND(E177*P177,2)</f>
        <v>0</v>
      </c>
      <c r="R177" s="177" t="s">
        <v>498</v>
      </c>
      <c r="S177" s="177" t="s">
        <v>279</v>
      </c>
      <c r="T177" s="178" t="s">
        <v>279</v>
      </c>
      <c r="U177" s="159">
        <v>0</v>
      </c>
      <c r="V177" s="159">
        <f>ROUND(E177*U177,2)</f>
        <v>0</v>
      </c>
      <c r="W177" s="159"/>
      <c r="X177" s="159" t="s">
        <v>499</v>
      </c>
      <c r="Y177" s="159" t="s">
        <v>281</v>
      </c>
      <c r="Z177" s="148"/>
      <c r="AA177" s="148"/>
      <c r="AB177" s="148"/>
      <c r="AC177" s="148"/>
      <c r="AD177" s="148"/>
      <c r="AE177" s="148"/>
      <c r="AF177" s="148"/>
      <c r="AG177" s="148" t="s">
        <v>500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8" t="s">
        <v>501</v>
      </c>
      <c r="D178" s="193"/>
      <c r="E178" s="194">
        <v>8.8000000000000007</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329</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5" t="s">
        <v>274</v>
      </c>
      <c r="B179" s="166" t="s">
        <v>145</v>
      </c>
      <c r="C179" s="187" t="s">
        <v>146</v>
      </c>
      <c r="D179" s="167"/>
      <c r="E179" s="168"/>
      <c r="F179" s="169"/>
      <c r="G179" s="169">
        <f>SUMIF(AG180:AG254,"&lt;&gt;NOR",G180:G254)</f>
        <v>0</v>
      </c>
      <c r="H179" s="169"/>
      <c r="I179" s="169">
        <f>SUM(I180:I254)</f>
        <v>0</v>
      </c>
      <c r="J179" s="169"/>
      <c r="K179" s="169">
        <f>SUM(K180:K254)</f>
        <v>0</v>
      </c>
      <c r="L179" s="169"/>
      <c r="M179" s="169">
        <f>SUM(M180:M254)</f>
        <v>0</v>
      </c>
      <c r="N179" s="168"/>
      <c r="O179" s="168">
        <f>SUM(O180:O254)</f>
        <v>109.71000000000002</v>
      </c>
      <c r="P179" s="168"/>
      <c r="Q179" s="168">
        <f>SUM(Q180:Q254)</f>
        <v>0</v>
      </c>
      <c r="R179" s="169"/>
      <c r="S179" s="169"/>
      <c r="T179" s="170"/>
      <c r="U179" s="164"/>
      <c r="V179" s="164">
        <f>SUM(V180:V254)</f>
        <v>253.07999999999998</v>
      </c>
      <c r="W179" s="164"/>
      <c r="X179" s="164"/>
      <c r="Y179" s="164"/>
      <c r="AG179" t="s">
        <v>275</v>
      </c>
    </row>
    <row r="180" spans="1:60" outlineLevel="1" x14ac:dyDescent="0.2">
      <c r="A180" s="172">
        <v>31</v>
      </c>
      <c r="B180" s="173" t="s">
        <v>502</v>
      </c>
      <c r="C180" s="188" t="s">
        <v>503</v>
      </c>
      <c r="D180" s="174" t="s">
        <v>332</v>
      </c>
      <c r="E180" s="175">
        <v>0.33259</v>
      </c>
      <c r="F180" s="176"/>
      <c r="G180" s="177">
        <f>ROUND(E180*F180,2)</f>
        <v>0</v>
      </c>
      <c r="H180" s="176"/>
      <c r="I180" s="177">
        <f>ROUND(E180*H180,2)</f>
        <v>0</v>
      </c>
      <c r="J180" s="176"/>
      <c r="K180" s="177">
        <f>ROUND(E180*J180,2)</f>
        <v>0</v>
      </c>
      <c r="L180" s="177">
        <v>21</v>
      </c>
      <c r="M180" s="177">
        <f>G180*(1+L180/100)</f>
        <v>0</v>
      </c>
      <c r="N180" s="175">
        <v>0</v>
      </c>
      <c r="O180" s="175">
        <f>ROUND(E180*N180,2)</f>
        <v>0</v>
      </c>
      <c r="P180" s="175">
        <v>0</v>
      </c>
      <c r="Q180" s="175">
        <f>ROUND(E180*P180,2)</f>
        <v>0</v>
      </c>
      <c r="R180" s="177" t="s">
        <v>441</v>
      </c>
      <c r="S180" s="177" t="s">
        <v>279</v>
      </c>
      <c r="T180" s="178" t="s">
        <v>279</v>
      </c>
      <c r="U180" s="159">
        <v>2.93</v>
      </c>
      <c r="V180" s="159">
        <f>ROUND(E180*U180,2)</f>
        <v>0.97</v>
      </c>
      <c r="W180" s="159"/>
      <c r="X180" s="159" t="s">
        <v>298</v>
      </c>
      <c r="Y180" s="159" t="s">
        <v>281</v>
      </c>
      <c r="Z180" s="148"/>
      <c r="AA180" s="148"/>
      <c r="AB180" s="148"/>
      <c r="AC180" s="148"/>
      <c r="AD180" s="148"/>
      <c r="AE180" s="148"/>
      <c r="AF180" s="148"/>
      <c r="AG180" s="148" t="s">
        <v>299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0" t="s">
        <v>504</v>
      </c>
      <c r="D181" s="271"/>
      <c r="E181" s="271"/>
      <c r="F181" s="271"/>
      <c r="G181" s="271"/>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327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8" t="s">
        <v>505</v>
      </c>
      <c r="D182" s="193"/>
      <c r="E182" s="194">
        <v>0.33259</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329</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72">
        <v>32</v>
      </c>
      <c r="B183" s="173" t="s">
        <v>506</v>
      </c>
      <c r="C183" s="188" t="s">
        <v>507</v>
      </c>
      <c r="D183" s="174" t="s">
        <v>332</v>
      </c>
      <c r="E183" s="175">
        <v>2.7547700000000002</v>
      </c>
      <c r="F183" s="176"/>
      <c r="G183" s="177">
        <f>ROUND(E183*F183,2)</f>
        <v>0</v>
      </c>
      <c r="H183" s="176"/>
      <c r="I183" s="177">
        <f>ROUND(E183*H183,2)</f>
        <v>0</v>
      </c>
      <c r="J183" s="176"/>
      <c r="K183" s="177">
        <f>ROUND(E183*J183,2)</f>
        <v>0</v>
      </c>
      <c r="L183" s="177">
        <v>21</v>
      </c>
      <c r="M183" s="177">
        <f>G183*(1+L183/100)</f>
        <v>0</v>
      </c>
      <c r="N183" s="175">
        <v>1.84144</v>
      </c>
      <c r="O183" s="175">
        <f>ROUND(E183*N183,2)</f>
        <v>5.07</v>
      </c>
      <c r="P183" s="175">
        <v>0</v>
      </c>
      <c r="Q183" s="175">
        <f>ROUND(E183*P183,2)</f>
        <v>0</v>
      </c>
      <c r="R183" s="177" t="s">
        <v>475</v>
      </c>
      <c r="S183" s="177" t="s">
        <v>279</v>
      </c>
      <c r="T183" s="178" t="s">
        <v>279</v>
      </c>
      <c r="U183" s="159">
        <v>3.8420000000000001</v>
      </c>
      <c r="V183" s="159">
        <f>ROUND(E183*U183,2)</f>
        <v>10.58</v>
      </c>
      <c r="W183" s="159"/>
      <c r="X183" s="159" t="s">
        <v>298</v>
      </c>
      <c r="Y183" s="159" t="s">
        <v>281</v>
      </c>
      <c r="Z183" s="148"/>
      <c r="AA183" s="148"/>
      <c r="AB183" s="148"/>
      <c r="AC183" s="148"/>
      <c r="AD183" s="148"/>
      <c r="AE183" s="148"/>
      <c r="AF183" s="148"/>
      <c r="AG183" s="148" t="s">
        <v>299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0" t="s">
        <v>508</v>
      </c>
      <c r="D184" s="271"/>
      <c r="E184" s="271"/>
      <c r="F184" s="271"/>
      <c r="G184" s="271"/>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327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8" t="s">
        <v>509</v>
      </c>
      <c r="D185" s="193"/>
      <c r="E185" s="194">
        <v>1.0803</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329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8" t="s">
        <v>510</v>
      </c>
      <c r="D186" s="193"/>
      <c r="E186" s="194">
        <v>1.6744699999999999</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329</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9" t="s">
        <v>341</v>
      </c>
      <c r="D187" s="195"/>
      <c r="E187" s="196">
        <v>2.7547700000000002</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329</v>
      </c>
      <c r="AH187" s="148">
        <v>1</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33</v>
      </c>
      <c r="B188" s="173" t="s">
        <v>511</v>
      </c>
      <c r="C188" s="188" t="s">
        <v>512</v>
      </c>
      <c r="D188" s="174" t="s">
        <v>374</v>
      </c>
      <c r="E188" s="175">
        <v>37.17</v>
      </c>
      <c r="F188" s="176"/>
      <c r="G188" s="177">
        <f>ROUND(E188*F188,2)</f>
        <v>0</v>
      </c>
      <c r="H188" s="176"/>
      <c r="I188" s="177">
        <f>ROUND(E188*H188,2)</f>
        <v>0</v>
      </c>
      <c r="J188" s="176"/>
      <c r="K188" s="177">
        <f>ROUND(E188*J188,2)</f>
        <v>0</v>
      </c>
      <c r="L188" s="177">
        <v>21</v>
      </c>
      <c r="M188" s="177">
        <f>G188*(1+L188/100)</f>
        <v>0</v>
      </c>
      <c r="N188" s="175">
        <v>0.59209999999999996</v>
      </c>
      <c r="O188" s="175">
        <f>ROUND(E188*N188,2)</f>
        <v>22.01</v>
      </c>
      <c r="P188" s="175">
        <v>0</v>
      </c>
      <c r="Q188" s="175">
        <f>ROUND(E188*P188,2)</f>
        <v>0</v>
      </c>
      <c r="R188" s="177" t="s">
        <v>441</v>
      </c>
      <c r="S188" s="177" t="s">
        <v>279</v>
      </c>
      <c r="T188" s="178" t="s">
        <v>279</v>
      </c>
      <c r="U188" s="159">
        <v>0.83399999999999996</v>
      </c>
      <c r="V188" s="159">
        <f>ROUND(E188*U188,2)</f>
        <v>31</v>
      </c>
      <c r="W188" s="159"/>
      <c r="X188" s="159" t="s">
        <v>298</v>
      </c>
      <c r="Y188" s="159" t="s">
        <v>281</v>
      </c>
      <c r="Z188" s="148"/>
      <c r="AA188" s="148"/>
      <c r="AB188" s="148"/>
      <c r="AC188" s="148"/>
      <c r="AD188" s="148"/>
      <c r="AE188" s="148"/>
      <c r="AF188" s="148"/>
      <c r="AG188" s="148" t="s">
        <v>299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270" t="s">
        <v>513</v>
      </c>
      <c r="D189" s="271"/>
      <c r="E189" s="271"/>
      <c r="F189" s="271"/>
      <c r="G189" s="271"/>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327</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98" t="s">
        <v>470</v>
      </c>
      <c r="D190" s="193"/>
      <c r="E190" s="194"/>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329</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98" t="s">
        <v>514</v>
      </c>
      <c r="D191" s="193"/>
      <c r="E191" s="194">
        <v>37.17</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329</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199" t="s">
        <v>341</v>
      </c>
      <c r="D192" s="195"/>
      <c r="E192" s="196">
        <v>37.17</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329</v>
      </c>
      <c r="AH192" s="148">
        <v>1</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2">
        <v>34</v>
      </c>
      <c r="B193" s="173" t="s">
        <v>515</v>
      </c>
      <c r="C193" s="188" t="s">
        <v>516</v>
      </c>
      <c r="D193" s="174" t="s">
        <v>332</v>
      </c>
      <c r="E193" s="175">
        <v>7.2721999999999998</v>
      </c>
      <c r="F193" s="176"/>
      <c r="G193" s="177">
        <f>ROUND(E193*F193,2)</f>
        <v>0</v>
      </c>
      <c r="H193" s="176"/>
      <c r="I193" s="177">
        <f>ROUND(E193*H193,2)</f>
        <v>0</v>
      </c>
      <c r="J193" s="176"/>
      <c r="K193" s="177">
        <f>ROUND(E193*J193,2)</f>
        <v>0</v>
      </c>
      <c r="L193" s="177">
        <v>21</v>
      </c>
      <c r="M193" s="177">
        <f>G193*(1+L193/100)</f>
        <v>0</v>
      </c>
      <c r="N193" s="175">
        <v>1.8427199999999999</v>
      </c>
      <c r="O193" s="175">
        <f>ROUND(E193*N193,2)</f>
        <v>13.4</v>
      </c>
      <c r="P193" s="175">
        <v>0</v>
      </c>
      <c r="Q193" s="175">
        <f>ROUND(E193*P193,2)</f>
        <v>0</v>
      </c>
      <c r="R193" s="177" t="s">
        <v>441</v>
      </c>
      <c r="S193" s="177" t="s">
        <v>279</v>
      </c>
      <c r="T193" s="178" t="s">
        <v>279</v>
      </c>
      <c r="U193" s="159">
        <v>3.69</v>
      </c>
      <c r="V193" s="159">
        <f>ROUND(E193*U193,2)</f>
        <v>26.83</v>
      </c>
      <c r="W193" s="159"/>
      <c r="X193" s="159" t="s">
        <v>298</v>
      </c>
      <c r="Y193" s="159" t="s">
        <v>281</v>
      </c>
      <c r="Z193" s="148"/>
      <c r="AA193" s="148"/>
      <c r="AB193" s="148"/>
      <c r="AC193" s="148"/>
      <c r="AD193" s="148"/>
      <c r="AE193" s="148"/>
      <c r="AF193" s="148"/>
      <c r="AG193" s="148" t="s">
        <v>299</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259" t="s">
        <v>517</v>
      </c>
      <c r="D194" s="260"/>
      <c r="E194" s="260"/>
      <c r="F194" s="260"/>
      <c r="G194" s="260"/>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284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198" t="s">
        <v>518</v>
      </c>
      <c r="D195" s="193"/>
      <c r="E195" s="194">
        <v>2</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329</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8" t="s">
        <v>519</v>
      </c>
      <c r="D196" s="193"/>
      <c r="E196" s="194">
        <v>0.7722</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329</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198" t="s">
        <v>520</v>
      </c>
      <c r="D197" s="193"/>
      <c r="E197" s="194">
        <v>4.5</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329</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33.75" outlineLevel="1" x14ac:dyDescent="0.2">
      <c r="A198" s="172">
        <v>35</v>
      </c>
      <c r="B198" s="173" t="s">
        <v>521</v>
      </c>
      <c r="C198" s="188" t="s">
        <v>522</v>
      </c>
      <c r="D198" s="174" t="s">
        <v>332</v>
      </c>
      <c r="E198" s="175">
        <v>0.72399000000000002</v>
      </c>
      <c r="F198" s="176"/>
      <c r="G198" s="177">
        <f>ROUND(E198*F198,2)</f>
        <v>0</v>
      </c>
      <c r="H198" s="176"/>
      <c r="I198" s="177">
        <f>ROUND(E198*H198,2)</f>
        <v>0</v>
      </c>
      <c r="J198" s="176"/>
      <c r="K198" s="177">
        <f>ROUND(E198*J198,2)</f>
        <v>0</v>
      </c>
      <c r="L198" s="177">
        <v>21</v>
      </c>
      <c r="M198" s="177">
        <f>G198*(1+L198/100)</f>
        <v>0</v>
      </c>
      <c r="N198" s="175">
        <v>1.8187199999999999</v>
      </c>
      <c r="O198" s="175">
        <f>ROUND(E198*N198,2)</f>
        <v>1.32</v>
      </c>
      <c r="P198" s="175">
        <v>0</v>
      </c>
      <c r="Q198" s="175">
        <f>ROUND(E198*P198,2)</f>
        <v>0</v>
      </c>
      <c r="R198" s="177" t="s">
        <v>441</v>
      </c>
      <c r="S198" s="177" t="s">
        <v>279</v>
      </c>
      <c r="T198" s="178" t="s">
        <v>279</v>
      </c>
      <c r="U198" s="159">
        <v>9.57</v>
      </c>
      <c r="V198" s="159">
        <f>ROUND(E198*U198,2)</f>
        <v>6.93</v>
      </c>
      <c r="W198" s="159"/>
      <c r="X198" s="159" t="s">
        <v>298</v>
      </c>
      <c r="Y198" s="159" t="s">
        <v>281</v>
      </c>
      <c r="Z198" s="148"/>
      <c r="AA198" s="148"/>
      <c r="AB198" s="148"/>
      <c r="AC198" s="148"/>
      <c r="AD198" s="148"/>
      <c r="AE198" s="148"/>
      <c r="AF198" s="148"/>
      <c r="AG198" s="148" t="s">
        <v>299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8" t="s">
        <v>523</v>
      </c>
      <c r="D199" s="193"/>
      <c r="E199" s="194">
        <v>0.34059</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329</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8" t="s">
        <v>524</v>
      </c>
      <c r="D200" s="193"/>
      <c r="E200" s="194">
        <v>0.38340000000000002</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329</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36</v>
      </c>
      <c r="B201" s="173" t="s">
        <v>525</v>
      </c>
      <c r="C201" s="188" t="s">
        <v>526</v>
      </c>
      <c r="D201" s="174" t="s">
        <v>332</v>
      </c>
      <c r="E201" s="175">
        <v>1.43658</v>
      </c>
      <c r="F201" s="176"/>
      <c r="G201" s="177">
        <f>ROUND(E201*F201,2)</f>
        <v>0</v>
      </c>
      <c r="H201" s="176"/>
      <c r="I201" s="177">
        <f>ROUND(E201*H201,2)</f>
        <v>0</v>
      </c>
      <c r="J201" s="176"/>
      <c r="K201" s="177">
        <f>ROUND(E201*J201,2)</f>
        <v>0</v>
      </c>
      <c r="L201" s="177">
        <v>21</v>
      </c>
      <c r="M201" s="177">
        <f>G201*(1+L201/100)</f>
        <v>0</v>
      </c>
      <c r="N201" s="175">
        <v>1.8984799999999999</v>
      </c>
      <c r="O201" s="175">
        <f>ROUND(E201*N201,2)</f>
        <v>2.73</v>
      </c>
      <c r="P201" s="175">
        <v>0</v>
      </c>
      <c r="Q201" s="175">
        <f>ROUND(E201*P201,2)</f>
        <v>0</v>
      </c>
      <c r="R201" s="177" t="s">
        <v>475</v>
      </c>
      <c r="S201" s="177" t="s">
        <v>279</v>
      </c>
      <c r="T201" s="178" t="s">
        <v>279</v>
      </c>
      <c r="U201" s="159">
        <v>4.8899999999999997</v>
      </c>
      <c r="V201" s="159">
        <f>ROUND(E201*U201,2)</f>
        <v>7.02</v>
      </c>
      <c r="W201" s="159"/>
      <c r="X201" s="159" t="s">
        <v>298</v>
      </c>
      <c r="Y201" s="159" t="s">
        <v>281</v>
      </c>
      <c r="Z201" s="148"/>
      <c r="AA201" s="148"/>
      <c r="AB201" s="148"/>
      <c r="AC201" s="148"/>
      <c r="AD201" s="148"/>
      <c r="AE201" s="148"/>
      <c r="AF201" s="148"/>
      <c r="AG201" s="148" t="s">
        <v>299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70" t="s">
        <v>527</v>
      </c>
      <c r="D202" s="271"/>
      <c r="E202" s="271"/>
      <c r="F202" s="271"/>
      <c r="G202" s="271"/>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327</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198" t="s">
        <v>528</v>
      </c>
      <c r="D203" s="193"/>
      <c r="E203" s="194">
        <v>0.14957999999999999</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329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8" t="s">
        <v>529</v>
      </c>
      <c r="D204" s="193"/>
      <c r="E204" s="194">
        <v>0.32174999999999998</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329</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198" t="s">
        <v>530</v>
      </c>
      <c r="D205" s="193"/>
      <c r="E205" s="194">
        <v>0.96525000000000005</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329</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2">
        <v>37</v>
      </c>
      <c r="B206" s="173" t="s">
        <v>531</v>
      </c>
      <c r="C206" s="188" t="s">
        <v>532</v>
      </c>
      <c r="D206" s="174" t="s">
        <v>374</v>
      </c>
      <c r="E206" s="175">
        <v>21.740670000000001</v>
      </c>
      <c r="F206" s="176"/>
      <c r="G206" s="177">
        <f>ROUND(E206*F206,2)</f>
        <v>0</v>
      </c>
      <c r="H206" s="176"/>
      <c r="I206" s="177">
        <f>ROUND(E206*H206,2)</f>
        <v>0</v>
      </c>
      <c r="J206" s="176"/>
      <c r="K206" s="177">
        <f>ROUND(E206*J206,2)</f>
        <v>0</v>
      </c>
      <c r="L206" s="177">
        <v>21</v>
      </c>
      <c r="M206" s="177">
        <f>G206*(1+L206/100)</f>
        <v>0</v>
      </c>
      <c r="N206" s="175">
        <v>3.7670000000000002E-2</v>
      </c>
      <c r="O206" s="175">
        <f>ROUND(E206*N206,2)</f>
        <v>0.82</v>
      </c>
      <c r="P206" s="175">
        <v>0</v>
      </c>
      <c r="Q206" s="175">
        <f>ROUND(E206*P206,2)</f>
        <v>0</v>
      </c>
      <c r="R206" s="177" t="s">
        <v>475</v>
      </c>
      <c r="S206" s="177" t="s">
        <v>279</v>
      </c>
      <c r="T206" s="178" t="s">
        <v>279</v>
      </c>
      <c r="U206" s="159">
        <v>0.41</v>
      </c>
      <c r="V206" s="159">
        <f>ROUND(E206*U206,2)</f>
        <v>8.91</v>
      </c>
      <c r="W206" s="159"/>
      <c r="X206" s="159" t="s">
        <v>298</v>
      </c>
      <c r="Y206" s="159" t="s">
        <v>281</v>
      </c>
      <c r="Z206" s="148"/>
      <c r="AA206" s="148"/>
      <c r="AB206" s="148"/>
      <c r="AC206" s="148"/>
      <c r="AD206" s="148"/>
      <c r="AE206" s="148"/>
      <c r="AF206" s="148"/>
      <c r="AG206" s="148" t="s">
        <v>299</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70" t="s">
        <v>533</v>
      </c>
      <c r="D207" s="271"/>
      <c r="E207" s="271"/>
      <c r="F207" s="271"/>
      <c r="G207" s="271"/>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327</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198" t="s">
        <v>534</v>
      </c>
      <c r="D208" s="193"/>
      <c r="E208" s="194">
        <v>10.97902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329</v>
      </c>
      <c r="AH208" s="148">
        <v>5</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8" t="s">
        <v>535</v>
      </c>
      <c r="D209" s="193"/>
      <c r="E209" s="194">
        <v>4.6235299999999997</v>
      </c>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329</v>
      </c>
      <c r="AH209" s="148">
        <v>5</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8" t="s">
        <v>536</v>
      </c>
      <c r="D210" s="193"/>
      <c r="E210" s="194">
        <v>6.1381300000000003</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329</v>
      </c>
      <c r="AH210" s="148">
        <v>5</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22.5" outlineLevel="1" x14ac:dyDescent="0.2">
      <c r="A211" s="172">
        <v>38</v>
      </c>
      <c r="B211" s="173" t="s">
        <v>537</v>
      </c>
      <c r="C211" s="188" t="s">
        <v>538</v>
      </c>
      <c r="D211" s="174" t="s">
        <v>332</v>
      </c>
      <c r="E211" s="175">
        <v>0.97158999999999995</v>
      </c>
      <c r="F211" s="176"/>
      <c r="G211" s="177">
        <f>ROUND(E211*F211,2)</f>
        <v>0</v>
      </c>
      <c r="H211" s="176"/>
      <c r="I211" s="177">
        <f>ROUND(E211*H211,2)</f>
        <v>0</v>
      </c>
      <c r="J211" s="176"/>
      <c r="K211" s="177">
        <f>ROUND(E211*J211,2)</f>
        <v>0</v>
      </c>
      <c r="L211" s="177">
        <v>21</v>
      </c>
      <c r="M211" s="177">
        <f>G211*(1+L211/100)</f>
        <v>0</v>
      </c>
      <c r="N211" s="175">
        <v>2.4466999999999999</v>
      </c>
      <c r="O211" s="175">
        <f>ROUND(E211*N211,2)</f>
        <v>2.38</v>
      </c>
      <c r="P211" s="175">
        <v>0</v>
      </c>
      <c r="Q211" s="175">
        <f>ROUND(E211*P211,2)</f>
        <v>0</v>
      </c>
      <c r="R211" s="177" t="s">
        <v>539</v>
      </c>
      <c r="S211" s="177" t="s">
        <v>279</v>
      </c>
      <c r="T211" s="178" t="s">
        <v>279</v>
      </c>
      <c r="U211" s="159">
        <v>7.67</v>
      </c>
      <c r="V211" s="159">
        <f>ROUND(E211*U211,2)</f>
        <v>7.45</v>
      </c>
      <c r="W211" s="159"/>
      <c r="X211" s="159" t="s">
        <v>298</v>
      </c>
      <c r="Y211" s="159" t="s">
        <v>281</v>
      </c>
      <c r="Z211" s="148"/>
      <c r="AA211" s="148"/>
      <c r="AB211" s="148"/>
      <c r="AC211" s="148"/>
      <c r="AD211" s="148"/>
      <c r="AE211" s="148"/>
      <c r="AF211" s="148"/>
      <c r="AG211" s="148" t="s">
        <v>299</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270" t="s">
        <v>540</v>
      </c>
      <c r="D212" s="271"/>
      <c r="E212" s="271"/>
      <c r="F212" s="271"/>
      <c r="G212" s="271"/>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327</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ht="22.5" outlineLevel="2" x14ac:dyDescent="0.2">
      <c r="A213" s="155"/>
      <c r="B213" s="156"/>
      <c r="C213" s="198" t="s">
        <v>541</v>
      </c>
      <c r="D213" s="193"/>
      <c r="E213" s="194">
        <v>0.41538999999999998</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329</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8" t="s">
        <v>542</v>
      </c>
      <c r="D214" s="193"/>
      <c r="E214" s="194">
        <v>0.23219999999999999</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329</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8" t="s">
        <v>543</v>
      </c>
      <c r="D215" s="193"/>
      <c r="E215" s="194">
        <v>0.32400000000000001</v>
      </c>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329</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9" t="s">
        <v>341</v>
      </c>
      <c r="D216" s="195"/>
      <c r="E216" s="196">
        <v>0.97158999999999995</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329</v>
      </c>
      <c r="AH216" s="148">
        <v>1</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2">
        <v>39</v>
      </c>
      <c r="B217" s="173" t="s">
        <v>544</v>
      </c>
      <c r="C217" s="188" t="s">
        <v>545</v>
      </c>
      <c r="D217" s="174" t="s">
        <v>332</v>
      </c>
      <c r="E217" s="175">
        <v>2.9191699999999998</v>
      </c>
      <c r="F217" s="176"/>
      <c r="G217" s="177">
        <f>ROUND(E217*F217,2)</f>
        <v>0</v>
      </c>
      <c r="H217" s="176"/>
      <c r="I217" s="177">
        <f>ROUND(E217*H217,2)</f>
        <v>0</v>
      </c>
      <c r="J217" s="176"/>
      <c r="K217" s="177">
        <f>ROUND(E217*J217,2)</f>
        <v>0</v>
      </c>
      <c r="L217" s="177">
        <v>21</v>
      </c>
      <c r="M217" s="177">
        <f>G217*(1+L217/100)</f>
        <v>0</v>
      </c>
      <c r="N217" s="175">
        <v>3.0044900000000001</v>
      </c>
      <c r="O217" s="175">
        <f>ROUND(E217*N217,2)</f>
        <v>8.77</v>
      </c>
      <c r="P217" s="175">
        <v>0</v>
      </c>
      <c r="Q217" s="175">
        <f>ROUND(E217*P217,2)</f>
        <v>0</v>
      </c>
      <c r="R217" s="177" t="s">
        <v>546</v>
      </c>
      <c r="S217" s="177" t="s">
        <v>279</v>
      </c>
      <c r="T217" s="178" t="s">
        <v>279</v>
      </c>
      <c r="U217" s="159">
        <v>4.57</v>
      </c>
      <c r="V217" s="159">
        <f>ROUND(E217*U217,2)</f>
        <v>13.34</v>
      </c>
      <c r="W217" s="159"/>
      <c r="X217" s="159" t="s">
        <v>298</v>
      </c>
      <c r="Y217" s="159" t="s">
        <v>281</v>
      </c>
      <c r="Z217" s="148"/>
      <c r="AA217" s="148"/>
      <c r="AB217" s="148"/>
      <c r="AC217" s="148"/>
      <c r="AD217" s="148"/>
      <c r="AE217" s="148"/>
      <c r="AF217" s="148"/>
      <c r="AG217" s="148" t="s">
        <v>299</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ht="22.5" outlineLevel="2" x14ac:dyDescent="0.2">
      <c r="A218" s="155"/>
      <c r="B218" s="156"/>
      <c r="C218" s="198" t="s">
        <v>547</v>
      </c>
      <c r="D218" s="193"/>
      <c r="E218" s="194">
        <v>2.9191699999999998</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329</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22.5" outlineLevel="1" x14ac:dyDescent="0.2">
      <c r="A219" s="172">
        <v>40</v>
      </c>
      <c r="B219" s="173" t="s">
        <v>548</v>
      </c>
      <c r="C219" s="188" t="s">
        <v>549</v>
      </c>
      <c r="D219" s="174" t="s">
        <v>374</v>
      </c>
      <c r="E219" s="175">
        <v>29.054600000000001</v>
      </c>
      <c r="F219" s="176"/>
      <c r="G219" s="177">
        <f>ROUND(E219*F219,2)</f>
        <v>0</v>
      </c>
      <c r="H219" s="176"/>
      <c r="I219" s="177">
        <f>ROUND(E219*H219,2)</f>
        <v>0</v>
      </c>
      <c r="J219" s="176"/>
      <c r="K219" s="177">
        <f>ROUND(E219*J219,2)</f>
        <v>0</v>
      </c>
      <c r="L219" s="177">
        <v>21</v>
      </c>
      <c r="M219" s="177">
        <f>G219*(1+L219/100)</f>
        <v>0</v>
      </c>
      <c r="N219" s="175">
        <v>1.4500000000000001E-2</v>
      </c>
      <c r="O219" s="175">
        <f>ROUND(E219*N219,2)</f>
        <v>0.42</v>
      </c>
      <c r="P219" s="175">
        <v>0</v>
      </c>
      <c r="Q219" s="175">
        <f>ROUND(E219*P219,2)</f>
        <v>0</v>
      </c>
      <c r="R219" s="177" t="s">
        <v>546</v>
      </c>
      <c r="S219" s="177" t="s">
        <v>279</v>
      </c>
      <c r="T219" s="178" t="s">
        <v>279</v>
      </c>
      <c r="U219" s="159">
        <v>1.9059999999999999</v>
      </c>
      <c r="V219" s="159">
        <f>ROUND(E219*U219,2)</f>
        <v>55.38</v>
      </c>
      <c r="W219" s="159"/>
      <c r="X219" s="159" t="s">
        <v>298</v>
      </c>
      <c r="Y219" s="159" t="s">
        <v>281</v>
      </c>
      <c r="Z219" s="148"/>
      <c r="AA219" s="148"/>
      <c r="AB219" s="148"/>
      <c r="AC219" s="148"/>
      <c r="AD219" s="148"/>
      <c r="AE219" s="148"/>
      <c r="AF219" s="148"/>
      <c r="AG219" s="148" t="s">
        <v>299</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ht="22.5" outlineLevel="2" x14ac:dyDescent="0.2">
      <c r="A220" s="155"/>
      <c r="B220" s="156"/>
      <c r="C220" s="198" t="s">
        <v>550</v>
      </c>
      <c r="D220" s="193"/>
      <c r="E220" s="194">
        <v>29.054600000000001</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329</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ht="22.5" outlineLevel="1" x14ac:dyDescent="0.2">
      <c r="A221" s="172">
        <v>41</v>
      </c>
      <c r="B221" s="173" t="s">
        <v>551</v>
      </c>
      <c r="C221" s="188" t="s">
        <v>552</v>
      </c>
      <c r="D221" s="174" t="s">
        <v>332</v>
      </c>
      <c r="E221" s="175">
        <v>3.2290000000000001</v>
      </c>
      <c r="F221" s="176"/>
      <c r="G221" s="177">
        <f>ROUND(E221*F221,2)</f>
        <v>0</v>
      </c>
      <c r="H221" s="176"/>
      <c r="I221" s="177">
        <f>ROUND(E221*H221,2)</f>
        <v>0</v>
      </c>
      <c r="J221" s="176"/>
      <c r="K221" s="177">
        <f>ROUND(E221*J221,2)</f>
        <v>0</v>
      </c>
      <c r="L221" s="177">
        <v>21</v>
      </c>
      <c r="M221" s="177">
        <f>G221*(1+L221/100)</f>
        <v>0</v>
      </c>
      <c r="N221" s="175">
        <v>1.8315999999999999</v>
      </c>
      <c r="O221" s="175">
        <f>ROUND(E221*N221,2)</f>
        <v>5.91</v>
      </c>
      <c r="P221" s="175">
        <v>0</v>
      </c>
      <c r="Q221" s="175">
        <f>ROUND(E221*P221,2)</f>
        <v>0</v>
      </c>
      <c r="R221" s="177" t="s">
        <v>441</v>
      </c>
      <c r="S221" s="177" t="s">
        <v>279</v>
      </c>
      <c r="T221" s="178" t="s">
        <v>279</v>
      </c>
      <c r="U221" s="159">
        <v>5.49</v>
      </c>
      <c r="V221" s="159">
        <f>ROUND(E221*U221,2)</f>
        <v>17.73</v>
      </c>
      <c r="W221" s="159"/>
      <c r="X221" s="159" t="s">
        <v>298</v>
      </c>
      <c r="Y221" s="159" t="s">
        <v>281</v>
      </c>
      <c r="Z221" s="148"/>
      <c r="AA221" s="148"/>
      <c r="AB221" s="148"/>
      <c r="AC221" s="148"/>
      <c r="AD221" s="148"/>
      <c r="AE221" s="148"/>
      <c r="AF221" s="148"/>
      <c r="AG221" s="148" t="s">
        <v>299</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270" t="s">
        <v>553</v>
      </c>
      <c r="D222" s="271"/>
      <c r="E222" s="271"/>
      <c r="F222" s="271"/>
      <c r="G222" s="271"/>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327</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79" t="str">
        <f>C222</f>
        <v>volně stojících čtyřhranných až osmihranných (průřezu čtverce, T, nebo kříže), pravoúhlých pod omítku anebo režné (bez spárování)</v>
      </c>
      <c r="BB222" s="148"/>
      <c r="BC222" s="148"/>
      <c r="BD222" s="148"/>
      <c r="BE222" s="148"/>
      <c r="BF222" s="148"/>
      <c r="BG222" s="148"/>
      <c r="BH222" s="148"/>
    </row>
    <row r="223" spans="1:60" outlineLevel="2" x14ac:dyDescent="0.2">
      <c r="A223" s="155"/>
      <c r="B223" s="156"/>
      <c r="C223" s="198" t="s">
        <v>554</v>
      </c>
      <c r="D223" s="193"/>
      <c r="E223" s="194">
        <v>0.54240999999999995</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329</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8" t="s">
        <v>555</v>
      </c>
      <c r="D224" s="193"/>
      <c r="E224" s="194">
        <v>2.6865899999999998</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329</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ht="22.5" outlineLevel="1" x14ac:dyDescent="0.2">
      <c r="A225" s="172">
        <v>42</v>
      </c>
      <c r="B225" s="173" t="s">
        <v>556</v>
      </c>
      <c r="C225" s="188" t="s">
        <v>557</v>
      </c>
      <c r="D225" s="174" t="s">
        <v>374</v>
      </c>
      <c r="E225" s="175">
        <v>4.6235299999999997</v>
      </c>
      <c r="F225" s="176"/>
      <c r="G225" s="177">
        <f>ROUND(E225*F225,2)</f>
        <v>0</v>
      </c>
      <c r="H225" s="176"/>
      <c r="I225" s="177">
        <f>ROUND(E225*H225,2)</f>
        <v>0</v>
      </c>
      <c r="J225" s="176"/>
      <c r="K225" s="177">
        <f>ROUND(E225*J225,2)</f>
        <v>0</v>
      </c>
      <c r="L225" s="177">
        <v>21</v>
      </c>
      <c r="M225" s="177">
        <f>G225*(1+L225/100)</f>
        <v>0</v>
      </c>
      <c r="N225" s="175">
        <v>0.25492999999999999</v>
      </c>
      <c r="O225" s="175">
        <f>ROUND(E225*N225,2)</f>
        <v>1.18</v>
      </c>
      <c r="P225" s="175">
        <v>0</v>
      </c>
      <c r="Q225" s="175">
        <f>ROUND(E225*P225,2)</f>
        <v>0</v>
      </c>
      <c r="R225" s="177" t="s">
        <v>441</v>
      </c>
      <c r="S225" s="177" t="s">
        <v>279</v>
      </c>
      <c r="T225" s="178" t="s">
        <v>279</v>
      </c>
      <c r="U225" s="159">
        <v>0.69</v>
      </c>
      <c r="V225" s="159">
        <f>ROUND(E225*U225,2)</f>
        <v>3.19</v>
      </c>
      <c r="W225" s="159"/>
      <c r="X225" s="159" t="s">
        <v>298</v>
      </c>
      <c r="Y225" s="159" t="s">
        <v>281</v>
      </c>
      <c r="Z225" s="148"/>
      <c r="AA225" s="148"/>
      <c r="AB225" s="148"/>
      <c r="AC225" s="148"/>
      <c r="AD225" s="148"/>
      <c r="AE225" s="148"/>
      <c r="AF225" s="148"/>
      <c r="AG225" s="148" t="s">
        <v>299</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22.5" outlineLevel="2" x14ac:dyDescent="0.2">
      <c r="A226" s="155"/>
      <c r="B226" s="156"/>
      <c r="C226" s="270" t="s">
        <v>558</v>
      </c>
      <c r="D226" s="271"/>
      <c r="E226" s="271"/>
      <c r="F226" s="271"/>
      <c r="G226" s="271"/>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327</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79" t="str">
        <f>C226</f>
        <v>jednoduché nebo příčky zděné do svislé dřevěné, cihelné, betonové nebo ocelové konstrukce na jakoukoliv maltu vápenocementovou (MVC) nebo cementovou (MC),</v>
      </c>
      <c r="BB226" s="148"/>
      <c r="BC226" s="148"/>
      <c r="BD226" s="148"/>
      <c r="BE226" s="148"/>
      <c r="BF226" s="148"/>
      <c r="BG226" s="148"/>
      <c r="BH226" s="148"/>
    </row>
    <row r="227" spans="1:60" outlineLevel="2" x14ac:dyDescent="0.2">
      <c r="A227" s="155"/>
      <c r="B227" s="156"/>
      <c r="C227" s="261" t="s">
        <v>559</v>
      </c>
      <c r="D227" s="262"/>
      <c r="E227" s="262"/>
      <c r="F227" s="262"/>
      <c r="G227" s="262"/>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284</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198" t="s">
        <v>560</v>
      </c>
      <c r="D228" s="193"/>
      <c r="E228" s="194">
        <v>2.3756300000000001</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329</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8" t="s">
        <v>561</v>
      </c>
      <c r="D229" s="193"/>
      <c r="E229" s="194">
        <v>2.2479</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329</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43</v>
      </c>
      <c r="B230" s="173" t="s">
        <v>562</v>
      </c>
      <c r="C230" s="188" t="s">
        <v>563</v>
      </c>
      <c r="D230" s="174" t="s">
        <v>374</v>
      </c>
      <c r="E230" s="175">
        <v>3.37995</v>
      </c>
      <c r="F230" s="176"/>
      <c r="G230" s="177">
        <f>ROUND(E230*F230,2)</f>
        <v>0</v>
      </c>
      <c r="H230" s="176"/>
      <c r="I230" s="177">
        <f>ROUND(E230*H230,2)</f>
        <v>0</v>
      </c>
      <c r="J230" s="176"/>
      <c r="K230" s="177">
        <f>ROUND(E230*J230,2)</f>
        <v>0</v>
      </c>
      <c r="L230" s="177">
        <v>21</v>
      </c>
      <c r="M230" s="177">
        <f>G230*(1+L230/100)</f>
        <v>0</v>
      </c>
      <c r="N230" s="175">
        <v>0.28155999999999998</v>
      </c>
      <c r="O230" s="175">
        <f>ROUND(E230*N230,2)</f>
        <v>0.95</v>
      </c>
      <c r="P230" s="175">
        <v>0</v>
      </c>
      <c r="Q230" s="175">
        <f>ROUND(E230*P230,2)</f>
        <v>0</v>
      </c>
      <c r="R230" s="177" t="s">
        <v>475</v>
      </c>
      <c r="S230" s="177" t="s">
        <v>279</v>
      </c>
      <c r="T230" s="178" t="s">
        <v>279</v>
      </c>
      <c r="U230" s="159">
        <v>1.61</v>
      </c>
      <c r="V230" s="159">
        <f>ROUND(E230*U230,2)</f>
        <v>5.44</v>
      </c>
      <c r="W230" s="159"/>
      <c r="X230" s="159" t="s">
        <v>298</v>
      </c>
      <c r="Y230" s="159" t="s">
        <v>281</v>
      </c>
      <c r="Z230" s="148"/>
      <c r="AA230" s="148"/>
      <c r="AB230" s="148"/>
      <c r="AC230" s="148"/>
      <c r="AD230" s="148"/>
      <c r="AE230" s="148"/>
      <c r="AF230" s="148"/>
      <c r="AG230" s="148" t="s">
        <v>299</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2" x14ac:dyDescent="0.2">
      <c r="A231" s="155"/>
      <c r="B231" s="156"/>
      <c r="C231" s="270" t="s">
        <v>564</v>
      </c>
      <c r="D231" s="271"/>
      <c r="E231" s="271"/>
      <c r="F231" s="271"/>
      <c r="G231" s="271"/>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327</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79" t="str">
        <f>C231</f>
        <v>ve vybouraných otvorech, s vysekáním kapes pro zavázání, z jakýchkoliv cihel, z pomocného pracovního lešení o výšce podlahy do 1900 mm a pro zatížení do 1,5 kPa,</v>
      </c>
      <c r="BB231" s="148"/>
      <c r="BC231" s="148"/>
      <c r="BD231" s="148"/>
      <c r="BE231" s="148"/>
      <c r="BF231" s="148"/>
      <c r="BG231" s="148"/>
      <c r="BH231" s="148"/>
    </row>
    <row r="232" spans="1:60" outlineLevel="2" x14ac:dyDescent="0.2">
      <c r="A232" s="155"/>
      <c r="B232" s="156"/>
      <c r="C232" s="198" t="s">
        <v>565</v>
      </c>
      <c r="D232" s="193"/>
      <c r="E232" s="194">
        <v>1.5022</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329</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198" t="s">
        <v>566</v>
      </c>
      <c r="D233" s="193"/>
      <c r="E233" s="194">
        <v>1.87775</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329</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199" t="s">
        <v>341</v>
      </c>
      <c r="D234" s="195"/>
      <c r="E234" s="196">
        <v>3.37995</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329</v>
      </c>
      <c r="AH234" s="148">
        <v>1</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72">
        <v>44</v>
      </c>
      <c r="B235" s="173" t="s">
        <v>567</v>
      </c>
      <c r="C235" s="188" t="s">
        <v>568</v>
      </c>
      <c r="D235" s="174" t="s">
        <v>374</v>
      </c>
      <c r="E235" s="175">
        <v>12.30035</v>
      </c>
      <c r="F235" s="176"/>
      <c r="G235" s="177">
        <f>ROUND(E235*F235,2)</f>
        <v>0</v>
      </c>
      <c r="H235" s="176"/>
      <c r="I235" s="177">
        <f>ROUND(E235*H235,2)</f>
        <v>0</v>
      </c>
      <c r="J235" s="176"/>
      <c r="K235" s="177">
        <f>ROUND(E235*J235,2)</f>
        <v>0</v>
      </c>
      <c r="L235" s="177">
        <v>21</v>
      </c>
      <c r="M235" s="177">
        <f>G235*(1+L235/100)</f>
        <v>0</v>
      </c>
      <c r="N235" s="175">
        <v>0.47738000000000003</v>
      </c>
      <c r="O235" s="175">
        <f>ROUND(E235*N235,2)</f>
        <v>5.87</v>
      </c>
      <c r="P235" s="175">
        <v>0</v>
      </c>
      <c r="Q235" s="175">
        <f>ROUND(E235*P235,2)</f>
        <v>0</v>
      </c>
      <c r="R235" s="177" t="s">
        <v>475</v>
      </c>
      <c r="S235" s="177" t="s">
        <v>279</v>
      </c>
      <c r="T235" s="178" t="s">
        <v>279</v>
      </c>
      <c r="U235" s="159">
        <v>2.2400000000000002</v>
      </c>
      <c r="V235" s="159">
        <f>ROUND(E235*U235,2)</f>
        <v>27.55</v>
      </c>
      <c r="W235" s="159"/>
      <c r="X235" s="159" t="s">
        <v>298</v>
      </c>
      <c r="Y235" s="159" t="s">
        <v>281</v>
      </c>
      <c r="Z235" s="148"/>
      <c r="AA235" s="148"/>
      <c r="AB235" s="148"/>
      <c r="AC235" s="148"/>
      <c r="AD235" s="148"/>
      <c r="AE235" s="148"/>
      <c r="AF235" s="148"/>
      <c r="AG235" s="148" t="s">
        <v>299</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ht="22.5" outlineLevel="2" x14ac:dyDescent="0.2">
      <c r="A236" s="155"/>
      <c r="B236" s="156"/>
      <c r="C236" s="270" t="s">
        <v>564</v>
      </c>
      <c r="D236" s="271"/>
      <c r="E236" s="271"/>
      <c r="F236" s="271"/>
      <c r="G236" s="271"/>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327</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79" t="str">
        <f>C236</f>
        <v>ve vybouraných otvorech, s vysekáním kapes pro zavázání, z jakýchkoliv cihel, z pomocného pracovního lešení o výšce podlahy do 1900 mm a pro zatížení do 1,5 kPa,</v>
      </c>
      <c r="BB236" s="148"/>
      <c r="BC236" s="148"/>
      <c r="BD236" s="148"/>
      <c r="BE236" s="148"/>
      <c r="BF236" s="148"/>
      <c r="BG236" s="148"/>
      <c r="BH236" s="148"/>
    </row>
    <row r="237" spans="1:60" outlineLevel="2" x14ac:dyDescent="0.2">
      <c r="A237" s="155"/>
      <c r="B237" s="156"/>
      <c r="C237" s="198" t="s">
        <v>569</v>
      </c>
      <c r="D237" s="193"/>
      <c r="E237" s="194">
        <v>9.5703499999999995</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329</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5"/>
      <c r="B238" s="156"/>
      <c r="C238" s="198" t="s">
        <v>570</v>
      </c>
      <c r="D238" s="193"/>
      <c r="E238" s="194">
        <v>2.73</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329</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9" t="s">
        <v>341</v>
      </c>
      <c r="D239" s="195"/>
      <c r="E239" s="196">
        <v>12.30035</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329</v>
      </c>
      <c r="AH239" s="148">
        <v>1</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72">
        <v>45</v>
      </c>
      <c r="B240" s="173" t="s">
        <v>571</v>
      </c>
      <c r="C240" s="188" t="s">
        <v>572</v>
      </c>
      <c r="D240" s="174" t="s">
        <v>458</v>
      </c>
      <c r="E240" s="175">
        <v>1.39388</v>
      </c>
      <c r="F240" s="176"/>
      <c r="G240" s="177">
        <f>ROUND(E240*F240,2)</f>
        <v>0</v>
      </c>
      <c r="H240" s="176"/>
      <c r="I240" s="177">
        <f>ROUND(E240*H240,2)</f>
        <v>0</v>
      </c>
      <c r="J240" s="176"/>
      <c r="K240" s="177">
        <f>ROUND(E240*J240,2)</f>
        <v>0</v>
      </c>
      <c r="L240" s="177">
        <v>21</v>
      </c>
      <c r="M240" s="177">
        <f>G240*(1+L240/100)</f>
        <v>0</v>
      </c>
      <c r="N240" s="175">
        <v>1.02535</v>
      </c>
      <c r="O240" s="175">
        <f>ROUND(E240*N240,2)</f>
        <v>1.43</v>
      </c>
      <c r="P240" s="175">
        <v>0</v>
      </c>
      <c r="Q240" s="175">
        <f>ROUND(E240*P240,2)</f>
        <v>0</v>
      </c>
      <c r="R240" s="177" t="s">
        <v>436</v>
      </c>
      <c r="S240" s="177" t="s">
        <v>279</v>
      </c>
      <c r="T240" s="178" t="s">
        <v>279</v>
      </c>
      <c r="U240" s="159">
        <v>22.07</v>
      </c>
      <c r="V240" s="159">
        <f>ROUND(E240*U240,2)</f>
        <v>30.76</v>
      </c>
      <c r="W240" s="159"/>
      <c r="X240" s="159" t="s">
        <v>298</v>
      </c>
      <c r="Y240" s="159" t="s">
        <v>281</v>
      </c>
      <c r="Z240" s="148"/>
      <c r="AA240" s="148"/>
      <c r="AB240" s="148"/>
      <c r="AC240" s="148"/>
      <c r="AD240" s="148"/>
      <c r="AE240" s="148"/>
      <c r="AF240" s="148"/>
      <c r="AG240" s="148" t="s">
        <v>299</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2" x14ac:dyDescent="0.2">
      <c r="A241" s="155"/>
      <c r="B241" s="156"/>
      <c r="C241" s="270" t="s">
        <v>573</v>
      </c>
      <c r="D241" s="271"/>
      <c r="E241" s="271"/>
      <c r="F241" s="271"/>
      <c r="G241" s="271"/>
      <c r="H241" s="159"/>
      <c r="I241" s="159"/>
      <c r="J241" s="159"/>
      <c r="K241" s="159"/>
      <c r="L241" s="159"/>
      <c r="M241" s="159"/>
      <c r="N241" s="158"/>
      <c r="O241" s="158"/>
      <c r="P241" s="158"/>
      <c r="Q241" s="158"/>
      <c r="R241" s="159"/>
      <c r="S241" s="159"/>
      <c r="T241" s="159"/>
      <c r="U241" s="159"/>
      <c r="V241" s="159"/>
      <c r="W241" s="159"/>
      <c r="X241" s="159"/>
      <c r="Y241" s="159"/>
      <c r="Z241" s="148"/>
      <c r="AA241" s="148"/>
      <c r="AB241" s="148"/>
      <c r="AC241" s="148"/>
      <c r="AD241" s="148"/>
      <c r="AE241" s="148"/>
      <c r="AF241" s="148"/>
      <c r="AG241" s="148" t="s">
        <v>327</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79" t="str">
        <f>C241</f>
        <v>čistíren odpadních vod (mimo budovy), nádrží, vodojemů, žlabů nebo kanálů , včetně pomocného pracovního lešení o výšce podlahy do 1900 mm a pro zatížení do 1,5 kPa,</v>
      </c>
      <c r="BB241" s="148"/>
      <c r="BC241" s="148"/>
      <c r="BD241" s="148"/>
      <c r="BE241" s="148"/>
      <c r="BF241" s="148"/>
      <c r="BG241" s="148"/>
      <c r="BH241" s="148"/>
    </row>
    <row r="242" spans="1:60" outlineLevel="2" x14ac:dyDescent="0.2">
      <c r="A242" s="155"/>
      <c r="B242" s="156"/>
      <c r="C242" s="198" t="s">
        <v>470</v>
      </c>
      <c r="D242" s="193"/>
      <c r="E242" s="194"/>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329</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198" t="s">
        <v>574</v>
      </c>
      <c r="D243" s="193"/>
      <c r="E243" s="194">
        <v>1.39388</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329</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9" t="s">
        <v>341</v>
      </c>
      <c r="D244" s="195"/>
      <c r="E244" s="196">
        <v>1.39388</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329</v>
      </c>
      <c r="AH244" s="148">
        <v>1</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22.5" outlineLevel="1" x14ac:dyDescent="0.2">
      <c r="A245" s="172">
        <v>46</v>
      </c>
      <c r="B245" s="173" t="s">
        <v>575</v>
      </c>
      <c r="C245" s="188" t="s">
        <v>576</v>
      </c>
      <c r="D245" s="174" t="s">
        <v>332</v>
      </c>
      <c r="E245" s="175">
        <v>12.02088</v>
      </c>
      <c r="F245" s="176"/>
      <c r="G245" s="177">
        <f>ROUND(E245*F245,2)</f>
        <v>0</v>
      </c>
      <c r="H245" s="176"/>
      <c r="I245" s="177">
        <f>ROUND(E245*H245,2)</f>
        <v>0</v>
      </c>
      <c r="J245" s="176"/>
      <c r="K245" s="177">
        <f>ROUND(E245*J245,2)</f>
        <v>0</v>
      </c>
      <c r="L245" s="177">
        <v>21</v>
      </c>
      <c r="M245" s="177">
        <f>G245*(1+L245/100)</f>
        <v>0</v>
      </c>
      <c r="N245" s="175">
        <v>3.1154299999999999</v>
      </c>
      <c r="O245" s="175">
        <f>ROUND(E245*N245,2)</f>
        <v>37.450000000000003</v>
      </c>
      <c r="P245" s="175">
        <v>0</v>
      </c>
      <c r="Q245" s="175">
        <f>ROUND(E245*P245,2)</f>
        <v>0</v>
      </c>
      <c r="R245" s="177" t="s">
        <v>485</v>
      </c>
      <c r="S245" s="177" t="s">
        <v>279</v>
      </c>
      <c r="T245" s="178" t="s">
        <v>279</v>
      </c>
      <c r="U245" s="159">
        <v>0</v>
      </c>
      <c r="V245" s="159">
        <f>ROUND(E245*U245,2)</f>
        <v>0</v>
      </c>
      <c r="W245" s="159"/>
      <c r="X245" s="159" t="s">
        <v>486</v>
      </c>
      <c r="Y245" s="159" t="s">
        <v>281</v>
      </c>
      <c r="Z245" s="148"/>
      <c r="AA245" s="148"/>
      <c r="AB245" s="148"/>
      <c r="AC245" s="148"/>
      <c r="AD245" s="148"/>
      <c r="AE245" s="148"/>
      <c r="AF245" s="148"/>
      <c r="AG245" s="148" t="s">
        <v>487</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5"/>
      <c r="B246" s="156"/>
      <c r="C246" s="270" t="s">
        <v>577</v>
      </c>
      <c r="D246" s="271"/>
      <c r="E246" s="271"/>
      <c r="F246" s="271"/>
      <c r="G246" s="271"/>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327</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98" t="s">
        <v>427</v>
      </c>
      <c r="D247" s="193"/>
      <c r="E247" s="194"/>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329</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8" t="s">
        <v>578</v>
      </c>
      <c r="D248" s="193"/>
      <c r="E248" s="194">
        <v>3.5154000000000001</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329</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8" t="s">
        <v>579</v>
      </c>
      <c r="D249" s="193"/>
      <c r="E249" s="194">
        <v>1.62378</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329</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199" t="s">
        <v>341</v>
      </c>
      <c r="D250" s="195"/>
      <c r="E250" s="196">
        <v>5.1391799999999996</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329</v>
      </c>
      <c r="AH250" s="148">
        <v>1</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3" x14ac:dyDescent="0.2">
      <c r="A251" s="155"/>
      <c r="B251" s="156"/>
      <c r="C251" s="198" t="s">
        <v>470</v>
      </c>
      <c r="D251" s="193"/>
      <c r="E251" s="194"/>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329</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5"/>
      <c r="B252" s="156"/>
      <c r="C252" s="198" t="s">
        <v>580</v>
      </c>
      <c r="D252" s="193"/>
      <c r="E252" s="194">
        <v>4.0962500000000004</v>
      </c>
      <c r="F252" s="159"/>
      <c r="G252" s="159"/>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329</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198" t="s">
        <v>581</v>
      </c>
      <c r="D253" s="193"/>
      <c r="E253" s="194">
        <v>2.78545</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329</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9" t="s">
        <v>341</v>
      </c>
      <c r="D254" s="195"/>
      <c r="E254" s="196">
        <v>6.8817000000000004</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329</v>
      </c>
      <c r="AH254" s="148">
        <v>1</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x14ac:dyDescent="0.2">
      <c r="A255" s="165" t="s">
        <v>274</v>
      </c>
      <c r="B255" s="166" t="s">
        <v>147</v>
      </c>
      <c r="C255" s="187" t="s">
        <v>148</v>
      </c>
      <c r="D255" s="167"/>
      <c r="E255" s="168"/>
      <c r="F255" s="169"/>
      <c r="G255" s="169">
        <f>SUMIF(AG256:AG263,"&lt;&gt;NOR",G256:G263)</f>
        <v>0</v>
      </c>
      <c r="H255" s="169"/>
      <c r="I255" s="169">
        <f>SUM(I256:I263)</f>
        <v>0</v>
      </c>
      <c r="J255" s="169"/>
      <c r="K255" s="169">
        <f>SUM(K256:K263)</f>
        <v>0</v>
      </c>
      <c r="L255" s="169"/>
      <c r="M255" s="169">
        <f>SUM(M256:M263)</f>
        <v>0</v>
      </c>
      <c r="N255" s="168"/>
      <c r="O255" s="168">
        <f>SUM(O256:O263)</f>
        <v>32.950000000000003</v>
      </c>
      <c r="P255" s="168"/>
      <c r="Q255" s="168">
        <f>SUM(Q256:Q263)</f>
        <v>0</v>
      </c>
      <c r="R255" s="169"/>
      <c r="S255" s="169"/>
      <c r="T255" s="170"/>
      <c r="U255" s="164"/>
      <c r="V255" s="164">
        <f>SUM(V256:V263)</f>
        <v>9.36</v>
      </c>
      <c r="W255" s="164"/>
      <c r="X255" s="164"/>
      <c r="Y255" s="164"/>
      <c r="AG255" t="s">
        <v>275</v>
      </c>
    </row>
    <row r="256" spans="1:60" ht="22.5" outlineLevel="1" x14ac:dyDescent="0.2">
      <c r="A256" s="172">
        <v>47</v>
      </c>
      <c r="B256" s="173" t="s">
        <v>582</v>
      </c>
      <c r="C256" s="188" t="s">
        <v>583</v>
      </c>
      <c r="D256" s="174" t="s">
        <v>374</v>
      </c>
      <c r="E256" s="175">
        <v>407</v>
      </c>
      <c r="F256" s="176"/>
      <c r="G256" s="177">
        <f>ROUND(E256*F256,2)</f>
        <v>0</v>
      </c>
      <c r="H256" s="176"/>
      <c r="I256" s="177">
        <f>ROUND(E256*H256,2)</f>
        <v>0</v>
      </c>
      <c r="J256" s="176"/>
      <c r="K256" s="177">
        <f>ROUND(E256*J256,2)</f>
        <v>0</v>
      </c>
      <c r="L256" s="177">
        <v>21</v>
      </c>
      <c r="M256" s="177">
        <f>G256*(1+L256/100)</f>
        <v>0</v>
      </c>
      <c r="N256" s="175">
        <v>8.0960000000000004E-2</v>
      </c>
      <c r="O256" s="175">
        <f>ROUND(E256*N256,2)</f>
        <v>32.950000000000003</v>
      </c>
      <c r="P256" s="175">
        <v>0</v>
      </c>
      <c r="Q256" s="175">
        <f>ROUND(E256*P256,2)</f>
        <v>0</v>
      </c>
      <c r="R256" s="177" t="s">
        <v>325</v>
      </c>
      <c r="S256" s="177" t="s">
        <v>279</v>
      </c>
      <c r="T256" s="178" t="s">
        <v>279</v>
      </c>
      <c r="U256" s="159">
        <v>2.3E-2</v>
      </c>
      <c r="V256" s="159">
        <f>ROUND(E256*U256,2)</f>
        <v>9.36</v>
      </c>
      <c r="W256" s="159"/>
      <c r="X256" s="159" t="s">
        <v>298</v>
      </c>
      <c r="Y256" s="159" t="s">
        <v>281</v>
      </c>
      <c r="Z256" s="148"/>
      <c r="AA256" s="148"/>
      <c r="AB256" s="148"/>
      <c r="AC256" s="148"/>
      <c r="AD256" s="148"/>
      <c r="AE256" s="148"/>
      <c r="AF256" s="148"/>
      <c r="AG256" s="148" t="s">
        <v>299</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70" t="s">
        <v>584</v>
      </c>
      <c r="D257" s="271"/>
      <c r="E257" s="271"/>
      <c r="F257" s="271"/>
      <c r="G257" s="271"/>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327</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5"/>
      <c r="B258" s="156"/>
      <c r="C258" s="198" t="s">
        <v>585</v>
      </c>
      <c r="D258" s="193"/>
      <c r="E258" s="194">
        <v>80</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329</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8" t="s">
        <v>586</v>
      </c>
      <c r="D259" s="193"/>
      <c r="E259" s="194">
        <v>45</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329</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8" t="s">
        <v>587</v>
      </c>
      <c r="D260" s="193"/>
      <c r="E260" s="194">
        <v>28</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329</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8" t="s">
        <v>588</v>
      </c>
      <c r="D261" s="193"/>
      <c r="E261" s="194">
        <v>245</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329</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8" t="s">
        <v>589</v>
      </c>
      <c r="D262" s="193"/>
      <c r="E262" s="194">
        <v>9</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329</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199" t="s">
        <v>341</v>
      </c>
      <c r="D263" s="195"/>
      <c r="E263" s="196">
        <v>407</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329</v>
      </c>
      <c r="AH263" s="148">
        <v>1</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x14ac:dyDescent="0.2">
      <c r="A264" s="165" t="s">
        <v>274</v>
      </c>
      <c r="B264" s="166" t="s">
        <v>149</v>
      </c>
      <c r="C264" s="187" t="s">
        <v>150</v>
      </c>
      <c r="D264" s="167"/>
      <c r="E264" s="168"/>
      <c r="F264" s="169"/>
      <c r="G264" s="169">
        <f>SUMIF(AG265:AG292,"&lt;&gt;NOR",G265:G292)</f>
        <v>0</v>
      </c>
      <c r="H264" s="169"/>
      <c r="I264" s="169">
        <f>SUM(I265:I292)</f>
        <v>0</v>
      </c>
      <c r="J264" s="169"/>
      <c r="K264" s="169">
        <f>SUM(K265:K292)</f>
        <v>0</v>
      </c>
      <c r="L264" s="169"/>
      <c r="M264" s="169">
        <f>SUM(M265:M292)</f>
        <v>0</v>
      </c>
      <c r="N264" s="168"/>
      <c r="O264" s="168">
        <f>SUM(O265:O292)</f>
        <v>6.35</v>
      </c>
      <c r="P264" s="168"/>
      <c r="Q264" s="168">
        <f>SUM(Q265:Q292)</f>
        <v>0</v>
      </c>
      <c r="R264" s="169"/>
      <c r="S264" s="169"/>
      <c r="T264" s="170"/>
      <c r="U264" s="164"/>
      <c r="V264" s="164">
        <f>SUM(V265:V292)</f>
        <v>161.28</v>
      </c>
      <c r="W264" s="164"/>
      <c r="X264" s="164"/>
      <c r="Y264" s="164"/>
      <c r="AG264" t="s">
        <v>275</v>
      </c>
    </row>
    <row r="265" spans="1:60" outlineLevel="1" x14ac:dyDescent="0.2">
      <c r="A265" s="172">
        <v>48</v>
      </c>
      <c r="B265" s="173" t="s">
        <v>590</v>
      </c>
      <c r="C265" s="188" t="s">
        <v>591</v>
      </c>
      <c r="D265" s="174" t="s">
        <v>445</v>
      </c>
      <c r="E265" s="175">
        <v>10</v>
      </c>
      <c r="F265" s="176"/>
      <c r="G265" s="177">
        <f>ROUND(E265*F265,2)</f>
        <v>0</v>
      </c>
      <c r="H265" s="176"/>
      <c r="I265" s="177">
        <f>ROUND(E265*H265,2)</f>
        <v>0</v>
      </c>
      <c r="J265" s="176"/>
      <c r="K265" s="177">
        <f>ROUND(E265*J265,2)</f>
        <v>0</v>
      </c>
      <c r="L265" s="177">
        <v>21</v>
      </c>
      <c r="M265" s="177">
        <f>G265*(1+L265/100)</f>
        <v>0</v>
      </c>
      <c r="N265" s="175">
        <v>3.5619999999999999E-2</v>
      </c>
      <c r="O265" s="175">
        <f>ROUND(E265*N265,2)</f>
        <v>0.36</v>
      </c>
      <c r="P265" s="175">
        <v>0</v>
      </c>
      <c r="Q265" s="175">
        <f>ROUND(E265*P265,2)</f>
        <v>0</v>
      </c>
      <c r="R265" s="177" t="s">
        <v>475</v>
      </c>
      <c r="S265" s="177" t="s">
        <v>279</v>
      </c>
      <c r="T265" s="178" t="s">
        <v>279</v>
      </c>
      <c r="U265" s="159">
        <v>0.88292999999999999</v>
      </c>
      <c r="V265" s="159">
        <f>ROUND(E265*U265,2)</f>
        <v>8.83</v>
      </c>
      <c r="W265" s="159"/>
      <c r="X265" s="159" t="s">
        <v>298</v>
      </c>
      <c r="Y265" s="159" t="s">
        <v>281</v>
      </c>
      <c r="Z265" s="148"/>
      <c r="AA265" s="148"/>
      <c r="AB265" s="148"/>
      <c r="AC265" s="148"/>
      <c r="AD265" s="148"/>
      <c r="AE265" s="148"/>
      <c r="AF265" s="148"/>
      <c r="AG265" s="148" t="s">
        <v>299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270" t="s">
        <v>592</v>
      </c>
      <c r="D266" s="271"/>
      <c r="E266" s="271"/>
      <c r="F266" s="271"/>
      <c r="G266" s="271"/>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327</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79" t="str">
        <f>C266</f>
        <v>jakoukoliv maltou, z pomocného pracovního lešení o výšce podlahy do 1900 mm a pro zatížení do 1,5 kPa,</v>
      </c>
      <c r="BB266" s="148"/>
      <c r="BC266" s="148"/>
      <c r="BD266" s="148"/>
      <c r="BE266" s="148"/>
      <c r="BF266" s="148"/>
      <c r="BG266" s="148"/>
      <c r="BH266" s="148"/>
    </row>
    <row r="267" spans="1:60" outlineLevel="2" x14ac:dyDescent="0.2">
      <c r="A267" s="155"/>
      <c r="B267" s="156"/>
      <c r="C267" s="198" t="s">
        <v>593</v>
      </c>
      <c r="D267" s="193"/>
      <c r="E267" s="194">
        <v>10</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329</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72">
        <v>49</v>
      </c>
      <c r="B268" s="173" t="s">
        <v>594</v>
      </c>
      <c r="C268" s="188" t="s">
        <v>595</v>
      </c>
      <c r="D268" s="174" t="s">
        <v>374</v>
      </c>
      <c r="E268" s="175">
        <v>59.5</v>
      </c>
      <c r="F268" s="176"/>
      <c r="G268" s="177">
        <f>ROUND(E268*F268,2)</f>
        <v>0</v>
      </c>
      <c r="H268" s="176"/>
      <c r="I268" s="177">
        <f>ROUND(E268*H268,2)</f>
        <v>0</v>
      </c>
      <c r="J268" s="176"/>
      <c r="K268" s="177">
        <f>ROUND(E268*J268,2)</f>
        <v>0</v>
      </c>
      <c r="L268" s="177">
        <v>21</v>
      </c>
      <c r="M268" s="177">
        <f>G268*(1+L268/100)</f>
        <v>0</v>
      </c>
      <c r="N268" s="175">
        <v>4.7660000000000001E-2</v>
      </c>
      <c r="O268" s="175">
        <f>ROUND(E268*N268,2)</f>
        <v>2.84</v>
      </c>
      <c r="P268" s="175">
        <v>0</v>
      </c>
      <c r="Q268" s="175">
        <f>ROUND(E268*P268,2)</f>
        <v>0</v>
      </c>
      <c r="R268" s="177" t="s">
        <v>441</v>
      </c>
      <c r="S268" s="177" t="s">
        <v>279</v>
      </c>
      <c r="T268" s="178" t="s">
        <v>279</v>
      </c>
      <c r="U268" s="159">
        <v>0.84</v>
      </c>
      <c r="V268" s="159">
        <f>ROUND(E268*U268,2)</f>
        <v>49.98</v>
      </c>
      <c r="W268" s="159"/>
      <c r="X268" s="159" t="s">
        <v>298</v>
      </c>
      <c r="Y268" s="159" t="s">
        <v>281</v>
      </c>
      <c r="Z268" s="148"/>
      <c r="AA268" s="148"/>
      <c r="AB268" s="148"/>
      <c r="AC268" s="148"/>
      <c r="AD268" s="148"/>
      <c r="AE268" s="148"/>
      <c r="AF268" s="148"/>
      <c r="AG268" s="148" t="s">
        <v>299</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198" t="s">
        <v>596</v>
      </c>
      <c r="D269" s="193"/>
      <c r="E269" s="194">
        <v>38.72</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329</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8" t="s">
        <v>597</v>
      </c>
      <c r="D270" s="193"/>
      <c r="E270" s="194">
        <v>20.78</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329</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99" t="s">
        <v>341</v>
      </c>
      <c r="D271" s="195"/>
      <c r="E271" s="196">
        <v>59.5</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329</v>
      </c>
      <c r="AH271" s="148">
        <v>1</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50</v>
      </c>
      <c r="B272" s="173" t="s">
        <v>598</v>
      </c>
      <c r="C272" s="188" t="s">
        <v>599</v>
      </c>
      <c r="D272" s="174" t="s">
        <v>374</v>
      </c>
      <c r="E272" s="175">
        <v>8.0921599999999998</v>
      </c>
      <c r="F272" s="176"/>
      <c r="G272" s="177">
        <f>ROUND(E272*F272,2)</f>
        <v>0</v>
      </c>
      <c r="H272" s="176"/>
      <c r="I272" s="177">
        <f>ROUND(E272*H272,2)</f>
        <v>0</v>
      </c>
      <c r="J272" s="176"/>
      <c r="K272" s="177">
        <f>ROUND(E272*J272,2)</f>
        <v>0</v>
      </c>
      <c r="L272" s="177">
        <v>21</v>
      </c>
      <c r="M272" s="177">
        <f>G272*(1+L272/100)</f>
        <v>0</v>
      </c>
      <c r="N272" s="175">
        <v>5.3690000000000002E-2</v>
      </c>
      <c r="O272" s="175">
        <f>ROUND(E272*N272,2)</f>
        <v>0.43</v>
      </c>
      <c r="P272" s="175">
        <v>0</v>
      </c>
      <c r="Q272" s="175">
        <f>ROUND(E272*P272,2)</f>
        <v>0</v>
      </c>
      <c r="R272" s="177" t="s">
        <v>475</v>
      </c>
      <c r="S272" s="177" t="s">
        <v>279</v>
      </c>
      <c r="T272" s="178" t="s">
        <v>279</v>
      </c>
      <c r="U272" s="159">
        <v>1.17717</v>
      </c>
      <c r="V272" s="159">
        <f>ROUND(E272*U272,2)</f>
        <v>9.5299999999999994</v>
      </c>
      <c r="W272" s="159"/>
      <c r="X272" s="159" t="s">
        <v>298</v>
      </c>
      <c r="Y272" s="159" t="s">
        <v>281</v>
      </c>
      <c r="Z272" s="148"/>
      <c r="AA272" s="148"/>
      <c r="AB272" s="148"/>
      <c r="AC272" s="148"/>
      <c r="AD272" s="148"/>
      <c r="AE272" s="148"/>
      <c r="AF272" s="148"/>
      <c r="AG272" s="148" t="s">
        <v>299</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70" t="s">
        <v>600</v>
      </c>
      <c r="D273" s="271"/>
      <c r="E273" s="271"/>
      <c r="F273" s="271"/>
      <c r="G273" s="271"/>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327</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79" t="str">
        <f>C273</f>
        <v>okenního nebo dveřního, z pomocného pracovního lešení o výšce podlahy do 1900 mm a pro zatížení do 1,5 kPa,</v>
      </c>
      <c r="BB273" s="148"/>
      <c r="BC273" s="148"/>
      <c r="BD273" s="148"/>
      <c r="BE273" s="148"/>
      <c r="BF273" s="148"/>
      <c r="BG273" s="148"/>
      <c r="BH273" s="148"/>
    </row>
    <row r="274" spans="1:60" outlineLevel="2" x14ac:dyDescent="0.2">
      <c r="A274" s="155"/>
      <c r="B274" s="156"/>
      <c r="C274" s="198" t="s">
        <v>565</v>
      </c>
      <c r="D274" s="193"/>
      <c r="E274" s="194">
        <v>1.5022</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329</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8" t="s">
        <v>566</v>
      </c>
      <c r="D275" s="193"/>
      <c r="E275" s="194">
        <v>1.87775</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329</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8" t="s">
        <v>601</v>
      </c>
      <c r="D276" s="193"/>
      <c r="E276" s="194">
        <v>1.0342100000000001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329</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8" t="s">
        <v>602</v>
      </c>
      <c r="D277" s="193"/>
      <c r="E277" s="194">
        <v>3.6779999999999999</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329</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99" t="s">
        <v>341</v>
      </c>
      <c r="D278" s="195"/>
      <c r="E278" s="196">
        <v>8.0921599999999998</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329</v>
      </c>
      <c r="AH278" s="148">
        <v>1</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2">
        <v>51</v>
      </c>
      <c r="B279" s="173" t="s">
        <v>603</v>
      </c>
      <c r="C279" s="188" t="s">
        <v>604</v>
      </c>
      <c r="D279" s="174" t="s">
        <v>374</v>
      </c>
      <c r="E279" s="175">
        <v>67.592160000000007</v>
      </c>
      <c r="F279" s="176"/>
      <c r="G279" s="177">
        <f>ROUND(E279*F279,2)</f>
        <v>0</v>
      </c>
      <c r="H279" s="176"/>
      <c r="I279" s="177">
        <f>ROUND(E279*H279,2)</f>
        <v>0</v>
      </c>
      <c r="J279" s="176"/>
      <c r="K279" s="177">
        <f>ROUND(E279*J279,2)</f>
        <v>0</v>
      </c>
      <c r="L279" s="177">
        <v>21</v>
      </c>
      <c r="M279" s="177">
        <f>G279*(1+L279/100)</f>
        <v>0</v>
      </c>
      <c r="N279" s="175">
        <v>0</v>
      </c>
      <c r="O279" s="175">
        <f>ROUND(E279*N279,2)</f>
        <v>0</v>
      </c>
      <c r="P279" s="175">
        <v>0</v>
      </c>
      <c r="Q279" s="175">
        <f>ROUND(E279*P279,2)</f>
        <v>0</v>
      </c>
      <c r="R279" s="177"/>
      <c r="S279" s="177" t="s">
        <v>297</v>
      </c>
      <c r="T279" s="178" t="s">
        <v>280</v>
      </c>
      <c r="U279" s="159">
        <v>1.1100000000000001</v>
      </c>
      <c r="V279" s="159">
        <f>ROUND(E279*U279,2)</f>
        <v>75.03</v>
      </c>
      <c r="W279" s="159"/>
      <c r="X279" s="159" t="s">
        <v>298</v>
      </c>
      <c r="Y279" s="159" t="s">
        <v>281</v>
      </c>
      <c r="Z279" s="148"/>
      <c r="AA279" s="148"/>
      <c r="AB279" s="148"/>
      <c r="AC279" s="148"/>
      <c r="AD279" s="148"/>
      <c r="AE279" s="148"/>
      <c r="AF279" s="148"/>
      <c r="AG279" s="148" t="s">
        <v>299</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259" t="s">
        <v>375</v>
      </c>
      <c r="D280" s="260"/>
      <c r="E280" s="260"/>
      <c r="F280" s="260"/>
      <c r="G280" s="260"/>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284</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261" t="s">
        <v>1361</v>
      </c>
      <c r="D281" s="262"/>
      <c r="E281" s="262"/>
      <c r="F281" s="262"/>
      <c r="G281" s="262"/>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284</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ht="33.75" outlineLevel="3" x14ac:dyDescent="0.2">
      <c r="A282" s="155"/>
      <c r="B282" s="156"/>
      <c r="C282" s="261" t="s">
        <v>605</v>
      </c>
      <c r="D282" s="262"/>
      <c r="E282" s="262"/>
      <c r="F282" s="262"/>
      <c r="G282" s="262"/>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284</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79" t="str">
        <f t="shared" ref="BA282:BA287" si="0">C282</f>
        <v>U fasády bude plně respektována dochovaná historická architektonická úprava (a to jak celek, tak i jednotlivé architektonické prvky), lokálně lze odstranit pouze nesoudržné nebo výrazně poškozené části omítek. Plošné otloukání omítek není akceptovatelné. Soudržné plochy omítek, stejně tak i přídržné jádro omítek v případě odpadnutí jeho štukového líce tedy nebudou odstraňovány.</v>
      </c>
      <c r="BB282" s="148"/>
      <c r="BC282" s="148"/>
      <c r="BD282" s="148"/>
      <c r="BE282" s="148"/>
      <c r="BF282" s="148"/>
      <c r="BG282" s="148"/>
      <c r="BH282" s="148"/>
    </row>
    <row r="283" spans="1:60" ht="67.5" outlineLevel="3" x14ac:dyDescent="0.2">
      <c r="A283" s="155"/>
      <c r="B283" s="156"/>
      <c r="C283" s="261" t="s">
        <v>606</v>
      </c>
      <c r="D283" s="262"/>
      <c r="E283" s="262"/>
      <c r="F283" s="262"/>
      <c r="G283" s="262"/>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284</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79" t="str">
        <f t="shared" si="0"/>
        <v>b. Vápennou maltu, která bude užita k opravě omítek, je možné obohatit o metakaolinové či pucolánové příměsi, které při zachování prodyšnosti zlepšují některé vlastnosti vápenných malt (vyšší odolnost proti vlhkosti, vyšší pevnost, odolnost proti působení mrazu, solí). Vápennou maltu lze kvůli dostatečné pružnosti a odolnosti obohatit následujícími hydraulickými přísadami: cementem, bílým cementem nebo trasovým vápnem, maximálně však do 15 % celkového objemu pojiva. Nelze použít pytlované cementové směsi, které obsahují i další, v historickém stavebnictví cizorodé přísady jako jsou stavební lepidla apod. Vápenné směsi pro použití na historických stavbách s hydraulickými přísadami do 15 % celkového objemu, které nevyžadují cementový podhoz, lze rovněž akceptovat.</v>
      </c>
      <c r="BB283" s="148"/>
      <c r="BC283" s="148"/>
      <c r="BD283" s="148"/>
      <c r="BE283" s="148"/>
      <c r="BF283" s="148"/>
      <c r="BG283" s="148"/>
      <c r="BH283" s="148"/>
    </row>
    <row r="284" spans="1:60" ht="33.75" outlineLevel="3" x14ac:dyDescent="0.2">
      <c r="A284" s="155"/>
      <c r="B284" s="156"/>
      <c r="C284" s="261" t="s">
        <v>607</v>
      </c>
      <c r="D284" s="262"/>
      <c r="E284" s="262"/>
      <c r="F284" s="262"/>
      <c r="G284" s="262"/>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284</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79" t="str">
        <f t="shared" si="0"/>
        <v>c. Omítka bude nahazována přímo na stěnu, nebudou při tom použity žádné novodobé podkladní prostředky (jako např. perlinka). Omítky nebudou srovnávány latěmi. Přechody mezi stávající a doplňovanou omítkou budou přebroušeny, aby povrch nových a stávajících částí omítek na sebe plynule bez přechodů navazoval.</v>
      </c>
      <c r="BB284" s="148"/>
      <c r="BC284" s="148"/>
      <c r="BD284" s="148"/>
      <c r="BE284" s="148"/>
      <c r="BF284" s="148"/>
      <c r="BG284" s="148"/>
      <c r="BH284" s="148"/>
    </row>
    <row r="285" spans="1:60" ht="22.5" outlineLevel="3" x14ac:dyDescent="0.2">
      <c r="A285" s="155"/>
      <c r="B285" s="156"/>
      <c r="C285" s="261" t="s">
        <v>608</v>
      </c>
      <c r="D285" s="262"/>
      <c r="E285" s="262"/>
      <c r="F285" s="262"/>
      <c r="G285" s="262"/>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284</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79" t="str">
        <f t="shared" si="0"/>
        <v>d. Vybraná barevnost bude odsouhlasena na základě vzorku provedeného přímo na fasádě, a to za účasti zástupců památkové péče, o jednání bude proveden zápis.</v>
      </c>
      <c r="BB285" s="148"/>
      <c r="BC285" s="148"/>
      <c r="BD285" s="148"/>
      <c r="BE285" s="148"/>
      <c r="BF285" s="148"/>
      <c r="BG285" s="148"/>
      <c r="BH285" s="148"/>
    </row>
    <row r="286" spans="1:60" ht="33.75" outlineLevel="3" x14ac:dyDescent="0.2">
      <c r="A286" s="155"/>
      <c r="B286" s="156"/>
      <c r="C286" s="261" t="s">
        <v>609</v>
      </c>
      <c r="D286" s="262"/>
      <c r="E286" s="262"/>
      <c r="F286" s="262"/>
      <c r="G286" s="262"/>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284</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79" t="str">
        <f t="shared" si="0"/>
        <v>Na základě detailních výkresů dokumentace pro provedení stavby bude před realizací upřesněno v rámci dílenské dokumentace zhotovitele grafické znázornění v měřítku 1:5 navrhovaných nových výplní, prvků a doplňků. Budou specifikovány profilace, rozměry, ateriály, kování a povrchová úprava detailů.</v>
      </c>
      <c r="BB286" s="148"/>
      <c r="BC286" s="148"/>
      <c r="BD286" s="148"/>
      <c r="BE286" s="148"/>
      <c r="BF286" s="148"/>
      <c r="BG286" s="148"/>
      <c r="BH286" s="148"/>
    </row>
    <row r="287" spans="1:60" ht="22.5" outlineLevel="3" x14ac:dyDescent="0.2">
      <c r="A287" s="155"/>
      <c r="B287" s="156"/>
      <c r="C287" s="261" t="s">
        <v>610</v>
      </c>
      <c r="D287" s="262"/>
      <c r="E287" s="262"/>
      <c r="F287" s="262"/>
      <c r="G287" s="262"/>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284</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79" t="str">
        <f t="shared" si="0"/>
        <v>Před realizací budou předloženy i kladečské plány zádlažby nebo detailní složení omítek včetně techniky nanášení omítek na omítané povrchy.</v>
      </c>
      <c r="BB287" s="148"/>
      <c r="BC287" s="148"/>
      <c r="BD287" s="148"/>
      <c r="BE287" s="148"/>
      <c r="BF287" s="148"/>
      <c r="BG287" s="148"/>
      <c r="BH287" s="148"/>
    </row>
    <row r="288" spans="1:60" outlineLevel="2" x14ac:dyDescent="0.2">
      <c r="A288" s="155"/>
      <c r="B288" s="156"/>
      <c r="C288" s="198" t="s">
        <v>611</v>
      </c>
      <c r="D288" s="193"/>
      <c r="E288" s="194">
        <v>59.5</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329</v>
      </c>
      <c r="AH288" s="148">
        <v>5</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8" t="s">
        <v>612</v>
      </c>
      <c r="D289" s="193"/>
      <c r="E289" s="194">
        <v>8.0921599999999998</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329</v>
      </c>
      <c r="AH289" s="148">
        <v>5</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52</v>
      </c>
      <c r="B290" s="173" t="s">
        <v>613</v>
      </c>
      <c r="C290" s="188" t="s">
        <v>614</v>
      </c>
      <c r="D290" s="174" t="s">
        <v>374</v>
      </c>
      <c r="E290" s="175">
        <v>202.77649</v>
      </c>
      <c r="F290" s="176"/>
      <c r="G290" s="177">
        <f>ROUND(E290*F290,2)</f>
        <v>0</v>
      </c>
      <c r="H290" s="176"/>
      <c r="I290" s="177">
        <f>ROUND(E290*H290,2)</f>
        <v>0</v>
      </c>
      <c r="J290" s="176"/>
      <c r="K290" s="177">
        <f>ROUND(E290*J290,2)</f>
        <v>0</v>
      </c>
      <c r="L290" s="177">
        <v>21</v>
      </c>
      <c r="M290" s="177">
        <f>G290*(1+L290/100)</f>
        <v>0</v>
      </c>
      <c r="N290" s="175">
        <v>1.3390000000000001E-2</v>
      </c>
      <c r="O290" s="175">
        <f>ROUND(E290*N290,2)</f>
        <v>2.72</v>
      </c>
      <c r="P290" s="175">
        <v>0</v>
      </c>
      <c r="Q290" s="175">
        <f>ROUND(E290*P290,2)</f>
        <v>0</v>
      </c>
      <c r="R290" s="177"/>
      <c r="S290" s="177" t="s">
        <v>297</v>
      </c>
      <c r="T290" s="178" t="s">
        <v>280</v>
      </c>
      <c r="U290" s="159">
        <v>8.831E-2</v>
      </c>
      <c r="V290" s="159">
        <f>ROUND(E290*U290,2)</f>
        <v>17.91</v>
      </c>
      <c r="W290" s="159"/>
      <c r="X290" s="159" t="s">
        <v>298</v>
      </c>
      <c r="Y290" s="159" t="s">
        <v>281</v>
      </c>
      <c r="Z290" s="148"/>
      <c r="AA290" s="148"/>
      <c r="AB290" s="148"/>
      <c r="AC290" s="148"/>
      <c r="AD290" s="148"/>
      <c r="AE290" s="148"/>
      <c r="AF290" s="148"/>
      <c r="AG290" s="148" t="s">
        <v>299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198" t="s">
        <v>615</v>
      </c>
      <c r="D291" s="193"/>
      <c r="E291" s="194">
        <v>178.5</v>
      </c>
      <c r="F291" s="159"/>
      <c r="G291" s="1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329</v>
      </c>
      <c r="AH291" s="148">
        <v>5</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98" t="s">
        <v>616</v>
      </c>
      <c r="D292" s="193"/>
      <c r="E292" s="194">
        <v>24.276489999999999</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329</v>
      </c>
      <c r="AH292" s="148">
        <v>5</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x14ac:dyDescent="0.2">
      <c r="A293" s="165" t="s">
        <v>274</v>
      </c>
      <c r="B293" s="166" t="s">
        <v>151</v>
      </c>
      <c r="C293" s="187" t="s">
        <v>152</v>
      </c>
      <c r="D293" s="167"/>
      <c r="E293" s="168"/>
      <c r="F293" s="169"/>
      <c r="G293" s="169">
        <f>SUMIF(AG294:AG440,"&lt;&gt;NOR",G294:G440)</f>
        <v>0</v>
      </c>
      <c r="H293" s="169"/>
      <c r="I293" s="169">
        <f>SUM(I294:I440)</f>
        <v>0</v>
      </c>
      <c r="J293" s="169"/>
      <c r="K293" s="169">
        <f>SUM(K294:K440)</f>
        <v>0</v>
      </c>
      <c r="L293" s="169"/>
      <c r="M293" s="169">
        <f>SUM(M294:M440)</f>
        <v>0</v>
      </c>
      <c r="N293" s="168"/>
      <c r="O293" s="168">
        <f>SUM(O294:O440)</f>
        <v>27.02</v>
      </c>
      <c r="P293" s="168"/>
      <c r="Q293" s="168">
        <f>SUM(Q294:Q440)</f>
        <v>0</v>
      </c>
      <c r="R293" s="169"/>
      <c r="S293" s="169"/>
      <c r="T293" s="170"/>
      <c r="U293" s="164"/>
      <c r="V293" s="164">
        <f>SUM(V294:V440)</f>
        <v>1431.5200000000002</v>
      </c>
      <c r="W293" s="164"/>
      <c r="X293" s="164"/>
      <c r="Y293" s="164"/>
      <c r="AG293" t="s">
        <v>275</v>
      </c>
    </row>
    <row r="294" spans="1:60" ht="22.5" outlineLevel="1" x14ac:dyDescent="0.2">
      <c r="A294" s="172">
        <v>53</v>
      </c>
      <c r="B294" s="173" t="s">
        <v>617</v>
      </c>
      <c r="C294" s="188" t="s">
        <v>618</v>
      </c>
      <c r="D294" s="174" t="s">
        <v>374</v>
      </c>
      <c r="E294" s="175">
        <v>383.38177000000002</v>
      </c>
      <c r="F294" s="176"/>
      <c r="G294" s="177">
        <f>ROUND(E294*F294,2)</f>
        <v>0</v>
      </c>
      <c r="H294" s="176"/>
      <c r="I294" s="177">
        <f>ROUND(E294*H294,2)</f>
        <v>0</v>
      </c>
      <c r="J294" s="176"/>
      <c r="K294" s="177">
        <f>ROUND(E294*J294,2)</f>
        <v>0</v>
      </c>
      <c r="L294" s="177">
        <v>21</v>
      </c>
      <c r="M294" s="177">
        <f>G294*(1+L294/100)</f>
        <v>0</v>
      </c>
      <c r="N294" s="175">
        <v>3.2000000000000003E-4</v>
      </c>
      <c r="O294" s="175">
        <f>ROUND(E294*N294,2)</f>
        <v>0.12</v>
      </c>
      <c r="P294" s="175">
        <v>0</v>
      </c>
      <c r="Q294" s="175">
        <f>ROUND(E294*P294,2)</f>
        <v>0</v>
      </c>
      <c r="R294" s="177" t="s">
        <v>441</v>
      </c>
      <c r="S294" s="177" t="s">
        <v>279</v>
      </c>
      <c r="T294" s="178" t="s">
        <v>279</v>
      </c>
      <c r="U294" s="159">
        <v>7.0000000000000007E-2</v>
      </c>
      <c r="V294" s="159">
        <f>ROUND(E294*U294,2)</f>
        <v>26.84</v>
      </c>
      <c r="W294" s="159"/>
      <c r="X294" s="159" t="s">
        <v>298</v>
      </c>
      <c r="Y294" s="159" t="s">
        <v>281</v>
      </c>
      <c r="Z294" s="148"/>
      <c r="AA294" s="148"/>
      <c r="AB294" s="148"/>
      <c r="AC294" s="148"/>
      <c r="AD294" s="148"/>
      <c r="AE294" s="148"/>
      <c r="AF294" s="148"/>
      <c r="AG294" s="148" t="s">
        <v>299</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2" x14ac:dyDescent="0.2">
      <c r="A295" s="155"/>
      <c r="B295" s="156"/>
      <c r="C295" s="270" t="s">
        <v>619</v>
      </c>
      <c r="D295" s="271"/>
      <c r="E295" s="271"/>
      <c r="F295" s="271"/>
      <c r="G295" s="271"/>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327</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198" t="s">
        <v>620</v>
      </c>
      <c r="D296" s="193"/>
      <c r="E296" s="194">
        <v>383.38177000000002</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329</v>
      </c>
      <c r="AH296" s="148">
        <v>5</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2">
        <v>54</v>
      </c>
      <c r="B297" s="173" t="s">
        <v>621</v>
      </c>
      <c r="C297" s="188" t="s">
        <v>622</v>
      </c>
      <c r="D297" s="174" t="s">
        <v>374</v>
      </c>
      <c r="E297" s="175">
        <v>78.86139</v>
      </c>
      <c r="F297" s="176"/>
      <c r="G297" s="177">
        <f>ROUND(E297*F297,2)</f>
        <v>0</v>
      </c>
      <c r="H297" s="176"/>
      <c r="I297" s="177">
        <f>ROUND(E297*H297,2)</f>
        <v>0</v>
      </c>
      <c r="J297" s="176"/>
      <c r="K297" s="177">
        <f>ROUND(E297*J297,2)</f>
        <v>0</v>
      </c>
      <c r="L297" s="177">
        <v>21</v>
      </c>
      <c r="M297" s="177">
        <f>G297*(1+L297/100)</f>
        <v>0</v>
      </c>
      <c r="N297" s="175">
        <v>4.0000000000000003E-5</v>
      </c>
      <c r="O297" s="175">
        <f>ROUND(E297*N297,2)</f>
        <v>0</v>
      </c>
      <c r="P297" s="175">
        <v>0</v>
      </c>
      <c r="Q297" s="175">
        <f>ROUND(E297*P297,2)</f>
        <v>0</v>
      </c>
      <c r="R297" s="177" t="s">
        <v>441</v>
      </c>
      <c r="S297" s="177" t="s">
        <v>279</v>
      </c>
      <c r="T297" s="178" t="s">
        <v>279</v>
      </c>
      <c r="U297" s="159">
        <v>7.8E-2</v>
      </c>
      <c r="V297" s="159">
        <f>ROUND(E297*U297,2)</f>
        <v>6.15</v>
      </c>
      <c r="W297" s="159"/>
      <c r="X297" s="159" t="s">
        <v>298</v>
      </c>
      <c r="Y297" s="159" t="s">
        <v>281</v>
      </c>
      <c r="Z297" s="148"/>
      <c r="AA297" s="148"/>
      <c r="AB297" s="148"/>
      <c r="AC297" s="148"/>
      <c r="AD297" s="148"/>
      <c r="AE297" s="148"/>
      <c r="AF297" s="148"/>
      <c r="AG297" s="148" t="s">
        <v>299</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ht="22.5" outlineLevel="2" x14ac:dyDescent="0.2">
      <c r="A298" s="155"/>
      <c r="B298" s="156"/>
      <c r="C298" s="270" t="s">
        <v>623</v>
      </c>
      <c r="D298" s="271"/>
      <c r="E298" s="271"/>
      <c r="F298" s="271"/>
      <c r="G298" s="271"/>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327</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79" t="str">
        <f>C298</f>
        <v>s rámy a zárubněmi, zábradlí, předmětů oplechování apod., které se zřizují ještě před úpravami povrchu, před jejich znečištěním při úpravách povrchu nástřikem plastických (lepivých) maltovin</v>
      </c>
      <c r="BB298" s="148"/>
      <c r="BC298" s="148"/>
      <c r="BD298" s="148"/>
      <c r="BE298" s="148"/>
      <c r="BF298" s="148"/>
      <c r="BG298" s="148"/>
      <c r="BH298" s="148"/>
    </row>
    <row r="299" spans="1:60" outlineLevel="2" x14ac:dyDescent="0.2">
      <c r="A299" s="155"/>
      <c r="B299" s="156"/>
      <c r="C299" s="198" t="s">
        <v>624</v>
      </c>
      <c r="D299" s="193"/>
      <c r="E299" s="194"/>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329</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8" t="s">
        <v>625</v>
      </c>
      <c r="D300" s="193"/>
      <c r="E300" s="194">
        <v>46.295999999999999</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329</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8" t="s">
        <v>626</v>
      </c>
      <c r="D301" s="193"/>
      <c r="E301" s="194">
        <v>5.1757499999999999</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329</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98" t="s">
        <v>627</v>
      </c>
      <c r="D302" s="193"/>
      <c r="E302" s="194">
        <v>10.368</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329</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198" t="s">
        <v>628</v>
      </c>
      <c r="D303" s="193"/>
      <c r="E303" s="194">
        <v>4.68</v>
      </c>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329</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198" t="s">
        <v>629</v>
      </c>
      <c r="D304" s="193"/>
      <c r="E304" s="194">
        <v>2.4420000000000002</v>
      </c>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329</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98" t="s">
        <v>630</v>
      </c>
      <c r="D305" s="193"/>
      <c r="E305" s="194">
        <v>9.8996399999999998</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329</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199" t="s">
        <v>341</v>
      </c>
      <c r="D306" s="195"/>
      <c r="E306" s="196">
        <v>78.86139</v>
      </c>
      <c r="F306" s="159"/>
      <c r="G306" s="159"/>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329</v>
      </c>
      <c r="AH306" s="148">
        <v>1</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72">
        <v>55</v>
      </c>
      <c r="B307" s="173" t="s">
        <v>631</v>
      </c>
      <c r="C307" s="188" t="s">
        <v>632</v>
      </c>
      <c r="D307" s="174" t="s">
        <v>374</v>
      </c>
      <c r="E307" s="175">
        <v>4.7512499999999998</v>
      </c>
      <c r="F307" s="176"/>
      <c r="G307" s="177">
        <f>ROUND(E307*F307,2)</f>
        <v>0</v>
      </c>
      <c r="H307" s="176"/>
      <c r="I307" s="177">
        <f>ROUND(E307*H307,2)</f>
        <v>0</v>
      </c>
      <c r="J307" s="176"/>
      <c r="K307" s="177">
        <f>ROUND(E307*J307,2)</f>
        <v>0</v>
      </c>
      <c r="L307" s="177">
        <v>21</v>
      </c>
      <c r="M307" s="177">
        <f>G307*(1+L307/100)</f>
        <v>0</v>
      </c>
      <c r="N307" s="175">
        <v>4.2999999999999999E-4</v>
      </c>
      <c r="O307" s="175">
        <f>ROUND(E307*N307,2)</f>
        <v>0</v>
      </c>
      <c r="P307" s="175">
        <v>0</v>
      </c>
      <c r="Q307" s="175">
        <f>ROUND(E307*P307,2)</f>
        <v>0</v>
      </c>
      <c r="R307" s="177" t="s">
        <v>441</v>
      </c>
      <c r="S307" s="177" t="s">
        <v>279</v>
      </c>
      <c r="T307" s="178" t="s">
        <v>279</v>
      </c>
      <c r="U307" s="159">
        <v>0.25</v>
      </c>
      <c r="V307" s="159">
        <f>ROUND(E307*U307,2)</f>
        <v>1.19</v>
      </c>
      <c r="W307" s="159"/>
      <c r="X307" s="159" t="s">
        <v>298</v>
      </c>
      <c r="Y307" s="159" t="s">
        <v>281</v>
      </c>
      <c r="Z307" s="148"/>
      <c r="AA307" s="148"/>
      <c r="AB307" s="148"/>
      <c r="AC307" s="148"/>
      <c r="AD307" s="148"/>
      <c r="AE307" s="148"/>
      <c r="AF307" s="148"/>
      <c r="AG307" s="148" t="s">
        <v>299</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270" t="s">
        <v>633</v>
      </c>
      <c r="D308" s="271"/>
      <c r="E308" s="271"/>
      <c r="F308" s="271"/>
      <c r="G308" s="271"/>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327</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198" t="s">
        <v>634</v>
      </c>
      <c r="D309" s="193"/>
      <c r="E309" s="194">
        <v>4.7512499999999998</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329</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72">
        <v>56</v>
      </c>
      <c r="B310" s="173" t="s">
        <v>635</v>
      </c>
      <c r="C310" s="188" t="s">
        <v>636</v>
      </c>
      <c r="D310" s="174" t="s">
        <v>374</v>
      </c>
      <c r="E310" s="175">
        <v>21.95804</v>
      </c>
      <c r="F310" s="176"/>
      <c r="G310" s="177">
        <f>ROUND(E310*F310,2)</f>
        <v>0</v>
      </c>
      <c r="H310" s="176"/>
      <c r="I310" s="177">
        <f>ROUND(E310*H310,2)</f>
        <v>0</v>
      </c>
      <c r="J310" s="176"/>
      <c r="K310" s="177">
        <f>ROUND(E310*J310,2)</f>
        <v>0</v>
      </c>
      <c r="L310" s="177">
        <v>21</v>
      </c>
      <c r="M310" s="177">
        <f>G310*(1+L310/100)</f>
        <v>0</v>
      </c>
      <c r="N310" s="175">
        <v>5.5999999999999995E-4</v>
      </c>
      <c r="O310" s="175">
        <f>ROUND(E310*N310,2)</f>
        <v>0.01</v>
      </c>
      <c r="P310" s="175">
        <v>0</v>
      </c>
      <c r="Q310" s="175">
        <f>ROUND(E310*P310,2)</f>
        <v>0</v>
      </c>
      <c r="R310" s="177" t="s">
        <v>441</v>
      </c>
      <c r="S310" s="177" t="s">
        <v>279</v>
      </c>
      <c r="T310" s="178" t="s">
        <v>279</v>
      </c>
      <c r="U310" s="159">
        <v>0.35269</v>
      </c>
      <c r="V310" s="159">
        <f>ROUND(E310*U310,2)</f>
        <v>7.74</v>
      </c>
      <c r="W310" s="159"/>
      <c r="X310" s="159" t="s">
        <v>298</v>
      </c>
      <c r="Y310" s="159" t="s">
        <v>281</v>
      </c>
      <c r="Z310" s="148"/>
      <c r="AA310" s="148"/>
      <c r="AB310" s="148"/>
      <c r="AC310" s="148"/>
      <c r="AD310" s="148"/>
      <c r="AE310" s="148"/>
      <c r="AF310" s="148"/>
      <c r="AG310" s="148" t="s">
        <v>299</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270" t="s">
        <v>633</v>
      </c>
      <c r="D311" s="271"/>
      <c r="E311" s="271"/>
      <c r="F311" s="271"/>
      <c r="G311" s="271"/>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327</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198" t="s">
        <v>637</v>
      </c>
      <c r="D312" s="193"/>
      <c r="E312" s="194"/>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329</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8" t="s">
        <v>638</v>
      </c>
      <c r="D313" s="193"/>
      <c r="E313" s="194">
        <v>16.9024</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329</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8" t="s">
        <v>639</v>
      </c>
      <c r="D314" s="193"/>
      <c r="E314" s="194">
        <v>3.718</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329</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8" t="s">
        <v>640</v>
      </c>
      <c r="D315" s="193"/>
      <c r="E315" s="194">
        <v>1.3376399999999999</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329</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9" t="s">
        <v>341</v>
      </c>
      <c r="D316" s="195"/>
      <c r="E316" s="196">
        <v>21.95804</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329</v>
      </c>
      <c r="AH316" s="148">
        <v>1</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72">
        <v>57</v>
      </c>
      <c r="B317" s="173" t="s">
        <v>641</v>
      </c>
      <c r="C317" s="188" t="s">
        <v>642</v>
      </c>
      <c r="D317" s="174" t="s">
        <v>374</v>
      </c>
      <c r="E317" s="175">
        <v>12.276249999999999</v>
      </c>
      <c r="F317" s="176"/>
      <c r="G317" s="177">
        <f>ROUND(E317*F317,2)</f>
        <v>0</v>
      </c>
      <c r="H317" s="176"/>
      <c r="I317" s="177">
        <f>ROUND(E317*H317,2)</f>
        <v>0</v>
      </c>
      <c r="J317" s="176"/>
      <c r="K317" s="177">
        <f>ROUND(E317*J317,2)</f>
        <v>0</v>
      </c>
      <c r="L317" s="177">
        <v>21</v>
      </c>
      <c r="M317" s="177">
        <f>G317*(1+L317/100)</f>
        <v>0</v>
      </c>
      <c r="N317" s="175">
        <v>8.8000000000000003E-4</v>
      </c>
      <c r="O317" s="175">
        <f>ROUND(E317*N317,2)</f>
        <v>0.01</v>
      </c>
      <c r="P317" s="175">
        <v>0</v>
      </c>
      <c r="Q317" s="175">
        <f>ROUND(E317*P317,2)</f>
        <v>0</v>
      </c>
      <c r="R317" s="177" t="s">
        <v>441</v>
      </c>
      <c r="S317" s="177" t="s">
        <v>279</v>
      </c>
      <c r="T317" s="178" t="s">
        <v>279</v>
      </c>
      <c r="U317" s="159">
        <v>0.3</v>
      </c>
      <c r="V317" s="159">
        <f>ROUND(E317*U317,2)</f>
        <v>3.68</v>
      </c>
      <c r="W317" s="159"/>
      <c r="X317" s="159" t="s">
        <v>298</v>
      </c>
      <c r="Y317" s="159" t="s">
        <v>281</v>
      </c>
      <c r="Z317" s="148"/>
      <c r="AA317" s="148"/>
      <c r="AB317" s="148"/>
      <c r="AC317" s="148"/>
      <c r="AD317" s="148"/>
      <c r="AE317" s="148"/>
      <c r="AF317" s="148"/>
      <c r="AG317" s="148" t="s">
        <v>299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70" t="s">
        <v>633</v>
      </c>
      <c r="D318" s="271"/>
      <c r="E318" s="271"/>
      <c r="F318" s="271"/>
      <c r="G318" s="271"/>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327</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198" t="s">
        <v>643</v>
      </c>
      <c r="D319" s="193"/>
      <c r="E319" s="194">
        <v>12.276249999999999</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329</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2">
        <v>58</v>
      </c>
      <c r="B320" s="173" t="s">
        <v>644</v>
      </c>
      <c r="C320" s="188" t="s">
        <v>645</v>
      </c>
      <c r="D320" s="174" t="s">
        <v>374</v>
      </c>
      <c r="E320" s="175">
        <v>21.95804</v>
      </c>
      <c r="F320" s="176"/>
      <c r="G320" s="177">
        <f>ROUND(E320*F320,2)</f>
        <v>0</v>
      </c>
      <c r="H320" s="176"/>
      <c r="I320" s="177">
        <f>ROUND(E320*H320,2)</f>
        <v>0</v>
      </c>
      <c r="J320" s="176"/>
      <c r="K320" s="177">
        <f>ROUND(E320*J320,2)</f>
        <v>0</v>
      </c>
      <c r="L320" s="177">
        <v>21</v>
      </c>
      <c r="M320" s="177">
        <f>G320*(1+L320/100)</f>
        <v>0</v>
      </c>
      <c r="N320" s="175">
        <v>6.6549999999999998E-2</v>
      </c>
      <c r="O320" s="175">
        <f>ROUND(E320*N320,2)</f>
        <v>1.46</v>
      </c>
      <c r="P320" s="175">
        <v>0</v>
      </c>
      <c r="Q320" s="175">
        <f>ROUND(E320*P320,2)</f>
        <v>0</v>
      </c>
      <c r="R320" s="177" t="s">
        <v>441</v>
      </c>
      <c r="S320" s="177" t="s">
        <v>279</v>
      </c>
      <c r="T320" s="178" t="s">
        <v>279</v>
      </c>
      <c r="U320" s="159">
        <v>2.21</v>
      </c>
      <c r="V320" s="159">
        <f>ROUND(E320*U320,2)</f>
        <v>48.53</v>
      </c>
      <c r="W320" s="159"/>
      <c r="X320" s="159" t="s">
        <v>298</v>
      </c>
      <c r="Y320" s="159" t="s">
        <v>281</v>
      </c>
      <c r="Z320" s="148"/>
      <c r="AA320" s="148"/>
      <c r="AB320" s="148"/>
      <c r="AC320" s="148"/>
      <c r="AD320" s="148"/>
      <c r="AE320" s="148"/>
      <c r="AF320" s="148"/>
      <c r="AG320" s="148" t="s">
        <v>299</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198" t="s">
        <v>637</v>
      </c>
      <c r="D321" s="193"/>
      <c r="E321" s="194"/>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329</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8" t="s">
        <v>638</v>
      </c>
      <c r="D322" s="193"/>
      <c r="E322" s="194">
        <v>16.9024</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329</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8" t="s">
        <v>639</v>
      </c>
      <c r="D323" s="193"/>
      <c r="E323" s="194">
        <v>3.718</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329</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8" t="s">
        <v>640</v>
      </c>
      <c r="D324" s="193"/>
      <c r="E324" s="194">
        <v>1.3376399999999999</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329</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9" t="s">
        <v>341</v>
      </c>
      <c r="D325" s="195"/>
      <c r="E325" s="196">
        <v>21.95804</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329</v>
      </c>
      <c r="AH325" s="148">
        <v>1</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ht="33.75" outlineLevel="1" x14ac:dyDescent="0.2">
      <c r="A326" s="172">
        <v>59</v>
      </c>
      <c r="B326" s="173" t="s">
        <v>646</v>
      </c>
      <c r="C326" s="188" t="s">
        <v>647</v>
      </c>
      <c r="D326" s="174" t="s">
        <v>374</v>
      </c>
      <c r="E326" s="175">
        <v>383.38177000000002</v>
      </c>
      <c r="F326" s="176"/>
      <c r="G326" s="177">
        <f>ROUND(E326*F326,2)</f>
        <v>0</v>
      </c>
      <c r="H326" s="176"/>
      <c r="I326" s="177">
        <f>ROUND(E326*H326,2)</f>
        <v>0</v>
      </c>
      <c r="J326" s="176"/>
      <c r="K326" s="177">
        <f>ROUND(E326*J326,2)</f>
        <v>0</v>
      </c>
      <c r="L326" s="177">
        <v>21</v>
      </c>
      <c r="M326" s="177">
        <f>G326*(1+L326/100)</f>
        <v>0</v>
      </c>
      <c r="N326" s="175">
        <v>2.7910000000000001E-2</v>
      </c>
      <c r="O326" s="175">
        <f>ROUND(E326*N326,2)</f>
        <v>10.7</v>
      </c>
      <c r="P326" s="175">
        <v>0</v>
      </c>
      <c r="Q326" s="175">
        <f>ROUND(E326*P326,2)</f>
        <v>0</v>
      </c>
      <c r="R326" s="177" t="s">
        <v>475</v>
      </c>
      <c r="S326" s="177" t="s">
        <v>279</v>
      </c>
      <c r="T326" s="178" t="s">
        <v>279</v>
      </c>
      <c r="U326" s="159">
        <v>1.1100000000000001</v>
      </c>
      <c r="V326" s="159">
        <f>ROUND(E326*U326,2)</f>
        <v>425.55</v>
      </c>
      <c r="W326" s="159"/>
      <c r="X326" s="159" t="s">
        <v>298</v>
      </c>
      <c r="Y326" s="159" t="s">
        <v>281</v>
      </c>
      <c r="Z326" s="148"/>
      <c r="AA326" s="148"/>
      <c r="AB326" s="148"/>
      <c r="AC326" s="148"/>
      <c r="AD326" s="148"/>
      <c r="AE326" s="148"/>
      <c r="AF326" s="148"/>
      <c r="AG326" s="148" t="s">
        <v>299</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270" t="s">
        <v>648</v>
      </c>
      <c r="D327" s="271"/>
      <c r="E327" s="271"/>
      <c r="F327" s="271"/>
      <c r="G327" s="271"/>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327</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261" t="s">
        <v>649</v>
      </c>
      <c r="D328" s="262"/>
      <c r="E328" s="262"/>
      <c r="F328" s="262"/>
      <c r="G328" s="262"/>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284</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198" t="s">
        <v>624</v>
      </c>
      <c r="D329" s="193"/>
      <c r="E329" s="194"/>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329</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8" t="s">
        <v>650</v>
      </c>
      <c r="D330" s="193"/>
      <c r="E330" s="194"/>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329</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8" t="s">
        <v>651</v>
      </c>
      <c r="D331" s="193"/>
      <c r="E331" s="194">
        <v>112.111</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329</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8" t="s">
        <v>652</v>
      </c>
      <c r="D332" s="193"/>
      <c r="E332" s="194">
        <v>-38.58</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329</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8" t="s">
        <v>653</v>
      </c>
      <c r="D333" s="193"/>
      <c r="E333" s="194">
        <v>-4.3131300000000001</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329</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8" t="s">
        <v>654</v>
      </c>
      <c r="D334" s="193"/>
      <c r="E334" s="194">
        <v>35.498750000000001</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329</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8" t="s">
        <v>655</v>
      </c>
      <c r="D335" s="193"/>
      <c r="E335" s="194">
        <v>7.4418499999999996</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329</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9" t="s">
        <v>341</v>
      </c>
      <c r="D336" s="195"/>
      <c r="E336" s="196">
        <v>112.15846999999999</v>
      </c>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329</v>
      </c>
      <c r="AH336" s="148">
        <v>1</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8" t="s">
        <v>656</v>
      </c>
      <c r="D337" s="193"/>
      <c r="E337" s="194"/>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329</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8" t="s">
        <v>657</v>
      </c>
      <c r="D338" s="193"/>
      <c r="E338" s="194">
        <v>84.766999999999996</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329</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8" t="s">
        <v>658</v>
      </c>
      <c r="D339" s="193"/>
      <c r="E339" s="194">
        <v>-8.64</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329</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8" t="s">
        <v>659</v>
      </c>
      <c r="D340" s="193"/>
      <c r="E340" s="194">
        <v>8.3759999999999994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329</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8" t="s">
        <v>660</v>
      </c>
      <c r="D341" s="193"/>
      <c r="E341" s="194">
        <v>7.08</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329</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9" t="s">
        <v>341</v>
      </c>
      <c r="D342" s="195"/>
      <c r="E342" s="196">
        <v>91.582999999999998</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329</v>
      </c>
      <c r="AH342" s="148">
        <v>1</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98" t="s">
        <v>661</v>
      </c>
      <c r="D343" s="193"/>
      <c r="E343" s="194"/>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329</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198" t="s">
        <v>662</v>
      </c>
      <c r="D344" s="193"/>
      <c r="E344" s="194">
        <v>98.494</v>
      </c>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329</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8" t="s">
        <v>663</v>
      </c>
      <c r="D345" s="193"/>
      <c r="E345" s="194">
        <v>-3.9</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329</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8" t="s">
        <v>664</v>
      </c>
      <c r="D346" s="193"/>
      <c r="E346" s="194">
        <v>-2.0350000000000001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329</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8" t="s">
        <v>665</v>
      </c>
      <c r="D347" s="193"/>
      <c r="E347" s="194">
        <v>7.1689999999999996</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329</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8" t="s">
        <v>666</v>
      </c>
      <c r="D348" s="193"/>
      <c r="E348" s="194">
        <v>5.9279999999999999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329</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8" t="s">
        <v>667</v>
      </c>
      <c r="D349" s="193"/>
      <c r="E349" s="194">
        <v>8.85</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329</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9" t="s">
        <v>341</v>
      </c>
      <c r="D350" s="195"/>
      <c r="E350" s="196">
        <v>114.506</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329</v>
      </c>
      <c r="AH350" s="148">
        <v>1</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8" t="s">
        <v>668</v>
      </c>
      <c r="D351" s="193"/>
      <c r="E351" s="194"/>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329</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5"/>
      <c r="B352" s="156"/>
      <c r="C352" s="198" t="s">
        <v>669</v>
      </c>
      <c r="D352" s="193"/>
      <c r="E352" s="194">
        <v>62.68</v>
      </c>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329</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8" t="s">
        <v>670</v>
      </c>
      <c r="D353" s="193"/>
      <c r="E353" s="194">
        <v>-8.2497000000000007</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329</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8" t="s">
        <v>671</v>
      </c>
      <c r="D354" s="193"/>
      <c r="E354" s="194">
        <v>5.3940000000000001</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329</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8" t="s">
        <v>672</v>
      </c>
      <c r="D355" s="193"/>
      <c r="E355" s="194">
        <v>5.31</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329</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9" t="s">
        <v>341</v>
      </c>
      <c r="D356" s="195"/>
      <c r="E356" s="196">
        <v>65.134299999999996</v>
      </c>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329</v>
      </c>
      <c r="AH356" s="148">
        <v>1</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ht="33.75" outlineLevel="1" x14ac:dyDescent="0.2">
      <c r="A357" s="172">
        <v>60</v>
      </c>
      <c r="B357" s="173" t="s">
        <v>673</v>
      </c>
      <c r="C357" s="188" t="s">
        <v>674</v>
      </c>
      <c r="D357" s="174" t="s">
        <v>374</v>
      </c>
      <c r="E357" s="175">
        <v>65.874120000000005</v>
      </c>
      <c r="F357" s="176"/>
      <c r="G357" s="177">
        <f>ROUND(E357*F357,2)</f>
        <v>0</v>
      </c>
      <c r="H357" s="176"/>
      <c r="I357" s="177">
        <f>ROUND(E357*H357,2)</f>
        <v>0</v>
      </c>
      <c r="J357" s="176"/>
      <c r="K357" s="177">
        <f>ROUND(E357*J357,2)</f>
        <v>0</v>
      </c>
      <c r="L357" s="177">
        <v>21</v>
      </c>
      <c r="M357" s="177">
        <f>G357*(1+L357/100)</f>
        <v>0</v>
      </c>
      <c r="N357" s="175">
        <v>4.2439999999999999E-2</v>
      </c>
      <c r="O357" s="175">
        <f>ROUND(E357*N357,2)</f>
        <v>2.8</v>
      </c>
      <c r="P357" s="175">
        <v>0</v>
      </c>
      <c r="Q357" s="175">
        <f>ROUND(E357*P357,2)</f>
        <v>0</v>
      </c>
      <c r="R357" s="177" t="s">
        <v>475</v>
      </c>
      <c r="S357" s="177" t="s">
        <v>279</v>
      </c>
      <c r="T357" s="178" t="s">
        <v>279</v>
      </c>
      <c r="U357" s="159">
        <v>1.34</v>
      </c>
      <c r="V357" s="159">
        <f>ROUND(E357*U357,2)</f>
        <v>88.27</v>
      </c>
      <c r="W357" s="159"/>
      <c r="X357" s="159" t="s">
        <v>298</v>
      </c>
      <c r="Y357" s="159" t="s">
        <v>281</v>
      </c>
      <c r="Z357" s="148"/>
      <c r="AA357" s="148"/>
      <c r="AB357" s="148"/>
      <c r="AC357" s="148"/>
      <c r="AD357" s="148"/>
      <c r="AE357" s="148"/>
      <c r="AF357" s="148"/>
      <c r="AG357" s="148" t="s">
        <v>299</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270" t="s">
        <v>648</v>
      </c>
      <c r="D358" s="271"/>
      <c r="E358" s="271"/>
      <c r="F358" s="271"/>
      <c r="G358" s="271"/>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327</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261" t="s">
        <v>649</v>
      </c>
      <c r="D359" s="262"/>
      <c r="E359" s="262"/>
      <c r="F359" s="262"/>
      <c r="G359" s="262"/>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284</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5"/>
      <c r="B360" s="156"/>
      <c r="C360" s="198" t="s">
        <v>675</v>
      </c>
      <c r="D360" s="193"/>
      <c r="E360" s="194"/>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329</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8" t="s">
        <v>676</v>
      </c>
      <c r="D361" s="193"/>
      <c r="E361" s="194">
        <v>50.7072</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329</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8" t="s">
        <v>677</v>
      </c>
      <c r="D362" s="193"/>
      <c r="E362" s="194">
        <v>11.154</v>
      </c>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329</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8" t="s">
        <v>678</v>
      </c>
      <c r="D363" s="193"/>
      <c r="E363" s="194">
        <v>4.0129200000000003</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329</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199" t="s">
        <v>341</v>
      </c>
      <c r="D364" s="195"/>
      <c r="E364" s="196">
        <v>65.874120000000005</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329</v>
      </c>
      <c r="AH364" s="148">
        <v>1</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ht="22.5" outlineLevel="1" x14ac:dyDescent="0.2">
      <c r="A365" s="172">
        <v>61</v>
      </c>
      <c r="B365" s="173" t="s">
        <v>679</v>
      </c>
      <c r="C365" s="188" t="s">
        <v>680</v>
      </c>
      <c r="D365" s="174" t="s">
        <v>374</v>
      </c>
      <c r="E365" s="175">
        <v>9.2470499999999998</v>
      </c>
      <c r="F365" s="176"/>
      <c r="G365" s="177">
        <f>ROUND(E365*F365,2)</f>
        <v>0</v>
      </c>
      <c r="H365" s="176"/>
      <c r="I365" s="177">
        <f>ROUND(E365*H365,2)</f>
        <v>0</v>
      </c>
      <c r="J365" s="176"/>
      <c r="K365" s="177">
        <f>ROUND(E365*J365,2)</f>
        <v>0</v>
      </c>
      <c r="L365" s="177">
        <v>21</v>
      </c>
      <c r="M365" s="177">
        <f>G365*(1+L365/100)</f>
        <v>0</v>
      </c>
      <c r="N365" s="175">
        <v>3.1510000000000003E-2</v>
      </c>
      <c r="O365" s="175">
        <f>ROUND(E365*N365,2)</f>
        <v>0.28999999999999998</v>
      </c>
      <c r="P365" s="175">
        <v>0</v>
      </c>
      <c r="Q365" s="175">
        <f>ROUND(E365*P365,2)</f>
        <v>0</v>
      </c>
      <c r="R365" s="177" t="s">
        <v>441</v>
      </c>
      <c r="S365" s="177" t="s">
        <v>279</v>
      </c>
      <c r="T365" s="178" t="s">
        <v>279</v>
      </c>
      <c r="U365" s="159">
        <v>0.8</v>
      </c>
      <c r="V365" s="159">
        <f>ROUND(E365*U365,2)</f>
        <v>7.4</v>
      </c>
      <c r="W365" s="159"/>
      <c r="X365" s="159" t="s">
        <v>298</v>
      </c>
      <c r="Y365" s="159" t="s">
        <v>281</v>
      </c>
      <c r="Z365" s="148"/>
      <c r="AA365" s="148"/>
      <c r="AB365" s="148"/>
      <c r="AC365" s="148"/>
      <c r="AD365" s="148"/>
      <c r="AE365" s="148"/>
      <c r="AF365" s="148"/>
      <c r="AG365" s="148" t="s">
        <v>299</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198" t="s">
        <v>634</v>
      </c>
      <c r="D366" s="193"/>
      <c r="E366" s="194">
        <v>4.7512499999999998</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329</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8" t="s">
        <v>681</v>
      </c>
      <c r="D367" s="193"/>
      <c r="E367" s="194">
        <v>4.4958</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329</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62</v>
      </c>
      <c r="B368" s="173" t="s">
        <v>682</v>
      </c>
      <c r="C368" s="188" t="s">
        <v>683</v>
      </c>
      <c r="D368" s="174" t="s">
        <v>374</v>
      </c>
      <c r="E368" s="175">
        <v>383.38177000000002</v>
      </c>
      <c r="F368" s="176"/>
      <c r="G368" s="177">
        <f>ROUND(E368*F368,2)</f>
        <v>0</v>
      </c>
      <c r="H368" s="176"/>
      <c r="I368" s="177">
        <f>ROUND(E368*H368,2)</f>
        <v>0</v>
      </c>
      <c r="J368" s="176"/>
      <c r="K368" s="177">
        <f>ROUND(E368*J368,2)</f>
        <v>0</v>
      </c>
      <c r="L368" s="177">
        <v>21</v>
      </c>
      <c r="M368" s="177">
        <f>G368*(1+L368/100)</f>
        <v>0</v>
      </c>
      <c r="N368" s="175">
        <v>2.0000000000000002E-5</v>
      </c>
      <c r="O368" s="175">
        <f>ROUND(E368*N368,2)</f>
        <v>0.01</v>
      </c>
      <c r="P368" s="175">
        <v>0</v>
      </c>
      <c r="Q368" s="175">
        <f>ROUND(E368*P368,2)</f>
        <v>0</v>
      </c>
      <c r="R368" s="177" t="s">
        <v>441</v>
      </c>
      <c r="S368" s="177" t="s">
        <v>279</v>
      </c>
      <c r="T368" s="178" t="s">
        <v>279</v>
      </c>
      <c r="U368" s="159">
        <v>0.18</v>
      </c>
      <c r="V368" s="159">
        <f>ROUND(E368*U368,2)</f>
        <v>69.010000000000005</v>
      </c>
      <c r="W368" s="159"/>
      <c r="X368" s="159" t="s">
        <v>298</v>
      </c>
      <c r="Y368" s="159" t="s">
        <v>281</v>
      </c>
      <c r="Z368" s="148"/>
      <c r="AA368" s="148"/>
      <c r="AB368" s="148"/>
      <c r="AC368" s="148"/>
      <c r="AD368" s="148"/>
      <c r="AE368" s="148"/>
      <c r="AF368" s="148"/>
      <c r="AG368" s="148" t="s">
        <v>299</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198" t="s">
        <v>624</v>
      </c>
      <c r="D369" s="193"/>
      <c r="E369" s="194"/>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329</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98" t="s">
        <v>650</v>
      </c>
      <c r="D370" s="193"/>
      <c r="E370" s="194"/>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329</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5"/>
      <c r="B371" s="156"/>
      <c r="C371" s="198" t="s">
        <v>651</v>
      </c>
      <c r="D371" s="193"/>
      <c r="E371" s="194">
        <v>112.111</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329</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198" t="s">
        <v>652</v>
      </c>
      <c r="D372" s="193"/>
      <c r="E372" s="194">
        <v>-38.58</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329</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98" t="s">
        <v>653</v>
      </c>
      <c r="D373" s="193"/>
      <c r="E373" s="194">
        <v>-4.3131300000000001</v>
      </c>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329</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8" t="s">
        <v>654</v>
      </c>
      <c r="D374" s="193"/>
      <c r="E374" s="194">
        <v>35.498750000000001</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329</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8" t="s">
        <v>655</v>
      </c>
      <c r="D375" s="193"/>
      <c r="E375" s="194">
        <v>7.4418499999999996</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329</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9" t="s">
        <v>341</v>
      </c>
      <c r="D376" s="195"/>
      <c r="E376" s="196">
        <v>112.15846999999999</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329</v>
      </c>
      <c r="AH376" s="148">
        <v>1</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8" t="s">
        <v>656</v>
      </c>
      <c r="D377" s="193"/>
      <c r="E377" s="194"/>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329</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8" t="s">
        <v>657</v>
      </c>
      <c r="D378" s="193"/>
      <c r="E378" s="194">
        <v>84.766999999999996</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329</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8" t="s">
        <v>658</v>
      </c>
      <c r="D379" s="193"/>
      <c r="E379" s="194">
        <v>-8.64</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329</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8" t="s">
        <v>659</v>
      </c>
      <c r="D380" s="193"/>
      <c r="E380" s="194">
        <v>8.3759999999999994</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329</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8" t="s">
        <v>660</v>
      </c>
      <c r="D381" s="193"/>
      <c r="E381" s="194">
        <v>7.08</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329</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99" t="s">
        <v>341</v>
      </c>
      <c r="D382" s="195"/>
      <c r="E382" s="196">
        <v>91.582999999999998</v>
      </c>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329</v>
      </c>
      <c r="AH382" s="148">
        <v>1</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8" t="s">
        <v>661</v>
      </c>
      <c r="D383" s="193"/>
      <c r="E383" s="194"/>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329</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8" t="s">
        <v>662</v>
      </c>
      <c r="D384" s="193"/>
      <c r="E384" s="194">
        <v>98.494</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329</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8" t="s">
        <v>663</v>
      </c>
      <c r="D385" s="193"/>
      <c r="E385" s="194">
        <v>-3.9</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329</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198" t="s">
        <v>664</v>
      </c>
      <c r="D386" s="193"/>
      <c r="E386" s="194">
        <v>-2.0350000000000001</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329</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198" t="s">
        <v>665</v>
      </c>
      <c r="D387" s="193"/>
      <c r="E387" s="194">
        <v>7.1689999999999996</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329</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98" t="s">
        <v>666</v>
      </c>
      <c r="D388" s="193"/>
      <c r="E388" s="194">
        <v>5.9279999999999999</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329</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198" t="s">
        <v>667</v>
      </c>
      <c r="D389" s="193"/>
      <c r="E389" s="194">
        <v>8.85</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329</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99" t="s">
        <v>341</v>
      </c>
      <c r="D390" s="195"/>
      <c r="E390" s="196">
        <v>114.506</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329</v>
      </c>
      <c r="AH390" s="148">
        <v>1</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8" t="s">
        <v>668</v>
      </c>
      <c r="D391" s="193"/>
      <c r="E391" s="194"/>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329</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8" t="s">
        <v>669</v>
      </c>
      <c r="D392" s="193"/>
      <c r="E392" s="194">
        <v>62.68</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329</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8" t="s">
        <v>670</v>
      </c>
      <c r="D393" s="193"/>
      <c r="E393" s="194">
        <v>-8.2497000000000007</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329</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8" t="s">
        <v>671</v>
      </c>
      <c r="D394" s="193"/>
      <c r="E394" s="194">
        <v>5.3940000000000001</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329</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8" t="s">
        <v>672</v>
      </c>
      <c r="D395" s="193"/>
      <c r="E395" s="194">
        <v>5.31</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329</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199" t="s">
        <v>341</v>
      </c>
      <c r="D396" s="195"/>
      <c r="E396" s="196">
        <v>65.134299999999996</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329</v>
      </c>
      <c r="AH396" s="148">
        <v>1</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2">
        <v>63</v>
      </c>
      <c r="B397" s="173" t="s">
        <v>684</v>
      </c>
      <c r="C397" s="188" t="s">
        <v>685</v>
      </c>
      <c r="D397" s="174" t="s">
        <v>374</v>
      </c>
      <c r="E397" s="175">
        <v>191.69089</v>
      </c>
      <c r="F397" s="176"/>
      <c r="G397" s="177">
        <f>ROUND(E397*F397,2)</f>
        <v>0</v>
      </c>
      <c r="H397" s="176"/>
      <c r="I397" s="177">
        <f>ROUND(E397*H397,2)</f>
        <v>0</v>
      </c>
      <c r="J397" s="176"/>
      <c r="K397" s="177">
        <f>ROUND(E397*J397,2)</f>
        <v>0</v>
      </c>
      <c r="L397" s="177">
        <v>21</v>
      </c>
      <c r="M397" s="177">
        <f>G397*(1+L397/100)</f>
        <v>0</v>
      </c>
      <c r="N397" s="175">
        <v>0</v>
      </c>
      <c r="O397" s="175">
        <f>ROUND(E397*N397,2)</f>
        <v>0</v>
      </c>
      <c r="P397" s="175">
        <v>0</v>
      </c>
      <c r="Q397" s="175">
        <f>ROUND(E397*P397,2)</f>
        <v>0</v>
      </c>
      <c r="R397" s="177" t="s">
        <v>441</v>
      </c>
      <c r="S397" s="177" t="s">
        <v>279</v>
      </c>
      <c r="T397" s="178" t="s">
        <v>279</v>
      </c>
      <c r="U397" s="159">
        <v>0.43</v>
      </c>
      <c r="V397" s="159">
        <f>ROUND(E397*U397,2)</f>
        <v>82.43</v>
      </c>
      <c r="W397" s="159"/>
      <c r="X397" s="159" t="s">
        <v>298</v>
      </c>
      <c r="Y397" s="159" t="s">
        <v>281</v>
      </c>
      <c r="Z397" s="148"/>
      <c r="AA397" s="148"/>
      <c r="AB397" s="148"/>
      <c r="AC397" s="148"/>
      <c r="AD397" s="148"/>
      <c r="AE397" s="148"/>
      <c r="AF397" s="148"/>
      <c r="AG397" s="148" t="s">
        <v>299</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198" t="s">
        <v>686</v>
      </c>
      <c r="D398" s="193"/>
      <c r="E398" s="194"/>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329</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8" t="s">
        <v>687</v>
      </c>
      <c r="D399" s="193"/>
      <c r="E399" s="194">
        <v>191.69089</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329</v>
      </c>
      <c r="AH399" s="148">
        <v>5</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ht="22.5" outlineLevel="1" x14ac:dyDescent="0.2">
      <c r="A400" s="172">
        <v>64</v>
      </c>
      <c r="B400" s="173" t="s">
        <v>688</v>
      </c>
      <c r="C400" s="188" t="s">
        <v>689</v>
      </c>
      <c r="D400" s="174" t="s">
        <v>374</v>
      </c>
      <c r="E400" s="175">
        <v>12.276249999999999</v>
      </c>
      <c r="F400" s="176"/>
      <c r="G400" s="177">
        <f>ROUND(E400*F400,2)</f>
        <v>0</v>
      </c>
      <c r="H400" s="176"/>
      <c r="I400" s="177">
        <f>ROUND(E400*H400,2)</f>
        <v>0</v>
      </c>
      <c r="J400" s="176"/>
      <c r="K400" s="177">
        <f>ROUND(E400*J400,2)</f>
        <v>0</v>
      </c>
      <c r="L400" s="177">
        <v>21</v>
      </c>
      <c r="M400" s="177">
        <f>G400*(1+L400/100)</f>
        <v>0</v>
      </c>
      <c r="N400" s="175">
        <v>6.4320000000000002E-2</v>
      </c>
      <c r="O400" s="175">
        <f>ROUND(E400*N400,2)</f>
        <v>0.79</v>
      </c>
      <c r="P400" s="175">
        <v>0</v>
      </c>
      <c r="Q400" s="175">
        <f>ROUND(E400*P400,2)</f>
        <v>0</v>
      </c>
      <c r="R400" s="177" t="s">
        <v>441</v>
      </c>
      <c r="S400" s="177" t="s">
        <v>279</v>
      </c>
      <c r="T400" s="178" t="s">
        <v>279</v>
      </c>
      <c r="U400" s="159">
        <v>1.911</v>
      </c>
      <c r="V400" s="159">
        <f>ROUND(E400*U400,2)</f>
        <v>23.46</v>
      </c>
      <c r="W400" s="159"/>
      <c r="X400" s="159" t="s">
        <v>298</v>
      </c>
      <c r="Y400" s="159" t="s">
        <v>281</v>
      </c>
      <c r="Z400" s="148"/>
      <c r="AA400" s="148"/>
      <c r="AB400" s="148"/>
      <c r="AC400" s="148"/>
      <c r="AD400" s="148"/>
      <c r="AE400" s="148"/>
      <c r="AF400" s="148"/>
      <c r="AG400" s="148" t="s">
        <v>299</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198" t="s">
        <v>643</v>
      </c>
      <c r="D401" s="193"/>
      <c r="E401" s="194">
        <v>12.276249999999999</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329</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72">
        <v>65</v>
      </c>
      <c r="B402" s="173" t="s">
        <v>690</v>
      </c>
      <c r="C402" s="188" t="s">
        <v>691</v>
      </c>
      <c r="D402" s="174" t="s">
        <v>692</v>
      </c>
      <c r="E402" s="175">
        <v>1</v>
      </c>
      <c r="F402" s="176"/>
      <c r="G402" s="177">
        <f>ROUND(E402*F402,2)</f>
        <v>0</v>
      </c>
      <c r="H402" s="176"/>
      <c r="I402" s="177">
        <f>ROUND(E402*H402,2)</f>
        <v>0</v>
      </c>
      <c r="J402" s="176"/>
      <c r="K402" s="177">
        <f>ROUND(E402*J402,2)</f>
        <v>0</v>
      </c>
      <c r="L402" s="177">
        <v>21</v>
      </c>
      <c r="M402" s="177">
        <f>G402*(1+L402/100)</f>
        <v>0</v>
      </c>
      <c r="N402" s="175">
        <v>0</v>
      </c>
      <c r="O402" s="175">
        <f>ROUND(E402*N402,2)</f>
        <v>0</v>
      </c>
      <c r="P402" s="175">
        <v>0</v>
      </c>
      <c r="Q402" s="175">
        <f>ROUND(E402*P402,2)</f>
        <v>0</v>
      </c>
      <c r="R402" s="177"/>
      <c r="S402" s="177" t="s">
        <v>297</v>
      </c>
      <c r="T402" s="178" t="s">
        <v>280</v>
      </c>
      <c r="U402" s="159">
        <v>0</v>
      </c>
      <c r="V402" s="159">
        <f>ROUND(E402*U402,2)</f>
        <v>0</v>
      </c>
      <c r="W402" s="159"/>
      <c r="X402" s="159" t="s">
        <v>298</v>
      </c>
      <c r="Y402" s="159" t="s">
        <v>281</v>
      </c>
      <c r="Z402" s="148"/>
      <c r="AA402" s="148"/>
      <c r="AB402" s="148"/>
      <c r="AC402" s="148"/>
      <c r="AD402" s="148"/>
      <c r="AE402" s="148"/>
      <c r="AF402" s="148"/>
      <c r="AG402" s="148" t="s">
        <v>299</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259" t="s">
        <v>375</v>
      </c>
      <c r="D403" s="260"/>
      <c r="E403" s="260"/>
      <c r="F403" s="260"/>
      <c r="G403" s="260"/>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284</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ht="22.5" outlineLevel="3" x14ac:dyDescent="0.2">
      <c r="A404" s="155"/>
      <c r="B404" s="156"/>
      <c r="C404" s="261" t="s">
        <v>693</v>
      </c>
      <c r="D404" s="262"/>
      <c r="E404" s="262"/>
      <c r="F404" s="262"/>
      <c r="G404" s="262"/>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284</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79" t="str">
        <f>C404</f>
        <v>Po omytí bude provedena prohlídka stavu fasády a zhodnocení technického stavu omítek i kamenických prvků za účasti zástupců památkové péče. Na základě prohlídky bude zápisem stanoven rozsah dalšího případného odstranění omítek a jejich doplňování.</v>
      </c>
      <c r="BB404" s="148"/>
      <c r="BC404" s="148"/>
      <c r="BD404" s="148"/>
      <c r="BE404" s="148"/>
      <c r="BF404" s="148"/>
      <c r="BG404" s="148"/>
      <c r="BH404" s="148"/>
    </row>
    <row r="405" spans="1:60" outlineLevel="1" x14ac:dyDescent="0.2">
      <c r="A405" s="172">
        <v>66</v>
      </c>
      <c r="B405" s="173" t="s">
        <v>694</v>
      </c>
      <c r="C405" s="188" t="s">
        <v>695</v>
      </c>
      <c r="D405" s="174" t="s">
        <v>374</v>
      </c>
      <c r="E405" s="175">
        <v>1150.1453200000001</v>
      </c>
      <c r="F405" s="176"/>
      <c r="G405" s="177">
        <f>ROUND(E405*F405,2)</f>
        <v>0</v>
      </c>
      <c r="H405" s="176"/>
      <c r="I405" s="177">
        <f>ROUND(E405*H405,2)</f>
        <v>0</v>
      </c>
      <c r="J405" s="176"/>
      <c r="K405" s="177">
        <f>ROUND(E405*J405,2)</f>
        <v>0</v>
      </c>
      <c r="L405" s="177">
        <v>21</v>
      </c>
      <c r="M405" s="177">
        <f>G405*(1+L405/100)</f>
        <v>0</v>
      </c>
      <c r="N405" s="175">
        <v>8.0300000000000007E-3</v>
      </c>
      <c r="O405" s="175">
        <f>ROUND(E405*N405,2)</f>
        <v>9.24</v>
      </c>
      <c r="P405" s="175">
        <v>0</v>
      </c>
      <c r="Q405" s="175">
        <f>ROUND(E405*P405,2)</f>
        <v>0</v>
      </c>
      <c r="R405" s="177"/>
      <c r="S405" s="177" t="s">
        <v>297</v>
      </c>
      <c r="T405" s="178" t="s">
        <v>279</v>
      </c>
      <c r="U405" s="159">
        <v>7.0000000000000007E-2</v>
      </c>
      <c r="V405" s="159">
        <f>ROUND(E405*U405,2)</f>
        <v>80.510000000000005</v>
      </c>
      <c r="W405" s="159"/>
      <c r="X405" s="159" t="s">
        <v>298</v>
      </c>
      <c r="Y405" s="159" t="s">
        <v>281</v>
      </c>
      <c r="Z405" s="148"/>
      <c r="AA405" s="148"/>
      <c r="AB405" s="148"/>
      <c r="AC405" s="148"/>
      <c r="AD405" s="148"/>
      <c r="AE405" s="148"/>
      <c r="AF405" s="148"/>
      <c r="AG405" s="148" t="s">
        <v>299</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2" x14ac:dyDescent="0.2">
      <c r="A406" s="155"/>
      <c r="B406" s="156"/>
      <c r="C406" s="198" t="s">
        <v>696</v>
      </c>
      <c r="D406" s="193"/>
      <c r="E406" s="194">
        <v>1150.1453200000001</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329</v>
      </c>
      <c r="AH406" s="148">
        <v>5</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72">
        <v>67</v>
      </c>
      <c r="B407" s="173" t="s">
        <v>697</v>
      </c>
      <c r="C407" s="188" t="s">
        <v>698</v>
      </c>
      <c r="D407" s="174" t="s">
        <v>374</v>
      </c>
      <c r="E407" s="175">
        <v>197.62235999999999</v>
      </c>
      <c r="F407" s="176"/>
      <c r="G407" s="177">
        <f>ROUND(E407*F407,2)</f>
        <v>0</v>
      </c>
      <c r="H407" s="176"/>
      <c r="I407" s="177">
        <f>ROUND(E407*H407,2)</f>
        <v>0</v>
      </c>
      <c r="J407" s="176"/>
      <c r="K407" s="177">
        <f>ROUND(E407*J407,2)</f>
        <v>0</v>
      </c>
      <c r="L407" s="177">
        <v>21</v>
      </c>
      <c r="M407" s="177">
        <f>G407*(1+L407/100)</f>
        <v>0</v>
      </c>
      <c r="N407" s="175">
        <v>8.0300000000000007E-3</v>
      </c>
      <c r="O407" s="175">
        <f>ROUND(E407*N407,2)</f>
        <v>1.59</v>
      </c>
      <c r="P407" s="175">
        <v>0</v>
      </c>
      <c r="Q407" s="175">
        <f>ROUND(E407*P407,2)</f>
        <v>0</v>
      </c>
      <c r="R407" s="177"/>
      <c r="S407" s="177" t="s">
        <v>297</v>
      </c>
      <c r="T407" s="178" t="s">
        <v>279</v>
      </c>
      <c r="U407" s="159">
        <v>7.0000000000000007E-2</v>
      </c>
      <c r="V407" s="159">
        <f>ROUND(E407*U407,2)</f>
        <v>13.83</v>
      </c>
      <c r="W407" s="159"/>
      <c r="X407" s="159" t="s">
        <v>298</v>
      </c>
      <c r="Y407" s="159" t="s">
        <v>281</v>
      </c>
      <c r="Z407" s="148"/>
      <c r="AA407" s="148"/>
      <c r="AB407" s="148"/>
      <c r="AC407" s="148"/>
      <c r="AD407" s="148"/>
      <c r="AE407" s="148"/>
      <c r="AF407" s="148"/>
      <c r="AG407" s="148" t="s">
        <v>299</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2" x14ac:dyDescent="0.2">
      <c r="A408" s="155"/>
      <c r="B408" s="156"/>
      <c r="C408" s="198" t="s">
        <v>699</v>
      </c>
      <c r="D408" s="193"/>
      <c r="E408" s="194">
        <v>197.62235999999999</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329</v>
      </c>
      <c r="AH408" s="148">
        <v>5</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ht="22.5" outlineLevel="1" x14ac:dyDescent="0.2">
      <c r="A409" s="172">
        <v>68</v>
      </c>
      <c r="B409" s="173" t="s">
        <v>700</v>
      </c>
      <c r="C409" s="188" t="s">
        <v>701</v>
      </c>
      <c r="D409" s="174" t="s">
        <v>374</v>
      </c>
      <c r="E409" s="175">
        <v>383.38177000000002</v>
      </c>
      <c r="F409" s="176"/>
      <c r="G409" s="177">
        <f>ROUND(E409*F409,2)</f>
        <v>0</v>
      </c>
      <c r="H409" s="176"/>
      <c r="I409" s="177">
        <f>ROUND(E409*H409,2)</f>
        <v>0</v>
      </c>
      <c r="J409" s="176"/>
      <c r="K409" s="177">
        <f>ROUND(E409*J409,2)</f>
        <v>0</v>
      </c>
      <c r="L409" s="177">
        <v>21</v>
      </c>
      <c r="M409" s="177">
        <f>G409*(1+L409/100)</f>
        <v>0</v>
      </c>
      <c r="N409" s="175">
        <v>0</v>
      </c>
      <c r="O409" s="175">
        <f>ROUND(E409*N409,2)</f>
        <v>0</v>
      </c>
      <c r="P409" s="175">
        <v>0</v>
      </c>
      <c r="Q409" s="175">
        <f>ROUND(E409*P409,2)</f>
        <v>0</v>
      </c>
      <c r="R409" s="177"/>
      <c r="S409" s="177" t="s">
        <v>297</v>
      </c>
      <c r="T409" s="178" t="s">
        <v>280</v>
      </c>
      <c r="U409" s="159">
        <v>1.1100000000000001</v>
      </c>
      <c r="V409" s="159">
        <f>ROUND(E409*U409,2)</f>
        <v>425.55</v>
      </c>
      <c r="W409" s="159"/>
      <c r="X409" s="159" t="s">
        <v>298</v>
      </c>
      <c r="Y409" s="159" t="s">
        <v>281</v>
      </c>
      <c r="Z409" s="148"/>
      <c r="AA409" s="148"/>
      <c r="AB409" s="148"/>
      <c r="AC409" s="148"/>
      <c r="AD409" s="148"/>
      <c r="AE409" s="148"/>
      <c r="AF409" s="148"/>
      <c r="AG409" s="148" t="s">
        <v>299</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59" t="s">
        <v>375</v>
      </c>
      <c r="D410" s="260"/>
      <c r="E410" s="260"/>
      <c r="F410" s="260"/>
      <c r="G410" s="260"/>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284</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5"/>
      <c r="B411" s="156"/>
      <c r="C411" s="261" t="s">
        <v>1361</v>
      </c>
      <c r="D411" s="262"/>
      <c r="E411" s="262"/>
      <c r="F411" s="262"/>
      <c r="G411" s="262"/>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284</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ht="33.75" outlineLevel="3" x14ac:dyDescent="0.2">
      <c r="A412" s="155"/>
      <c r="B412" s="156"/>
      <c r="C412" s="261" t="s">
        <v>605</v>
      </c>
      <c r="D412" s="262"/>
      <c r="E412" s="262"/>
      <c r="F412" s="262"/>
      <c r="G412" s="262"/>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284</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79" t="str">
        <f t="shared" ref="BA412:BA417" si="1">C412</f>
        <v>U fasády bude plně respektována dochovaná historická architektonická úprava (a to jak celek, tak i jednotlivé architektonické prvky), lokálně lze odstranit pouze nesoudržné nebo výrazně poškozené části omítek. Plošné otloukání omítek není akceptovatelné. Soudržné plochy omítek, stejně tak i přídržné jádro omítek v případě odpadnutí jeho štukového líce tedy nebudou odstraňovány.</v>
      </c>
      <c r="BB412" s="148"/>
      <c r="BC412" s="148"/>
      <c r="BD412" s="148"/>
      <c r="BE412" s="148"/>
      <c r="BF412" s="148"/>
      <c r="BG412" s="148"/>
      <c r="BH412" s="148"/>
    </row>
    <row r="413" spans="1:60" ht="67.5" outlineLevel="3" x14ac:dyDescent="0.2">
      <c r="A413" s="155"/>
      <c r="B413" s="156"/>
      <c r="C413" s="261" t="s">
        <v>606</v>
      </c>
      <c r="D413" s="262"/>
      <c r="E413" s="262"/>
      <c r="F413" s="262"/>
      <c r="G413" s="262"/>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284</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79" t="str">
        <f t="shared" si="1"/>
        <v>b. Vápennou maltu, která bude užita k opravě omítek, je možné obohatit o metakaolinové či pucolánové příměsi, které při zachování prodyšnosti zlepšují některé vlastnosti vápenných malt (vyšší odolnost proti vlhkosti, vyšší pevnost, odolnost proti působení mrazu, solí). Vápennou maltu lze kvůli dostatečné pružnosti a odolnosti obohatit následujícími hydraulickými přísadami: cementem, bílým cementem nebo trasovým vápnem, maximálně však do 15 % celkového objemu pojiva. Nelze použít pytlované cementové směsi, které obsahují i další, v historickém stavebnictví cizorodé přísady jako jsou stavební lepidla apod. Vápenné směsi pro použití na historických stavbách s hydraulickými přísadami do 15 % celkového objemu, které nevyžadují cementový podhoz, lze rovněž akceptovat.</v>
      </c>
      <c r="BB413" s="148"/>
      <c r="BC413" s="148"/>
      <c r="BD413" s="148"/>
      <c r="BE413" s="148"/>
      <c r="BF413" s="148"/>
      <c r="BG413" s="148"/>
      <c r="BH413" s="148"/>
    </row>
    <row r="414" spans="1:60" ht="33.75" outlineLevel="3" x14ac:dyDescent="0.2">
      <c r="A414" s="155"/>
      <c r="B414" s="156"/>
      <c r="C414" s="261" t="s">
        <v>607</v>
      </c>
      <c r="D414" s="262"/>
      <c r="E414" s="262"/>
      <c r="F414" s="262"/>
      <c r="G414" s="262"/>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284</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79" t="str">
        <f t="shared" si="1"/>
        <v>c. Omítka bude nahazována přímo na stěnu, nebudou při tom použity žádné novodobé podkladní prostředky (jako např. perlinka). Omítky nebudou srovnávány latěmi. Přechody mezi stávající a doplňovanou omítkou budou přebroušeny, aby povrch nových a stávajících částí omítek na sebe plynule bez přechodů navazoval.</v>
      </c>
      <c r="BB414" s="148"/>
      <c r="BC414" s="148"/>
      <c r="BD414" s="148"/>
      <c r="BE414" s="148"/>
      <c r="BF414" s="148"/>
      <c r="BG414" s="148"/>
      <c r="BH414" s="148"/>
    </row>
    <row r="415" spans="1:60" ht="22.5" outlineLevel="3" x14ac:dyDescent="0.2">
      <c r="A415" s="155"/>
      <c r="B415" s="156"/>
      <c r="C415" s="261" t="s">
        <v>608</v>
      </c>
      <c r="D415" s="262"/>
      <c r="E415" s="262"/>
      <c r="F415" s="262"/>
      <c r="G415" s="262"/>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284</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79" t="str">
        <f t="shared" si="1"/>
        <v>d. Vybraná barevnost bude odsouhlasena na základě vzorku provedeného přímo na fasádě, a to za účasti zástupců památkové péče, o jednání bude proveden zápis.</v>
      </c>
      <c r="BB415" s="148"/>
      <c r="BC415" s="148"/>
      <c r="BD415" s="148"/>
      <c r="BE415" s="148"/>
      <c r="BF415" s="148"/>
      <c r="BG415" s="148"/>
      <c r="BH415" s="148"/>
    </row>
    <row r="416" spans="1:60" ht="33.75" outlineLevel="3" x14ac:dyDescent="0.2">
      <c r="A416" s="155"/>
      <c r="B416" s="156"/>
      <c r="C416" s="261" t="s">
        <v>609</v>
      </c>
      <c r="D416" s="262"/>
      <c r="E416" s="262"/>
      <c r="F416" s="262"/>
      <c r="G416" s="262"/>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284</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79" t="str">
        <f t="shared" si="1"/>
        <v>Na základě detailních výkresů dokumentace pro provedení stavby bude před realizací upřesněno v rámci dílenské dokumentace zhotovitele grafické znázornění v měřítku 1:5 navrhovaných nových výplní, prvků a doplňků. Budou specifikovány profilace, rozměry, ateriály, kování a povrchová úprava detailů.</v>
      </c>
      <c r="BB416" s="148"/>
      <c r="BC416" s="148"/>
      <c r="BD416" s="148"/>
      <c r="BE416" s="148"/>
      <c r="BF416" s="148"/>
      <c r="BG416" s="148"/>
      <c r="BH416" s="148"/>
    </row>
    <row r="417" spans="1:60" ht="22.5" outlineLevel="3" x14ac:dyDescent="0.2">
      <c r="A417" s="155"/>
      <c r="B417" s="156"/>
      <c r="C417" s="261" t="s">
        <v>610</v>
      </c>
      <c r="D417" s="262"/>
      <c r="E417" s="262"/>
      <c r="F417" s="262"/>
      <c r="G417" s="262"/>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284</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79" t="str">
        <f t="shared" si="1"/>
        <v>Před realizací budou předloženy i kladečské plány zádlažby nebo detailní složení omítek včetně techniky nanášení omítek na omítané povrchy.</v>
      </c>
      <c r="BB417" s="148"/>
      <c r="BC417" s="148"/>
      <c r="BD417" s="148"/>
      <c r="BE417" s="148"/>
      <c r="BF417" s="148"/>
      <c r="BG417" s="148"/>
      <c r="BH417" s="148"/>
    </row>
    <row r="418" spans="1:60" outlineLevel="2" x14ac:dyDescent="0.2">
      <c r="A418" s="155"/>
      <c r="B418" s="156"/>
      <c r="C418" s="198" t="s">
        <v>620</v>
      </c>
      <c r="D418" s="193"/>
      <c r="E418" s="194">
        <v>383.38177000000002</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329</v>
      </c>
      <c r="AH418" s="148">
        <v>5</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1" x14ac:dyDescent="0.2">
      <c r="A419" s="172">
        <v>69</v>
      </c>
      <c r="B419" s="173" t="s">
        <v>702</v>
      </c>
      <c r="C419" s="188" t="s">
        <v>703</v>
      </c>
      <c r="D419" s="174" t="s">
        <v>374</v>
      </c>
      <c r="E419" s="175">
        <v>65.874120000000005</v>
      </c>
      <c r="F419" s="176"/>
      <c r="G419" s="177">
        <f>ROUND(E419*F419,2)</f>
        <v>0</v>
      </c>
      <c r="H419" s="176"/>
      <c r="I419" s="177">
        <f>ROUND(E419*H419,2)</f>
        <v>0</v>
      </c>
      <c r="J419" s="176"/>
      <c r="K419" s="177">
        <f>ROUND(E419*J419,2)</f>
        <v>0</v>
      </c>
      <c r="L419" s="177">
        <v>21</v>
      </c>
      <c r="M419" s="177">
        <f>G419*(1+L419/100)</f>
        <v>0</v>
      </c>
      <c r="N419" s="175">
        <v>0</v>
      </c>
      <c r="O419" s="175">
        <f>ROUND(E419*N419,2)</f>
        <v>0</v>
      </c>
      <c r="P419" s="175">
        <v>0</v>
      </c>
      <c r="Q419" s="175">
        <f>ROUND(E419*P419,2)</f>
        <v>0</v>
      </c>
      <c r="R419" s="177"/>
      <c r="S419" s="177" t="s">
        <v>297</v>
      </c>
      <c r="T419" s="178" t="s">
        <v>280</v>
      </c>
      <c r="U419" s="159">
        <v>1.1100000000000001</v>
      </c>
      <c r="V419" s="159">
        <f>ROUND(E419*U419,2)</f>
        <v>73.12</v>
      </c>
      <c r="W419" s="159"/>
      <c r="X419" s="159" t="s">
        <v>298</v>
      </c>
      <c r="Y419" s="159" t="s">
        <v>281</v>
      </c>
      <c r="Z419" s="148"/>
      <c r="AA419" s="148"/>
      <c r="AB419" s="148"/>
      <c r="AC419" s="148"/>
      <c r="AD419" s="148"/>
      <c r="AE419" s="148"/>
      <c r="AF419" s="148"/>
      <c r="AG419" s="148" t="s">
        <v>299</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2" x14ac:dyDescent="0.2">
      <c r="A420" s="155"/>
      <c r="B420" s="156"/>
      <c r="C420" s="259" t="s">
        <v>375</v>
      </c>
      <c r="D420" s="260"/>
      <c r="E420" s="260"/>
      <c r="F420" s="260"/>
      <c r="G420" s="260"/>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284</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5"/>
      <c r="B421" s="156"/>
      <c r="C421" s="261" t="s">
        <v>1361</v>
      </c>
      <c r="D421" s="262"/>
      <c r="E421" s="262"/>
      <c r="F421" s="262"/>
      <c r="G421" s="262"/>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284</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ht="33.75" outlineLevel="3" x14ac:dyDescent="0.2">
      <c r="A422" s="155"/>
      <c r="B422" s="156"/>
      <c r="C422" s="261" t="s">
        <v>605</v>
      </c>
      <c r="D422" s="262"/>
      <c r="E422" s="262"/>
      <c r="F422" s="262"/>
      <c r="G422" s="262"/>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284</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79" t="str">
        <f t="shared" ref="BA422:BA427" si="2">C422</f>
        <v>U fasády bude plně respektována dochovaná historická architektonická úprava (a to jak celek, tak i jednotlivé architektonické prvky), lokálně lze odstranit pouze nesoudržné nebo výrazně poškozené části omítek. Plošné otloukání omítek není akceptovatelné. Soudržné plochy omítek, stejně tak i přídržné jádro omítek v případě odpadnutí jeho štukového líce tedy nebudou odstraňovány.</v>
      </c>
      <c r="BB422" s="148"/>
      <c r="BC422" s="148"/>
      <c r="BD422" s="148"/>
      <c r="BE422" s="148"/>
      <c r="BF422" s="148"/>
      <c r="BG422" s="148"/>
      <c r="BH422" s="148"/>
    </row>
    <row r="423" spans="1:60" ht="67.5" outlineLevel="3" x14ac:dyDescent="0.2">
      <c r="A423" s="155"/>
      <c r="B423" s="156"/>
      <c r="C423" s="261" t="s">
        <v>606</v>
      </c>
      <c r="D423" s="262"/>
      <c r="E423" s="262"/>
      <c r="F423" s="262"/>
      <c r="G423" s="262"/>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284</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79" t="str">
        <f t="shared" si="2"/>
        <v>b. Vápennou maltu, která bude užita k opravě omítek, je možné obohatit o metakaolinové či pucolánové příměsi, které při zachování prodyšnosti zlepšují některé vlastnosti vápenných malt (vyšší odolnost proti vlhkosti, vyšší pevnost, odolnost proti působení mrazu, solí). Vápennou maltu lze kvůli dostatečné pružnosti a odolnosti obohatit následujícími hydraulickými přísadami: cementem, bílým cementem nebo trasovým vápnem, maximálně však do 15 % celkového objemu pojiva. Nelze použít pytlované cementové směsi, které obsahují i další, v historickém stavebnictví cizorodé přísady jako jsou stavební lepidla apod. Vápenné směsi pro použití na historických stavbách s hydraulickými přísadami do 15 % celkového objemu, které nevyžadují cementový podhoz, lze rovněž akceptovat.</v>
      </c>
      <c r="BB423" s="148"/>
      <c r="BC423" s="148"/>
      <c r="BD423" s="148"/>
      <c r="BE423" s="148"/>
      <c r="BF423" s="148"/>
      <c r="BG423" s="148"/>
      <c r="BH423" s="148"/>
    </row>
    <row r="424" spans="1:60" ht="33.75" outlineLevel="3" x14ac:dyDescent="0.2">
      <c r="A424" s="155"/>
      <c r="B424" s="156"/>
      <c r="C424" s="261" t="s">
        <v>607</v>
      </c>
      <c r="D424" s="262"/>
      <c r="E424" s="262"/>
      <c r="F424" s="262"/>
      <c r="G424" s="262"/>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284</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79" t="str">
        <f t="shared" si="2"/>
        <v>c. Omítka bude nahazována přímo na stěnu, nebudou při tom použity žádné novodobé podkladní prostředky (jako např. perlinka). Omítky nebudou srovnávány latěmi. Přechody mezi stávající a doplňovanou omítkou budou přebroušeny, aby povrch nových a stávajících částí omítek na sebe plynule bez přechodů navazoval.</v>
      </c>
      <c r="BB424" s="148"/>
      <c r="BC424" s="148"/>
      <c r="BD424" s="148"/>
      <c r="BE424" s="148"/>
      <c r="BF424" s="148"/>
      <c r="BG424" s="148"/>
      <c r="BH424" s="148"/>
    </row>
    <row r="425" spans="1:60" ht="22.5" outlineLevel="3" x14ac:dyDescent="0.2">
      <c r="A425" s="155"/>
      <c r="B425" s="156"/>
      <c r="C425" s="261" t="s">
        <v>608</v>
      </c>
      <c r="D425" s="262"/>
      <c r="E425" s="262"/>
      <c r="F425" s="262"/>
      <c r="G425" s="262"/>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284</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79" t="str">
        <f t="shared" si="2"/>
        <v>d. Vybraná barevnost bude odsouhlasena na základě vzorku provedeného přímo na fasádě, a to za účasti zástupců památkové péče, o jednání bude proveden zápis.</v>
      </c>
      <c r="BB425" s="148"/>
      <c r="BC425" s="148"/>
      <c r="BD425" s="148"/>
      <c r="BE425" s="148"/>
      <c r="BF425" s="148"/>
      <c r="BG425" s="148"/>
      <c r="BH425" s="148"/>
    </row>
    <row r="426" spans="1:60" ht="33.75" outlineLevel="3" x14ac:dyDescent="0.2">
      <c r="A426" s="155"/>
      <c r="B426" s="156"/>
      <c r="C426" s="261" t="s">
        <v>609</v>
      </c>
      <c r="D426" s="262"/>
      <c r="E426" s="262"/>
      <c r="F426" s="262"/>
      <c r="G426" s="262"/>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284</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79" t="str">
        <f t="shared" si="2"/>
        <v>Na základě detailních výkresů dokumentace pro provedení stavby bude před realizací upřesněno v rámci dílenské dokumentace zhotovitele grafické znázornění v měřítku 1:5 navrhovaných nových výplní, prvků a doplňků. Budou specifikovány profilace, rozměry, ateriály, kování a povrchová úprava detailů.</v>
      </c>
      <c r="BB426" s="148"/>
      <c r="BC426" s="148"/>
      <c r="BD426" s="148"/>
      <c r="BE426" s="148"/>
      <c r="BF426" s="148"/>
      <c r="BG426" s="148"/>
      <c r="BH426" s="148"/>
    </row>
    <row r="427" spans="1:60" ht="22.5" outlineLevel="3" x14ac:dyDescent="0.2">
      <c r="A427" s="155"/>
      <c r="B427" s="156"/>
      <c r="C427" s="261" t="s">
        <v>610</v>
      </c>
      <c r="D427" s="262"/>
      <c r="E427" s="262"/>
      <c r="F427" s="262"/>
      <c r="G427" s="262"/>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284</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79" t="str">
        <f t="shared" si="2"/>
        <v>Před realizací budou předloženy i kladečské plány zádlažby nebo detailní složení omítek včetně techniky nanášení omítek na omítané povrchy.</v>
      </c>
      <c r="BB427" s="148"/>
      <c r="BC427" s="148"/>
      <c r="BD427" s="148"/>
      <c r="BE427" s="148"/>
      <c r="BF427" s="148"/>
      <c r="BG427" s="148"/>
      <c r="BH427" s="148"/>
    </row>
    <row r="428" spans="1:60" outlineLevel="2" x14ac:dyDescent="0.2">
      <c r="A428" s="155"/>
      <c r="B428" s="156"/>
      <c r="C428" s="198" t="s">
        <v>704</v>
      </c>
      <c r="D428" s="193"/>
      <c r="E428" s="194">
        <v>65.874120000000005</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329</v>
      </c>
      <c r="AH428" s="148">
        <v>5</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ht="22.5" outlineLevel="1" x14ac:dyDescent="0.2">
      <c r="A429" s="172">
        <v>70</v>
      </c>
      <c r="B429" s="173" t="s">
        <v>705</v>
      </c>
      <c r="C429" s="188" t="s">
        <v>706</v>
      </c>
      <c r="D429" s="174" t="s">
        <v>374</v>
      </c>
      <c r="E429" s="175">
        <v>43.481340000000003</v>
      </c>
      <c r="F429" s="176"/>
      <c r="G429" s="177">
        <f>ROUND(E429*F429,2)</f>
        <v>0</v>
      </c>
      <c r="H429" s="176"/>
      <c r="I429" s="177">
        <f>ROUND(E429*H429,2)</f>
        <v>0</v>
      </c>
      <c r="J429" s="176"/>
      <c r="K429" s="177">
        <f>ROUND(E429*J429,2)</f>
        <v>0</v>
      </c>
      <c r="L429" s="177">
        <v>21</v>
      </c>
      <c r="M429" s="177">
        <f>G429*(1+L429/100)</f>
        <v>0</v>
      </c>
      <c r="N429" s="175">
        <v>0</v>
      </c>
      <c r="O429" s="175">
        <f>ROUND(E429*N429,2)</f>
        <v>0</v>
      </c>
      <c r="P429" s="175">
        <v>0</v>
      </c>
      <c r="Q429" s="175">
        <f>ROUND(E429*P429,2)</f>
        <v>0</v>
      </c>
      <c r="R429" s="177"/>
      <c r="S429" s="177" t="s">
        <v>297</v>
      </c>
      <c r="T429" s="178" t="s">
        <v>280</v>
      </c>
      <c r="U429" s="159">
        <v>1.1100000000000001</v>
      </c>
      <c r="V429" s="159">
        <f>ROUND(E429*U429,2)</f>
        <v>48.26</v>
      </c>
      <c r="W429" s="159"/>
      <c r="X429" s="159" t="s">
        <v>298</v>
      </c>
      <c r="Y429" s="159" t="s">
        <v>281</v>
      </c>
      <c r="Z429" s="148"/>
      <c r="AA429" s="148"/>
      <c r="AB429" s="148"/>
      <c r="AC429" s="148"/>
      <c r="AD429" s="148"/>
      <c r="AE429" s="148"/>
      <c r="AF429" s="148"/>
      <c r="AG429" s="148" t="s">
        <v>299</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x14ac:dyDescent="0.2">
      <c r="A430" s="155"/>
      <c r="B430" s="156"/>
      <c r="C430" s="259" t="s">
        <v>375</v>
      </c>
      <c r="D430" s="260"/>
      <c r="E430" s="260"/>
      <c r="F430" s="260"/>
      <c r="G430" s="260"/>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284</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261" t="s">
        <v>1361</v>
      </c>
      <c r="D431" s="262"/>
      <c r="E431" s="262"/>
      <c r="F431" s="262"/>
      <c r="G431" s="262"/>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284</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ht="33.75" outlineLevel="3" x14ac:dyDescent="0.2">
      <c r="A432" s="155"/>
      <c r="B432" s="156"/>
      <c r="C432" s="261" t="s">
        <v>605</v>
      </c>
      <c r="D432" s="262"/>
      <c r="E432" s="262"/>
      <c r="F432" s="262"/>
      <c r="G432" s="262"/>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284</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79" t="str">
        <f t="shared" ref="BA432:BA437" si="3">C432</f>
        <v>U fasády bude plně respektována dochovaná historická architektonická úprava (a to jak celek, tak i jednotlivé architektonické prvky), lokálně lze odstranit pouze nesoudržné nebo výrazně poškozené části omítek. Plošné otloukání omítek není akceptovatelné. Soudržné plochy omítek, stejně tak i přídržné jádro omítek v případě odpadnutí jeho štukového líce tedy nebudou odstraňovány.</v>
      </c>
      <c r="BB432" s="148"/>
      <c r="BC432" s="148"/>
      <c r="BD432" s="148"/>
      <c r="BE432" s="148"/>
      <c r="BF432" s="148"/>
      <c r="BG432" s="148"/>
      <c r="BH432" s="148"/>
    </row>
    <row r="433" spans="1:60" ht="67.5" outlineLevel="3" x14ac:dyDescent="0.2">
      <c r="A433" s="155"/>
      <c r="B433" s="156"/>
      <c r="C433" s="261" t="s">
        <v>606</v>
      </c>
      <c r="D433" s="262"/>
      <c r="E433" s="262"/>
      <c r="F433" s="262"/>
      <c r="G433" s="262"/>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284</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79" t="str">
        <f t="shared" si="3"/>
        <v>b. Vápennou maltu, která bude užita k opravě omítek, je možné obohatit o metakaolinové či pucolánové příměsi, které při zachování prodyšnosti zlepšují některé vlastnosti vápenných malt (vyšší odolnost proti vlhkosti, vyšší pevnost, odolnost proti působení mrazu, solí). Vápennou maltu lze kvůli dostatečné pružnosti a odolnosti obohatit následujícími hydraulickými přísadami: cementem, bílým cementem nebo trasovým vápnem, maximálně však do 15 % celkového objemu pojiva. Nelze použít pytlované cementové směsi, které obsahují i další, v historickém stavebnictví cizorodé přísady jako jsou stavební lepidla apod. Vápenné směsi pro použití na historických stavbách s hydraulickými přísadami do 15 % celkového objemu, které nevyžadují cementový podhoz, lze rovněž akceptovat.</v>
      </c>
      <c r="BB433" s="148"/>
      <c r="BC433" s="148"/>
      <c r="BD433" s="148"/>
      <c r="BE433" s="148"/>
      <c r="BF433" s="148"/>
      <c r="BG433" s="148"/>
      <c r="BH433" s="148"/>
    </row>
    <row r="434" spans="1:60" ht="33.75" outlineLevel="3" x14ac:dyDescent="0.2">
      <c r="A434" s="155"/>
      <c r="B434" s="156"/>
      <c r="C434" s="261" t="s">
        <v>607</v>
      </c>
      <c r="D434" s="262"/>
      <c r="E434" s="262"/>
      <c r="F434" s="262"/>
      <c r="G434" s="262"/>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284</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79" t="str">
        <f t="shared" si="3"/>
        <v>c. Omítka bude nahazována přímo na stěnu, nebudou při tom použity žádné novodobé podkladní prostředky (jako např. perlinka). Omítky nebudou srovnávány latěmi. Přechody mezi stávající a doplňovanou omítkou budou přebroušeny, aby povrch nových a stávajících částí omítek na sebe plynule bez přechodů navazoval.</v>
      </c>
      <c r="BB434" s="148"/>
      <c r="BC434" s="148"/>
      <c r="BD434" s="148"/>
      <c r="BE434" s="148"/>
      <c r="BF434" s="148"/>
      <c r="BG434" s="148"/>
      <c r="BH434" s="148"/>
    </row>
    <row r="435" spans="1:60" ht="22.5" outlineLevel="3" x14ac:dyDescent="0.2">
      <c r="A435" s="155"/>
      <c r="B435" s="156"/>
      <c r="C435" s="261" t="s">
        <v>608</v>
      </c>
      <c r="D435" s="262"/>
      <c r="E435" s="262"/>
      <c r="F435" s="262"/>
      <c r="G435" s="262"/>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284</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79" t="str">
        <f t="shared" si="3"/>
        <v>d. Vybraná barevnost bude odsouhlasena na základě vzorku provedeného přímo na fasádě, a to za účasti zástupců památkové péče, o jednání bude proveden zápis.</v>
      </c>
      <c r="BB435" s="148"/>
      <c r="BC435" s="148"/>
      <c r="BD435" s="148"/>
      <c r="BE435" s="148"/>
      <c r="BF435" s="148"/>
      <c r="BG435" s="148"/>
      <c r="BH435" s="148"/>
    </row>
    <row r="436" spans="1:60" ht="33.75" outlineLevel="3" x14ac:dyDescent="0.2">
      <c r="A436" s="155"/>
      <c r="B436" s="156"/>
      <c r="C436" s="261" t="s">
        <v>609</v>
      </c>
      <c r="D436" s="262"/>
      <c r="E436" s="262"/>
      <c r="F436" s="262"/>
      <c r="G436" s="262"/>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284</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79" t="str">
        <f t="shared" si="3"/>
        <v>Na základě detailních výkresů dokumentace pro provedení stavby bude před realizací upřesněno v rámci dílenské dokumentace zhotovitele grafické znázornění v měřítku 1:5 navrhovaných nových výplní, prvků a doplňků. Budou specifikovány profilace, rozměry, ateriály, kování a povrchová úprava detailů.</v>
      </c>
      <c r="BB436" s="148"/>
      <c r="BC436" s="148"/>
      <c r="BD436" s="148"/>
      <c r="BE436" s="148"/>
      <c r="BF436" s="148"/>
      <c r="BG436" s="148"/>
      <c r="BH436" s="148"/>
    </row>
    <row r="437" spans="1:60" ht="22.5" outlineLevel="3" x14ac:dyDescent="0.2">
      <c r="A437" s="155"/>
      <c r="B437" s="156"/>
      <c r="C437" s="261" t="s">
        <v>610</v>
      </c>
      <c r="D437" s="262"/>
      <c r="E437" s="262"/>
      <c r="F437" s="262"/>
      <c r="G437" s="262"/>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284</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79" t="str">
        <f t="shared" si="3"/>
        <v>Před realizací budou předloženy i kladečské plány zádlažby nebo detailní složení omítek včetně techniky nanášení omítek na omítané povrchy.</v>
      </c>
      <c r="BB437" s="148"/>
      <c r="BC437" s="148"/>
      <c r="BD437" s="148"/>
      <c r="BE437" s="148"/>
      <c r="BF437" s="148"/>
      <c r="BG437" s="148"/>
      <c r="BH437" s="148"/>
    </row>
    <row r="438" spans="1:60" outlineLevel="2" x14ac:dyDescent="0.2">
      <c r="A438" s="155"/>
      <c r="B438" s="156"/>
      <c r="C438" s="198" t="s">
        <v>707</v>
      </c>
      <c r="D438" s="193"/>
      <c r="E438" s="194">
        <v>21.95804</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329</v>
      </c>
      <c r="AH438" s="148">
        <v>5</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8" t="s">
        <v>708</v>
      </c>
      <c r="D439" s="193"/>
      <c r="E439" s="194">
        <v>9.2470499999999998</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329</v>
      </c>
      <c r="AH439" s="148">
        <v>5</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8" t="s">
        <v>709</v>
      </c>
      <c r="D440" s="193"/>
      <c r="E440" s="194">
        <v>12.276249999999999</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329</v>
      </c>
      <c r="AH440" s="148">
        <v>5</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x14ac:dyDescent="0.2">
      <c r="A441" s="165" t="s">
        <v>274</v>
      </c>
      <c r="B441" s="166" t="s">
        <v>153</v>
      </c>
      <c r="C441" s="187" t="s">
        <v>154</v>
      </c>
      <c r="D441" s="167"/>
      <c r="E441" s="168"/>
      <c r="F441" s="169"/>
      <c r="G441" s="169">
        <f>SUMIF(AG442:AG490,"&lt;&gt;NOR",G442:G490)</f>
        <v>0</v>
      </c>
      <c r="H441" s="169"/>
      <c r="I441" s="169">
        <f>SUM(I442:I490)</f>
        <v>0</v>
      </c>
      <c r="J441" s="169"/>
      <c r="K441" s="169">
        <f>SUM(K442:K490)</f>
        <v>0</v>
      </c>
      <c r="L441" s="169"/>
      <c r="M441" s="169">
        <f>SUM(M442:M490)</f>
        <v>0</v>
      </c>
      <c r="N441" s="168"/>
      <c r="O441" s="168">
        <f>SUM(O442:O490)</f>
        <v>459.38</v>
      </c>
      <c r="P441" s="168"/>
      <c r="Q441" s="168">
        <f>SUM(Q442:Q490)</f>
        <v>0</v>
      </c>
      <c r="R441" s="169"/>
      <c r="S441" s="169"/>
      <c r="T441" s="170"/>
      <c r="U441" s="164"/>
      <c r="V441" s="164">
        <f>SUM(V442:V490)</f>
        <v>506.38</v>
      </c>
      <c r="W441" s="164"/>
      <c r="X441" s="164"/>
      <c r="Y441" s="164"/>
      <c r="AG441" t="s">
        <v>275</v>
      </c>
    </row>
    <row r="442" spans="1:60" outlineLevel="1" x14ac:dyDescent="0.2">
      <c r="A442" s="172">
        <v>71</v>
      </c>
      <c r="B442" s="173" t="s">
        <v>710</v>
      </c>
      <c r="C442" s="188" t="s">
        <v>711</v>
      </c>
      <c r="D442" s="174" t="s">
        <v>332</v>
      </c>
      <c r="E442" s="175">
        <v>0.15975</v>
      </c>
      <c r="F442" s="176"/>
      <c r="G442" s="177">
        <f>ROUND(E442*F442,2)</f>
        <v>0</v>
      </c>
      <c r="H442" s="176"/>
      <c r="I442" s="177">
        <f>ROUND(E442*H442,2)</f>
        <v>0</v>
      </c>
      <c r="J442" s="176"/>
      <c r="K442" s="177">
        <f>ROUND(E442*J442,2)</f>
        <v>0</v>
      </c>
      <c r="L442" s="177">
        <v>21</v>
      </c>
      <c r="M442" s="177">
        <f>G442*(1+L442/100)</f>
        <v>0</v>
      </c>
      <c r="N442" s="175">
        <v>2.5249999999999999</v>
      </c>
      <c r="O442" s="175">
        <f>ROUND(E442*N442,2)</f>
        <v>0.4</v>
      </c>
      <c r="P442" s="175">
        <v>0</v>
      </c>
      <c r="Q442" s="175">
        <f>ROUND(E442*P442,2)</f>
        <v>0</v>
      </c>
      <c r="R442" s="177" t="s">
        <v>441</v>
      </c>
      <c r="S442" s="177" t="s">
        <v>279</v>
      </c>
      <c r="T442" s="178" t="s">
        <v>279</v>
      </c>
      <c r="U442" s="159">
        <v>2.58</v>
      </c>
      <c r="V442" s="159">
        <f>ROUND(E442*U442,2)</f>
        <v>0.41</v>
      </c>
      <c r="W442" s="159"/>
      <c r="X442" s="159" t="s">
        <v>298</v>
      </c>
      <c r="Y442" s="159" t="s">
        <v>281</v>
      </c>
      <c r="Z442" s="148"/>
      <c r="AA442" s="148"/>
      <c r="AB442" s="148"/>
      <c r="AC442" s="148"/>
      <c r="AD442" s="148"/>
      <c r="AE442" s="148"/>
      <c r="AF442" s="148"/>
      <c r="AG442" s="148" t="s">
        <v>299</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270" t="s">
        <v>712</v>
      </c>
      <c r="D443" s="271"/>
      <c r="E443" s="271"/>
      <c r="F443" s="271"/>
      <c r="G443" s="271"/>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327</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261" t="s">
        <v>713</v>
      </c>
      <c r="D444" s="262"/>
      <c r="E444" s="262"/>
      <c r="F444" s="262"/>
      <c r="G444" s="262"/>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284</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2" x14ac:dyDescent="0.2">
      <c r="A445" s="155"/>
      <c r="B445" s="156"/>
      <c r="C445" s="198" t="s">
        <v>714</v>
      </c>
      <c r="D445" s="193"/>
      <c r="E445" s="194">
        <v>0.15975</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329</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72">
        <v>72</v>
      </c>
      <c r="B446" s="173" t="s">
        <v>715</v>
      </c>
      <c r="C446" s="188" t="s">
        <v>716</v>
      </c>
      <c r="D446" s="174" t="s">
        <v>332</v>
      </c>
      <c r="E446" s="175">
        <v>2.0297999999999998</v>
      </c>
      <c r="F446" s="176"/>
      <c r="G446" s="177">
        <f>ROUND(E446*F446,2)</f>
        <v>0</v>
      </c>
      <c r="H446" s="176"/>
      <c r="I446" s="177">
        <f>ROUND(E446*H446,2)</f>
        <v>0</v>
      </c>
      <c r="J446" s="176"/>
      <c r="K446" s="177">
        <f>ROUND(E446*J446,2)</f>
        <v>0</v>
      </c>
      <c r="L446" s="177">
        <v>21</v>
      </c>
      <c r="M446" s="177">
        <f>G446*(1+L446/100)</f>
        <v>0</v>
      </c>
      <c r="N446" s="175">
        <v>2.5249999999999999</v>
      </c>
      <c r="O446" s="175">
        <f>ROUND(E446*N446,2)</f>
        <v>5.13</v>
      </c>
      <c r="P446" s="175">
        <v>0</v>
      </c>
      <c r="Q446" s="175">
        <f>ROUND(E446*P446,2)</f>
        <v>0</v>
      </c>
      <c r="R446" s="177" t="s">
        <v>441</v>
      </c>
      <c r="S446" s="177" t="s">
        <v>279</v>
      </c>
      <c r="T446" s="178" t="s">
        <v>279</v>
      </c>
      <c r="U446" s="159">
        <v>2.58</v>
      </c>
      <c r="V446" s="159">
        <f>ROUND(E446*U446,2)</f>
        <v>5.24</v>
      </c>
      <c r="W446" s="159"/>
      <c r="X446" s="159" t="s">
        <v>298</v>
      </c>
      <c r="Y446" s="159" t="s">
        <v>281</v>
      </c>
      <c r="Z446" s="148"/>
      <c r="AA446" s="148"/>
      <c r="AB446" s="148"/>
      <c r="AC446" s="148"/>
      <c r="AD446" s="148"/>
      <c r="AE446" s="148"/>
      <c r="AF446" s="148"/>
      <c r="AG446" s="148" t="s">
        <v>299</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270" t="s">
        <v>712</v>
      </c>
      <c r="D447" s="271"/>
      <c r="E447" s="271"/>
      <c r="F447" s="271"/>
      <c r="G447" s="271"/>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327</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2" x14ac:dyDescent="0.2">
      <c r="A448" s="155"/>
      <c r="B448" s="156"/>
      <c r="C448" s="261" t="s">
        <v>713</v>
      </c>
      <c r="D448" s="262"/>
      <c r="E448" s="262"/>
      <c r="F448" s="262"/>
      <c r="G448" s="262"/>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284</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198" t="s">
        <v>427</v>
      </c>
      <c r="D449" s="193"/>
      <c r="E449" s="194"/>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329</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8" t="s">
        <v>717</v>
      </c>
      <c r="D450" s="193"/>
      <c r="E450" s="194">
        <v>2.0297999999999998</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329</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9" t="s">
        <v>341</v>
      </c>
      <c r="D451" s="195"/>
      <c r="E451" s="196">
        <v>2.0297999999999998</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329</v>
      </c>
      <c r="AH451" s="148">
        <v>1</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72">
        <v>73</v>
      </c>
      <c r="B452" s="173" t="s">
        <v>718</v>
      </c>
      <c r="C452" s="188" t="s">
        <v>719</v>
      </c>
      <c r="D452" s="174" t="s">
        <v>332</v>
      </c>
      <c r="E452" s="175">
        <v>2.7839999999999998</v>
      </c>
      <c r="F452" s="176"/>
      <c r="G452" s="177">
        <f>ROUND(E452*F452,2)</f>
        <v>0</v>
      </c>
      <c r="H452" s="176"/>
      <c r="I452" s="177">
        <f>ROUND(E452*H452,2)</f>
        <v>0</v>
      </c>
      <c r="J452" s="176"/>
      <c r="K452" s="177">
        <f>ROUND(E452*J452,2)</f>
        <v>0</v>
      </c>
      <c r="L452" s="177">
        <v>21</v>
      </c>
      <c r="M452" s="177">
        <f>G452*(1+L452/100)</f>
        <v>0</v>
      </c>
      <c r="N452" s="175">
        <v>2.5249999999999999</v>
      </c>
      <c r="O452" s="175">
        <f>ROUND(E452*N452,2)</f>
        <v>7.03</v>
      </c>
      <c r="P452" s="175">
        <v>0</v>
      </c>
      <c r="Q452" s="175">
        <f>ROUND(E452*P452,2)</f>
        <v>0</v>
      </c>
      <c r="R452" s="177" t="s">
        <v>441</v>
      </c>
      <c r="S452" s="177" t="s">
        <v>279</v>
      </c>
      <c r="T452" s="178" t="s">
        <v>279</v>
      </c>
      <c r="U452" s="159">
        <v>2.3170000000000002</v>
      </c>
      <c r="V452" s="159">
        <f>ROUND(E452*U452,2)</f>
        <v>6.45</v>
      </c>
      <c r="W452" s="159"/>
      <c r="X452" s="159" t="s">
        <v>298</v>
      </c>
      <c r="Y452" s="159" t="s">
        <v>281</v>
      </c>
      <c r="Z452" s="148"/>
      <c r="AA452" s="148"/>
      <c r="AB452" s="148"/>
      <c r="AC452" s="148"/>
      <c r="AD452" s="148"/>
      <c r="AE452" s="148"/>
      <c r="AF452" s="148"/>
      <c r="AG452" s="148" t="s">
        <v>299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5"/>
      <c r="B453" s="156"/>
      <c r="C453" s="270" t="s">
        <v>712</v>
      </c>
      <c r="D453" s="271"/>
      <c r="E453" s="271"/>
      <c r="F453" s="271"/>
      <c r="G453" s="271"/>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327</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261" t="s">
        <v>713</v>
      </c>
      <c r="D454" s="262"/>
      <c r="E454" s="262"/>
      <c r="F454" s="262"/>
      <c r="G454" s="262"/>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284</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2" x14ac:dyDescent="0.2">
      <c r="A455" s="155"/>
      <c r="B455" s="156"/>
      <c r="C455" s="198" t="s">
        <v>429</v>
      </c>
      <c r="D455" s="193"/>
      <c r="E455" s="194"/>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329</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8" t="s">
        <v>720</v>
      </c>
      <c r="D456" s="193"/>
      <c r="E456" s="194">
        <v>2.7839999999999998</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329</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9" t="s">
        <v>341</v>
      </c>
      <c r="D457" s="195"/>
      <c r="E457" s="196">
        <v>2.7839999999999998</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329</v>
      </c>
      <c r="AH457" s="148">
        <v>1</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72">
        <v>74</v>
      </c>
      <c r="B458" s="173" t="s">
        <v>721</v>
      </c>
      <c r="C458" s="188" t="s">
        <v>722</v>
      </c>
      <c r="D458" s="174" t="s">
        <v>332</v>
      </c>
      <c r="E458" s="175">
        <v>16.5</v>
      </c>
      <c r="F458" s="176"/>
      <c r="G458" s="177">
        <f>ROUND(E458*F458,2)</f>
        <v>0</v>
      </c>
      <c r="H458" s="176"/>
      <c r="I458" s="177">
        <f>ROUND(E458*H458,2)</f>
        <v>0</v>
      </c>
      <c r="J458" s="176"/>
      <c r="K458" s="177">
        <f>ROUND(E458*J458,2)</f>
        <v>0</v>
      </c>
      <c r="L458" s="177">
        <v>21</v>
      </c>
      <c r="M458" s="177">
        <f>G458*(1+L458/100)</f>
        <v>0</v>
      </c>
      <c r="N458" s="175">
        <v>2.5249999999999999</v>
      </c>
      <c r="O458" s="175">
        <f>ROUND(E458*N458,2)</f>
        <v>41.66</v>
      </c>
      <c r="P458" s="175">
        <v>0</v>
      </c>
      <c r="Q458" s="175">
        <f>ROUND(E458*P458,2)</f>
        <v>0</v>
      </c>
      <c r="R458" s="177" t="s">
        <v>441</v>
      </c>
      <c r="S458" s="177" t="s">
        <v>279</v>
      </c>
      <c r="T458" s="178" t="s">
        <v>279</v>
      </c>
      <c r="U458" s="159">
        <v>2.3199999999999998</v>
      </c>
      <c r="V458" s="159">
        <f>ROUND(E458*U458,2)</f>
        <v>38.28</v>
      </c>
      <c r="W458" s="159"/>
      <c r="X458" s="159" t="s">
        <v>298</v>
      </c>
      <c r="Y458" s="159" t="s">
        <v>281</v>
      </c>
      <c r="Z458" s="148"/>
      <c r="AA458" s="148"/>
      <c r="AB458" s="148"/>
      <c r="AC458" s="148"/>
      <c r="AD458" s="148"/>
      <c r="AE458" s="148"/>
      <c r="AF458" s="148"/>
      <c r="AG458" s="148" t="s">
        <v>299</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70" t="s">
        <v>712</v>
      </c>
      <c r="D459" s="271"/>
      <c r="E459" s="271"/>
      <c r="F459" s="271"/>
      <c r="G459" s="271"/>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327</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2" x14ac:dyDescent="0.2">
      <c r="A460" s="155"/>
      <c r="B460" s="156"/>
      <c r="C460" s="261" t="s">
        <v>713</v>
      </c>
      <c r="D460" s="262"/>
      <c r="E460" s="262"/>
      <c r="F460" s="262"/>
      <c r="G460" s="262"/>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284</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8" t="s">
        <v>723</v>
      </c>
      <c r="D461" s="193"/>
      <c r="E461" s="194">
        <v>14.25</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329</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8" t="s">
        <v>340</v>
      </c>
      <c r="D462" s="193"/>
      <c r="E462" s="194">
        <v>2.25</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329</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2">
        <v>75</v>
      </c>
      <c r="B463" s="173" t="s">
        <v>724</v>
      </c>
      <c r="C463" s="188" t="s">
        <v>725</v>
      </c>
      <c r="D463" s="174" t="s">
        <v>332</v>
      </c>
      <c r="E463" s="175">
        <v>16.5</v>
      </c>
      <c r="F463" s="176"/>
      <c r="G463" s="177">
        <f>ROUND(E463*F463,2)</f>
        <v>0</v>
      </c>
      <c r="H463" s="176"/>
      <c r="I463" s="177">
        <f>ROUND(E463*H463,2)</f>
        <v>0</v>
      </c>
      <c r="J463" s="176"/>
      <c r="K463" s="177">
        <f>ROUND(E463*J463,2)</f>
        <v>0</v>
      </c>
      <c r="L463" s="177">
        <v>21</v>
      </c>
      <c r="M463" s="177">
        <f>G463*(1+L463/100)</f>
        <v>0</v>
      </c>
      <c r="N463" s="175">
        <v>0</v>
      </c>
      <c r="O463" s="175">
        <f>ROUND(E463*N463,2)</f>
        <v>0</v>
      </c>
      <c r="P463" s="175">
        <v>0</v>
      </c>
      <c r="Q463" s="175">
        <f>ROUND(E463*P463,2)</f>
        <v>0</v>
      </c>
      <c r="R463" s="177" t="s">
        <v>441</v>
      </c>
      <c r="S463" s="177" t="s">
        <v>279</v>
      </c>
      <c r="T463" s="178" t="s">
        <v>279</v>
      </c>
      <c r="U463" s="159">
        <v>0.21</v>
      </c>
      <c r="V463" s="159">
        <f>ROUND(E463*U463,2)</f>
        <v>3.47</v>
      </c>
      <c r="W463" s="159"/>
      <c r="X463" s="159" t="s">
        <v>298</v>
      </c>
      <c r="Y463" s="159" t="s">
        <v>281</v>
      </c>
      <c r="Z463" s="148"/>
      <c r="AA463" s="148"/>
      <c r="AB463" s="148"/>
      <c r="AC463" s="148"/>
      <c r="AD463" s="148"/>
      <c r="AE463" s="148"/>
      <c r="AF463" s="148"/>
      <c r="AG463" s="148" t="s">
        <v>299</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270" t="s">
        <v>726</v>
      </c>
      <c r="D464" s="271"/>
      <c r="E464" s="271"/>
      <c r="F464" s="271"/>
      <c r="G464" s="271"/>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327</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2" x14ac:dyDescent="0.2">
      <c r="A465" s="155"/>
      <c r="B465" s="156"/>
      <c r="C465" s="198" t="s">
        <v>723</v>
      </c>
      <c r="D465" s="193"/>
      <c r="E465" s="194">
        <v>14.25</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329</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8" t="s">
        <v>340</v>
      </c>
      <c r="D466" s="193"/>
      <c r="E466" s="194">
        <v>2.25</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329</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ht="22.5" outlineLevel="1" x14ac:dyDescent="0.2">
      <c r="A467" s="172">
        <v>76</v>
      </c>
      <c r="B467" s="173" t="s">
        <v>727</v>
      </c>
      <c r="C467" s="188" t="s">
        <v>728</v>
      </c>
      <c r="D467" s="174" t="s">
        <v>458</v>
      </c>
      <c r="E467" s="175">
        <v>0.55659999999999998</v>
      </c>
      <c r="F467" s="176"/>
      <c r="G467" s="177">
        <f>ROUND(E467*F467,2)</f>
        <v>0</v>
      </c>
      <c r="H467" s="176"/>
      <c r="I467" s="177">
        <f>ROUND(E467*H467,2)</f>
        <v>0</v>
      </c>
      <c r="J467" s="176"/>
      <c r="K467" s="177">
        <f>ROUND(E467*J467,2)</f>
        <v>0</v>
      </c>
      <c r="L467" s="177">
        <v>21</v>
      </c>
      <c r="M467" s="177">
        <f>G467*(1+L467/100)</f>
        <v>0</v>
      </c>
      <c r="N467" s="175">
        <v>1.0662499999999999</v>
      </c>
      <c r="O467" s="175">
        <f>ROUND(E467*N467,2)</f>
        <v>0.59</v>
      </c>
      <c r="P467" s="175">
        <v>0</v>
      </c>
      <c r="Q467" s="175">
        <f>ROUND(E467*P467,2)</f>
        <v>0</v>
      </c>
      <c r="R467" s="177" t="s">
        <v>441</v>
      </c>
      <c r="S467" s="177" t="s">
        <v>279</v>
      </c>
      <c r="T467" s="178" t="s">
        <v>279</v>
      </c>
      <c r="U467" s="159">
        <v>15.23</v>
      </c>
      <c r="V467" s="159">
        <f>ROUND(E467*U467,2)</f>
        <v>8.48</v>
      </c>
      <c r="W467" s="159"/>
      <c r="X467" s="159" t="s">
        <v>298</v>
      </c>
      <c r="Y467" s="159" t="s">
        <v>281</v>
      </c>
      <c r="Z467" s="148"/>
      <c r="AA467" s="148"/>
      <c r="AB467" s="148"/>
      <c r="AC467" s="148"/>
      <c r="AD467" s="148"/>
      <c r="AE467" s="148"/>
      <c r="AF467" s="148"/>
      <c r="AG467" s="148" t="s">
        <v>299</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2" x14ac:dyDescent="0.2">
      <c r="A468" s="155"/>
      <c r="B468" s="156"/>
      <c r="C468" s="270" t="s">
        <v>459</v>
      </c>
      <c r="D468" s="271"/>
      <c r="E468" s="271"/>
      <c r="F468" s="271"/>
      <c r="G468" s="271"/>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327</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198" t="s">
        <v>729</v>
      </c>
      <c r="D469" s="193"/>
      <c r="E469" s="194">
        <v>0.48070000000000002</v>
      </c>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329</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198" t="s">
        <v>730</v>
      </c>
      <c r="D470" s="193"/>
      <c r="E470" s="194">
        <v>7.5899999999999995E-2</v>
      </c>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329</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9" t="s">
        <v>341</v>
      </c>
      <c r="D471" s="195"/>
      <c r="E471" s="196">
        <v>0.55659999999999998</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329</v>
      </c>
      <c r="AH471" s="148">
        <v>1</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72">
        <v>77</v>
      </c>
      <c r="B472" s="173" t="s">
        <v>731</v>
      </c>
      <c r="C472" s="188" t="s">
        <v>732</v>
      </c>
      <c r="D472" s="174" t="s">
        <v>332</v>
      </c>
      <c r="E472" s="175">
        <v>76.650000000000006</v>
      </c>
      <c r="F472" s="176"/>
      <c r="G472" s="177">
        <f>ROUND(E472*F472,2)</f>
        <v>0</v>
      </c>
      <c r="H472" s="176"/>
      <c r="I472" s="177">
        <f>ROUND(E472*H472,2)</f>
        <v>0</v>
      </c>
      <c r="J472" s="176"/>
      <c r="K472" s="177">
        <f>ROUND(E472*J472,2)</f>
        <v>0</v>
      </c>
      <c r="L472" s="177">
        <v>21</v>
      </c>
      <c r="M472" s="177">
        <f>G472*(1+L472/100)</f>
        <v>0</v>
      </c>
      <c r="N472" s="175">
        <v>1.837</v>
      </c>
      <c r="O472" s="175">
        <f>ROUND(E472*N472,2)</f>
        <v>140.81</v>
      </c>
      <c r="P472" s="175">
        <v>0</v>
      </c>
      <c r="Q472" s="175">
        <f>ROUND(E472*P472,2)</f>
        <v>0</v>
      </c>
      <c r="R472" s="177" t="s">
        <v>441</v>
      </c>
      <c r="S472" s="177" t="s">
        <v>279</v>
      </c>
      <c r="T472" s="178" t="s">
        <v>279</v>
      </c>
      <c r="U472" s="159">
        <v>1.8360000000000001</v>
      </c>
      <c r="V472" s="159">
        <f>ROUND(E472*U472,2)</f>
        <v>140.72999999999999</v>
      </c>
      <c r="W472" s="159"/>
      <c r="X472" s="159" t="s">
        <v>298</v>
      </c>
      <c r="Y472" s="159" t="s">
        <v>281</v>
      </c>
      <c r="Z472" s="148"/>
      <c r="AA472" s="148"/>
      <c r="AB472" s="148"/>
      <c r="AC472" s="148"/>
      <c r="AD472" s="148"/>
      <c r="AE472" s="148"/>
      <c r="AF472" s="148"/>
      <c r="AG472" s="148" t="s">
        <v>299</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70" t="s">
        <v>733</v>
      </c>
      <c r="D473" s="271"/>
      <c r="E473" s="271"/>
      <c r="F473" s="271"/>
      <c r="G473" s="271"/>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327</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79" t="str">
        <f>C473</f>
        <v>pod mazaniny a dlažby, popř. na plochých střechách, vodorovný nebo ve spádu, s udusáním a urovnáním povrchu,</v>
      </c>
      <c r="BB473" s="148"/>
      <c r="BC473" s="148"/>
      <c r="BD473" s="148"/>
      <c r="BE473" s="148"/>
      <c r="BF473" s="148"/>
      <c r="BG473" s="148"/>
      <c r="BH473" s="148"/>
    </row>
    <row r="474" spans="1:60" ht="22.5" outlineLevel="2" x14ac:dyDescent="0.2">
      <c r="A474" s="155"/>
      <c r="B474" s="156"/>
      <c r="C474" s="198" t="s">
        <v>335</v>
      </c>
      <c r="D474" s="193"/>
      <c r="E474" s="194">
        <v>27.6</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329</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8" t="s">
        <v>734</v>
      </c>
      <c r="D475" s="193"/>
      <c r="E475" s="194">
        <v>6.75</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329</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198" t="s">
        <v>735</v>
      </c>
      <c r="D476" s="193"/>
      <c r="E476" s="194">
        <v>4.2</v>
      </c>
      <c r="F476" s="159"/>
      <c r="G476" s="159"/>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329</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198" t="s">
        <v>736</v>
      </c>
      <c r="D477" s="193"/>
      <c r="E477" s="194">
        <v>36.75</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329</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98" t="s">
        <v>737</v>
      </c>
      <c r="D478" s="193"/>
      <c r="E478" s="194">
        <v>1.35</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329</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9" t="s">
        <v>341</v>
      </c>
      <c r="D479" s="195"/>
      <c r="E479" s="196">
        <v>76.650000000000006</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329</v>
      </c>
      <c r="AH479" s="148">
        <v>1</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72">
        <v>78</v>
      </c>
      <c r="B480" s="173" t="s">
        <v>738</v>
      </c>
      <c r="C480" s="188" t="s">
        <v>739</v>
      </c>
      <c r="D480" s="174" t="s">
        <v>332</v>
      </c>
      <c r="E480" s="175">
        <v>164.85</v>
      </c>
      <c r="F480" s="176"/>
      <c r="G480" s="177">
        <f>ROUND(E480*F480,2)</f>
        <v>0</v>
      </c>
      <c r="H480" s="176"/>
      <c r="I480" s="177">
        <f>ROUND(E480*H480,2)</f>
        <v>0</v>
      </c>
      <c r="J480" s="176"/>
      <c r="K480" s="177">
        <f>ROUND(E480*J480,2)</f>
        <v>0</v>
      </c>
      <c r="L480" s="177">
        <v>21</v>
      </c>
      <c r="M480" s="177">
        <f>G480*(1+L480/100)</f>
        <v>0</v>
      </c>
      <c r="N480" s="175">
        <v>1.6</v>
      </c>
      <c r="O480" s="175">
        <f>ROUND(E480*N480,2)</f>
        <v>263.76</v>
      </c>
      <c r="P480" s="175">
        <v>0</v>
      </c>
      <c r="Q480" s="175">
        <f>ROUND(E480*P480,2)</f>
        <v>0</v>
      </c>
      <c r="R480" s="177" t="s">
        <v>441</v>
      </c>
      <c r="S480" s="177" t="s">
        <v>279</v>
      </c>
      <c r="T480" s="178" t="s">
        <v>279</v>
      </c>
      <c r="U480" s="159">
        <v>1.84</v>
      </c>
      <c r="V480" s="159">
        <f>ROUND(E480*U480,2)</f>
        <v>303.32</v>
      </c>
      <c r="W480" s="159"/>
      <c r="X480" s="159" t="s">
        <v>298</v>
      </c>
      <c r="Y480" s="159" t="s">
        <v>281</v>
      </c>
      <c r="Z480" s="148"/>
      <c r="AA480" s="148"/>
      <c r="AB480" s="148"/>
      <c r="AC480" s="148"/>
      <c r="AD480" s="148"/>
      <c r="AE480" s="148"/>
      <c r="AF480" s="148"/>
      <c r="AG480" s="148" t="s">
        <v>299</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0" t="s">
        <v>733</v>
      </c>
      <c r="D481" s="271"/>
      <c r="E481" s="271"/>
      <c r="F481" s="271"/>
      <c r="G481" s="271"/>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327</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79" t="str">
        <f>C481</f>
        <v>pod mazaniny a dlažby, popř. na plochých střechách, vodorovný nebo ve spádu, s udusáním a urovnáním povrchu,</v>
      </c>
      <c r="BB481" s="148"/>
      <c r="BC481" s="148"/>
      <c r="BD481" s="148"/>
      <c r="BE481" s="148"/>
      <c r="BF481" s="148"/>
      <c r="BG481" s="148"/>
      <c r="BH481" s="148"/>
    </row>
    <row r="482" spans="1:60" outlineLevel="2" x14ac:dyDescent="0.2">
      <c r="A482" s="155"/>
      <c r="B482" s="156"/>
      <c r="C482" s="261" t="s">
        <v>375</v>
      </c>
      <c r="D482" s="262"/>
      <c r="E482" s="262"/>
      <c r="F482" s="262"/>
      <c r="G482" s="262"/>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284</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261" t="s">
        <v>740</v>
      </c>
      <c r="D483" s="262"/>
      <c r="E483" s="262"/>
      <c r="F483" s="262"/>
      <c r="G483" s="262"/>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284</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98" t="s">
        <v>723</v>
      </c>
      <c r="D484" s="193"/>
      <c r="E484" s="194">
        <v>14.25</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329</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ht="22.5" outlineLevel="3" x14ac:dyDescent="0.2">
      <c r="A485" s="155"/>
      <c r="B485" s="156"/>
      <c r="C485" s="198" t="s">
        <v>335</v>
      </c>
      <c r="D485" s="193"/>
      <c r="E485" s="194">
        <v>27.6</v>
      </c>
      <c r="F485" s="159"/>
      <c r="G485" s="15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329</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22.5" outlineLevel="3" x14ac:dyDescent="0.2">
      <c r="A486" s="155"/>
      <c r="B486" s="156"/>
      <c r="C486" s="198" t="s">
        <v>336</v>
      </c>
      <c r="D486" s="193"/>
      <c r="E486" s="194">
        <v>110.7</v>
      </c>
      <c r="F486" s="159"/>
      <c r="G486" s="15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329</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198" t="s">
        <v>337</v>
      </c>
      <c r="D487" s="193"/>
      <c r="E487" s="194">
        <v>6.15</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329</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8" t="s">
        <v>338</v>
      </c>
      <c r="D488" s="193"/>
      <c r="E488" s="194">
        <v>3.9</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329</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8" t="s">
        <v>340</v>
      </c>
      <c r="D489" s="193"/>
      <c r="E489" s="194">
        <v>2.25</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329</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99" t="s">
        <v>341</v>
      </c>
      <c r="D490" s="195"/>
      <c r="E490" s="196">
        <v>164.85</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329</v>
      </c>
      <c r="AH490" s="148">
        <v>1</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x14ac:dyDescent="0.2">
      <c r="A491" s="165" t="s">
        <v>274</v>
      </c>
      <c r="B491" s="166" t="s">
        <v>155</v>
      </c>
      <c r="C491" s="187" t="s">
        <v>156</v>
      </c>
      <c r="D491" s="167"/>
      <c r="E491" s="168"/>
      <c r="F491" s="169"/>
      <c r="G491" s="169">
        <f>SUMIF(AG492:AG498,"&lt;&gt;NOR",G492:G498)</f>
        <v>0</v>
      </c>
      <c r="H491" s="169"/>
      <c r="I491" s="169">
        <f>SUM(I492:I498)</f>
        <v>0</v>
      </c>
      <c r="J491" s="169"/>
      <c r="K491" s="169">
        <f>SUM(K492:K498)</f>
        <v>0</v>
      </c>
      <c r="L491" s="169"/>
      <c r="M491" s="169">
        <f>SUM(M492:M498)</f>
        <v>0</v>
      </c>
      <c r="N491" s="168"/>
      <c r="O491" s="168">
        <f>SUM(O492:O498)</f>
        <v>133.09</v>
      </c>
      <c r="P491" s="168"/>
      <c r="Q491" s="168">
        <f>SUM(Q492:Q498)</f>
        <v>0</v>
      </c>
      <c r="R491" s="169"/>
      <c r="S491" s="169"/>
      <c r="T491" s="170"/>
      <c r="U491" s="164"/>
      <c r="V491" s="164">
        <f>SUM(V492:V498)</f>
        <v>18.27</v>
      </c>
      <c r="W491" s="164"/>
      <c r="X491" s="164"/>
      <c r="Y491" s="164"/>
      <c r="AG491" t="s">
        <v>275</v>
      </c>
    </row>
    <row r="492" spans="1:60" outlineLevel="1" x14ac:dyDescent="0.2">
      <c r="A492" s="172">
        <v>79</v>
      </c>
      <c r="B492" s="173" t="s">
        <v>741</v>
      </c>
      <c r="C492" s="188" t="s">
        <v>742</v>
      </c>
      <c r="D492" s="174" t="s">
        <v>445</v>
      </c>
      <c r="E492" s="175">
        <v>10</v>
      </c>
      <c r="F492" s="176"/>
      <c r="G492" s="177">
        <f>ROUND(E492*F492,2)</f>
        <v>0</v>
      </c>
      <c r="H492" s="176"/>
      <c r="I492" s="177">
        <f>ROUND(E492*H492,2)</f>
        <v>0</v>
      </c>
      <c r="J492" s="176"/>
      <c r="K492" s="177">
        <f>ROUND(E492*J492,2)</f>
        <v>0</v>
      </c>
      <c r="L492" s="177">
        <v>21</v>
      </c>
      <c r="M492" s="177">
        <f>G492*(1+L492/100)</f>
        <v>0</v>
      </c>
      <c r="N492" s="175">
        <v>4.8120000000000003E-2</v>
      </c>
      <c r="O492" s="175">
        <f>ROUND(E492*N492,2)</f>
        <v>0.48</v>
      </c>
      <c r="P492" s="175">
        <v>0</v>
      </c>
      <c r="Q492" s="175">
        <f>ROUND(E492*P492,2)</f>
        <v>0</v>
      </c>
      <c r="R492" s="177" t="s">
        <v>743</v>
      </c>
      <c r="S492" s="177" t="s">
        <v>279</v>
      </c>
      <c r="T492" s="178" t="s">
        <v>279</v>
      </c>
      <c r="U492" s="159">
        <v>1.827</v>
      </c>
      <c r="V492" s="159">
        <f>ROUND(E492*U492,2)</f>
        <v>18.27</v>
      </c>
      <c r="W492" s="159"/>
      <c r="X492" s="159" t="s">
        <v>298</v>
      </c>
      <c r="Y492" s="159" t="s">
        <v>281</v>
      </c>
      <c r="Z492" s="148"/>
      <c r="AA492" s="148"/>
      <c r="AB492" s="148"/>
      <c r="AC492" s="148"/>
      <c r="AD492" s="148"/>
      <c r="AE492" s="148"/>
      <c r="AF492" s="148"/>
      <c r="AG492" s="148" t="s">
        <v>299</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70" t="s">
        <v>744</v>
      </c>
      <c r="D493" s="271"/>
      <c r="E493" s="271"/>
      <c r="F493" s="271"/>
      <c r="G493" s="271"/>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327</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72">
        <v>80</v>
      </c>
      <c r="B494" s="173" t="s">
        <v>745</v>
      </c>
      <c r="C494" s="188" t="s">
        <v>746</v>
      </c>
      <c r="D494" s="174" t="s">
        <v>324</v>
      </c>
      <c r="E494" s="175">
        <v>146.04</v>
      </c>
      <c r="F494" s="176"/>
      <c r="G494" s="177">
        <f>ROUND(E494*F494,2)</f>
        <v>0</v>
      </c>
      <c r="H494" s="176"/>
      <c r="I494" s="177">
        <f>ROUND(E494*H494,2)</f>
        <v>0</v>
      </c>
      <c r="J494" s="176"/>
      <c r="K494" s="177">
        <f>ROUND(E494*J494,2)</f>
        <v>0</v>
      </c>
      <c r="L494" s="177">
        <v>21</v>
      </c>
      <c r="M494" s="177">
        <f>G494*(1+L494/100)</f>
        <v>0</v>
      </c>
      <c r="N494" s="175">
        <v>0.90803</v>
      </c>
      <c r="O494" s="175">
        <f>ROUND(E494*N494,2)</f>
        <v>132.61000000000001</v>
      </c>
      <c r="P494" s="175">
        <v>0</v>
      </c>
      <c r="Q494" s="175">
        <f>ROUND(E494*P494,2)</f>
        <v>0</v>
      </c>
      <c r="R494" s="177" t="s">
        <v>485</v>
      </c>
      <c r="S494" s="177" t="s">
        <v>279</v>
      </c>
      <c r="T494" s="178" t="s">
        <v>279</v>
      </c>
      <c r="U494" s="159">
        <v>0</v>
      </c>
      <c r="V494" s="159">
        <f>ROUND(E494*U494,2)</f>
        <v>0</v>
      </c>
      <c r="W494" s="159"/>
      <c r="X494" s="159" t="s">
        <v>486</v>
      </c>
      <c r="Y494" s="159" t="s">
        <v>281</v>
      </c>
      <c r="Z494" s="148"/>
      <c r="AA494" s="148"/>
      <c r="AB494" s="148"/>
      <c r="AC494" s="148"/>
      <c r="AD494" s="148"/>
      <c r="AE494" s="148"/>
      <c r="AF494" s="148"/>
      <c r="AG494" s="148" t="s">
        <v>487</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ht="56.25" outlineLevel="2" x14ac:dyDescent="0.2">
      <c r="A495" s="155"/>
      <c r="B495" s="156"/>
      <c r="C495" s="270" t="s">
        <v>747</v>
      </c>
      <c r="D495" s="271"/>
      <c r="E495" s="271"/>
      <c r="F495" s="271"/>
      <c r="G495" s="271"/>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327</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79" t="str">
        <f>C495</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495" s="148"/>
      <c r="BC495" s="148"/>
      <c r="BD495" s="148"/>
      <c r="BE495" s="148"/>
      <c r="BF495" s="148"/>
      <c r="BG495" s="148"/>
      <c r="BH495" s="148"/>
    </row>
    <row r="496" spans="1:60" outlineLevel="2" x14ac:dyDescent="0.2">
      <c r="A496" s="155"/>
      <c r="B496" s="156"/>
      <c r="C496" s="261" t="s">
        <v>375</v>
      </c>
      <c r="D496" s="262"/>
      <c r="E496" s="262"/>
      <c r="F496" s="262"/>
      <c r="G496" s="262"/>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284</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261" t="s">
        <v>748</v>
      </c>
      <c r="D497" s="262"/>
      <c r="E497" s="262"/>
      <c r="F497" s="262"/>
      <c r="G497" s="262"/>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284</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2" x14ac:dyDescent="0.2">
      <c r="A498" s="155"/>
      <c r="B498" s="156"/>
      <c r="C498" s="198" t="s">
        <v>749</v>
      </c>
      <c r="D498" s="193"/>
      <c r="E498" s="194">
        <v>146.04</v>
      </c>
      <c r="F498" s="159"/>
      <c r="G498" s="15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329</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5" t="s">
        <v>274</v>
      </c>
      <c r="B499" s="166" t="s">
        <v>157</v>
      </c>
      <c r="C499" s="187" t="s">
        <v>158</v>
      </c>
      <c r="D499" s="167"/>
      <c r="E499" s="168"/>
      <c r="F499" s="169"/>
      <c r="G499" s="169">
        <f>SUMIF(AG500:AG505,"&lt;&gt;NOR",G500:G505)</f>
        <v>0</v>
      </c>
      <c r="H499" s="169"/>
      <c r="I499" s="169">
        <f>SUM(I500:I505)</f>
        <v>0</v>
      </c>
      <c r="J499" s="169"/>
      <c r="K499" s="169">
        <f>SUM(K500:K505)</f>
        <v>0</v>
      </c>
      <c r="L499" s="169"/>
      <c r="M499" s="169">
        <f>SUM(M500:M505)</f>
        <v>0</v>
      </c>
      <c r="N499" s="168"/>
      <c r="O499" s="168">
        <f>SUM(O500:O505)</f>
        <v>122.87</v>
      </c>
      <c r="P499" s="168"/>
      <c r="Q499" s="168">
        <f>SUM(Q500:Q505)</f>
        <v>0</v>
      </c>
      <c r="R499" s="169"/>
      <c r="S499" s="169"/>
      <c r="T499" s="170"/>
      <c r="U499" s="164"/>
      <c r="V499" s="164">
        <f>SUM(V500:V505)</f>
        <v>143.29000000000002</v>
      </c>
      <c r="W499" s="164"/>
      <c r="X499" s="164"/>
      <c r="Y499" s="164"/>
      <c r="AG499" t="s">
        <v>275</v>
      </c>
    </row>
    <row r="500" spans="1:60" ht="22.5" outlineLevel="1" x14ac:dyDescent="0.2">
      <c r="A500" s="172">
        <v>81</v>
      </c>
      <c r="B500" s="173" t="s">
        <v>750</v>
      </c>
      <c r="C500" s="188" t="s">
        <v>751</v>
      </c>
      <c r="D500" s="174" t="s">
        <v>324</v>
      </c>
      <c r="E500" s="175">
        <v>355</v>
      </c>
      <c r="F500" s="176"/>
      <c r="G500" s="177">
        <f>ROUND(E500*F500,2)</f>
        <v>0</v>
      </c>
      <c r="H500" s="176"/>
      <c r="I500" s="177">
        <f>ROUND(E500*H500,2)</f>
        <v>0</v>
      </c>
      <c r="J500" s="176"/>
      <c r="K500" s="177">
        <f>ROUND(E500*J500,2)</f>
        <v>0</v>
      </c>
      <c r="L500" s="177">
        <v>21</v>
      </c>
      <c r="M500" s="177">
        <f>G500*(1+L500/100)</f>
        <v>0</v>
      </c>
      <c r="N500" s="175">
        <v>0.15673999999999999</v>
      </c>
      <c r="O500" s="175">
        <f>ROUND(E500*N500,2)</f>
        <v>55.64</v>
      </c>
      <c r="P500" s="175">
        <v>0</v>
      </c>
      <c r="Q500" s="175">
        <f>ROUND(E500*P500,2)</f>
        <v>0</v>
      </c>
      <c r="R500" s="177" t="s">
        <v>325</v>
      </c>
      <c r="S500" s="177" t="s">
        <v>279</v>
      </c>
      <c r="T500" s="178" t="s">
        <v>279</v>
      </c>
      <c r="U500" s="159">
        <v>0.29548000000000002</v>
      </c>
      <c r="V500" s="159">
        <f>ROUND(E500*U500,2)</f>
        <v>104.9</v>
      </c>
      <c r="W500" s="159"/>
      <c r="X500" s="159" t="s">
        <v>298</v>
      </c>
      <c r="Y500" s="159" t="s">
        <v>281</v>
      </c>
      <c r="Z500" s="148"/>
      <c r="AA500" s="148"/>
      <c r="AB500" s="148"/>
      <c r="AC500" s="148"/>
      <c r="AD500" s="148"/>
      <c r="AE500" s="148"/>
      <c r="AF500" s="148"/>
      <c r="AG500" s="148" t="s">
        <v>299</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270" t="s">
        <v>752</v>
      </c>
      <c r="D501" s="271"/>
      <c r="E501" s="271"/>
      <c r="F501" s="271"/>
      <c r="G501" s="271"/>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327</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98" t="s">
        <v>328</v>
      </c>
      <c r="D502" s="193"/>
      <c r="E502" s="194">
        <v>355</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329</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72">
        <v>82</v>
      </c>
      <c r="B503" s="173" t="s">
        <v>753</v>
      </c>
      <c r="C503" s="188" t="s">
        <v>754</v>
      </c>
      <c r="D503" s="174" t="s">
        <v>332</v>
      </c>
      <c r="E503" s="175">
        <v>26.625</v>
      </c>
      <c r="F503" s="176"/>
      <c r="G503" s="177">
        <f>ROUND(E503*F503,2)</f>
        <v>0</v>
      </c>
      <c r="H503" s="176"/>
      <c r="I503" s="177">
        <f>ROUND(E503*H503,2)</f>
        <v>0</v>
      </c>
      <c r="J503" s="176"/>
      <c r="K503" s="177">
        <f>ROUND(E503*J503,2)</f>
        <v>0</v>
      </c>
      <c r="L503" s="177">
        <v>21</v>
      </c>
      <c r="M503" s="177">
        <f>G503*(1+L503/100)</f>
        <v>0</v>
      </c>
      <c r="N503" s="175">
        <v>2.5249999999999999</v>
      </c>
      <c r="O503" s="175">
        <f>ROUND(E503*N503,2)</f>
        <v>67.23</v>
      </c>
      <c r="P503" s="175">
        <v>0</v>
      </c>
      <c r="Q503" s="175">
        <f>ROUND(E503*P503,2)</f>
        <v>0</v>
      </c>
      <c r="R503" s="177" t="s">
        <v>325</v>
      </c>
      <c r="S503" s="177" t="s">
        <v>279</v>
      </c>
      <c r="T503" s="178" t="s">
        <v>279</v>
      </c>
      <c r="U503" s="159">
        <v>1.4419999999999999</v>
      </c>
      <c r="V503" s="159">
        <f>ROUND(E503*U503,2)</f>
        <v>38.39</v>
      </c>
      <c r="W503" s="159"/>
      <c r="X503" s="159" t="s">
        <v>298</v>
      </c>
      <c r="Y503" s="159" t="s">
        <v>281</v>
      </c>
      <c r="Z503" s="148"/>
      <c r="AA503" s="148"/>
      <c r="AB503" s="148"/>
      <c r="AC503" s="148"/>
      <c r="AD503" s="148"/>
      <c r="AE503" s="148"/>
      <c r="AF503" s="148"/>
      <c r="AG503" s="148" t="s">
        <v>299</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270" t="s">
        <v>755</v>
      </c>
      <c r="D504" s="271"/>
      <c r="E504" s="271"/>
      <c r="F504" s="271"/>
      <c r="G504" s="271"/>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327</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x14ac:dyDescent="0.2">
      <c r="A505" s="155"/>
      <c r="B505" s="156"/>
      <c r="C505" s="198" t="s">
        <v>756</v>
      </c>
      <c r="D505" s="193"/>
      <c r="E505" s="194">
        <v>26.625</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329</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x14ac:dyDescent="0.2">
      <c r="A506" s="165" t="s">
        <v>274</v>
      </c>
      <c r="B506" s="166" t="s">
        <v>159</v>
      </c>
      <c r="C506" s="187" t="s">
        <v>160</v>
      </c>
      <c r="D506" s="167"/>
      <c r="E506" s="168"/>
      <c r="F506" s="169"/>
      <c r="G506" s="169">
        <f>SUMIF(AG507:AG558,"&lt;&gt;NOR",G507:G558)</f>
        <v>0</v>
      </c>
      <c r="H506" s="169"/>
      <c r="I506" s="169">
        <f>SUM(I507:I558)</f>
        <v>0</v>
      </c>
      <c r="J506" s="169"/>
      <c r="K506" s="169">
        <f>SUM(K507:K558)</f>
        <v>0</v>
      </c>
      <c r="L506" s="169"/>
      <c r="M506" s="169">
        <f>SUM(M507:M558)</f>
        <v>0</v>
      </c>
      <c r="N506" s="168"/>
      <c r="O506" s="168">
        <f>SUM(O507:O558)</f>
        <v>202.95999999999998</v>
      </c>
      <c r="P506" s="168"/>
      <c r="Q506" s="168">
        <f>SUM(Q507:Q558)</f>
        <v>0</v>
      </c>
      <c r="R506" s="169"/>
      <c r="S506" s="169"/>
      <c r="T506" s="170"/>
      <c r="U506" s="164"/>
      <c r="V506" s="164">
        <f>SUM(V507:V558)</f>
        <v>2304.94</v>
      </c>
      <c r="W506" s="164"/>
      <c r="X506" s="164"/>
      <c r="Y506" s="164"/>
      <c r="AG506" t="s">
        <v>275</v>
      </c>
    </row>
    <row r="507" spans="1:60" outlineLevel="1" x14ac:dyDescent="0.2">
      <c r="A507" s="172">
        <v>83</v>
      </c>
      <c r="B507" s="173" t="s">
        <v>757</v>
      </c>
      <c r="C507" s="188" t="s">
        <v>758</v>
      </c>
      <c r="D507" s="174" t="s">
        <v>374</v>
      </c>
      <c r="E507" s="175">
        <v>3293.38177</v>
      </c>
      <c r="F507" s="176"/>
      <c r="G507" s="177">
        <f>ROUND(E507*F507,2)</f>
        <v>0</v>
      </c>
      <c r="H507" s="176"/>
      <c r="I507" s="177">
        <f>ROUND(E507*H507,2)</f>
        <v>0</v>
      </c>
      <c r="J507" s="176"/>
      <c r="K507" s="177">
        <f>ROUND(E507*J507,2)</f>
        <v>0</v>
      </c>
      <c r="L507" s="177">
        <v>21</v>
      </c>
      <c r="M507" s="177">
        <f>G507*(1+L507/100)</f>
        <v>0</v>
      </c>
      <c r="N507" s="175">
        <v>3.3099999999999997E-2</v>
      </c>
      <c r="O507" s="175">
        <f>ROUND(E507*N507,2)</f>
        <v>109.01</v>
      </c>
      <c r="P507" s="175">
        <v>0</v>
      </c>
      <c r="Q507" s="175">
        <f>ROUND(E507*P507,2)</f>
        <v>0</v>
      </c>
      <c r="R507" s="177" t="s">
        <v>759</v>
      </c>
      <c r="S507" s="177" t="s">
        <v>279</v>
      </c>
      <c r="T507" s="178" t="s">
        <v>279</v>
      </c>
      <c r="U507" s="159">
        <v>0.25</v>
      </c>
      <c r="V507" s="159">
        <f>ROUND(E507*U507,2)</f>
        <v>823.35</v>
      </c>
      <c r="W507" s="159"/>
      <c r="X507" s="159" t="s">
        <v>298</v>
      </c>
      <c r="Y507" s="159" t="s">
        <v>281</v>
      </c>
      <c r="Z507" s="148"/>
      <c r="AA507" s="148"/>
      <c r="AB507" s="148"/>
      <c r="AC507" s="148"/>
      <c r="AD507" s="148"/>
      <c r="AE507" s="148"/>
      <c r="AF507" s="148"/>
      <c r="AG507" s="148" t="s">
        <v>299</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ht="22.5" outlineLevel="2" x14ac:dyDescent="0.2">
      <c r="A508" s="155"/>
      <c r="B508" s="156"/>
      <c r="C508" s="270" t="s">
        <v>760</v>
      </c>
      <c r="D508" s="271"/>
      <c r="E508" s="271"/>
      <c r="F508" s="271"/>
      <c r="G508" s="271"/>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327</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79" t="str">
        <f>C508</f>
        <v>z fošen nebo dílců minimální tloušťky 38 mm, šířky od 2 do 2,5 m, při maximálním zatížení podlahové plochy 3 kPa (300 kg/m2), včetně kotvení,</v>
      </c>
      <c r="BB508" s="148"/>
      <c r="BC508" s="148"/>
      <c r="BD508" s="148"/>
      <c r="BE508" s="148"/>
      <c r="BF508" s="148"/>
      <c r="BG508" s="148"/>
      <c r="BH508" s="148"/>
    </row>
    <row r="509" spans="1:60" outlineLevel="2" x14ac:dyDescent="0.2">
      <c r="A509" s="155"/>
      <c r="B509" s="156"/>
      <c r="C509" s="261" t="s">
        <v>761</v>
      </c>
      <c r="D509" s="262"/>
      <c r="E509" s="262"/>
      <c r="F509" s="262"/>
      <c r="G509" s="262"/>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284</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198" t="s">
        <v>762</v>
      </c>
      <c r="D510" s="193"/>
      <c r="E510" s="194">
        <v>2910</v>
      </c>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329</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98" t="s">
        <v>763</v>
      </c>
      <c r="D511" s="193"/>
      <c r="E511" s="194">
        <v>383.38177000000002</v>
      </c>
      <c r="F511" s="159"/>
      <c r="G511" s="159"/>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329</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99" t="s">
        <v>341</v>
      </c>
      <c r="D512" s="195"/>
      <c r="E512" s="196">
        <v>3293.38177</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329</v>
      </c>
      <c r="AH512" s="148">
        <v>1</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2">
        <v>84</v>
      </c>
      <c r="B513" s="173" t="s">
        <v>764</v>
      </c>
      <c r="C513" s="188" t="s">
        <v>765</v>
      </c>
      <c r="D513" s="174" t="s">
        <v>374</v>
      </c>
      <c r="E513" s="175">
        <v>22060.58124</v>
      </c>
      <c r="F513" s="176"/>
      <c r="G513" s="177">
        <f>ROUND(E513*F513,2)</f>
        <v>0</v>
      </c>
      <c r="H513" s="176"/>
      <c r="I513" s="177">
        <f>ROUND(E513*H513,2)</f>
        <v>0</v>
      </c>
      <c r="J513" s="176"/>
      <c r="K513" s="177">
        <f>ROUND(E513*J513,2)</f>
        <v>0</v>
      </c>
      <c r="L513" s="177">
        <v>21</v>
      </c>
      <c r="M513" s="177">
        <f>G513*(1+L513/100)</f>
        <v>0</v>
      </c>
      <c r="N513" s="175">
        <v>3.0000000000000001E-3</v>
      </c>
      <c r="O513" s="175">
        <f>ROUND(E513*N513,2)</f>
        <v>66.180000000000007</v>
      </c>
      <c r="P513" s="175">
        <v>0</v>
      </c>
      <c r="Q513" s="175">
        <f>ROUND(E513*P513,2)</f>
        <v>0</v>
      </c>
      <c r="R513" s="177" t="s">
        <v>759</v>
      </c>
      <c r="S513" s="177" t="s">
        <v>279</v>
      </c>
      <c r="T513" s="178" t="s">
        <v>279</v>
      </c>
      <c r="U513" s="159">
        <v>0.01</v>
      </c>
      <c r="V513" s="159">
        <f>ROUND(E513*U513,2)</f>
        <v>220.61</v>
      </c>
      <c r="W513" s="159"/>
      <c r="X513" s="159" t="s">
        <v>298</v>
      </c>
      <c r="Y513" s="159" t="s">
        <v>281</v>
      </c>
      <c r="Z513" s="148"/>
      <c r="AA513" s="148"/>
      <c r="AB513" s="148"/>
      <c r="AC513" s="148"/>
      <c r="AD513" s="148"/>
      <c r="AE513" s="148"/>
      <c r="AF513" s="148"/>
      <c r="AG513" s="148" t="s">
        <v>299</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ht="22.5" outlineLevel="2" x14ac:dyDescent="0.2">
      <c r="A514" s="155"/>
      <c r="B514" s="156"/>
      <c r="C514" s="270" t="s">
        <v>760</v>
      </c>
      <c r="D514" s="271"/>
      <c r="E514" s="271"/>
      <c r="F514" s="271"/>
      <c r="G514" s="271"/>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327</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79" t="str">
        <f>C514</f>
        <v>z fošen nebo dílců minimální tloušťky 38 mm, šířky od 2 do 2,5 m, při maximálním zatížení podlahové plochy 3 kPa (300 kg/m2), včetně kotvení,</v>
      </c>
      <c r="BB514" s="148"/>
      <c r="BC514" s="148"/>
      <c r="BD514" s="148"/>
      <c r="BE514" s="148"/>
      <c r="BF514" s="148"/>
      <c r="BG514" s="148"/>
      <c r="BH514" s="148"/>
    </row>
    <row r="515" spans="1:60" outlineLevel="2" x14ac:dyDescent="0.2">
      <c r="A515" s="155"/>
      <c r="B515" s="156"/>
      <c r="C515" s="198" t="s">
        <v>766</v>
      </c>
      <c r="D515" s="193"/>
      <c r="E515" s="194"/>
      <c r="F515" s="159"/>
      <c r="G515" s="15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329</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5"/>
      <c r="B516" s="156"/>
      <c r="C516" s="198" t="s">
        <v>767</v>
      </c>
      <c r="D516" s="193"/>
      <c r="E516" s="194">
        <v>17460</v>
      </c>
      <c r="F516" s="159"/>
      <c r="G516" s="159"/>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329</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198" t="s">
        <v>768</v>
      </c>
      <c r="D517" s="193"/>
      <c r="E517" s="194">
        <v>4600.5812400000004</v>
      </c>
      <c r="F517" s="159"/>
      <c r="G517" s="159"/>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329</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199" t="s">
        <v>341</v>
      </c>
      <c r="D518" s="195"/>
      <c r="E518" s="196">
        <v>22060.58124</v>
      </c>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329</v>
      </c>
      <c r="AH518" s="148">
        <v>1</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22.5" outlineLevel="1" x14ac:dyDescent="0.2">
      <c r="A519" s="172">
        <v>85</v>
      </c>
      <c r="B519" s="173" t="s">
        <v>769</v>
      </c>
      <c r="C519" s="188" t="s">
        <v>770</v>
      </c>
      <c r="D519" s="174" t="s">
        <v>374</v>
      </c>
      <c r="E519" s="175">
        <v>3293.38177</v>
      </c>
      <c r="F519" s="176"/>
      <c r="G519" s="177">
        <f>ROUND(E519*F519,2)</f>
        <v>0</v>
      </c>
      <c r="H519" s="176"/>
      <c r="I519" s="177">
        <f>ROUND(E519*H519,2)</f>
        <v>0</v>
      </c>
      <c r="J519" s="176"/>
      <c r="K519" s="177">
        <f>ROUND(E519*J519,2)</f>
        <v>0</v>
      </c>
      <c r="L519" s="177">
        <v>21</v>
      </c>
      <c r="M519" s="177">
        <f>G519*(1+L519/100)</f>
        <v>0</v>
      </c>
      <c r="N519" s="175">
        <v>0</v>
      </c>
      <c r="O519" s="175">
        <f>ROUND(E519*N519,2)</f>
        <v>0</v>
      </c>
      <c r="P519" s="175">
        <v>0</v>
      </c>
      <c r="Q519" s="175">
        <f>ROUND(E519*P519,2)</f>
        <v>0</v>
      </c>
      <c r="R519" s="177" t="s">
        <v>759</v>
      </c>
      <c r="S519" s="177" t="s">
        <v>279</v>
      </c>
      <c r="T519" s="178" t="s">
        <v>279</v>
      </c>
      <c r="U519" s="159">
        <v>0.2</v>
      </c>
      <c r="V519" s="159">
        <f>ROUND(E519*U519,2)</f>
        <v>658.68</v>
      </c>
      <c r="W519" s="159"/>
      <c r="X519" s="159" t="s">
        <v>298</v>
      </c>
      <c r="Y519" s="159" t="s">
        <v>281</v>
      </c>
      <c r="Z519" s="148"/>
      <c r="AA519" s="148"/>
      <c r="AB519" s="148"/>
      <c r="AC519" s="148"/>
      <c r="AD519" s="148"/>
      <c r="AE519" s="148"/>
      <c r="AF519" s="148"/>
      <c r="AG519" s="148" t="s">
        <v>299</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70" t="s">
        <v>771</v>
      </c>
      <c r="D520" s="271"/>
      <c r="E520" s="271"/>
      <c r="F520" s="271"/>
      <c r="G520" s="271"/>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327</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79" t="str">
        <f>C520</f>
        <v>z fošen nebo dílců minimální tloušťky 38 mm, šířky od 2 do 2,5 m, při maximálním zatížení podlahové plochy 3 kPa (300 kg/m2),</v>
      </c>
      <c r="BB520" s="148"/>
      <c r="BC520" s="148"/>
      <c r="BD520" s="148"/>
      <c r="BE520" s="148"/>
      <c r="BF520" s="148"/>
      <c r="BG520" s="148"/>
      <c r="BH520" s="148"/>
    </row>
    <row r="521" spans="1:60" outlineLevel="2" x14ac:dyDescent="0.2">
      <c r="A521" s="155"/>
      <c r="B521" s="156"/>
      <c r="C521" s="198" t="s">
        <v>772</v>
      </c>
      <c r="D521" s="193"/>
      <c r="E521" s="194">
        <v>3293.38177</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329</v>
      </c>
      <c r="AH521" s="148">
        <v>5</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72">
        <v>86</v>
      </c>
      <c r="B522" s="173" t="s">
        <v>773</v>
      </c>
      <c r="C522" s="188" t="s">
        <v>774</v>
      </c>
      <c r="D522" s="174" t="s">
        <v>332</v>
      </c>
      <c r="E522" s="175">
        <v>875</v>
      </c>
      <c r="F522" s="176"/>
      <c r="G522" s="177">
        <f>ROUND(E522*F522,2)</f>
        <v>0</v>
      </c>
      <c r="H522" s="176"/>
      <c r="I522" s="177">
        <f>ROUND(E522*H522,2)</f>
        <v>0</v>
      </c>
      <c r="J522" s="176"/>
      <c r="K522" s="177">
        <f>ROUND(E522*J522,2)</f>
        <v>0</v>
      </c>
      <c r="L522" s="177">
        <v>21</v>
      </c>
      <c r="M522" s="177">
        <f>G522*(1+L522/100)</f>
        <v>0</v>
      </c>
      <c r="N522" s="175">
        <v>7.3499999999999998E-3</v>
      </c>
      <c r="O522" s="175">
        <f>ROUND(E522*N522,2)</f>
        <v>6.43</v>
      </c>
      <c r="P522" s="175">
        <v>0</v>
      </c>
      <c r="Q522" s="175">
        <f>ROUND(E522*P522,2)</f>
        <v>0</v>
      </c>
      <c r="R522" s="177" t="s">
        <v>759</v>
      </c>
      <c r="S522" s="177" t="s">
        <v>279</v>
      </c>
      <c r="T522" s="178" t="s">
        <v>279</v>
      </c>
      <c r="U522" s="159">
        <v>0.03</v>
      </c>
      <c r="V522" s="159">
        <f>ROUND(E522*U522,2)</f>
        <v>26.25</v>
      </c>
      <c r="W522" s="159"/>
      <c r="X522" s="159" t="s">
        <v>298</v>
      </c>
      <c r="Y522" s="159" t="s">
        <v>281</v>
      </c>
      <c r="Z522" s="148"/>
      <c r="AA522" s="148"/>
      <c r="AB522" s="148"/>
      <c r="AC522" s="148"/>
      <c r="AD522" s="148"/>
      <c r="AE522" s="148"/>
      <c r="AF522" s="148"/>
      <c r="AG522" s="148" t="s">
        <v>299</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70" t="s">
        <v>775</v>
      </c>
      <c r="D523" s="271"/>
      <c r="E523" s="271"/>
      <c r="F523" s="271"/>
      <c r="G523" s="271"/>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327</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198" t="s">
        <v>776</v>
      </c>
      <c r="D524" s="193"/>
      <c r="E524" s="194">
        <v>875</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329</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72">
        <v>87</v>
      </c>
      <c r="B525" s="173" t="s">
        <v>777</v>
      </c>
      <c r="C525" s="188" t="s">
        <v>778</v>
      </c>
      <c r="D525" s="174" t="s">
        <v>332</v>
      </c>
      <c r="E525" s="175">
        <v>10500</v>
      </c>
      <c r="F525" s="176"/>
      <c r="G525" s="177">
        <f>ROUND(E525*F525,2)</f>
        <v>0</v>
      </c>
      <c r="H525" s="176"/>
      <c r="I525" s="177">
        <f>ROUND(E525*H525,2)</f>
        <v>0</v>
      </c>
      <c r="J525" s="176"/>
      <c r="K525" s="177">
        <f>ROUND(E525*J525,2)</f>
        <v>0</v>
      </c>
      <c r="L525" s="177">
        <v>21</v>
      </c>
      <c r="M525" s="177">
        <f>G525*(1+L525/100)</f>
        <v>0</v>
      </c>
      <c r="N525" s="175">
        <v>1.2E-4</v>
      </c>
      <c r="O525" s="175">
        <f>ROUND(E525*N525,2)</f>
        <v>1.26</v>
      </c>
      <c r="P525" s="175">
        <v>0</v>
      </c>
      <c r="Q525" s="175">
        <f>ROUND(E525*P525,2)</f>
        <v>0</v>
      </c>
      <c r="R525" s="177" t="s">
        <v>759</v>
      </c>
      <c r="S525" s="177" t="s">
        <v>279</v>
      </c>
      <c r="T525" s="178" t="s">
        <v>279</v>
      </c>
      <c r="U525" s="159">
        <v>1E-3</v>
      </c>
      <c r="V525" s="159">
        <f>ROUND(E525*U525,2)</f>
        <v>10.5</v>
      </c>
      <c r="W525" s="159"/>
      <c r="X525" s="159" t="s">
        <v>298</v>
      </c>
      <c r="Y525" s="159" t="s">
        <v>281</v>
      </c>
      <c r="Z525" s="148"/>
      <c r="AA525" s="148"/>
      <c r="AB525" s="148"/>
      <c r="AC525" s="148"/>
      <c r="AD525" s="148"/>
      <c r="AE525" s="148"/>
      <c r="AF525" s="148"/>
      <c r="AG525" s="148" t="s">
        <v>299</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5"/>
      <c r="B526" s="156"/>
      <c r="C526" s="270" t="s">
        <v>775</v>
      </c>
      <c r="D526" s="271"/>
      <c r="E526" s="271"/>
      <c r="F526" s="271"/>
      <c r="G526" s="271"/>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327</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198" t="s">
        <v>779</v>
      </c>
      <c r="D527" s="193"/>
      <c r="E527" s="194"/>
      <c r="F527" s="159"/>
      <c r="G527" s="15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329</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198" t="s">
        <v>780</v>
      </c>
      <c r="D528" s="193"/>
      <c r="E528" s="194">
        <v>10500</v>
      </c>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329</v>
      </c>
      <c r="AH528" s="148">
        <v>5</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72">
        <v>88</v>
      </c>
      <c r="B529" s="173" t="s">
        <v>781</v>
      </c>
      <c r="C529" s="188" t="s">
        <v>782</v>
      </c>
      <c r="D529" s="174" t="s">
        <v>332</v>
      </c>
      <c r="E529" s="175">
        <v>875</v>
      </c>
      <c r="F529" s="176"/>
      <c r="G529" s="177">
        <f>ROUND(E529*F529,2)</f>
        <v>0</v>
      </c>
      <c r="H529" s="176"/>
      <c r="I529" s="177">
        <f>ROUND(E529*H529,2)</f>
        <v>0</v>
      </c>
      <c r="J529" s="176"/>
      <c r="K529" s="177">
        <f>ROUND(E529*J529,2)</f>
        <v>0</v>
      </c>
      <c r="L529" s="177">
        <v>21</v>
      </c>
      <c r="M529" s="177">
        <f>G529*(1+L529/100)</f>
        <v>0</v>
      </c>
      <c r="N529" s="175">
        <v>0</v>
      </c>
      <c r="O529" s="175">
        <f>ROUND(E529*N529,2)</f>
        <v>0</v>
      </c>
      <c r="P529" s="175">
        <v>0</v>
      </c>
      <c r="Q529" s="175">
        <f>ROUND(E529*P529,2)</f>
        <v>0</v>
      </c>
      <c r="R529" s="177" t="s">
        <v>759</v>
      </c>
      <c r="S529" s="177" t="s">
        <v>279</v>
      </c>
      <c r="T529" s="178" t="s">
        <v>279</v>
      </c>
      <c r="U529" s="159">
        <v>2.1000000000000001E-2</v>
      </c>
      <c r="V529" s="159">
        <f>ROUND(E529*U529,2)</f>
        <v>18.38</v>
      </c>
      <c r="W529" s="159"/>
      <c r="X529" s="159" t="s">
        <v>298</v>
      </c>
      <c r="Y529" s="159" t="s">
        <v>281</v>
      </c>
      <c r="Z529" s="148"/>
      <c r="AA529" s="148"/>
      <c r="AB529" s="148"/>
      <c r="AC529" s="148"/>
      <c r="AD529" s="148"/>
      <c r="AE529" s="148"/>
      <c r="AF529" s="148"/>
      <c r="AG529" s="148" t="s">
        <v>299</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5"/>
      <c r="B530" s="156"/>
      <c r="C530" s="270" t="s">
        <v>783</v>
      </c>
      <c r="D530" s="271"/>
      <c r="E530" s="271"/>
      <c r="F530" s="271"/>
      <c r="G530" s="271"/>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327</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198" t="s">
        <v>784</v>
      </c>
      <c r="D531" s="193"/>
      <c r="E531" s="194">
        <v>875</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329</v>
      </c>
      <c r="AH531" s="148">
        <v>5</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72">
        <v>89</v>
      </c>
      <c r="B532" s="173" t="s">
        <v>785</v>
      </c>
      <c r="C532" s="188" t="s">
        <v>786</v>
      </c>
      <c r="D532" s="174" t="s">
        <v>374</v>
      </c>
      <c r="E532" s="175">
        <v>250</v>
      </c>
      <c r="F532" s="176"/>
      <c r="G532" s="177">
        <f>ROUND(E532*F532,2)</f>
        <v>0</v>
      </c>
      <c r="H532" s="176"/>
      <c r="I532" s="177">
        <f>ROUND(E532*H532,2)</f>
        <v>0</v>
      </c>
      <c r="J532" s="176"/>
      <c r="K532" s="177">
        <f>ROUND(E532*J532,2)</f>
        <v>0</v>
      </c>
      <c r="L532" s="177">
        <v>21</v>
      </c>
      <c r="M532" s="177">
        <f>G532*(1+L532/100)</f>
        <v>0</v>
      </c>
      <c r="N532" s="175">
        <v>1.6910000000000001E-2</v>
      </c>
      <c r="O532" s="175">
        <f>ROUND(E532*N532,2)</f>
        <v>4.2300000000000004</v>
      </c>
      <c r="P532" s="175">
        <v>0</v>
      </c>
      <c r="Q532" s="175">
        <f>ROUND(E532*P532,2)</f>
        <v>0</v>
      </c>
      <c r="R532" s="177" t="s">
        <v>759</v>
      </c>
      <c r="S532" s="177" t="s">
        <v>279</v>
      </c>
      <c r="T532" s="178" t="s">
        <v>279</v>
      </c>
      <c r="U532" s="159">
        <v>0.08</v>
      </c>
      <c r="V532" s="159">
        <f>ROUND(E532*U532,2)</f>
        <v>20</v>
      </c>
      <c r="W532" s="159"/>
      <c r="X532" s="159" t="s">
        <v>298</v>
      </c>
      <c r="Y532" s="159" t="s">
        <v>281</v>
      </c>
      <c r="Z532" s="148"/>
      <c r="AA532" s="148"/>
      <c r="AB532" s="148"/>
      <c r="AC532" s="148"/>
      <c r="AD532" s="148"/>
      <c r="AE532" s="148"/>
      <c r="AF532" s="148"/>
      <c r="AG532" s="148" t="s">
        <v>299</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198" t="s">
        <v>787</v>
      </c>
      <c r="D533" s="193"/>
      <c r="E533" s="194">
        <v>250</v>
      </c>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329</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72">
        <v>90</v>
      </c>
      <c r="B534" s="173" t="s">
        <v>788</v>
      </c>
      <c r="C534" s="188" t="s">
        <v>789</v>
      </c>
      <c r="D534" s="174" t="s">
        <v>374</v>
      </c>
      <c r="E534" s="175">
        <v>91250</v>
      </c>
      <c r="F534" s="176"/>
      <c r="G534" s="177">
        <f>ROUND(E534*F534,2)</f>
        <v>0</v>
      </c>
      <c r="H534" s="176"/>
      <c r="I534" s="177">
        <f>ROUND(E534*H534,2)</f>
        <v>0</v>
      </c>
      <c r="J534" s="176"/>
      <c r="K534" s="177">
        <f>ROUND(E534*J534,2)</f>
        <v>0</v>
      </c>
      <c r="L534" s="177">
        <v>21</v>
      </c>
      <c r="M534" s="177">
        <f>G534*(1+L534/100)</f>
        <v>0</v>
      </c>
      <c r="N534" s="175">
        <v>0</v>
      </c>
      <c r="O534" s="175">
        <f>ROUND(E534*N534,2)</f>
        <v>0</v>
      </c>
      <c r="P534" s="175">
        <v>0</v>
      </c>
      <c r="Q534" s="175">
        <f>ROUND(E534*P534,2)</f>
        <v>0</v>
      </c>
      <c r="R534" s="177" t="s">
        <v>759</v>
      </c>
      <c r="S534" s="177" t="s">
        <v>279</v>
      </c>
      <c r="T534" s="178" t="s">
        <v>279</v>
      </c>
      <c r="U534" s="159">
        <v>2E-3</v>
      </c>
      <c r="V534" s="159">
        <f>ROUND(E534*U534,2)</f>
        <v>182.5</v>
      </c>
      <c r="W534" s="159"/>
      <c r="X534" s="159" t="s">
        <v>298</v>
      </c>
      <c r="Y534" s="159" t="s">
        <v>281</v>
      </c>
      <c r="Z534" s="148"/>
      <c r="AA534" s="148"/>
      <c r="AB534" s="148"/>
      <c r="AC534" s="148"/>
      <c r="AD534" s="148"/>
      <c r="AE534" s="148"/>
      <c r="AF534" s="148"/>
      <c r="AG534" s="148" t="s">
        <v>299</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2" x14ac:dyDescent="0.2">
      <c r="A535" s="155"/>
      <c r="B535" s="156"/>
      <c r="C535" s="270" t="s">
        <v>790</v>
      </c>
      <c r="D535" s="271"/>
      <c r="E535" s="271"/>
      <c r="F535" s="271"/>
      <c r="G535" s="271"/>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327</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2" x14ac:dyDescent="0.2">
      <c r="A536" s="155"/>
      <c r="B536" s="156"/>
      <c r="C536" s="198" t="s">
        <v>779</v>
      </c>
      <c r="D536" s="193"/>
      <c r="E536" s="194"/>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329</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8" t="s">
        <v>791</v>
      </c>
      <c r="D537" s="193"/>
      <c r="E537" s="194">
        <v>91250</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329</v>
      </c>
      <c r="AH537" s="148">
        <v>5</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72">
        <v>91</v>
      </c>
      <c r="B538" s="173" t="s">
        <v>792</v>
      </c>
      <c r="C538" s="188" t="s">
        <v>793</v>
      </c>
      <c r="D538" s="174" t="s">
        <v>374</v>
      </c>
      <c r="E538" s="175">
        <v>250</v>
      </c>
      <c r="F538" s="176"/>
      <c r="G538" s="177">
        <f>ROUND(E538*F538,2)</f>
        <v>0</v>
      </c>
      <c r="H538" s="176"/>
      <c r="I538" s="177">
        <f>ROUND(E538*H538,2)</f>
        <v>0</v>
      </c>
      <c r="J538" s="176"/>
      <c r="K538" s="177">
        <f>ROUND(E538*J538,2)</f>
        <v>0</v>
      </c>
      <c r="L538" s="177">
        <v>21</v>
      </c>
      <c r="M538" s="177">
        <f>G538*(1+L538/100)</f>
        <v>0</v>
      </c>
      <c r="N538" s="175">
        <v>0</v>
      </c>
      <c r="O538" s="175">
        <f>ROUND(E538*N538,2)</f>
        <v>0</v>
      </c>
      <c r="P538" s="175">
        <v>0</v>
      </c>
      <c r="Q538" s="175">
        <f>ROUND(E538*P538,2)</f>
        <v>0</v>
      </c>
      <c r="R538" s="177" t="s">
        <v>759</v>
      </c>
      <c r="S538" s="177" t="s">
        <v>279</v>
      </c>
      <c r="T538" s="178" t="s">
        <v>279</v>
      </c>
      <c r="U538" s="159">
        <v>6.6000000000000003E-2</v>
      </c>
      <c r="V538" s="159">
        <f>ROUND(E538*U538,2)</f>
        <v>16.5</v>
      </c>
      <c r="W538" s="159"/>
      <c r="X538" s="159" t="s">
        <v>298</v>
      </c>
      <c r="Y538" s="159" t="s">
        <v>281</v>
      </c>
      <c r="Z538" s="148"/>
      <c r="AA538" s="148"/>
      <c r="AB538" s="148"/>
      <c r="AC538" s="148"/>
      <c r="AD538" s="148"/>
      <c r="AE538" s="148"/>
      <c r="AF538" s="148"/>
      <c r="AG538" s="148" t="s">
        <v>299</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198" t="s">
        <v>794</v>
      </c>
      <c r="D539" s="193"/>
      <c r="E539" s="194">
        <v>250</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329</v>
      </c>
      <c r="AH539" s="148">
        <v>5</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72">
        <v>92</v>
      </c>
      <c r="B540" s="173" t="s">
        <v>795</v>
      </c>
      <c r="C540" s="188" t="s">
        <v>796</v>
      </c>
      <c r="D540" s="174" t="s">
        <v>374</v>
      </c>
      <c r="E540" s="175">
        <v>3293.38177</v>
      </c>
      <c r="F540" s="176"/>
      <c r="G540" s="177">
        <f>ROUND(E540*F540,2)</f>
        <v>0</v>
      </c>
      <c r="H540" s="176"/>
      <c r="I540" s="177">
        <f>ROUND(E540*H540,2)</f>
        <v>0</v>
      </c>
      <c r="J540" s="176"/>
      <c r="K540" s="177">
        <f>ROUND(E540*J540,2)</f>
        <v>0</v>
      </c>
      <c r="L540" s="177">
        <v>21</v>
      </c>
      <c r="M540" s="177">
        <f>G540*(1+L540/100)</f>
        <v>0</v>
      </c>
      <c r="N540" s="175">
        <v>0</v>
      </c>
      <c r="O540" s="175">
        <f>ROUND(E540*N540,2)</f>
        <v>0</v>
      </c>
      <c r="P540" s="175">
        <v>0</v>
      </c>
      <c r="Q540" s="175">
        <f>ROUND(E540*P540,2)</f>
        <v>0</v>
      </c>
      <c r="R540" s="177" t="s">
        <v>759</v>
      </c>
      <c r="S540" s="177" t="s">
        <v>279</v>
      </c>
      <c r="T540" s="178" t="s">
        <v>279</v>
      </c>
      <c r="U540" s="159">
        <v>0.04</v>
      </c>
      <c r="V540" s="159">
        <f>ROUND(E540*U540,2)</f>
        <v>131.74</v>
      </c>
      <c r="W540" s="159"/>
      <c r="X540" s="159" t="s">
        <v>298</v>
      </c>
      <c r="Y540" s="159" t="s">
        <v>281</v>
      </c>
      <c r="Z540" s="148"/>
      <c r="AA540" s="148"/>
      <c r="AB540" s="148"/>
      <c r="AC540" s="148"/>
      <c r="AD540" s="148"/>
      <c r="AE540" s="148"/>
      <c r="AF540" s="148"/>
      <c r="AG540" s="148" t="s">
        <v>299</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2" x14ac:dyDescent="0.2">
      <c r="A541" s="155"/>
      <c r="B541" s="156"/>
      <c r="C541" s="198" t="s">
        <v>772</v>
      </c>
      <c r="D541" s="193"/>
      <c r="E541" s="194">
        <v>3293.38177</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329</v>
      </c>
      <c r="AH541" s="148">
        <v>5</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ht="22.5" outlineLevel="1" x14ac:dyDescent="0.2">
      <c r="A542" s="172">
        <v>93</v>
      </c>
      <c r="B542" s="173" t="s">
        <v>797</v>
      </c>
      <c r="C542" s="188" t="s">
        <v>798</v>
      </c>
      <c r="D542" s="174" t="s">
        <v>374</v>
      </c>
      <c r="E542" s="175">
        <v>22060.58124</v>
      </c>
      <c r="F542" s="176"/>
      <c r="G542" s="177">
        <f>ROUND(E542*F542,2)</f>
        <v>0</v>
      </c>
      <c r="H542" s="176"/>
      <c r="I542" s="177">
        <f>ROUND(E542*H542,2)</f>
        <v>0</v>
      </c>
      <c r="J542" s="176"/>
      <c r="K542" s="177">
        <f>ROUND(E542*J542,2)</f>
        <v>0</v>
      </c>
      <c r="L542" s="177">
        <v>21</v>
      </c>
      <c r="M542" s="177">
        <f>G542*(1+L542/100)</f>
        <v>0</v>
      </c>
      <c r="N542" s="175">
        <v>1.2999999999999999E-4</v>
      </c>
      <c r="O542" s="175">
        <f>ROUND(E542*N542,2)</f>
        <v>2.87</v>
      </c>
      <c r="P542" s="175">
        <v>0</v>
      </c>
      <c r="Q542" s="175">
        <f>ROUND(E542*P542,2)</f>
        <v>0</v>
      </c>
      <c r="R542" s="177" t="s">
        <v>759</v>
      </c>
      <c r="S542" s="177" t="s">
        <v>279</v>
      </c>
      <c r="T542" s="178" t="s">
        <v>279</v>
      </c>
      <c r="U542" s="159">
        <v>0</v>
      </c>
      <c r="V542" s="159">
        <f>ROUND(E542*U542,2)</f>
        <v>0</v>
      </c>
      <c r="W542" s="159"/>
      <c r="X542" s="159" t="s">
        <v>298</v>
      </c>
      <c r="Y542" s="159" t="s">
        <v>281</v>
      </c>
      <c r="Z542" s="148"/>
      <c r="AA542" s="148"/>
      <c r="AB542" s="148"/>
      <c r="AC542" s="148"/>
      <c r="AD542" s="148"/>
      <c r="AE542" s="148"/>
      <c r="AF542" s="148"/>
      <c r="AG542" s="148" t="s">
        <v>299</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2" x14ac:dyDescent="0.2">
      <c r="A543" s="155"/>
      <c r="B543" s="156"/>
      <c r="C543" s="198" t="s">
        <v>799</v>
      </c>
      <c r="D543" s="193"/>
      <c r="E543" s="194">
        <v>22060.58124</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329</v>
      </c>
      <c r="AH543" s="148">
        <v>5</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72">
        <v>94</v>
      </c>
      <c r="B544" s="173" t="s">
        <v>800</v>
      </c>
      <c r="C544" s="188" t="s">
        <v>801</v>
      </c>
      <c r="D544" s="174" t="s">
        <v>374</v>
      </c>
      <c r="E544" s="175">
        <v>3293.38177</v>
      </c>
      <c r="F544" s="176"/>
      <c r="G544" s="177">
        <f>ROUND(E544*F544,2)</f>
        <v>0</v>
      </c>
      <c r="H544" s="176"/>
      <c r="I544" s="177">
        <f>ROUND(E544*H544,2)</f>
        <v>0</v>
      </c>
      <c r="J544" s="176"/>
      <c r="K544" s="177">
        <f>ROUND(E544*J544,2)</f>
        <v>0</v>
      </c>
      <c r="L544" s="177">
        <v>21</v>
      </c>
      <c r="M544" s="177">
        <f>G544*(1+L544/100)</f>
        <v>0</v>
      </c>
      <c r="N544" s="175">
        <v>0</v>
      </c>
      <c r="O544" s="175">
        <f>ROUND(E544*N544,2)</f>
        <v>0</v>
      </c>
      <c r="P544" s="175">
        <v>0</v>
      </c>
      <c r="Q544" s="175">
        <f>ROUND(E544*P544,2)</f>
        <v>0</v>
      </c>
      <c r="R544" s="177" t="s">
        <v>759</v>
      </c>
      <c r="S544" s="177" t="s">
        <v>279</v>
      </c>
      <c r="T544" s="178" t="s">
        <v>279</v>
      </c>
      <c r="U544" s="159">
        <v>0.02</v>
      </c>
      <c r="V544" s="159">
        <f>ROUND(E544*U544,2)</f>
        <v>65.87</v>
      </c>
      <c r="W544" s="159"/>
      <c r="X544" s="159" t="s">
        <v>298</v>
      </c>
      <c r="Y544" s="159" t="s">
        <v>281</v>
      </c>
      <c r="Z544" s="148"/>
      <c r="AA544" s="148"/>
      <c r="AB544" s="148"/>
      <c r="AC544" s="148"/>
      <c r="AD544" s="148"/>
      <c r="AE544" s="148"/>
      <c r="AF544" s="148"/>
      <c r="AG544" s="148" t="s">
        <v>299</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5"/>
      <c r="B545" s="156"/>
      <c r="C545" s="198" t="s">
        <v>802</v>
      </c>
      <c r="D545" s="193"/>
      <c r="E545" s="194">
        <v>3293.38177</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329</v>
      </c>
      <c r="AH545" s="148">
        <v>5</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72">
        <v>95</v>
      </c>
      <c r="B546" s="173" t="s">
        <v>803</v>
      </c>
      <c r="C546" s="188" t="s">
        <v>804</v>
      </c>
      <c r="D546" s="174" t="s">
        <v>324</v>
      </c>
      <c r="E546" s="175">
        <v>256</v>
      </c>
      <c r="F546" s="176"/>
      <c r="G546" s="177">
        <f>ROUND(E546*F546,2)</f>
        <v>0</v>
      </c>
      <c r="H546" s="176"/>
      <c r="I546" s="177">
        <f>ROUND(E546*H546,2)</f>
        <v>0</v>
      </c>
      <c r="J546" s="176"/>
      <c r="K546" s="177">
        <f>ROUND(E546*J546,2)</f>
        <v>0</v>
      </c>
      <c r="L546" s="177">
        <v>21</v>
      </c>
      <c r="M546" s="177">
        <f>G546*(1+L546/100)</f>
        <v>0</v>
      </c>
      <c r="N546" s="175">
        <v>2.3720000000000001E-2</v>
      </c>
      <c r="O546" s="175">
        <f>ROUND(E546*N546,2)</f>
        <v>6.07</v>
      </c>
      <c r="P546" s="175">
        <v>0</v>
      </c>
      <c r="Q546" s="175">
        <f>ROUND(E546*P546,2)</f>
        <v>0</v>
      </c>
      <c r="R546" s="177" t="s">
        <v>759</v>
      </c>
      <c r="S546" s="177" t="s">
        <v>279</v>
      </c>
      <c r="T546" s="178" t="s">
        <v>279</v>
      </c>
      <c r="U546" s="159">
        <v>0.24</v>
      </c>
      <c r="V546" s="159">
        <f>ROUND(E546*U546,2)</f>
        <v>61.44</v>
      </c>
      <c r="W546" s="159"/>
      <c r="X546" s="159" t="s">
        <v>298</v>
      </c>
      <c r="Y546" s="159" t="s">
        <v>281</v>
      </c>
      <c r="Z546" s="148"/>
      <c r="AA546" s="148"/>
      <c r="AB546" s="148"/>
      <c r="AC546" s="148"/>
      <c r="AD546" s="148"/>
      <c r="AE546" s="148"/>
      <c r="AF546" s="148"/>
      <c r="AG546" s="148" t="s">
        <v>299</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2" x14ac:dyDescent="0.2">
      <c r="A547" s="155"/>
      <c r="B547" s="156"/>
      <c r="C547" s="198" t="s">
        <v>805</v>
      </c>
      <c r="D547" s="193"/>
      <c r="E547" s="194">
        <v>229</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329</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8" t="s">
        <v>806</v>
      </c>
      <c r="D548" s="193"/>
      <c r="E548" s="194">
        <v>27</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329</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9" t="s">
        <v>341</v>
      </c>
      <c r="D549" s="195"/>
      <c r="E549" s="196">
        <v>256</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329</v>
      </c>
      <c r="AH549" s="148">
        <v>1</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72">
        <v>96</v>
      </c>
      <c r="B550" s="173" t="s">
        <v>807</v>
      </c>
      <c r="C550" s="188" t="s">
        <v>808</v>
      </c>
      <c r="D550" s="174" t="s">
        <v>324</v>
      </c>
      <c r="E550" s="175">
        <v>3072</v>
      </c>
      <c r="F550" s="176"/>
      <c r="G550" s="177">
        <f>ROUND(E550*F550,2)</f>
        <v>0</v>
      </c>
      <c r="H550" s="176"/>
      <c r="I550" s="177">
        <f>ROUND(E550*H550,2)</f>
        <v>0</v>
      </c>
      <c r="J550" s="176"/>
      <c r="K550" s="177">
        <f>ROUND(E550*J550,2)</f>
        <v>0</v>
      </c>
      <c r="L550" s="177">
        <v>21</v>
      </c>
      <c r="M550" s="177">
        <f>G550*(1+L550/100)</f>
        <v>0</v>
      </c>
      <c r="N550" s="175">
        <v>2.2499999999999998E-3</v>
      </c>
      <c r="O550" s="175">
        <f>ROUND(E550*N550,2)</f>
        <v>6.91</v>
      </c>
      <c r="P550" s="175">
        <v>0</v>
      </c>
      <c r="Q550" s="175">
        <f>ROUND(E550*P550,2)</f>
        <v>0</v>
      </c>
      <c r="R550" s="177" t="s">
        <v>759</v>
      </c>
      <c r="S550" s="177" t="s">
        <v>279</v>
      </c>
      <c r="T550" s="178" t="s">
        <v>279</v>
      </c>
      <c r="U550" s="159">
        <v>0.01</v>
      </c>
      <c r="V550" s="159">
        <f>ROUND(E550*U550,2)</f>
        <v>30.72</v>
      </c>
      <c r="W550" s="159"/>
      <c r="X550" s="159" t="s">
        <v>298</v>
      </c>
      <c r="Y550" s="159" t="s">
        <v>281</v>
      </c>
      <c r="Z550" s="148"/>
      <c r="AA550" s="148"/>
      <c r="AB550" s="148"/>
      <c r="AC550" s="148"/>
      <c r="AD550" s="148"/>
      <c r="AE550" s="148"/>
      <c r="AF550" s="148"/>
      <c r="AG550" s="148" t="s">
        <v>299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2" x14ac:dyDescent="0.2">
      <c r="A551" s="155"/>
      <c r="B551" s="156"/>
      <c r="C551" s="198" t="s">
        <v>766</v>
      </c>
      <c r="D551" s="193"/>
      <c r="E551" s="194"/>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329</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8" t="s">
        <v>809</v>
      </c>
      <c r="D552" s="193"/>
      <c r="E552" s="194">
        <v>3072</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329</v>
      </c>
      <c r="AH552" s="148">
        <v>5</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72">
        <v>97</v>
      </c>
      <c r="B553" s="173" t="s">
        <v>810</v>
      </c>
      <c r="C553" s="188" t="s">
        <v>811</v>
      </c>
      <c r="D553" s="174" t="s">
        <v>324</v>
      </c>
      <c r="E553" s="175">
        <v>256</v>
      </c>
      <c r="F553" s="176"/>
      <c r="G553" s="177">
        <f>ROUND(E553*F553,2)</f>
        <v>0</v>
      </c>
      <c r="H553" s="176"/>
      <c r="I553" s="177">
        <f>ROUND(E553*H553,2)</f>
        <v>0</v>
      </c>
      <c r="J553" s="176"/>
      <c r="K553" s="177">
        <f>ROUND(E553*J553,2)</f>
        <v>0</v>
      </c>
      <c r="L553" s="177">
        <v>21</v>
      </c>
      <c r="M553" s="177">
        <f>G553*(1+L553/100)</f>
        <v>0</v>
      </c>
      <c r="N553" s="175">
        <v>0</v>
      </c>
      <c r="O553" s="175">
        <f>ROUND(E553*N553,2)</f>
        <v>0</v>
      </c>
      <c r="P553" s="175">
        <v>0</v>
      </c>
      <c r="Q553" s="175">
        <f>ROUND(E553*P553,2)</f>
        <v>0</v>
      </c>
      <c r="R553" s="177" t="s">
        <v>759</v>
      </c>
      <c r="S553" s="177" t="s">
        <v>279</v>
      </c>
      <c r="T553" s="178" t="s">
        <v>279</v>
      </c>
      <c r="U553" s="159">
        <v>0.15</v>
      </c>
      <c r="V553" s="159">
        <f>ROUND(E553*U553,2)</f>
        <v>38.4</v>
      </c>
      <c r="W553" s="159"/>
      <c r="X553" s="159" t="s">
        <v>298</v>
      </c>
      <c r="Y553" s="159" t="s">
        <v>281</v>
      </c>
      <c r="Z553" s="148"/>
      <c r="AA553" s="148"/>
      <c r="AB553" s="148"/>
      <c r="AC553" s="148"/>
      <c r="AD553" s="148"/>
      <c r="AE553" s="148"/>
      <c r="AF553" s="148"/>
      <c r="AG553" s="148" t="s">
        <v>299</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270" t="s">
        <v>812</v>
      </c>
      <c r="D554" s="271"/>
      <c r="E554" s="271"/>
      <c r="F554" s="271"/>
      <c r="G554" s="271"/>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327</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2" x14ac:dyDescent="0.2">
      <c r="A555" s="155"/>
      <c r="B555" s="156"/>
      <c r="C555" s="198" t="s">
        <v>813</v>
      </c>
      <c r="D555" s="193"/>
      <c r="E555" s="194">
        <v>256</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329</v>
      </c>
      <c r="AH555" s="148">
        <v>5</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72">
        <v>98</v>
      </c>
      <c r="B556" s="173" t="s">
        <v>814</v>
      </c>
      <c r="C556" s="188" t="s">
        <v>815</v>
      </c>
      <c r="D556" s="174" t="s">
        <v>374</v>
      </c>
      <c r="E556" s="175">
        <v>3293.38177</v>
      </c>
      <c r="F556" s="176"/>
      <c r="G556" s="177">
        <f>ROUND(E556*F556,2)</f>
        <v>0</v>
      </c>
      <c r="H556" s="176"/>
      <c r="I556" s="177">
        <f>ROUND(E556*H556,2)</f>
        <v>0</v>
      </c>
      <c r="J556" s="176"/>
      <c r="K556" s="177">
        <f>ROUND(E556*J556,2)</f>
        <v>0</v>
      </c>
      <c r="L556" s="177">
        <v>21</v>
      </c>
      <c r="M556" s="177">
        <f>G556*(1+L556/100)</f>
        <v>0</v>
      </c>
      <c r="N556" s="175">
        <v>0</v>
      </c>
      <c r="O556" s="175">
        <f>ROUND(E556*N556,2)</f>
        <v>0</v>
      </c>
      <c r="P556" s="175">
        <v>0</v>
      </c>
      <c r="Q556" s="175">
        <f>ROUND(E556*P556,2)</f>
        <v>0</v>
      </c>
      <c r="R556" s="177"/>
      <c r="S556" s="177" t="s">
        <v>297</v>
      </c>
      <c r="T556" s="178" t="s">
        <v>280</v>
      </c>
      <c r="U556" s="159">
        <v>0</v>
      </c>
      <c r="V556" s="159">
        <f>ROUND(E556*U556,2)</f>
        <v>0</v>
      </c>
      <c r="W556" s="159"/>
      <c r="X556" s="159" t="s">
        <v>298</v>
      </c>
      <c r="Y556" s="159" t="s">
        <v>281</v>
      </c>
      <c r="Z556" s="148"/>
      <c r="AA556" s="148"/>
      <c r="AB556" s="148"/>
      <c r="AC556" s="148"/>
      <c r="AD556" s="148"/>
      <c r="AE556" s="148"/>
      <c r="AF556" s="148"/>
      <c r="AG556" s="148" t="s">
        <v>299</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ht="22.5" outlineLevel="2" x14ac:dyDescent="0.2">
      <c r="A557" s="155"/>
      <c r="B557" s="156"/>
      <c r="C557" s="259" t="s">
        <v>816</v>
      </c>
      <c r="D557" s="260"/>
      <c r="E557" s="260"/>
      <c r="F557" s="260"/>
      <c r="G557" s="260"/>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284</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79" t="str">
        <f>C557</f>
        <v>Zohlednění specifických podmínek daných umístěním objektu (přístupy, skála, ikmé plochy, vysoký podíl prací bez možnosti použití mechanizace atd.)</v>
      </c>
      <c r="BB557" s="148"/>
      <c r="BC557" s="148"/>
      <c r="BD557" s="148"/>
      <c r="BE557" s="148"/>
      <c r="BF557" s="148"/>
      <c r="BG557" s="148"/>
      <c r="BH557" s="148"/>
    </row>
    <row r="558" spans="1:60" outlineLevel="2" x14ac:dyDescent="0.2">
      <c r="A558" s="155"/>
      <c r="B558" s="156"/>
      <c r="C558" s="198" t="s">
        <v>772</v>
      </c>
      <c r="D558" s="193"/>
      <c r="E558" s="194">
        <v>3293.38177</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329</v>
      </c>
      <c r="AH558" s="148">
        <v>5</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x14ac:dyDescent="0.2">
      <c r="A559" s="165" t="s">
        <v>274</v>
      </c>
      <c r="B559" s="166" t="s">
        <v>161</v>
      </c>
      <c r="C559" s="187" t="s">
        <v>162</v>
      </c>
      <c r="D559" s="167"/>
      <c r="E559" s="168"/>
      <c r="F559" s="169"/>
      <c r="G559" s="169">
        <f>SUMIF(AG560:AG572,"&lt;&gt;NOR",G560:G572)</f>
        <v>0</v>
      </c>
      <c r="H559" s="169"/>
      <c r="I559" s="169">
        <f>SUM(I560:I572)</f>
        <v>0</v>
      </c>
      <c r="J559" s="169"/>
      <c r="K559" s="169">
        <f>SUM(K560:K572)</f>
        <v>0</v>
      </c>
      <c r="L559" s="169"/>
      <c r="M559" s="169">
        <f>SUM(M560:M572)</f>
        <v>0</v>
      </c>
      <c r="N559" s="168"/>
      <c r="O559" s="168">
        <f>SUM(O560:O572)</f>
        <v>0.03</v>
      </c>
      <c r="P559" s="168"/>
      <c r="Q559" s="168">
        <f>SUM(Q560:Q572)</f>
        <v>0</v>
      </c>
      <c r="R559" s="169"/>
      <c r="S559" s="169"/>
      <c r="T559" s="170"/>
      <c r="U559" s="164"/>
      <c r="V559" s="164">
        <f>SUM(V560:V572)</f>
        <v>344.36</v>
      </c>
      <c r="W559" s="164"/>
      <c r="X559" s="164"/>
      <c r="Y559" s="164"/>
      <c r="AG559" t="s">
        <v>275</v>
      </c>
    </row>
    <row r="560" spans="1:60" ht="56.25" outlineLevel="1" x14ac:dyDescent="0.2">
      <c r="A560" s="172">
        <v>99</v>
      </c>
      <c r="B560" s="173" t="s">
        <v>817</v>
      </c>
      <c r="C560" s="188" t="s">
        <v>818</v>
      </c>
      <c r="D560" s="174" t="s">
        <v>374</v>
      </c>
      <c r="E560" s="175">
        <v>122</v>
      </c>
      <c r="F560" s="176"/>
      <c r="G560" s="177">
        <f>ROUND(E560*F560,2)</f>
        <v>0</v>
      </c>
      <c r="H560" s="176"/>
      <c r="I560" s="177">
        <f>ROUND(E560*H560,2)</f>
        <v>0</v>
      </c>
      <c r="J560" s="176"/>
      <c r="K560" s="177">
        <f>ROUND(E560*J560,2)</f>
        <v>0</v>
      </c>
      <c r="L560" s="177">
        <v>21</v>
      </c>
      <c r="M560" s="177">
        <f>G560*(1+L560/100)</f>
        <v>0</v>
      </c>
      <c r="N560" s="175">
        <v>4.0000000000000003E-5</v>
      </c>
      <c r="O560" s="175">
        <f>ROUND(E560*N560,2)</f>
        <v>0</v>
      </c>
      <c r="P560" s="175">
        <v>0</v>
      </c>
      <c r="Q560" s="175">
        <f>ROUND(E560*P560,2)</f>
        <v>0</v>
      </c>
      <c r="R560" s="177" t="s">
        <v>441</v>
      </c>
      <c r="S560" s="177" t="s">
        <v>279</v>
      </c>
      <c r="T560" s="178" t="s">
        <v>279</v>
      </c>
      <c r="U560" s="159">
        <v>0.35</v>
      </c>
      <c r="V560" s="159">
        <f>ROUND(E560*U560,2)</f>
        <v>42.7</v>
      </c>
      <c r="W560" s="159"/>
      <c r="X560" s="159" t="s">
        <v>298</v>
      </c>
      <c r="Y560" s="159" t="s">
        <v>281</v>
      </c>
      <c r="Z560" s="148"/>
      <c r="AA560" s="148"/>
      <c r="AB560" s="148"/>
      <c r="AC560" s="148"/>
      <c r="AD560" s="148"/>
      <c r="AE560" s="148"/>
      <c r="AF560" s="148"/>
      <c r="AG560" s="148" t="s">
        <v>299</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2" x14ac:dyDescent="0.2">
      <c r="A561" s="155"/>
      <c r="B561" s="156"/>
      <c r="C561" s="198" t="s">
        <v>819</v>
      </c>
      <c r="D561" s="193"/>
      <c r="E561" s="194">
        <v>95</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329</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8" t="s">
        <v>820</v>
      </c>
      <c r="D562" s="193"/>
      <c r="E562" s="194">
        <v>27</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329</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9" t="s">
        <v>341</v>
      </c>
      <c r="D563" s="195"/>
      <c r="E563" s="196">
        <v>122</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329</v>
      </c>
      <c r="AH563" s="148">
        <v>1</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72">
        <v>100</v>
      </c>
      <c r="B564" s="173" t="s">
        <v>821</v>
      </c>
      <c r="C564" s="188" t="s">
        <v>822</v>
      </c>
      <c r="D564" s="174" t="s">
        <v>445</v>
      </c>
      <c r="E564" s="175">
        <v>3</v>
      </c>
      <c r="F564" s="176"/>
      <c r="G564" s="177">
        <f>ROUND(E564*F564,2)</f>
        <v>0</v>
      </c>
      <c r="H564" s="176"/>
      <c r="I564" s="177">
        <f>ROUND(E564*H564,2)</f>
        <v>0</v>
      </c>
      <c r="J564" s="176"/>
      <c r="K564" s="177">
        <f>ROUND(E564*J564,2)</f>
        <v>0</v>
      </c>
      <c r="L564" s="177">
        <v>21</v>
      </c>
      <c r="M564" s="177">
        <f>G564*(1+L564/100)</f>
        <v>0</v>
      </c>
      <c r="N564" s="175">
        <v>1.0000000000000001E-5</v>
      </c>
      <c r="O564" s="175">
        <f>ROUND(E564*N564,2)</f>
        <v>0</v>
      </c>
      <c r="P564" s="175">
        <v>0</v>
      </c>
      <c r="Q564" s="175">
        <f>ROUND(E564*P564,2)</f>
        <v>0</v>
      </c>
      <c r="R564" s="177" t="s">
        <v>441</v>
      </c>
      <c r="S564" s="177" t="s">
        <v>279</v>
      </c>
      <c r="T564" s="178" t="s">
        <v>279</v>
      </c>
      <c r="U564" s="159">
        <v>0.17</v>
      </c>
      <c r="V564" s="159">
        <f>ROUND(E564*U564,2)</f>
        <v>0.51</v>
      </c>
      <c r="W564" s="159"/>
      <c r="X564" s="159" t="s">
        <v>298</v>
      </c>
      <c r="Y564" s="159" t="s">
        <v>281</v>
      </c>
      <c r="Z564" s="148"/>
      <c r="AA564" s="148"/>
      <c r="AB564" s="148"/>
      <c r="AC564" s="148"/>
      <c r="AD564" s="148"/>
      <c r="AE564" s="148"/>
      <c r="AF564" s="148"/>
      <c r="AG564" s="148" t="s">
        <v>299</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2" x14ac:dyDescent="0.2">
      <c r="A565" s="155"/>
      <c r="B565" s="156"/>
      <c r="C565" s="198" t="s">
        <v>823</v>
      </c>
      <c r="D565" s="193"/>
      <c r="E565" s="194">
        <v>3</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329</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80">
        <v>101</v>
      </c>
      <c r="B566" s="181" t="s">
        <v>824</v>
      </c>
      <c r="C566" s="189" t="s">
        <v>825</v>
      </c>
      <c r="D566" s="182" t="s">
        <v>445</v>
      </c>
      <c r="E566" s="183">
        <v>3</v>
      </c>
      <c r="F566" s="184"/>
      <c r="G566" s="185">
        <f>ROUND(E566*F566,2)</f>
        <v>0</v>
      </c>
      <c r="H566" s="184"/>
      <c r="I566" s="185">
        <f>ROUND(E566*H566,2)</f>
        <v>0</v>
      </c>
      <c r="J566" s="184"/>
      <c r="K566" s="185">
        <f>ROUND(E566*J566,2)</f>
        <v>0</v>
      </c>
      <c r="L566" s="185">
        <v>21</v>
      </c>
      <c r="M566" s="185">
        <f>G566*(1+L566/100)</f>
        <v>0</v>
      </c>
      <c r="N566" s="183">
        <v>0</v>
      </c>
      <c r="O566" s="183">
        <f>ROUND(E566*N566,2)</f>
        <v>0</v>
      </c>
      <c r="P566" s="183">
        <v>0</v>
      </c>
      <c r="Q566" s="183">
        <f>ROUND(E566*P566,2)</f>
        <v>0</v>
      </c>
      <c r="R566" s="185" t="s">
        <v>441</v>
      </c>
      <c r="S566" s="185" t="s">
        <v>279</v>
      </c>
      <c r="T566" s="186" t="s">
        <v>279</v>
      </c>
      <c r="U566" s="159">
        <v>0.11890000000000001</v>
      </c>
      <c r="V566" s="159">
        <f>ROUND(E566*U566,2)</f>
        <v>0.36</v>
      </c>
      <c r="W566" s="159"/>
      <c r="X566" s="159" t="s">
        <v>298</v>
      </c>
      <c r="Y566" s="159" t="s">
        <v>281</v>
      </c>
      <c r="Z566" s="148"/>
      <c r="AA566" s="148"/>
      <c r="AB566" s="148"/>
      <c r="AC566" s="148"/>
      <c r="AD566" s="148"/>
      <c r="AE566" s="148"/>
      <c r="AF566" s="148"/>
      <c r="AG566" s="148" t="s">
        <v>299</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80">
        <v>102</v>
      </c>
      <c r="B567" s="181" t="s">
        <v>826</v>
      </c>
      <c r="C567" s="189" t="s">
        <v>827</v>
      </c>
      <c r="D567" s="182" t="s">
        <v>445</v>
      </c>
      <c r="E567" s="183">
        <v>3</v>
      </c>
      <c r="F567" s="184"/>
      <c r="G567" s="185">
        <f>ROUND(E567*F567,2)</f>
        <v>0</v>
      </c>
      <c r="H567" s="184"/>
      <c r="I567" s="185">
        <f>ROUND(E567*H567,2)</f>
        <v>0</v>
      </c>
      <c r="J567" s="184"/>
      <c r="K567" s="185">
        <f>ROUND(E567*J567,2)</f>
        <v>0</v>
      </c>
      <c r="L567" s="185">
        <v>21</v>
      </c>
      <c r="M567" s="185">
        <f>G567*(1+L567/100)</f>
        <v>0</v>
      </c>
      <c r="N567" s="183">
        <v>0</v>
      </c>
      <c r="O567" s="183">
        <f>ROUND(E567*N567,2)</f>
        <v>0</v>
      </c>
      <c r="P567" s="183">
        <v>0</v>
      </c>
      <c r="Q567" s="183">
        <f>ROUND(E567*P567,2)</f>
        <v>0</v>
      </c>
      <c r="R567" s="185" t="s">
        <v>441</v>
      </c>
      <c r="S567" s="185" t="s">
        <v>279</v>
      </c>
      <c r="T567" s="186" t="s">
        <v>279</v>
      </c>
      <c r="U567" s="159">
        <v>0.26419999999999999</v>
      </c>
      <c r="V567" s="159">
        <f>ROUND(E567*U567,2)</f>
        <v>0.79</v>
      </c>
      <c r="W567" s="159"/>
      <c r="X567" s="159" t="s">
        <v>298</v>
      </c>
      <c r="Y567" s="159" t="s">
        <v>281</v>
      </c>
      <c r="Z567" s="148"/>
      <c r="AA567" s="148"/>
      <c r="AB567" s="148"/>
      <c r="AC567" s="148"/>
      <c r="AD567" s="148"/>
      <c r="AE567" s="148"/>
      <c r="AF567" s="148"/>
      <c r="AG567" s="148" t="s">
        <v>299</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72">
        <v>103</v>
      </c>
      <c r="B568" s="173" t="s">
        <v>828</v>
      </c>
      <c r="C568" s="188" t="s">
        <v>829</v>
      </c>
      <c r="D568" s="174" t="s">
        <v>830</v>
      </c>
      <c r="E568" s="175">
        <v>300</v>
      </c>
      <c r="F568" s="176"/>
      <c r="G568" s="177">
        <f>ROUND(E568*F568,2)</f>
        <v>0</v>
      </c>
      <c r="H568" s="176"/>
      <c r="I568" s="177">
        <f>ROUND(E568*H568,2)</f>
        <v>0</v>
      </c>
      <c r="J568" s="176"/>
      <c r="K568" s="177">
        <f>ROUND(E568*J568,2)</f>
        <v>0</v>
      </c>
      <c r="L568" s="177">
        <v>21</v>
      </c>
      <c r="M568" s="177">
        <f>G568*(1+L568/100)</f>
        <v>0</v>
      </c>
      <c r="N568" s="175">
        <v>0</v>
      </c>
      <c r="O568" s="175">
        <f>ROUND(E568*N568,2)</f>
        <v>0</v>
      </c>
      <c r="P568" s="175">
        <v>0</v>
      </c>
      <c r="Q568" s="175">
        <f>ROUND(E568*P568,2)</f>
        <v>0</v>
      </c>
      <c r="R568" s="177" t="s">
        <v>831</v>
      </c>
      <c r="S568" s="177" t="s">
        <v>279</v>
      </c>
      <c r="T568" s="178" t="s">
        <v>279</v>
      </c>
      <c r="U568" s="159">
        <v>1</v>
      </c>
      <c r="V568" s="159">
        <f>ROUND(E568*U568,2)</f>
        <v>300</v>
      </c>
      <c r="W568" s="159"/>
      <c r="X568" s="159" t="s">
        <v>832</v>
      </c>
      <c r="Y568" s="159" t="s">
        <v>281</v>
      </c>
      <c r="Z568" s="148"/>
      <c r="AA568" s="148"/>
      <c r="AB568" s="148"/>
      <c r="AC568" s="148"/>
      <c r="AD568" s="148"/>
      <c r="AE568" s="148"/>
      <c r="AF568" s="148"/>
      <c r="AG568" s="148" t="s">
        <v>833</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2" x14ac:dyDescent="0.2">
      <c r="A569" s="155"/>
      <c r="B569" s="156"/>
      <c r="C569" s="198" t="s">
        <v>834</v>
      </c>
      <c r="D569" s="193"/>
      <c r="E569" s="194">
        <v>150</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329</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8" t="s">
        <v>835</v>
      </c>
      <c r="D570" s="193"/>
      <c r="E570" s="194">
        <v>150</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329</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ht="22.5" outlineLevel="1" x14ac:dyDescent="0.2">
      <c r="A571" s="172">
        <v>104</v>
      </c>
      <c r="B571" s="173" t="s">
        <v>836</v>
      </c>
      <c r="C571" s="188" t="s">
        <v>837</v>
      </c>
      <c r="D571" s="174" t="s">
        <v>445</v>
      </c>
      <c r="E571" s="175">
        <v>3</v>
      </c>
      <c r="F571" s="176"/>
      <c r="G571" s="177">
        <f>ROUND(E571*F571,2)</f>
        <v>0</v>
      </c>
      <c r="H571" s="176"/>
      <c r="I571" s="177">
        <f>ROUND(E571*H571,2)</f>
        <v>0</v>
      </c>
      <c r="J571" s="176"/>
      <c r="K571" s="177">
        <f>ROUND(E571*J571,2)</f>
        <v>0</v>
      </c>
      <c r="L571" s="177">
        <v>21</v>
      </c>
      <c r="M571" s="177">
        <f>G571*(1+L571/100)</f>
        <v>0</v>
      </c>
      <c r="N571" s="175">
        <v>1.12E-2</v>
      </c>
      <c r="O571" s="175">
        <f>ROUND(E571*N571,2)</f>
        <v>0.03</v>
      </c>
      <c r="P571" s="175">
        <v>0</v>
      </c>
      <c r="Q571" s="175">
        <f>ROUND(E571*P571,2)</f>
        <v>0</v>
      </c>
      <c r="R571" s="177" t="s">
        <v>498</v>
      </c>
      <c r="S571" s="177" t="s">
        <v>279</v>
      </c>
      <c r="T571" s="178" t="s">
        <v>279</v>
      </c>
      <c r="U571" s="159">
        <v>0</v>
      </c>
      <c r="V571" s="159">
        <f>ROUND(E571*U571,2)</f>
        <v>0</v>
      </c>
      <c r="W571" s="159"/>
      <c r="X571" s="159" t="s">
        <v>499</v>
      </c>
      <c r="Y571" s="159" t="s">
        <v>281</v>
      </c>
      <c r="Z571" s="148"/>
      <c r="AA571" s="148"/>
      <c r="AB571" s="148"/>
      <c r="AC571" s="148"/>
      <c r="AD571" s="148"/>
      <c r="AE571" s="148"/>
      <c r="AF571" s="148"/>
      <c r="AG571" s="148" t="s">
        <v>500</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5"/>
      <c r="B572" s="156"/>
      <c r="C572" s="198" t="s">
        <v>838</v>
      </c>
      <c r="D572" s="193"/>
      <c r="E572" s="194">
        <v>3</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329</v>
      </c>
      <c r="AH572" s="148">
        <v>5</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x14ac:dyDescent="0.2">
      <c r="A573" s="165" t="s">
        <v>274</v>
      </c>
      <c r="B573" s="166" t="s">
        <v>163</v>
      </c>
      <c r="C573" s="187" t="s">
        <v>164</v>
      </c>
      <c r="D573" s="167"/>
      <c r="E573" s="168"/>
      <c r="F573" s="169"/>
      <c r="G573" s="169">
        <f>SUMIF(AG574:AG671,"&lt;&gt;NOR",G574:G671)</f>
        <v>0</v>
      </c>
      <c r="H573" s="169"/>
      <c r="I573" s="169">
        <f>SUM(I574:I671)</f>
        <v>0</v>
      </c>
      <c r="J573" s="169"/>
      <c r="K573" s="169">
        <f>SUM(K574:K671)</f>
        <v>0</v>
      </c>
      <c r="L573" s="169"/>
      <c r="M573" s="169">
        <f>SUM(M574:M671)</f>
        <v>0</v>
      </c>
      <c r="N573" s="168"/>
      <c r="O573" s="168">
        <f>SUM(O574:O671)</f>
        <v>0.02</v>
      </c>
      <c r="P573" s="168"/>
      <c r="Q573" s="168">
        <f>SUM(Q574:Q671)</f>
        <v>121.65999999999998</v>
      </c>
      <c r="R573" s="169"/>
      <c r="S573" s="169"/>
      <c r="T573" s="170"/>
      <c r="U573" s="164"/>
      <c r="V573" s="164">
        <f>SUM(V574:V671)</f>
        <v>499.49</v>
      </c>
      <c r="W573" s="164"/>
      <c r="X573" s="164"/>
      <c r="Y573" s="164"/>
      <c r="AG573" t="s">
        <v>275</v>
      </c>
    </row>
    <row r="574" spans="1:60" outlineLevel="1" x14ac:dyDescent="0.2">
      <c r="A574" s="172">
        <v>105</v>
      </c>
      <c r="B574" s="173" t="s">
        <v>839</v>
      </c>
      <c r="C574" s="188" t="s">
        <v>840</v>
      </c>
      <c r="D574" s="174" t="s">
        <v>332</v>
      </c>
      <c r="E574" s="175">
        <v>3.3672</v>
      </c>
      <c r="F574" s="176"/>
      <c r="G574" s="177">
        <f>ROUND(E574*F574,2)</f>
        <v>0</v>
      </c>
      <c r="H574" s="176"/>
      <c r="I574" s="177">
        <f>ROUND(E574*H574,2)</f>
        <v>0</v>
      </c>
      <c r="J574" s="176"/>
      <c r="K574" s="177">
        <f>ROUND(E574*J574,2)</f>
        <v>0</v>
      </c>
      <c r="L574" s="177">
        <v>21</v>
      </c>
      <c r="M574" s="177">
        <f>G574*(1+L574/100)</f>
        <v>0</v>
      </c>
      <c r="N574" s="175">
        <v>0</v>
      </c>
      <c r="O574" s="175">
        <f>ROUND(E574*N574,2)</f>
        <v>0</v>
      </c>
      <c r="P574" s="175">
        <v>2.5</v>
      </c>
      <c r="Q574" s="175">
        <f>ROUND(E574*P574,2)</f>
        <v>8.42</v>
      </c>
      <c r="R574" s="177" t="s">
        <v>841</v>
      </c>
      <c r="S574" s="177" t="s">
        <v>279</v>
      </c>
      <c r="T574" s="178" t="s">
        <v>279</v>
      </c>
      <c r="U574" s="159">
        <v>1.82</v>
      </c>
      <c r="V574" s="159">
        <f>ROUND(E574*U574,2)</f>
        <v>6.13</v>
      </c>
      <c r="W574" s="159"/>
      <c r="X574" s="159" t="s">
        <v>298</v>
      </c>
      <c r="Y574" s="159" t="s">
        <v>281</v>
      </c>
      <c r="Z574" s="148"/>
      <c r="AA574" s="148"/>
      <c r="AB574" s="148"/>
      <c r="AC574" s="148"/>
      <c r="AD574" s="148"/>
      <c r="AE574" s="148"/>
      <c r="AF574" s="148"/>
      <c r="AG574" s="148" t="s">
        <v>299</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2" x14ac:dyDescent="0.2">
      <c r="A575" s="155"/>
      <c r="B575" s="156"/>
      <c r="C575" s="270" t="s">
        <v>842</v>
      </c>
      <c r="D575" s="271"/>
      <c r="E575" s="271"/>
      <c r="F575" s="271"/>
      <c r="G575" s="271"/>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327</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2" x14ac:dyDescent="0.2">
      <c r="A576" s="155"/>
      <c r="B576" s="156"/>
      <c r="C576" s="198" t="s">
        <v>455</v>
      </c>
      <c r="D576" s="193"/>
      <c r="E576" s="194">
        <v>1.0791999999999999</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329</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8" t="s">
        <v>438</v>
      </c>
      <c r="D577" s="193"/>
      <c r="E577" s="194">
        <v>2.2879999999999998</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329</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ht="22.5" outlineLevel="1" x14ac:dyDescent="0.2">
      <c r="A578" s="172">
        <v>106</v>
      </c>
      <c r="B578" s="173" t="s">
        <v>843</v>
      </c>
      <c r="C578" s="188" t="s">
        <v>844</v>
      </c>
      <c r="D578" s="174" t="s">
        <v>332</v>
      </c>
      <c r="E578" s="175">
        <v>6.5</v>
      </c>
      <c r="F578" s="176"/>
      <c r="G578" s="177">
        <f>ROUND(E578*F578,2)</f>
        <v>0</v>
      </c>
      <c r="H578" s="176"/>
      <c r="I578" s="177">
        <f>ROUND(E578*H578,2)</f>
        <v>0</v>
      </c>
      <c r="J578" s="176"/>
      <c r="K578" s="177">
        <f>ROUND(E578*J578,2)</f>
        <v>0</v>
      </c>
      <c r="L578" s="177">
        <v>21</v>
      </c>
      <c r="M578" s="177">
        <f>G578*(1+L578/100)</f>
        <v>0</v>
      </c>
      <c r="N578" s="175">
        <v>1.2800000000000001E-3</v>
      </c>
      <c r="O578" s="175">
        <f>ROUND(E578*N578,2)</f>
        <v>0.01</v>
      </c>
      <c r="P578" s="175">
        <v>1.8</v>
      </c>
      <c r="Q578" s="175">
        <f>ROUND(E578*P578,2)</f>
        <v>11.7</v>
      </c>
      <c r="R578" s="177" t="s">
        <v>841</v>
      </c>
      <c r="S578" s="177" t="s">
        <v>279</v>
      </c>
      <c r="T578" s="178" t="s">
        <v>279</v>
      </c>
      <c r="U578" s="159">
        <v>1.52</v>
      </c>
      <c r="V578" s="159">
        <f>ROUND(E578*U578,2)</f>
        <v>9.8800000000000008</v>
      </c>
      <c r="W578" s="159"/>
      <c r="X578" s="159" t="s">
        <v>298</v>
      </c>
      <c r="Y578" s="159" t="s">
        <v>281</v>
      </c>
      <c r="Z578" s="148"/>
      <c r="AA578" s="148"/>
      <c r="AB578" s="148"/>
      <c r="AC578" s="148"/>
      <c r="AD578" s="148"/>
      <c r="AE578" s="148"/>
      <c r="AF578" s="148"/>
      <c r="AG578" s="148" t="s">
        <v>299</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2" x14ac:dyDescent="0.2">
      <c r="A579" s="155"/>
      <c r="B579" s="156"/>
      <c r="C579" s="270" t="s">
        <v>845</v>
      </c>
      <c r="D579" s="271"/>
      <c r="E579" s="271"/>
      <c r="F579" s="271"/>
      <c r="G579" s="271"/>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327</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79" t="str">
        <f>C579</f>
        <v>nebo vybourání otvorů průřezové plochy přes 4 m2 ve zdivu nadzákladovém, včetně pomocného lešení o výšce podlahy do 1900 mm a pro zatížení do 1,5 kPa  (150 kg/m2)</v>
      </c>
      <c r="BB579" s="148"/>
      <c r="BC579" s="148"/>
      <c r="BD579" s="148"/>
      <c r="BE579" s="148"/>
      <c r="BF579" s="148"/>
      <c r="BG579" s="148"/>
      <c r="BH579" s="148"/>
    </row>
    <row r="580" spans="1:60" outlineLevel="2" x14ac:dyDescent="0.2">
      <c r="A580" s="155"/>
      <c r="B580" s="156"/>
      <c r="C580" s="198" t="s">
        <v>518</v>
      </c>
      <c r="D580" s="193"/>
      <c r="E580" s="194">
        <v>2</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329</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8" t="s">
        <v>520</v>
      </c>
      <c r="D581" s="193"/>
      <c r="E581" s="194">
        <v>4.5</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329</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72">
        <v>107</v>
      </c>
      <c r="B582" s="173" t="s">
        <v>846</v>
      </c>
      <c r="C582" s="188" t="s">
        <v>847</v>
      </c>
      <c r="D582" s="174" t="s">
        <v>324</v>
      </c>
      <c r="E582" s="175">
        <v>57.34</v>
      </c>
      <c r="F582" s="176"/>
      <c r="G582" s="177">
        <f>ROUND(E582*F582,2)</f>
        <v>0</v>
      </c>
      <c r="H582" s="176"/>
      <c r="I582" s="177">
        <f>ROUND(E582*H582,2)</f>
        <v>0</v>
      </c>
      <c r="J582" s="176"/>
      <c r="K582" s="177">
        <f>ROUND(E582*J582,2)</f>
        <v>0</v>
      </c>
      <c r="L582" s="177">
        <v>21</v>
      </c>
      <c r="M582" s="177">
        <f>G582*(1+L582/100)</f>
        <v>0</v>
      </c>
      <c r="N582" s="175">
        <v>0</v>
      </c>
      <c r="O582" s="175">
        <f>ROUND(E582*N582,2)</f>
        <v>0</v>
      </c>
      <c r="P582" s="175">
        <v>0.112</v>
      </c>
      <c r="Q582" s="175">
        <f>ROUND(E582*P582,2)</f>
        <v>6.42</v>
      </c>
      <c r="R582" s="177" t="s">
        <v>841</v>
      </c>
      <c r="S582" s="177" t="s">
        <v>279</v>
      </c>
      <c r="T582" s="178" t="s">
        <v>279</v>
      </c>
      <c r="U582" s="159">
        <v>0.28499999999999998</v>
      </c>
      <c r="V582" s="159">
        <f>ROUND(E582*U582,2)</f>
        <v>16.34</v>
      </c>
      <c r="W582" s="159"/>
      <c r="X582" s="159" t="s">
        <v>298</v>
      </c>
      <c r="Y582" s="159" t="s">
        <v>281</v>
      </c>
      <c r="Z582" s="148"/>
      <c r="AA582" s="148"/>
      <c r="AB582" s="148"/>
      <c r="AC582" s="148"/>
      <c r="AD582" s="148"/>
      <c r="AE582" s="148"/>
      <c r="AF582" s="148"/>
      <c r="AG582" s="148" t="s">
        <v>299</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2" x14ac:dyDescent="0.2">
      <c r="A583" s="155"/>
      <c r="B583" s="156"/>
      <c r="C583" s="270" t="s">
        <v>848</v>
      </c>
      <c r="D583" s="271"/>
      <c r="E583" s="271"/>
      <c r="F583" s="271"/>
      <c r="G583" s="271"/>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327</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5"/>
      <c r="B584" s="156"/>
      <c r="C584" s="198" t="s">
        <v>849</v>
      </c>
      <c r="D584" s="193"/>
      <c r="E584" s="194">
        <v>17.34</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329</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8" t="s">
        <v>850</v>
      </c>
      <c r="D585" s="193"/>
      <c r="E585" s="194">
        <v>12</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329</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8" t="s">
        <v>850</v>
      </c>
      <c r="D586" s="193"/>
      <c r="E586" s="194">
        <v>12</v>
      </c>
      <c r="F586" s="159"/>
      <c r="G586" s="15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329</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8" t="s">
        <v>851</v>
      </c>
      <c r="D587" s="193"/>
      <c r="E587" s="194">
        <v>4</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329</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8" t="s">
        <v>850</v>
      </c>
      <c r="D588" s="193"/>
      <c r="E588" s="194">
        <v>12</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329</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72">
        <v>108</v>
      </c>
      <c r="B589" s="173" t="s">
        <v>852</v>
      </c>
      <c r="C589" s="188" t="s">
        <v>853</v>
      </c>
      <c r="D589" s="174" t="s">
        <v>332</v>
      </c>
      <c r="E589" s="175">
        <v>16.5</v>
      </c>
      <c r="F589" s="176"/>
      <c r="G589" s="177">
        <f>ROUND(E589*F589,2)</f>
        <v>0</v>
      </c>
      <c r="H589" s="176"/>
      <c r="I589" s="177">
        <f>ROUND(E589*H589,2)</f>
        <v>0</v>
      </c>
      <c r="J589" s="176"/>
      <c r="K589" s="177">
        <f>ROUND(E589*J589,2)</f>
        <v>0</v>
      </c>
      <c r="L589" s="177">
        <v>21</v>
      </c>
      <c r="M589" s="177">
        <f>G589*(1+L589/100)</f>
        <v>0</v>
      </c>
      <c r="N589" s="175">
        <v>0</v>
      </c>
      <c r="O589" s="175">
        <f>ROUND(E589*N589,2)</f>
        <v>0</v>
      </c>
      <c r="P589" s="175">
        <v>2.2000000000000002</v>
      </c>
      <c r="Q589" s="175">
        <f>ROUND(E589*P589,2)</f>
        <v>36.299999999999997</v>
      </c>
      <c r="R589" s="177" t="s">
        <v>841</v>
      </c>
      <c r="S589" s="177" t="s">
        <v>279</v>
      </c>
      <c r="T589" s="178" t="s">
        <v>279</v>
      </c>
      <c r="U589" s="159">
        <v>5.87</v>
      </c>
      <c r="V589" s="159">
        <f>ROUND(E589*U589,2)</f>
        <v>96.86</v>
      </c>
      <c r="W589" s="159"/>
      <c r="X589" s="159" t="s">
        <v>298</v>
      </c>
      <c r="Y589" s="159" t="s">
        <v>281</v>
      </c>
      <c r="Z589" s="148"/>
      <c r="AA589" s="148"/>
      <c r="AB589" s="148"/>
      <c r="AC589" s="148"/>
      <c r="AD589" s="148"/>
      <c r="AE589" s="148"/>
      <c r="AF589" s="148"/>
      <c r="AG589" s="148" t="s">
        <v>299</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5"/>
      <c r="B590" s="156"/>
      <c r="C590" s="198" t="s">
        <v>723</v>
      </c>
      <c r="D590" s="193"/>
      <c r="E590" s="194">
        <v>14.25</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329</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8" t="s">
        <v>340</v>
      </c>
      <c r="D591" s="193"/>
      <c r="E591" s="194">
        <v>2.25</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329</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ht="22.5" outlineLevel="1" x14ac:dyDescent="0.2">
      <c r="A592" s="172">
        <v>109</v>
      </c>
      <c r="B592" s="173" t="s">
        <v>854</v>
      </c>
      <c r="C592" s="188" t="s">
        <v>855</v>
      </c>
      <c r="D592" s="174" t="s">
        <v>332</v>
      </c>
      <c r="E592" s="175">
        <v>16.5</v>
      </c>
      <c r="F592" s="176"/>
      <c r="G592" s="177">
        <f>ROUND(E592*F592,2)</f>
        <v>0</v>
      </c>
      <c r="H592" s="176"/>
      <c r="I592" s="177">
        <f>ROUND(E592*H592,2)</f>
        <v>0</v>
      </c>
      <c r="J592" s="176"/>
      <c r="K592" s="177">
        <f>ROUND(E592*J592,2)</f>
        <v>0</v>
      </c>
      <c r="L592" s="177">
        <v>21</v>
      </c>
      <c r="M592" s="177">
        <f>G592*(1+L592/100)</f>
        <v>0</v>
      </c>
      <c r="N592" s="175">
        <v>0</v>
      </c>
      <c r="O592" s="175">
        <f>ROUND(E592*N592,2)</f>
        <v>0</v>
      </c>
      <c r="P592" s="175">
        <v>0</v>
      </c>
      <c r="Q592" s="175">
        <f>ROUND(E592*P592,2)</f>
        <v>0</v>
      </c>
      <c r="R592" s="177" t="s">
        <v>841</v>
      </c>
      <c r="S592" s="177" t="s">
        <v>279</v>
      </c>
      <c r="T592" s="178" t="s">
        <v>279</v>
      </c>
      <c r="U592" s="159">
        <v>4.03</v>
      </c>
      <c r="V592" s="159">
        <f>ROUND(E592*U592,2)</f>
        <v>66.5</v>
      </c>
      <c r="W592" s="159"/>
      <c r="X592" s="159" t="s">
        <v>298</v>
      </c>
      <c r="Y592" s="159" t="s">
        <v>281</v>
      </c>
      <c r="Z592" s="148"/>
      <c r="AA592" s="148"/>
      <c r="AB592" s="148"/>
      <c r="AC592" s="148"/>
      <c r="AD592" s="148"/>
      <c r="AE592" s="148"/>
      <c r="AF592" s="148"/>
      <c r="AG592" s="148" t="s">
        <v>299</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2" x14ac:dyDescent="0.2">
      <c r="A593" s="155"/>
      <c r="B593" s="156"/>
      <c r="C593" s="198" t="s">
        <v>723</v>
      </c>
      <c r="D593" s="193"/>
      <c r="E593" s="194">
        <v>14.25</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329</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8" t="s">
        <v>340</v>
      </c>
      <c r="D594" s="193"/>
      <c r="E594" s="194">
        <v>2.25</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329</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ht="22.5" outlineLevel="1" x14ac:dyDescent="0.2">
      <c r="A595" s="172">
        <v>110</v>
      </c>
      <c r="B595" s="173" t="s">
        <v>856</v>
      </c>
      <c r="C595" s="188" t="s">
        <v>857</v>
      </c>
      <c r="D595" s="174" t="s">
        <v>332</v>
      </c>
      <c r="E595" s="175">
        <v>14.25</v>
      </c>
      <c r="F595" s="176"/>
      <c r="G595" s="177">
        <f>ROUND(E595*F595,2)</f>
        <v>0</v>
      </c>
      <c r="H595" s="176"/>
      <c r="I595" s="177">
        <f>ROUND(E595*H595,2)</f>
        <v>0</v>
      </c>
      <c r="J595" s="176"/>
      <c r="K595" s="177">
        <f>ROUND(E595*J595,2)</f>
        <v>0</v>
      </c>
      <c r="L595" s="177">
        <v>21</v>
      </c>
      <c r="M595" s="177">
        <f>G595*(1+L595/100)</f>
        <v>0</v>
      </c>
      <c r="N595" s="175">
        <v>0</v>
      </c>
      <c r="O595" s="175">
        <f>ROUND(E595*N595,2)</f>
        <v>0</v>
      </c>
      <c r="P595" s="175">
        <v>1.4</v>
      </c>
      <c r="Q595" s="175">
        <f>ROUND(E595*P595,2)</f>
        <v>19.95</v>
      </c>
      <c r="R595" s="177" t="s">
        <v>841</v>
      </c>
      <c r="S595" s="177" t="s">
        <v>279</v>
      </c>
      <c r="T595" s="178" t="s">
        <v>279</v>
      </c>
      <c r="U595" s="159">
        <v>1.0509999999999999</v>
      </c>
      <c r="V595" s="159">
        <f>ROUND(E595*U595,2)</f>
        <v>14.98</v>
      </c>
      <c r="W595" s="159"/>
      <c r="X595" s="159" t="s">
        <v>298</v>
      </c>
      <c r="Y595" s="159" t="s">
        <v>281</v>
      </c>
      <c r="Z595" s="148"/>
      <c r="AA595" s="148"/>
      <c r="AB595" s="148"/>
      <c r="AC595" s="148"/>
      <c r="AD595" s="148"/>
      <c r="AE595" s="148"/>
      <c r="AF595" s="148"/>
      <c r="AG595" s="148" t="s">
        <v>299</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5"/>
      <c r="B596" s="156"/>
      <c r="C596" s="198" t="s">
        <v>723</v>
      </c>
      <c r="D596" s="193"/>
      <c r="E596" s="194">
        <v>14.25</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329</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72">
        <v>111</v>
      </c>
      <c r="B597" s="173" t="s">
        <v>858</v>
      </c>
      <c r="C597" s="188" t="s">
        <v>859</v>
      </c>
      <c r="D597" s="174" t="s">
        <v>374</v>
      </c>
      <c r="E597" s="175">
        <v>8.0921599999999998</v>
      </c>
      <c r="F597" s="176"/>
      <c r="G597" s="177">
        <f>ROUND(E597*F597,2)</f>
        <v>0</v>
      </c>
      <c r="H597" s="176"/>
      <c r="I597" s="177">
        <f>ROUND(E597*H597,2)</f>
        <v>0</v>
      </c>
      <c r="J597" s="176"/>
      <c r="K597" s="177">
        <f>ROUND(E597*J597,2)</f>
        <v>0</v>
      </c>
      <c r="L597" s="177">
        <v>21</v>
      </c>
      <c r="M597" s="177">
        <f>G597*(1+L597/100)</f>
        <v>0</v>
      </c>
      <c r="N597" s="175">
        <v>0</v>
      </c>
      <c r="O597" s="175">
        <f>ROUND(E597*N597,2)</f>
        <v>0</v>
      </c>
      <c r="P597" s="175">
        <v>7.4999999999999997E-2</v>
      </c>
      <c r="Q597" s="175">
        <f>ROUND(E597*P597,2)</f>
        <v>0.61</v>
      </c>
      <c r="R597" s="177" t="s">
        <v>841</v>
      </c>
      <c r="S597" s="177" t="s">
        <v>279</v>
      </c>
      <c r="T597" s="178" t="s">
        <v>279</v>
      </c>
      <c r="U597" s="159">
        <v>0.64300000000000002</v>
      </c>
      <c r="V597" s="159">
        <f>ROUND(E597*U597,2)</f>
        <v>5.2</v>
      </c>
      <c r="W597" s="159"/>
      <c r="X597" s="159" t="s">
        <v>298</v>
      </c>
      <c r="Y597" s="159" t="s">
        <v>281</v>
      </c>
      <c r="Z597" s="148"/>
      <c r="AA597" s="148"/>
      <c r="AB597" s="148"/>
      <c r="AC597" s="148"/>
      <c r="AD597" s="148"/>
      <c r="AE597" s="148"/>
      <c r="AF597" s="148"/>
      <c r="AG597" s="148" t="s">
        <v>299</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2" x14ac:dyDescent="0.2">
      <c r="A598" s="155"/>
      <c r="B598" s="156"/>
      <c r="C598" s="270" t="s">
        <v>860</v>
      </c>
      <c r="D598" s="271"/>
      <c r="E598" s="271"/>
      <c r="F598" s="271"/>
      <c r="G598" s="271"/>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327</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2" x14ac:dyDescent="0.2">
      <c r="A599" s="155"/>
      <c r="B599" s="156"/>
      <c r="C599" s="198" t="s">
        <v>565</v>
      </c>
      <c r="D599" s="193"/>
      <c r="E599" s="194">
        <v>1.5022</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329</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8" t="s">
        <v>566</v>
      </c>
      <c r="D600" s="193"/>
      <c r="E600" s="194">
        <v>1.87775</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329</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8" t="s">
        <v>601</v>
      </c>
      <c r="D601" s="193"/>
      <c r="E601" s="194">
        <v>1.0342100000000001</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329</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8" t="s">
        <v>602</v>
      </c>
      <c r="D602" s="193"/>
      <c r="E602" s="194">
        <v>3.6779999999999999</v>
      </c>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329</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9" t="s">
        <v>341</v>
      </c>
      <c r="D603" s="195"/>
      <c r="E603" s="196">
        <v>8.0921599999999998</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329</v>
      </c>
      <c r="AH603" s="148">
        <v>1</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72">
        <v>112</v>
      </c>
      <c r="B604" s="173" t="s">
        <v>861</v>
      </c>
      <c r="C604" s="188" t="s">
        <v>862</v>
      </c>
      <c r="D604" s="174" t="s">
        <v>374</v>
      </c>
      <c r="E604" s="175">
        <v>13.07094</v>
      </c>
      <c r="F604" s="176"/>
      <c r="G604" s="177">
        <f>ROUND(E604*F604,2)</f>
        <v>0</v>
      </c>
      <c r="H604" s="176"/>
      <c r="I604" s="177">
        <f>ROUND(E604*H604,2)</f>
        <v>0</v>
      </c>
      <c r="J604" s="176"/>
      <c r="K604" s="177">
        <f>ROUND(E604*J604,2)</f>
        <v>0</v>
      </c>
      <c r="L604" s="177">
        <v>21</v>
      </c>
      <c r="M604" s="177">
        <f>G604*(1+L604/100)</f>
        <v>0</v>
      </c>
      <c r="N604" s="175">
        <v>0</v>
      </c>
      <c r="O604" s="175">
        <f>ROUND(E604*N604,2)</f>
        <v>0</v>
      </c>
      <c r="P604" s="175">
        <v>3.7999999999999999E-2</v>
      </c>
      <c r="Q604" s="175">
        <f>ROUND(E604*P604,2)</f>
        <v>0.5</v>
      </c>
      <c r="R604" s="177" t="s">
        <v>841</v>
      </c>
      <c r="S604" s="177" t="s">
        <v>279</v>
      </c>
      <c r="T604" s="178" t="s">
        <v>279</v>
      </c>
      <c r="U604" s="159">
        <v>1.1499999999999999</v>
      </c>
      <c r="V604" s="159">
        <f>ROUND(E604*U604,2)</f>
        <v>15.03</v>
      </c>
      <c r="W604" s="159"/>
      <c r="X604" s="159" t="s">
        <v>298</v>
      </c>
      <c r="Y604" s="159" t="s">
        <v>281</v>
      </c>
      <c r="Z604" s="148"/>
      <c r="AA604" s="148"/>
      <c r="AB604" s="148"/>
      <c r="AC604" s="148"/>
      <c r="AD604" s="148"/>
      <c r="AE604" s="148"/>
      <c r="AF604" s="148"/>
      <c r="AG604" s="148" t="s">
        <v>299</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270" t="s">
        <v>863</v>
      </c>
      <c r="D605" s="271"/>
      <c r="E605" s="271"/>
      <c r="F605" s="271"/>
      <c r="G605" s="271"/>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327</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198" t="s">
        <v>864</v>
      </c>
      <c r="D606" s="193"/>
      <c r="E606" s="194">
        <v>11.96294</v>
      </c>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329</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198" t="s">
        <v>865</v>
      </c>
      <c r="D607" s="193"/>
      <c r="E607" s="194">
        <v>1.1080000000000001</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329</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72">
        <v>113</v>
      </c>
      <c r="B608" s="173" t="s">
        <v>866</v>
      </c>
      <c r="C608" s="188" t="s">
        <v>867</v>
      </c>
      <c r="D608" s="174" t="s">
        <v>332</v>
      </c>
      <c r="E608" s="175">
        <v>1.4964200000000001</v>
      </c>
      <c r="F608" s="176"/>
      <c r="G608" s="177">
        <f>ROUND(E608*F608,2)</f>
        <v>0</v>
      </c>
      <c r="H608" s="176"/>
      <c r="I608" s="177">
        <f>ROUND(E608*H608,2)</f>
        <v>0</v>
      </c>
      <c r="J608" s="176"/>
      <c r="K608" s="177">
        <f>ROUND(E608*J608,2)</f>
        <v>0</v>
      </c>
      <c r="L608" s="177">
        <v>21</v>
      </c>
      <c r="M608" s="177">
        <f>G608*(1+L608/100)</f>
        <v>0</v>
      </c>
      <c r="N608" s="175">
        <v>1.33E-3</v>
      </c>
      <c r="O608" s="175">
        <f>ROUND(E608*N608,2)</f>
        <v>0</v>
      </c>
      <c r="P608" s="175">
        <v>2</v>
      </c>
      <c r="Q608" s="175">
        <f>ROUND(E608*P608,2)</f>
        <v>2.99</v>
      </c>
      <c r="R608" s="177" t="s">
        <v>841</v>
      </c>
      <c r="S608" s="177" t="s">
        <v>279</v>
      </c>
      <c r="T608" s="178" t="s">
        <v>279</v>
      </c>
      <c r="U608" s="159">
        <v>5.5750000000000002</v>
      </c>
      <c r="V608" s="159">
        <f>ROUND(E608*U608,2)</f>
        <v>8.34</v>
      </c>
      <c r="W608" s="159"/>
      <c r="X608" s="159" t="s">
        <v>298</v>
      </c>
      <c r="Y608" s="159" t="s">
        <v>281</v>
      </c>
      <c r="Z608" s="148"/>
      <c r="AA608" s="148"/>
      <c r="AB608" s="148"/>
      <c r="AC608" s="148"/>
      <c r="AD608" s="148"/>
      <c r="AE608" s="148"/>
      <c r="AF608" s="148"/>
      <c r="AG608" s="148" t="s">
        <v>299</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70" t="s">
        <v>868</v>
      </c>
      <c r="D609" s="271"/>
      <c r="E609" s="271"/>
      <c r="F609" s="271"/>
      <c r="G609" s="271"/>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327</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79" t="str">
        <f>C609</f>
        <v>základovém nebo nadzákladovém, včetně pomocného lešení o výšce podlahy do 1900 mm a pro zatížení do 1,5 kPa  (150 kg/m2),</v>
      </c>
      <c r="BB609" s="148"/>
      <c r="BC609" s="148"/>
      <c r="BD609" s="148"/>
      <c r="BE609" s="148"/>
      <c r="BF609" s="148"/>
      <c r="BG609" s="148"/>
      <c r="BH609" s="148"/>
    </row>
    <row r="610" spans="1:60" outlineLevel="2" x14ac:dyDescent="0.2">
      <c r="A610" s="155"/>
      <c r="B610" s="156"/>
      <c r="C610" s="198" t="s">
        <v>869</v>
      </c>
      <c r="D610" s="193"/>
      <c r="E610" s="194">
        <v>1.2987599999999999</v>
      </c>
      <c r="F610" s="159"/>
      <c r="G610" s="15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329</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198" t="s">
        <v>870</v>
      </c>
      <c r="D611" s="193"/>
      <c r="E611" s="194">
        <v>0.19766</v>
      </c>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329</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199" t="s">
        <v>341</v>
      </c>
      <c r="D612" s="195"/>
      <c r="E612" s="196">
        <v>1.4964200000000001</v>
      </c>
      <c r="F612" s="159"/>
      <c r="G612" s="15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329</v>
      </c>
      <c r="AH612" s="148">
        <v>1</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ht="22.5" outlineLevel="1" x14ac:dyDescent="0.2">
      <c r="A613" s="172">
        <v>114</v>
      </c>
      <c r="B613" s="173" t="s">
        <v>871</v>
      </c>
      <c r="C613" s="188" t="s">
        <v>872</v>
      </c>
      <c r="D613" s="174" t="s">
        <v>332</v>
      </c>
      <c r="E613" s="175">
        <v>3.6946400000000001</v>
      </c>
      <c r="F613" s="176"/>
      <c r="G613" s="177">
        <f>ROUND(E613*F613,2)</f>
        <v>0</v>
      </c>
      <c r="H613" s="176"/>
      <c r="I613" s="177">
        <f>ROUND(E613*H613,2)</f>
        <v>0</v>
      </c>
      <c r="J613" s="176"/>
      <c r="K613" s="177">
        <f>ROUND(E613*J613,2)</f>
        <v>0</v>
      </c>
      <c r="L613" s="177">
        <v>21</v>
      </c>
      <c r="M613" s="177">
        <f>G613*(1+L613/100)</f>
        <v>0</v>
      </c>
      <c r="N613" s="175">
        <v>1.33E-3</v>
      </c>
      <c r="O613" s="175">
        <f>ROUND(E613*N613,2)</f>
        <v>0</v>
      </c>
      <c r="P613" s="175">
        <v>2</v>
      </c>
      <c r="Q613" s="175">
        <f>ROUND(E613*P613,2)</f>
        <v>7.39</v>
      </c>
      <c r="R613" s="177" t="s">
        <v>841</v>
      </c>
      <c r="S613" s="177" t="s">
        <v>279</v>
      </c>
      <c r="T613" s="178" t="s">
        <v>279</v>
      </c>
      <c r="U613" s="159">
        <v>6.3109999999999999</v>
      </c>
      <c r="V613" s="159">
        <f>ROUND(E613*U613,2)</f>
        <v>23.32</v>
      </c>
      <c r="W613" s="159"/>
      <c r="X613" s="159" t="s">
        <v>298</v>
      </c>
      <c r="Y613" s="159" t="s">
        <v>281</v>
      </c>
      <c r="Z613" s="148"/>
      <c r="AA613" s="148"/>
      <c r="AB613" s="148"/>
      <c r="AC613" s="148"/>
      <c r="AD613" s="148"/>
      <c r="AE613" s="148"/>
      <c r="AF613" s="148"/>
      <c r="AG613" s="148" t="s">
        <v>299</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270" t="s">
        <v>868</v>
      </c>
      <c r="D614" s="271"/>
      <c r="E614" s="271"/>
      <c r="F614" s="271"/>
      <c r="G614" s="271"/>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327</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79" t="str">
        <f>C614</f>
        <v>základovém nebo nadzákladovém, včetně pomocného lešení o výšce podlahy do 1900 mm a pro zatížení do 1,5 kPa  (150 kg/m2),</v>
      </c>
      <c r="BB614" s="148"/>
      <c r="BC614" s="148"/>
      <c r="BD614" s="148"/>
      <c r="BE614" s="148"/>
      <c r="BF614" s="148"/>
      <c r="BG614" s="148"/>
      <c r="BH614" s="148"/>
    </row>
    <row r="615" spans="1:60" outlineLevel="2" x14ac:dyDescent="0.2">
      <c r="A615" s="155"/>
      <c r="B615" s="156"/>
      <c r="C615" s="198" t="s">
        <v>873</v>
      </c>
      <c r="D615" s="193"/>
      <c r="E615" s="194">
        <v>3.6946400000000001</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329</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ht="22.5" outlineLevel="1" x14ac:dyDescent="0.2">
      <c r="A616" s="172">
        <v>115</v>
      </c>
      <c r="B616" s="173" t="s">
        <v>874</v>
      </c>
      <c r="C616" s="188" t="s">
        <v>875</v>
      </c>
      <c r="D616" s="174" t="s">
        <v>332</v>
      </c>
      <c r="E616" s="175">
        <v>3.1095000000000002</v>
      </c>
      <c r="F616" s="176"/>
      <c r="G616" s="177">
        <f>ROUND(E616*F616,2)</f>
        <v>0</v>
      </c>
      <c r="H616" s="176"/>
      <c r="I616" s="177">
        <f>ROUND(E616*H616,2)</f>
        <v>0</v>
      </c>
      <c r="J616" s="176"/>
      <c r="K616" s="177">
        <f>ROUND(E616*J616,2)</f>
        <v>0</v>
      </c>
      <c r="L616" s="177">
        <v>21</v>
      </c>
      <c r="M616" s="177">
        <f>G616*(1+L616/100)</f>
        <v>0</v>
      </c>
      <c r="N616" s="175">
        <v>2.49E-3</v>
      </c>
      <c r="O616" s="175">
        <f>ROUND(E616*N616,2)</f>
        <v>0.01</v>
      </c>
      <c r="P616" s="175">
        <v>2.5</v>
      </c>
      <c r="Q616" s="175">
        <f>ROUND(E616*P616,2)</f>
        <v>7.77</v>
      </c>
      <c r="R616" s="177" t="s">
        <v>841</v>
      </c>
      <c r="S616" s="177" t="s">
        <v>279</v>
      </c>
      <c r="T616" s="178" t="s">
        <v>279</v>
      </c>
      <c r="U616" s="159">
        <v>29.03</v>
      </c>
      <c r="V616" s="159">
        <f>ROUND(E616*U616,2)</f>
        <v>90.27</v>
      </c>
      <c r="W616" s="159"/>
      <c r="X616" s="159" t="s">
        <v>298</v>
      </c>
      <c r="Y616" s="159" t="s">
        <v>281</v>
      </c>
      <c r="Z616" s="148"/>
      <c r="AA616" s="148"/>
      <c r="AB616" s="148"/>
      <c r="AC616" s="148"/>
      <c r="AD616" s="148"/>
      <c r="AE616" s="148"/>
      <c r="AF616" s="148"/>
      <c r="AG616" s="148" t="s">
        <v>299</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5"/>
      <c r="B617" s="156"/>
      <c r="C617" s="259" t="s">
        <v>876</v>
      </c>
      <c r="D617" s="260"/>
      <c r="E617" s="260"/>
      <c r="F617" s="260"/>
      <c r="G617" s="260"/>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284</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2" x14ac:dyDescent="0.2">
      <c r="A618" s="155"/>
      <c r="B618" s="156"/>
      <c r="C618" s="198" t="s">
        <v>877</v>
      </c>
      <c r="D618" s="193"/>
      <c r="E618" s="194">
        <v>3.1095000000000002</v>
      </c>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329</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72">
        <v>116</v>
      </c>
      <c r="B619" s="173" t="s">
        <v>878</v>
      </c>
      <c r="C619" s="188" t="s">
        <v>879</v>
      </c>
      <c r="D619" s="174" t="s">
        <v>374</v>
      </c>
      <c r="E619" s="175">
        <v>59.5</v>
      </c>
      <c r="F619" s="176"/>
      <c r="G619" s="177">
        <f>ROUND(E619*F619,2)</f>
        <v>0</v>
      </c>
      <c r="H619" s="176"/>
      <c r="I619" s="177">
        <f>ROUND(E619*H619,2)</f>
        <v>0</v>
      </c>
      <c r="J619" s="176"/>
      <c r="K619" s="177">
        <f>ROUND(E619*J619,2)</f>
        <v>0</v>
      </c>
      <c r="L619" s="177">
        <v>21</v>
      </c>
      <c r="M619" s="177">
        <f>G619*(1+L619/100)</f>
        <v>0</v>
      </c>
      <c r="N619" s="175">
        <v>0</v>
      </c>
      <c r="O619" s="175">
        <f>ROUND(E619*N619,2)</f>
        <v>0</v>
      </c>
      <c r="P619" s="175">
        <v>4.5999999999999999E-2</v>
      </c>
      <c r="Q619" s="175">
        <f>ROUND(E619*P619,2)</f>
        <v>2.74</v>
      </c>
      <c r="R619" s="177" t="s">
        <v>841</v>
      </c>
      <c r="S619" s="177" t="s">
        <v>279</v>
      </c>
      <c r="T619" s="178" t="s">
        <v>279</v>
      </c>
      <c r="U619" s="159">
        <v>0.26</v>
      </c>
      <c r="V619" s="159">
        <f>ROUND(E619*U619,2)</f>
        <v>15.47</v>
      </c>
      <c r="W619" s="159"/>
      <c r="X619" s="159" t="s">
        <v>298</v>
      </c>
      <c r="Y619" s="159" t="s">
        <v>281</v>
      </c>
      <c r="Z619" s="148"/>
      <c r="AA619" s="148"/>
      <c r="AB619" s="148"/>
      <c r="AC619" s="148"/>
      <c r="AD619" s="148"/>
      <c r="AE619" s="148"/>
      <c r="AF619" s="148"/>
      <c r="AG619" s="148" t="s">
        <v>299</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5"/>
      <c r="B620" s="156"/>
      <c r="C620" s="198" t="s">
        <v>596</v>
      </c>
      <c r="D620" s="193"/>
      <c r="E620" s="194">
        <v>38.72</v>
      </c>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329</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8" t="s">
        <v>597</v>
      </c>
      <c r="D621" s="193"/>
      <c r="E621" s="194">
        <v>20.78</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329</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9" t="s">
        <v>341</v>
      </c>
      <c r="D622" s="195"/>
      <c r="E622" s="196">
        <v>59.5</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329</v>
      </c>
      <c r="AH622" s="148">
        <v>1</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72">
        <v>117</v>
      </c>
      <c r="B623" s="173" t="s">
        <v>880</v>
      </c>
      <c r="C623" s="188" t="s">
        <v>881</v>
      </c>
      <c r="D623" s="174" t="s">
        <v>374</v>
      </c>
      <c r="E623" s="175">
        <v>383.38177000000002</v>
      </c>
      <c r="F623" s="176"/>
      <c r="G623" s="177">
        <f>ROUND(E623*F623,2)</f>
        <v>0</v>
      </c>
      <c r="H623" s="176"/>
      <c r="I623" s="177">
        <f>ROUND(E623*H623,2)</f>
        <v>0</v>
      </c>
      <c r="J623" s="176"/>
      <c r="K623" s="177">
        <f>ROUND(E623*J623,2)</f>
        <v>0</v>
      </c>
      <c r="L623" s="177">
        <v>21</v>
      </c>
      <c r="M623" s="177">
        <f>G623*(1+L623/100)</f>
        <v>0</v>
      </c>
      <c r="N623" s="175">
        <v>0</v>
      </c>
      <c r="O623" s="175">
        <f>ROUND(E623*N623,2)</f>
        <v>0</v>
      </c>
      <c r="P623" s="175">
        <v>1.6E-2</v>
      </c>
      <c r="Q623" s="175">
        <f>ROUND(E623*P623,2)</f>
        <v>6.13</v>
      </c>
      <c r="R623" s="177" t="s">
        <v>841</v>
      </c>
      <c r="S623" s="177" t="s">
        <v>279</v>
      </c>
      <c r="T623" s="178" t="s">
        <v>279</v>
      </c>
      <c r="U623" s="159">
        <v>0.06</v>
      </c>
      <c r="V623" s="159">
        <f>ROUND(E623*U623,2)</f>
        <v>23</v>
      </c>
      <c r="W623" s="159"/>
      <c r="X623" s="159" t="s">
        <v>298</v>
      </c>
      <c r="Y623" s="159" t="s">
        <v>281</v>
      </c>
      <c r="Z623" s="148"/>
      <c r="AA623" s="148"/>
      <c r="AB623" s="148"/>
      <c r="AC623" s="148"/>
      <c r="AD623" s="148"/>
      <c r="AE623" s="148"/>
      <c r="AF623" s="148"/>
      <c r="AG623" s="148" t="s">
        <v>299</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198" t="s">
        <v>624</v>
      </c>
      <c r="D624" s="193"/>
      <c r="E624" s="194"/>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329</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8" t="s">
        <v>650</v>
      </c>
      <c r="D625" s="193"/>
      <c r="E625" s="194"/>
      <c r="F625" s="159"/>
      <c r="G625" s="15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329</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198" t="s">
        <v>651</v>
      </c>
      <c r="D626" s="193"/>
      <c r="E626" s="194">
        <v>112.111</v>
      </c>
      <c r="F626" s="159"/>
      <c r="G626" s="15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329</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198" t="s">
        <v>652</v>
      </c>
      <c r="D627" s="193"/>
      <c r="E627" s="194">
        <v>-38.58</v>
      </c>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329</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8" t="s">
        <v>653</v>
      </c>
      <c r="D628" s="193"/>
      <c r="E628" s="194">
        <v>-4.3131300000000001</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329</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98" t="s">
        <v>654</v>
      </c>
      <c r="D629" s="193"/>
      <c r="E629" s="194">
        <v>35.498750000000001</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329</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98" t="s">
        <v>655</v>
      </c>
      <c r="D630" s="193"/>
      <c r="E630" s="194">
        <v>7.4418499999999996</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329</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199" t="s">
        <v>341</v>
      </c>
      <c r="D631" s="195"/>
      <c r="E631" s="196">
        <v>112.15846999999999</v>
      </c>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329</v>
      </c>
      <c r="AH631" s="148">
        <v>1</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98" t="s">
        <v>656</v>
      </c>
      <c r="D632" s="193"/>
      <c r="E632" s="194"/>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329</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8" t="s">
        <v>657</v>
      </c>
      <c r="D633" s="193"/>
      <c r="E633" s="194">
        <v>84.766999999999996</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329</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98" t="s">
        <v>658</v>
      </c>
      <c r="D634" s="193"/>
      <c r="E634" s="194">
        <v>-8.64</v>
      </c>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329</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98" t="s">
        <v>659</v>
      </c>
      <c r="D635" s="193"/>
      <c r="E635" s="194">
        <v>8.3759999999999994</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329</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98" t="s">
        <v>660</v>
      </c>
      <c r="D636" s="193"/>
      <c r="E636" s="194">
        <v>7.08</v>
      </c>
      <c r="F636" s="159"/>
      <c r="G636" s="159"/>
      <c r="H636" s="159"/>
      <c r="I636" s="159"/>
      <c r="J636" s="159"/>
      <c r="K636" s="159"/>
      <c r="L636" s="159"/>
      <c r="M636" s="159"/>
      <c r="N636" s="158"/>
      <c r="O636" s="158"/>
      <c r="P636" s="158"/>
      <c r="Q636" s="158"/>
      <c r="R636" s="159"/>
      <c r="S636" s="159"/>
      <c r="T636" s="159"/>
      <c r="U636" s="159"/>
      <c r="V636" s="159"/>
      <c r="W636" s="159"/>
      <c r="X636" s="159"/>
      <c r="Y636" s="159"/>
      <c r="Z636" s="148"/>
      <c r="AA636" s="148"/>
      <c r="AB636" s="148"/>
      <c r="AC636" s="148"/>
      <c r="AD636" s="148"/>
      <c r="AE636" s="148"/>
      <c r="AF636" s="148"/>
      <c r="AG636" s="148" t="s">
        <v>329</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5"/>
      <c r="B637" s="156"/>
      <c r="C637" s="199" t="s">
        <v>341</v>
      </c>
      <c r="D637" s="195"/>
      <c r="E637" s="196">
        <v>91.582999999999998</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329</v>
      </c>
      <c r="AH637" s="148">
        <v>1</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x14ac:dyDescent="0.2">
      <c r="A638" s="155"/>
      <c r="B638" s="156"/>
      <c r="C638" s="198" t="s">
        <v>661</v>
      </c>
      <c r="D638" s="193"/>
      <c r="E638" s="194"/>
      <c r="F638" s="159"/>
      <c r="G638" s="159"/>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329</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198" t="s">
        <v>662</v>
      </c>
      <c r="D639" s="193"/>
      <c r="E639" s="194">
        <v>98.494</v>
      </c>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329</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198" t="s">
        <v>663</v>
      </c>
      <c r="D640" s="193"/>
      <c r="E640" s="194">
        <v>-3.9</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329</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8" t="s">
        <v>664</v>
      </c>
      <c r="D641" s="193"/>
      <c r="E641" s="194">
        <v>-2.0350000000000001</v>
      </c>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329</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8" t="s">
        <v>665</v>
      </c>
      <c r="D642" s="193"/>
      <c r="E642" s="194">
        <v>7.1689999999999996</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329</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98" t="s">
        <v>666</v>
      </c>
      <c r="D643" s="193"/>
      <c r="E643" s="194">
        <v>5.9279999999999999</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329</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98" t="s">
        <v>667</v>
      </c>
      <c r="D644" s="193"/>
      <c r="E644" s="194">
        <v>8.85</v>
      </c>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329</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9" t="s">
        <v>341</v>
      </c>
      <c r="D645" s="195"/>
      <c r="E645" s="196">
        <v>114.506</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329</v>
      </c>
      <c r="AH645" s="148">
        <v>1</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8" t="s">
        <v>668</v>
      </c>
      <c r="D646" s="193"/>
      <c r="E646" s="194"/>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329</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8" t="s">
        <v>669</v>
      </c>
      <c r="D647" s="193"/>
      <c r="E647" s="194">
        <v>62.68</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329</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8" t="s">
        <v>670</v>
      </c>
      <c r="D648" s="193"/>
      <c r="E648" s="194">
        <v>-8.2497000000000007</v>
      </c>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329</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8" t="s">
        <v>671</v>
      </c>
      <c r="D649" s="193"/>
      <c r="E649" s="194">
        <v>5.3940000000000001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329</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8" t="s">
        <v>672</v>
      </c>
      <c r="D650" s="193"/>
      <c r="E650" s="194">
        <v>5.31</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329</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9" t="s">
        <v>341</v>
      </c>
      <c r="D651" s="195"/>
      <c r="E651" s="196">
        <v>65.134299999999996</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329</v>
      </c>
      <c r="AH651" s="148">
        <v>1</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ht="22.5" outlineLevel="1" x14ac:dyDescent="0.2">
      <c r="A652" s="172">
        <v>118</v>
      </c>
      <c r="B652" s="173" t="s">
        <v>882</v>
      </c>
      <c r="C652" s="188" t="s">
        <v>883</v>
      </c>
      <c r="D652" s="174" t="s">
        <v>374</v>
      </c>
      <c r="E652" s="175">
        <v>65.874120000000005</v>
      </c>
      <c r="F652" s="176"/>
      <c r="G652" s="177">
        <f>ROUND(E652*F652,2)</f>
        <v>0</v>
      </c>
      <c r="H652" s="176"/>
      <c r="I652" s="177">
        <f>ROUND(E652*H652,2)</f>
        <v>0</v>
      </c>
      <c r="J652" s="176"/>
      <c r="K652" s="177">
        <f>ROUND(E652*J652,2)</f>
        <v>0</v>
      </c>
      <c r="L652" s="177">
        <v>21</v>
      </c>
      <c r="M652" s="177">
        <f>G652*(1+L652/100)</f>
        <v>0</v>
      </c>
      <c r="N652" s="175">
        <v>0</v>
      </c>
      <c r="O652" s="175">
        <f>ROUND(E652*N652,2)</f>
        <v>0</v>
      </c>
      <c r="P652" s="175">
        <v>4.5999999999999999E-2</v>
      </c>
      <c r="Q652" s="175">
        <f>ROUND(E652*P652,2)</f>
        <v>3.03</v>
      </c>
      <c r="R652" s="177" t="s">
        <v>841</v>
      </c>
      <c r="S652" s="177" t="s">
        <v>279</v>
      </c>
      <c r="T652" s="178" t="s">
        <v>279</v>
      </c>
      <c r="U652" s="159">
        <v>0.13</v>
      </c>
      <c r="V652" s="159">
        <f>ROUND(E652*U652,2)</f>
        <v>8.56</v>
      </c>
      <c r="W652" s="159"/>
      <c r="X652" s="159" t="s">
        <v>298</v>
      </c>
      <c r="Y652" s="159" t="s">
        <v>281</v>
      </c>
      <c r="Z652" s="148"/>
      <c r="AA652" s="148"/>
      <c r="AB652" s="148"/>
      <c r="AC652" s="148"/>
      <c r="AD652" s="148"/>
      <c r="AE652" s="148"/>
      <c r="AF652" s="148"/>
      <c r="AG652" s="148" t="s">
        <v>299</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2" x14ac:dyDescent="0.2">
      <c r="A653" s="155"/>
      <c r="B653" s="156"/>
      <c r="C653" s="198" t="s">
        <v>675</v>
      </c>
      <c r="D653" s="193"/>
      <c r="E653" s="194"/>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329</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8" t="s">
        <v>676</v>
      </c>
      <c r="D654" s="193"/>
      <c r="E654" s="194">
        <v>50.7072</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329</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8" t="s">
        <v>677</v>
      </c>
      <c r="D655" s="193"/>
      <c r="E655" s="194">
        <v>11.154</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329</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8" t="s">
        <v>678</v>
      </c>
      <c r="D656" s="193"/>
      <c r="E656" s="194">
        <v>4.0129200000000003</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329</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9" t="s">
        <v>341</v>
      </c>
      <c r="D657" s="195"/>
      <c r="E657" s="196">
        <v>65.874120000000005</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329</v>
      </c>
      <c r="AH657" s="148">
        <v>1</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72">
        <v>119</v>
      </c>
      <c r="B658" s="173" t="s">
        <v>884</v>
      </c>
      <c r="C658" s="188" t="s">
        <v>885</v>
      </c>
      <c r="D658" s="174" t="s">
        <v>324</v>
      </c>
      <c r="E658" s="175">
        <v>355</v>
      </c>
      <c r="F658" s="176"/>
      <c r="G658" s="177">
        <f>ROUND(E658*F658,2)</f>
        <v>0</v>
      </c>
      <c r="H658" s="176"/>
      <c r="I658" s="177">
        <f>ROUND(E658*H658,2)</f>
        <v>0</v>
      </c>
      <c r="J658" s="176"/>
      <c r="K658" s="177">
        <f>ROUND(E658*J658,2)</f>
        <v>0</v>
      </c>
      <c r="L658" s="177">
        <v>21</v>
      </c>
      <c r="M658" s="177">
        <f>G658*(1+L658/100)</f>
        <v>0</v>
      </c>
      <c r="N658" s="175">
        <v>0</v>
      </c>
      <c r="O658" s="175">
        <f>ROUND(E658*N658,2)</f>
        <v>0</v>
      </c>
      <c r="P658" s="175">
        <v>0</v>
      </c>
      <c r="Q658" s="175">
        <f>ROUND(E658*P658,2)</f>
        <v>0</v>
      </c>
      <c r="R658" s="177" t="s">
        <v>325</v>
      </c>
      <c r="S658" s="177" t="s">
        <v>279</v>
      </c>
      <c r="T658" s="178" t="s">
        <v>279</v>
      </c>
      <c r="U658" s="159">
        <v>0.09</v>
      </c>
      <c r="V658" s="159">
        <f>ROUND(E658*U658,2)</f>
        <v>31.95</v>
      </c>
      <c r="W658" s="159"/>
      <c r="X658" s="159" t="s">
        <v>298</v>
      </c>
      <c r="Y658" s="159" t="s">
        <v>281</v>
      </c>
      <c r="Z658" s="148"/>
      <c r="AA658" s="148"/>
      <c r="AB658" s="148"/>
      <c r="AC658" s="148"/>
      <c r="AD658" s="148"/>
      <c r="AE658" s="148"/>
      <c r="AF658" s="148"/>
      <c r="AG658" s="148" t="s">
        <v>299</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ht="22.5" outlineLevel="2" x14ac:dyDescent="0.2">
      <c r="A659" s="155"/>
      <c r="B659" s="156"/>
      <c r="C659" s="270" t="s">
        <v>886</v>
      </c>
      <c r="D659" s="271"/>
      <c r="E659" s="271"/>
      <c r="F659" s="271"/>
      <c r="G659" s="271"/>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327</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79" t="str">
        <f>C659</f>
        <v>krajníků, desek nebo panelů od spojovacího materiálu s odklizením a uložením očištěných hmot a spojovacího materiálu na skládku na vzdálenost do 10 m</v>
      </c>
      <c r="BB659" s="148"/>
      <c r="BC659" s="148"/>
      <c r="BD659" s="148"/>
      <c r="BE659" s="148"/>
      <c r="BF659" s="148"/>
      <c r="BG659" s="148"/>
      <c r="BH659" s="148"/>
    </row>
    <row r="660" spans="1:60" outlineLevel="2" x14ac:dyDescent="0.2">
      <c r="A660" s="155"/>
      <c r="B660" s="156"/>
      <c r="C660" s="198" t="s">
        <v>887</v>
      </c>
      <c r="D660" s="193"/>
      <c r="E660" s="194">
        <v>355</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329</v>
      </c>
      <c r="AH660" s="148">
        <v>5</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72">
        <v>120</v>
      </c>
      <c r="B661" s="173" t="s">
        <v>888</v>
      </c>
      <c r="C661" s="188" t="s">
        <v>889</v>
      </c>
      <c r="D661" s="174" t="s">
        <v>332</v>
      </c>
      <c r="E661" s="175">
        <v>3</v>
      </c>
      <c r="F661" s="176"/>
      <c r="G661" s="177">
        <f>ROUND(E661*F661,2)</f>
        <v>0</v>
      </c>
      <c r="H661" s="176"/>
      <c r="I661" s="177">
        <f>ROUND(E661*H661,2)</f>
        <v>0</v>
      </c>
      <c r="J661" s="176"/>
      <c r="K661" s="177">
        <f>ROUND(E661*J661,2)</f>
        <v>0</v>
      </c>
      <c r="L661" s="177">
        <v>21</v>
      </c>
      <c r="M661" s="177">
        <f>G661*(1+L661/100)</f>
        <v>0</v>
      </c>
      <c r="N661" s="175">
        <v>0</v>
      </c>
      <c r="O661" s="175">
        <f>ROUND(E661*N661,2)</f>
        <v>0</v>
      </c>
      <c r="P661" s="175">
        <v>0</v>
      </c>
      <c r="Q661" s="175">
        <f>ROUND(E661*P661,2)</f>
        <v>0</v>
      </c>
      <c r="R661" s="177" t="s">
        <v>426</v>
      </c>
      <c r="S661" s="177" t="s">
        <v>279</v>
      </c>
      <c r="T661" s="178" t="s">
        <v>279</v>
      </c>
      <c r="U661" s="159">
        <v>8.3849999999999998</v>
      </c>
      <c r="V661" s="159">
        <f>ROUND(E661*U661,2)</f>
        <v>25.16</v>
      </c>
      <c r="W661" s="159"/>
      <c r="X661" s="159" t="s">
        <v>298</v>
      </c>
      <c r="Y661" s="159" t="s">
        <v>281</v>
      </c>
      <c r="Z661" s="148"/>
      <c r="AA661" s="148"/>
      <c r="AB661" s="148"/>
      <c r="AC661" s="148"/>
      <c r="AD661" s="148"/>
      <c r="AE661" s="148"/>
      <c r="AF661" s="148"/>
      <c r="AG661" s="148" t="s">
        <v>299</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2" x14ac:dyDescent="0.2">
      <c r="A662" s="155"/>
      <c r="B662" s="156"/>
      <c r="C662" s="270" t="s">
        <v>890</v>
      </c>
      <c r="D662" s="271"/>
      <c r="E662" s="271"/>
      <c r="F662" s="271"/>
      <c r="G662" s="271"/>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327</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79" t="str">
        <f>C662</f>
        <v>o půdorysné ploše do 15 m2 na vzdálenost do 3 m od okraje vyklízeného prostoru nebo s naložením na dopravní prostředek,</v>
      </c>
      <c r="BB662" s="148"/>
      <c r="BC662" s="148"/>
      <c r="BD662" s="148"/>
      <c r="BE662" s="148"/>
      <c r="BF662" s="148"/>
      <c r="BG662" s="148"/>
      <c r="BH662" s="148"/>
    </row>
    <row r="663" spans="1:60" outlineLevel="2" x14ac:dyDescent="0.2">
      <c r="A663" s="155"/>
      <c r="B663" s="156"/>
      <c r="C663" s="198" t="s">
        <v>891</v>
      </c>
      <c r="D663" s="193"/>
      <c r="E663" s="194">
        <v>3</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329</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72">
        <v>121</v>
      </c>
      <c r="B664" s="173" t="s">
        <v>892</v>
      </c>
      <c r="C664" s="188" t="s">
        <v>893</v>
      </c>
      <c r="D664" s="174" t="s">
        <v>324</v>
      </c>
      <c r="E664" s="175">
        <v>3.16</v>
      </c>
      <c r="F664" s="176"/>
      <c r="G664" s="177">
        <f>ROUND(E664*F664,2)</f>
        <v>0</v>
      </c>
      <c r="H664" s="176"/>
      <c r="I664" s="177">
        <f>ROUND(E664*H664,2)</f>
        <v>0</v>
      </c>
      <c r="J664" s="176"/>
      <c r="K664" s="177">
        <f>ROUND(E664*J664,2)</f>
        <v>0</v>
      </c>
      <c r="L664" s="177">
        <v>21</v>
      </c>
      <c r="M664" s="177">
        <f>G664*(1+L664/100)</f>
        <v>0</v>
      </c>
      <c r="N664" s="175">
        <v>0</v>
      </c>
      <c r="O664" s="175">
        <f>ROUND(E664*N664,2)</f>
        <v>0</v>
      </c>
      <c r="P664" s="175">
        <v>2.16E-3</v>
      </c>
      <c r="Q664" s="175">
        <f>ROUND(E664*P664,2)</f>
        <v>0.01</v>
      </c>
      <c r="R664" s="177"/>
      <c r="S664" s="177" t="s">
        <v>297</v>
      </c>
      <c r="T664" s="178" t="s">
        <v>280</v>
      </c>
      <c r="U664" s="159">
        <v>0.22</v>
      </c>
      <c r="V664" s="159">
        <f>ROUND(E664*U664,2)</f>
        <v>0.7</v>
      </c>
      <c r="W664" s="159"/>
      <c r="X664" s="159" t="s">
        <v>298</v>
      </c>
      <c r="Y664" s="159" t="s">
        <v>281</v>
      </c>
      <c r="Z664" s="148"/>
      <c r="AA664" s="148"/>
      <c r="AB664" s="148"/>
      <c r="AC664" s="148"/>
      <c r="AD664" s="148"/>
      <c r="AE664" s="148"/>
      <c r="AF664" s="148"/>
      <c r="AG664" s="148" t="s">
        <v>299</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5"/>
      <c r="B665" s="156"/>
      <c r="C665" s="198" t="s">
        <v>894</v>
      </c>
      <c r="D665" s="193"/>
      <c r="E665" s="194">
        <v>1.58</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329</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8" t="s">
        <v>895</v>
      </c>
      <c r="D666" s="193"/>
      <c r="E666" s="194">
        <v>1.58</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329</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9" t="s">
        <v>341</v>
      </c>
      <c r="D667" s="195"/>
      <c r="E667" s="196">
        <v>3.16</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329</v>
      </c>
      <c r="AH667" s="148">
        <v>1</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72">
        <v>122</v>
      </c>
      <c r="B668" s="173" t="s">
        <v>896</v>
      </c>
      <c r="C668" s="188" t="s">
        <v>897</v>
      </c>
      <c r="D668" s="174" t="s">
        <v>374</v>
      </c>
      <c r="E668" s="175">
        <v>95</v>
      </c>
      <c r="F668" s="176"/>
      <c r="G668" s="177">
        <f>ROUND(E668*F668,2)</f>
        <v>0</v>
      </c>
      <c r="H668" s="176"/>
      <c r="I668" s="177">
        <f>ROUND(E668*H668,2)</f>
        <v>0</v>
      </c>
      <c r="J668" s="176"/>
      <c r="K668" s="177">
        <f>ROUND(E668*J668,2)</f>
        <v>0</v>
      </c>
      <c r="L668" s="177">
        <v>21</v>
      </c>
      <c r="M668" s="177">
        <f>G668*(1+L668/100)</f>
        <v>0</v>
      </c>
      <c r="N668" s="175">
        <v>0</v>
      </c>
      <c r="O668" s="175">
        <f>ROUND(E668*N668,2)</f>
        <v>0</v>
      </c>
      <c r="P668" s="175">
        <v>7.0000000000000007E-2</v>
      </c>
      <c r="Q668" s="175">
        <f>ROUND(E668*P668,2)</f>
        <v>6.65</v>
      </c>
      <c r="R668" s="177"/>
      <c r="S668" s="177" t="s">
        <v>297</v>
      </c>
      <c r="T668" s="178" t="s">
        <v>280</v>
      </c>
      <c r="U668" s="159">
        <v>0.38</v>
      </c>
      <c r="V668" s="159">
        <f>ROUND(E668*U668,2)</f>
        <v>36.1</v>
      </c>
      <c r="W668" s="159"/>
      <c r="X668" s="159" t="s">
        <v>298</v>
      </c>
      <c r="Y668" s="159" t="s">
        <v>281</v>
      </c>
      <c r="Z668" s="148"/>
      <c r="AA668" s="148"/>
      <c r="AB668" s="148"/>
      <c r="AC668" s="148"/>
      <c r="AD668" s="148"/>
      <c r="AE668" s="148"/>
      <c r="AF668" s="148"/>
      <c r="AG668" s="148" t="s">
        <v>299</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2" x14ac:dyDescent="0.2">
      <c r="A669" s="155"/>
      <c r="B669" s="156"/>
      <c r="C669" s="198" t="s">
        <v>417</v>
      </c>
      <c r="D669" s="193"/>
      <c r="E669" s="194">
        <v>95</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329</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72">
        <v>123</v>
      </c>
      <c r="B670" s="173" t="s">
        <v>898</v>
      </c>
      <c r="C670" s="188" t="s">
        <v>899</v>
      </c>
      <c r="D670" s="174" t="s">
        <v>374</v>
      </c>
      <c r="E670" s="175">
        <v>15</v>
      </c>
      <c r="F670" s="176"/>
      <c r="G670" s="177">
        <f>ROUND(E670*F670,2)</f>
        <v>0</v>
      </c>
      <c r="H670" s="176"/>
      <c r="I670" s="177">
        <f>ROUND(E670*H670,2)</f>
        <v>0</v>
      </c>
      <c r="J670" s="176"/>
      <c r="K670" s="177">
        <f>ROUND(E670*J670,2)</f>
        <v>0</v>
      </c>
      <c r="L670" s="177">
        <v>21</v>
      </c>
      <c r="M670" s="177">
        <f>G670*(1+L670/100)</f>
        <v>0</v>
      </c>
      <c r="N670" s="175">
        <v>0</v>
      </c>
      <c r="O670" s="175">
        <f>ROUND(E670*N670,2)</f>
        <v>0</v>
      </c>
      <c r="P670" s="175">
        <v>7.0000000000000007E-2</v>
      </c>
      <c r="Q670" s="175">
        <f>ROUND(E670*P670,2)</f>
        <v>1.05</v>
      </c>
      <c r="R670" s="177"/>
      <c r="S670" s="177" t="s">
        <v>297</v>
      </c>
      <c r="T670" s="178" t="s">
        <v>280</v>
      </c>
      <c r="U670" s="159">
        <v>0.38</v>
      </c>
      <c r="V670" s="159">
        <f>ROUND(E670*U670,2)</f>
        <v>5.7</v>
      </c>
      <c r="W670" s="159"/>
      <c r="X670" s="159" t="s">
        <v>298</v>
      </c>
      <c r="Y670" s="159" t="s">
        <v>281</v>
      </c>
      <c r="Z670" s="148"/>
      <c r="AA670" s="148"/>
      <c r="AB670" s="148"/>
      <c r="AC670" s="148"/>
      <c r="AD670" s="148"/>
      <c r="AE670" s="148"/>
      <c r="AF670" s="148"/>
      <c r="AG670" s="148" t="s">
        <v>299</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2" x14ac:dyDescent="0.2">
      <c r="A671" s="155"/>
      <c r="B671" s="156"/>
      <c r="C671" s="198" t="s">
        <v>423</v>
      </c>
      <c r="D671" s="193"/>
      <c r="E671" s="194">
        <v>15</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329</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x14ac:dyDescent="0.2">
      <c r="A672" s="165" t="s">
        <v>274</v>
      </c>
      <c r="B672" s="166" t="s">
        <v>165</v>
      </c>
      <c r="C672" s="187" t="s">
        <v>166</v>
      </c>
      <c r="D672" s="167"/>
      <c r="E672" s="168"/>
      <c r="F672" s="169"/>
      <c r="G672" s="169">
        <f>SUMIF(AG673:AG686,"&lt;&gt;NOR",G673:G686)</f>
        <v>0</v>
      </c>
      <c r="H672" s="169"/>
      <c r="I672" s="169">
        <f>SUM(I673:I686)</f>
        <v>0</v>
      </c>
      <c r="J672" s="169"/>
      <c r="K672" s="169">
        <f>SUM(K673:K686)</f>
        <v>0</v>
      </c>
      <c r="L672" s="169"/>
      <c r="M672" s="169">
        <f>SUM(M673:M686)</f>
        <v>0</v>
      </c>
      <c r="N672" s="168"/>
      <c r="O672" s="168">
        <f>SUM(O673:O686)</f>
        <v>0</v>
      </c>
      <c r="P672" s="168"/>
      <c r="Q672" s="168">
        <f>SUM(Q673:Q686)</f>
        <v>0</v>
      </c>
      <c r="R672" s="169"/>
      <c r="S672" s="169"/>
      <c r="T672" s="170"/>
      <c r="U672" s="164"/>
      <c r="V672" s="164">
        <f>SUM(V673:V686)</f>
        <v>1819.77</v>
      </c>
      <c r="W672" s="164"/>
      <c r="X672" s="164"/>
      <c r="Y672" s="164"/>
      <c r="AG672" t="s">
        <v>275</v>
      </c>
    </row>
    <row r="673" spans="1:60" ht="22.5" outlineLevel="1" x14ac:dyDescent="0.2">
      <c r="A673" s="172">
        <v>124</v>
      </c>
      <c r="B673" s="173" t="s">
        <v>900</v>
      </c>
      <c r="C673" s="188" t="s">
        <v>901</v>
      </c>
      <c r="D673" s="174" t="s">
        <v>458</v>
      </c>
      <c r="E673" s="175">
        <v>961.82092</v>
      </c>
      <c r="F673" s="176"/>
      <c r="G673" s="177">
        <f>ROUND(E673*F673,2)</f>
        <v>0</v>
      </c>
      <c r="H673" s="176"/>
      <c r="I673" s="177">
        <f>ROUND(E673*H673,2)</f>
        <v>0</v>
      </c>
      <c r="J673" s="176"/>
      <c r="K673" s="177">
        <f>ROUND(E673*J673,2)</f>
        <v>0</v>
      </c>
      <c r="L673" s="177">
        <v>21</v>
      </c>
      <c r="M673" s="177">
        <f>G673*(1+L673/100)</f>
        <v>0</v>
      </c>
      <c r="N673" s="175">
        <v>0</v>
      </c>
      <c r="O673" s="175">
        <f>ROUND(E673*N673,2)</f>
        <v>0</v>
      </c>
      <c r="P673" s="175">
        <v>0</v>
      </c>
      <c r="Q673" s="175">
        <f>ROUND(E673*P673,2)</f>
        <v>0</v>
      </c>
      <c r="R673" s="177" t="s">
        <v>475</v>
      </c>
      <c r="S673" s="177" t="s">
        <v>279</v>
      </c>
      <c r="T673" s="178" t="s">
        <v>279</v>
      </c>
      <c r="U673" s="159">
        <v>1.8919999999999999</v>
      </c>
      <c r="V673" s="159">
        <f>ROUND(E673*U673,2)</f>
        <v>1819.77</v>
      </c>
      <c r="W673" s="159"/>
      <c r="X673" s="159" t="s">
        <v>902</v>
      </c>
      <c r="Y673" s="159" t="s">
        <v>281</v>
      </c>
      <c r="Z673" s="148"/>
      <c r="AA673" s="148"/>
      <c r="AB673" s="148"/>
      <c r="AC673" s="148"/>
      <c r="AD673" s="148"/>
      <c r="AE673" s="148"/>
      <c r="AF673" s="148"/>
      <c r="AG673" s="148" t="s">
        <v>903</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2" x14ac:dyDescent="0.2">
      <c r="A674" s="155"/>
      <c r="B674" s="156"/>
      <c r="C674" s="270" t="s">
        <v>904</v>
      </c>
      <c r="D674" s="271"/>
      <c r="E674" s="271"/>
      <c r="F674" s="271"/>
      <c r="G674" s="271"/>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327</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2" x14ac:dyDescent="0.2">
      <c r="A675" s="155"/>
      <c r="B675" s="156"/>
      <c r="C675" s="198" t="s">
        <v>905</v>
      </c>
      <c r="D675" s="193"/>
      <c r="E675" s="194"/>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329</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3" x14ac:dyDescent="0.2">
      <c r="A676" s="155"/>
      <c r="B676" s="156"/>
      <c r="C676" s="198" t="s">
        <v>906</v>
      </c>
      <c r="D676" s="193"/>
      <c r="E676" s="194"/>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329</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3" x14ac:dyDescent="0.2">
      <c r="A677" s="155"/>
      <c r="B677" s="156"/>
      <c r="C677" s="198" t="s">
        <v>907</v>
      </c>
      <c r="D677" s="193"/>
      <c r="E677" s="194"/>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329</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5"/>
      <c r="B678" s="156"/>
      <c r="C678" s="198" t="s">
        <v>908</v>
      </c>
      <c r="D678" s="193"/>
      <c r="E678" s="194"/>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329</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8" t="s">
        <v>909</v>
      </c>
      <c r="D679" s="193"/>
      <c r="E679" s="194">
        <v>961.82092</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329</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33.75" outlineLevel="1" x14ac:dyDescent="0.2">
      <c r="A680" s="172">
        <v>125</v>
      </c>
      <c r="B680" s="173" t="s">
        <v>910</v>
      </c>
      <c r="C680" s="188" t="s">
        <v>911</v>
      </c>
      <c r="D680" s="174" t="s">
        <v>458</v>
      </c>
      <c r="E680" s="175">
        <v>961.82092</v>
      </c>
      <c r="F680" s="176"/>
      <c r="G680" s="177">
        <f>ROUND(E680*F680,2)</f>
        <v>0</v>
      </c>
      <c r="H680" s="176"/>
      <c r="I680" s="177">
        <f>ROUND(E680*H680,2)</f>
        <v>0</v>
      </c>
      <c r="J680" s="176"/>
      <c r="K680" s="177">
        <f>ROUND(E680*J680,2)</f>
        <v>0</v>
      </c>
      <c r="L680" s="177">
        <v>21</v>
      </c>
      <c r="M680" s="177">
        <f>G680*(1+L680/100)</f>
        <v>0</v>
      </c>
      <c r="N680" s="175">
        <v>0</v>
      </c>
      <c r="O680" s="175">
        <f>ROUND(E680*N680,2)</f>
        <v>0</v>
      </c>
      <c r="P680" s="175">
        <v>0</v>
      </c>
      <c r="Q680" s="175">
        <f>ROUND(E680*P680,2)</f>
        <v>0</v>
      </c>
      <c r="R680" s="177" t="s">
        <v>475</v>
      </c>
      <c r="S680" s="177" t="s">
        <v>279</v>
      </c>
      <c r="T680" s="178" t="s">
        <v>279</v>
      </c>
      <c r="U680" s="159">
        <v>0</v>
      </c>
      <c r="V680" s="159">
        <f>ROUND(E680*U680,2)</f>
        <v>0</v>
      </c>
      <c r="W680" s="159"/>
      <c r="X680" s="159" t="s">
        <v>902</v>
      </c>
      <c r="Y680" s="159" t="s">
        <v>281</v>
      </c>
      <c r="Z680" s="148"/>
      <c r="AA680" s="148"/>
      <c r="AB680" s="148"/>
      <c r="AC680" s="148"/>
      <c r="AD680" s="148"/>
      <c r="AE680" s="148"/>
      <c r="AF680" s="148"/>
      <c r="AG680" s="148" t="s">
        <v>903</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270" t="s">
        <v>904</v>
      </c>
      <c r="D681" s="271"/>
      <c r="E681" s="271"/>
      <c r="F681" s="271"/>
      <c r="G681" s="271"/>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327</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2" x14ac:dyDescent="0.2">
      <c r="A682" s="155"/>
      <c r="B682" s="156"/>
      <c r="C682" s="198" t="s">
        <v>905</v>
      </c>
      <c r="D682" s="193"/>
      <c r="E682" s="194"/>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329</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ht="22.5" outlineLevel="3" x14ac:dyDescent="0.2">
      <c r="A683" s="155"/>
      <c r="B683" s="156"/>
      <c r="C683" s="198" t="s">
        <v>906</v>
      </c>
      <c r="D683" s="193"/>
      <c r="E683" s="194"/>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329</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ht="22.5" outlineLevel="3" x14ac:dyDescent="0.2">
      <c r="A684" s="155"/>
      <c r="B684" s="156"/>
      <c r="C684" s="198" t="s">
        <v>907</v>
      </c>
      <c r="D684" s="193"/>
      <c r="E684" s="194"/>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329</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8" t="s">
        <v>908</v>
      </c>
      <c r="D685" s="193"/>
      <c r="E685" s="194"/>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329</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8" t="s">
        <v>909</v>
      </c>
      <c r="D686" s="193"/>
      <c r="E686" s="194">
        <v>961.82092</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329</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x14ac:dyDescent="0.2">
      <c r="A687" s="165" t="s">
        <v>274</v>
      </c>
      <c r="B687" s="166" t="s">
        <v>187</v>
      </c>
      <c r="C687" s="187" t="s">
        <v>188</v>
      </c>
      <c r="D687" s="167"/>
      <c r="E687" s="168"/>
      <c r="F687" s="169"/>
      <c r="G687" s="169">
        <f>SUMIF(AG688:AG698,"&lt;&gt;NOR",G688:G698)</f>
        <v>0</v>
      </c>
      <c r="H687" s="169"/>
      <c r="I687" s="169">
        <f>SUM(I688:I698)</f>
        <v>0</v>
      </c>
      <c r="J687" s="169"/>
      <c r="K687" s="169">
        <f>SUM(K688:K698)</f>
        <v>0</v>
      </c>
      <c r="L687" s="169"/>
      <c r="M687" s="169">
        <f>SUM(M688:M698)</f>
        <v>0</v>
      </c>
      <c r="N687" s="168"/>
      <c r="O687" s="168">
        <f>SUM(O688:O698)</f>
        <v>0.45</v>
      </c>
      <c r="P687" s="168"/>
      <c r="Q687" s="168">
        <f>SUM(Q688:Q698)</f>
        <v>0</v>
      </c>
      <c r="R687" s="169"/>
      <c r="S687" s="169"/>
      <c r="T687" s="170"/>
      <c r="U687" s="164"/>
      <c r="V687" s="164">
        <f>SUM(V688:V698)</f>
        <v>0</v>
      </c>
      <c r="W687" s="164"/>
      <c r="X687" s="164"/>
      <c r="Y687" s="164"/>
      <c r="AG687" t="s">
        <v>275</v>
      </c>
    </row>
    <row r="688" spans="1:60" ht="22.5" outlineLevel="1" x14ac:dyDescent="0.2">
      <c r="A688" s="172">
        <v>126</v>
      </c>
      <c r="B688" s="173" t="s">
        <v>912</v>
      </c>
      <c r="C688" s="188" t="s">
        <v>913</v>
      </c>
      <c r="D688" s="174" t="s">
        <v>374</v>
      </c>
      <c r="E688" s="175">
        <v>119.72110000000001</v>
      </c>
      <c r="F688" s="176"/>
      <c r="G688" s="177">
        <f>ROUND(E688*F688,2)</f>
        <v>0</v>
      </c>
      <c r="H688" s="176"/>
      <c r="I688" s="177">
        <f>ROUND(E688*H688,2)</f>
        <v>0</v>
      </c>
      <c r="J688" s="176"/>
      <c r="K688" s="177">
        <f>ROUND(E688*J688,2)</f>
        <v>0</v>
      </c>
      <c r="L688" s="177">
        <v>21</v>
      </c>
      <c r="M688" s="177">
        <f>G688*(1+L688/100)</f>
        <v>0</v>
      </c>
      <c r="N688" s="175">
        <v>3.7799999999999999E-3</v>
      </c>
      <c r="O688" s="175">
        <f>ROUND(E688*N688,2)</f>
        <v>0.45</v>
      </c>
      <c r="P688" s="175">
        <v>0</v>
      </c>
      <c r="Q688" s="175">
        <f>ROUND(E688*P688,2)</f>
        <v>0</v>
      </c>
      <c r="R688" s="177" t="s">
        <v>914</v>
      </c>
      <c r="S688" s="177" t="s">
        <v>279</v>
      </c>
      <c r="T688" s="178" t="s">
        <v>279</v>
      </c>
      <c r="U688" s="159">
        <v>0</v>
      </c>
      <c r="V688" s="159">
        <f>ROUND(E688*U688,2)</f>
        <v>0</v>
      </c>
      <c r="W688" s="159"/>
      <c r="X688" s="159" t="s">
        <v>486</v>
      </c>
      <c r="Y688" s="159" t="s">
        <v>281</v>
      </c>
      <c r="Z688" s="148"/>
      <c r="AA688" s="148"/>
      <c r="AB688" s="148"/>
      <c r="AC688" s="148"/>
      <c r="AD688" s="148"/>
      <c r="AE688" s="148"/>
      <c r="AF688" s="148"/>
      <c r="AG688" s="148" t="s">
        <v>487</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ht="22.5" outlineLevel="2" x14ac:dyDescent="0.2">
      <c r="A689" s="155"/>
      <c r="B689" s="156"/>
      <c r="C689" s="259" t="s">
        <v>915</v>
      </c>
      <c r="D689" s="260"/>
      <c r="E689" s="260"/>
      <c r="F689" s="260"/>
      <c r="G689" s="260"/>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284</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79" t="str">
        <f>C689</f>
        <v>Nanesení hydroizolační stěrky ve dvou vrstvách. Vlepení těsnicí pásky do spoje podlaha-stěna, přitlačení a uhlazení, přetažení pásky další vrstvou izolační stěrky.</v>
      </c>
      <c r="BB689" s="148"/>
      <c r="BC689" s="148"/>
      <c r="BD689" s="148"/>
      <c r="BE689" s="148"/>
      <c r="BF689" s="148"/>
      <c r="BG689" s="148"/>
      <c r="BH689" s="148"/>
    </row>
    <row r="690" spans="1:60" outlineLevel="2" x14ac:dyDescent="0.2">
      <c r="A690" s="155"/>
      <c r="B690" s="156"/>
      <c r="C690" s="198" t="s">
        <v>427</v>
      </c>
      <c r="D690" s="193"/>
      <c r="E690" s="194"/>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329</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98" t="s">
        <v>916</v>
      </c>
      <c r="D691" s="193"/>
      <c r="E691" s="194">
        <v>14.228999999999999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329</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98" t="s">
        <v>469</v>
      </c>
      <c r="D692" s="193"/>
      <c r="E692" s="194">
        <v>22.933800000000002</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329</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9" t="s">
        <v>341</v>
      </c>
      <c r="D693" s="195"/>
      <c r="E693" s="196">
        <v>37.162799999999997</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329</v>
      </c>
      <c r="AH693" s="148">
        <v>1</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8" t="s">
        <v>470</v>
      </c>
      <c r="D694" s="193"/>
      <c r="E694" s="194"/>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329</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198" t="s">
        <v>917</v>
      </c>
      <c r="D695" s="193"/>
      <c r="E695" s="194">
        <v>11.943300000000001</v>
      </c>
      <c r="F695" s="159"/>
      <c r="G695" s="159"/>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329</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198" t="s">
        <v>471</v>
      </c>
      <c r="D696" s="193"/>
      <c r="E696" s="194">
        <v>54.23</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329</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98" t="s">
        <v>472</v>
      </c>
      <c r="D697" s="193"/>
      <c r="E697" s="194">
        <v>16.385000000000002</v>
      </c>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329</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9" t="s">
        <v>341</v>
      </c>
      <c r="D698" s="195"/>
      <c r="E698" s="196">
        <v>82.558300000000003</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329</v>
      </c>
      <c r="AH698" s="148">
        <v>1</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x14ac:dyDescent="0.2">
      <c r="A699" s="165" t="s">
        <v>274</v>
      </c>
      <c r="B699" s="166" t="s">
        <v>189</v>
      </c>
      <c r="C699" s="187" t="s">
        <v>190</v>
      </c>
      <c r="D699" s="167"/>
      <c r="E699" s="168"/>
      <c r="F699" s="169"/>
      <c r="G699" s="169">
        <f>SUMIF(AG700:AG711,"&lt;&gt;NOR",G700:G711)</f>
        <v>0</v>
      </c>
      <c r="H699" s="169"/>
      <c r="I699" s="169">
        <f>SUM(I700:I711)</f>
        <v>0</v>
      </c>
      <c r="J699" s="169"/>
      <c r="K699" s="169">
        <f>SUM(K700:K711)</f>
        <v>0</v>
      </c>
      <c r="L699" s="169"/>
      <c r="M699" s="169">
        <f>SUM(M700:M711)</f>
        <v>0</v>
      </c>
      <c r="N699" s="168"/>
      <c r="O699" s="168">
        <f>SUM(O700:O711)</f>
        <v>1.05</v>
      </c>
      <c r="P699" s="168"/>
      <c r="Q699" s="168">
        <f>SUM(Q700:Q711)</f>
        <v>0.9</v>
      </c>
      <c r="R699" s="169"/>
      <c r="S699" s="169"/>
      <c r="T699" s="170"/>
      <c r="U699" s="164"/>
      <c r="V699" s="164">
        <f>SUM(V700:V711)</f>
        <v>0.75</v>
      </c>
      <c r="W699" s="164"/>
      <c r="X699" s="164"/>
      <c r="Y699" s="164"/>
      <c r="AG699" t="s">
        <v>275</v>
      </c>
    </row>
    <row r="700" spans="1:60" outlineLevel="1" x14ac:dyDescent="0.2">
      <c r="A700" s="180">
        <v>127</v>
      </c>
      <c r="B700" s="181" t="s">
        <v>918</v>
      </c>
      <c r="C700" s="189" t="s">
        <v>919</v>
      </c>
      <c r="D700" s="182" t="s">
        <v>692</v>
      </c>
      <c r="E700" s="183">
        <v>1</v>
      </c>
      <c r="F700" s="184"/>
      <c r="G700" s="185">
        <f>ROUND(E700*F700,2)</f>
        <v>0</v>
      </c>
      <c r="H700" s="184"/>
      <c r="I700" s="185">
        <f>ROUND(E700*H700,2)</f>
        <v>0</v>
      </c>
      <c r="J700" s="184"/>
      <c r="K700" s="185">
        <f>ROUND(E700*J700,2)</f>
        <v>0</v>
      </c>
      <c r="L700" s="185">
        <v>21</v>
      </c>
      <c r="M700" s="185">
        <f>G700*(1+L700/100)</f>
        <v>0</v>
      </c>
      <c r="N700" s="183">
        <v>0</v>
      </c>
      <c r="O700" s="183">
        <f>ROUND(E700*N700,2)</f>
        <v>0</v>
      </c>
      <c r="P700" s="183">
        <v>0</v>
      </c>
      <c r="Q700" s="183">
        <f>ROUND(E700*P700,2)</f>
        <v>0</v>
      </c>
      <c r="R700" s="185"/>
      <c r="S700" s="185" t="s">
        <v>297</v>
      </c>
      <c r="T700" s="186" t="s">
        <v>280</v>
      </c>
      <c r="U700" s="159">
        <v>0</v>
      </c>
      <c r="V700" s="159">
        <f>ROUND(E700*U700,2)</f>
        <v>0</v>
      </c>
      <c r="W700" s="159"/>
      <c r="X700" s="159" t="s">
        <v>298</v>
      </c>
      <c r="Y700" s="159" t="s">
        <v>281</v>
      </c>
      <c r="Z700" s="148"/>
      <c r="AA700" s="148"/>
      <c r="AB700" s="148"/>
      <c r="AC700" s="148"/>
      <c r="AD700" s="148"/>
      <c r="AE700" s="148"/>
      <c r="AF700" s="148"/>
      <c r="AG700" s="148" t="s">
        <v>299</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72">
        <v>128</v>
      </c>
      <c r="B701" s="173" t="s">
        <v>920</v>
      </c>
      <c r="C701" s="188" t="s">
        <v>921</v>
      </c>
      <c r="D701" s="174" t="s">
        <v>332</v>
      </c>
      <c r="E701" s="175">
        <v>1.5</v>
      </c>
      <c r="F701" s="176"/>
      <c r="G701" s="177">
        <f>ROUND(E701*F701,2)</f>
        <v>0</v>
      </c>
      <c r="H701" s="176"/>
      <c r="I701" s="177">
        <f>ROUND(E701*H701,2)</f>
        <v>0</v>
      </c>
      <c r="J701" s="176"/>
      <c r="K701" s="177">
        <f>ROUND(E701*J701,2)</f>
        <v>0</v>
      </c>
      <c r="L701" s="177">
        <v>21</v>
      </c>
      <c r="M701" s="177">
        <f>G701*(1+L701/100)</f>
        <v>0</v>
      </c>
      <c r="N701" s="175">
        <v>0</v>
      </c>
      <c r="O701" s="175">
        <f>ROUND(E701*N701,2)</f>
        <v>0</v>
      </c>
      <c r="P701" s="175">
        <v>0.6</v>
      </c>
      <c r="Q701" s="175">
        <f>ROUND(E701*P701,2)</f>
        <v>0.9</v>
      </c>
      <c r="R701" s="177"/>
      <c r="S701" s="177" t="s">
        <v>297</v>
      </c>
      <c r="T701" s="178" t="s">
        <v>280</v>
      </c>
      <c r="U701" s="159">
        <v>0.5</v>
      </c>
      <c r="V701" s="159">
        <f>ROUND(E701*U701,2)</f>
        <v>0.75</v>
      </c>
      <c r="W701" s="159"/>
      <c r="X701" s="159" t="s">
        <v>298</v>
      </c>
      <c r="Y701" s="159" t="s">
        <v>281</v>
      </c>
      <c r="Z701" s="148"/>
      <c r="AA701" s="148"/>
      <c r="AB701" s="148"/>
      <c r="AC701" s="148"/>
      <c r="AD701" s="148"/>
      <c r="AE701" s="148"/>
      <c r="AF701" s="148"/>
      <c r="AG701" s="148" t="s">
        <v>299</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ht="22.5" outlineLevel="2" x14ac:dyDescent="0.2">
      <c r="A702" s="155"/>
      <c r="B702" s="156"/>
      <c r="C702" s="259" t="s">
        <v>922</v>
      </c>
      <c r="D702" s="260"/>
      <c r="E702" s="260"/>
      <c r="F702" s="260"/>
      <c r="G702" s="260"/>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284</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79" t="str">
        <f>C702</f>
        <v>Svislé přemístění ze 2. NP, nebo 1. PP, vodorovné vnitrostaveništní přemístění do 30 m, odvoz na skládku do 10 km. Bez poplatku za skládku.</v>
      </c>
      <c r="BB702" s="148"/>
      <c r="BC702" s="148"/>
      <c r="BD702" s="148"/>
      <c r="BE702" s="148"/>
      <c r="BF702" s="148"/>
      <c r="BG702" s="148"/>
      <c r="BH702" s="148"/>
    </row>
    <row r="703" spans="1:60" outlineLevel="2" x14ac:dyDescent="0.2">
      <c r="A703" s="155"/>
      <c r="B703" s="156"/>
      <c r="C703" s="198" t="s">
        <v>923</v>
      </c>
      <c r="D703" s="193"/>
      <c r="E703" s="194">
        <v>1.5</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329</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72">
        <v>129</v>
      </c>
      <c r="B704" s="173" t="s">
        <v>924</v>
      </c>
      <c r="C704" s="188" t="s">
        <v>925</v>
      </c>
      <c r="D704" s="174" t="s">
        <v>926</v>
      </c>
      <c r="E704" s="175">
        <v>1.5</v>
      </c>
      <c r="F704" s="176"/>
      <c r="G704" s="177">
        <f>ROUND(E704*F704,2)</f>
        <v>0</v>
      </c>
      <c r="H704" s="176"/>
      <c r="I704" s="177">
        <f>ROUND(E704*H704,2)</f>
        <v>0</v>
      </c>
      <c r="J704" s="176"/>
      <c r="K704" s="177">
        <f>ROUND(E704*J704,2)</f>
        <v>0</v>
      </c>
      <c r="L704" s="177">
        <v>21</v>
      </c>
      <c r="M704" s="177">
        <f>G704*(1+L704/100)</f>
        <v>0</v>
      </c>
      <c r="N704" s="175">
        <v>0.70291000000000003</v>
      </c>
      <c r="O704" s="175">
        <f>ROUND(E704*N704,2)</f>
        <v>1.05</v>
      </c>
      <c r="P704" s="175">
        <v>0</v>
      </c>
      <c r="Q704" s="175">
        <f>ROUND(E704*P704,2)</f>
        <v>0</v>
      </c>
      <c r="R704" s="177"/>
      <c r="S704" s="177" t="s">
        <v>279</v>
      </c>
      <c r="T704" s="178" t="s">
        <v>279</v>
      </c>
      <c r="U704" s="159">
        <v>0</v>
      </c>
      <c r="V704" s="159">
        <f>ROUND(E704*U704,2)</f>
        <v>0</v>
      </c>
      <c r="W704" s="159"/>
      <c r="X704" s="159" t="s">
        <v>486</v>
      </c>
      <c r="Y704" s="159" t="s">
        <v>281</v>
      </c>
      <c r="Z704" s="148"/>
      <c r="AA704" s="148"/>
      <c r="AB704" s="148"/>
      <c r="AC704" s="148"/>
      <c r="AD704" s="148"/>
      <c r="AE704" s="148"/>
      <c r="AF704" s="148"/>
      <c r="AG704" s="148" t="s">
        <v>487</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2" x14ac:dyDescent="0.2">
      <c r="A705" s="155"/>
      <c r="B705" s="156"/>
      <c r="C705" s="259" t="s">
        <v>375</v>
      </c>
      <c r="D705" s="260"/>
      <c r="E705" s="260"/>
      <c r="F705" s="260"/>
      <c r="G705" s="260"/>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284</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261" t="s">
        <v>927</v>
      </c>
      <c r="D706" s="262"/>
      <c r="E706" s="262"/>
      <c r="F706" s="262"/>
      <c r="G706" s="262"/>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284</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198" t="s">
        <v>923</v>
      </c>
      <c r="D707" s="193"/>
      <c r="E707" s="194">
        <v>1.5</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329</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55">
        <v>130</v>
      </c>
      <c r="B708" s="156" t="s">
        <v>928</v>
      </c>
      <c r="C708" s="200" t="s">
        <v>929</v>
      </c>
      <c r="D708" s="157" t="s">
        <v>0</v>
      </c>
      <c r="E708" s="197"/>
      <c r="F708" s="160"/>
      <c r="G708" s="159">
        <f>ROUND(E708*F708,2)</f>
        <v>0</v>
      </c>
      <c r="H708" s="160"/>
      <c r="I708" s="159">
        <f>ROUND(E708*H708,2)</f>
        <v>0</v>
      </c>
      <c r="J708" s="160"/>
      <c r="K708" s="159">
        <f>ROUND(E708*J708,2)</f>
        <v>0</v>
      </c>
      <c r="L708" s="159">
        <v>21</v>
      </c>
      <c r="M708" s="159">
        <f>G708*(1+L708/100)</f>
        <v>0</v>
      </c>
      <c r="N708" s="158">
        <v>0</v>
      </c>
      <c r="O708" s="158">
        <f>ROUND(E708*N708,2)</f>
        <v>0</v>
      </c>
      <c r="P708" s="158">
        <v>0</v>
      </c>
      <c r="Q708" s="158">
        <f>ROUND(E708*P708,2)</f>
        <v>0</v>
      </c>
      <c r="R708" s="159" t="s">
        <v>930</v>
      </c>
      <c r="S708" s="159" t="s">
        <v>279</v>
      </c>
      <c r="T708" s="159" t="s">
        <v>279</v>
      </c>
      <c r="U708" s="159">
        <v>0</v>
      </c>
      <c r="V708" s="159">
        <f>ROUND(E708*U708,2)</f>
        <v>0</v>
      </c>
      <c r="W708" s="159"/>
      <c r="X708" s="159" t="s">
        <v>902</v>
      </c>
      <c r="Y708" s="159" t="s">
        <v>281</v>
      </c>
      <c r="Z708" s="148"/>
      <c r="AA708" s="148"/>
      <c r="AB708" s="148"/>
      <c r="AC708" s="148"/>
      <c r="AD708" s="148"/>
      <c r="AE708" s="148"/>
      <c r="AF708" s="148"/>
      <c r="AG708" s="148" t="s">
        <v>903</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2" x14ac:dyDescent="0.2">
      <c r="A709" s="155"/>
      <c r="B709" s="156"/>
      <c r="C709" s="272" t="s">
        <v>931</v>
      </c>
      <c r="D709" s="273"/>
      <c r="E709" s="273"/>
      <c r="F709" s="273"/>
      <c r="G709" s="273"/>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327</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ht="22.5" outlineLevel="1" x14ac:dyDescent="0.2">
      <c r="A710" s="155">
        <v>131</v>
      </c>
      <c r="B710" s="156" t="s">
        <v>932</v>
      </c>
      <c r="C710" s="200" t="s">
        <v>933</v>
      </c>
      <c r="D710" s="157" t="s">
        <v>0</v>
      </c>
      <c r="E710" s="197"/>
      <c r="F710" s="160"/>
      <c r="G710" s="159">
        <f>ROUND(E710*F710,2)</f>
        <v>0</v>
      </c>
      <c r="H710" s="160"/>
      <c r="I710" s="159">
        <f>ROUND(E710*H710,2)</f>
        <v>0</v>
      </c>
      <c r="J710" s="160"/>
      <c r="K710" s="159">
        <f>ROUND(E710*J710,2)</f>
        <v>0</v>
      </c>
      <c r="L710" s="159">
        <v>21</v>
      </c>
      <c r="M710" s="159">
        <f>G710*(1+L710/100)</f>
        <v>0</v>
      </c>
      <c r="N710" s="158">
        <v>0</v>
      </c>
      <c r="O710" s="158">
        <f>ROUND(E710*N710,2)</f>
        <v>0</v>
      </c>
      <c r="P710" s="158">
        <v>0</v>
      </c>
      <c r="Q710" s="158">
        <f>ROUND(E710*P710,2)</f>
        <v>0</v>
      </c>
      <c r="R710" s="159" t="s">
        <v>930</v>
      </c>
      <c r="S710" s="159" t="s">
        <v>279</v>
      </c>
      <c r="T710" s="159" t="s">
        <v>279</v>
      </c>
      <c r="U710" s="159">
        <v>0</v>
      </c>
      <c r="V710" s="159">
        <f>ROUND(E710*U710,2)</f>
        <v>0</v>
      </c>
      <c r="W710" s="159"/>
      <c r="X710" s="159" t="s">
        <v>902</v>
      </c>
      <c r="Y710" s="159" t="s">
        <v>281</v>
      </c>
      <c r="Z710" s="148"/>
      <c r="AA710" s="148"/>
      <c r="AB710" s="148"/>
      <c r="AC710" s="148"/>
      <c r="AD710" s="148"/>
      <c r="AE710" s="148"/>
      <c r="AF710" s="148"/>
      <c r="AG710" s="148" t="s">
        <v>903</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2" x14ac:dyDescent="0.2">
      <c r="A711" s="155"/>
      <c r="B711" s="156"/>
      <c r="C711" s="272" t="s">
        <v>931</v>
      </c>
      <c r="D711" s="273"/>
      <c r="E711" s="273"/>
      <c r="F711" s="273"/>
      <c r="G711" s="273"/>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327</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x14ac:dyDescent="0.2">
      <c r="A712" s="165" t="s">
        <v>274</v>
      </c>
      <c r="B712" s="166" t="s">
        <v>191</v>
      </c>
      <c r="C712" s="187" t="s">
        <v>192</v>
      </c>
      <c r="D712" s="167"/>
      <c r="E712" s="168"/>
      <c r="F712" s="169"/>
      <c r="G712" s="169">
        <f>SUMIF(AG713:AG720,"&lt;&gt;NOR",G713:G720)</f>
        <v>0</v>
      </c>
      <c r="H712" s="169"/>
      <c r="I712" s="169">
        <f>SUM(I713:I720)</f>
        <v>0</v>
      </c>
      <c r="J712" s="169"/>
      <c r="K712" s="169">
        <f>SUM(K713:K720)</f>
        <v>0</v>
      </c>
      <c r="L712" s="169"/>
      <c r="M712" s="169">
        <f>SUM(M713:M720)</f>
        <v>0</v>
      </c>
      <c r="N712" s="168"/>
      <c r="O712" s="168">
        <f>SUM(O713:O720)</f>
        <v>0.06</v>
      </c>
      <c r="P712" s="168"/>
      <c r="Q712" s="168">
        <f>SUM(Q713:Q720)</f>
        <v>0</v>
      </c>
      <c r="R712" s="169"/>
      <c r="S712" s="169"/>
      <c r="T712" s="170"/>
      <c r="U712" s="164"/>
      <c r="V712" s="164">
        <f>SUM(V713:V720)</f>
        <v>1.1599999999999999</v>
      </c>
      <c r="W712" s="164"/>
      <c r="X712" s="164"/>
      <c r="Y712" s="164"/>
      <c r="AG712" t="s">
        <v>275</v>
      </c>
    </row>
    <row r="713" spans="1:60" outlineLevel="1" x14ac:dyDescent="0.2">
      <c r="A713" s="172">
        <v>132</v>
      </c>
      <c r="B713" s="173" t="s">
        <v>934</v>
      </c>
      <c r="C713" s="188" t="s">
        <v>935</v>
      </c>
      <c r="D713" s="174" t="s">
        <v>374</v>
      </c>
      <c r="E713" s="175">
        <v>202.8</v>
      </c>
      <c r="F713" s="176"/>
      <c r="G713" s="177">
        <f>ROUND(E713*F713,2)</f>
        <v>0</v>
      </c>
      <c r="H713" s="176"/>
      <c r="I713" s="177">
        <f>ROUND(E713*H713,2)</f>
        <v>0</v>
      </c>
      <c r="J713" s="176"/>
      <c r="K713" s="177">
        <f>ROUND(E713*J713,2)</f>
        <v>0</v>
      </c>
      <c r="L713" s="177">
        <v>21</v>
      </c>
      <c r="M713" s="177">
        <f>G713*(1+L713/100)</f>
        <v>0</v>
      </c>
      <c r="N713" s="175">
        <v>0</v>
      </c>
      <c r="O713" s="175">
        <f>ROUND(E713*N713,2)</f>
        <v>0</v>
      </c>
      <c r="P713" s="175">
        <v>0</v>
      </c>
      <c r="Q713" s="175">
        <f>ROUND(E713*P713,2)</f>
        <v>0</v>
      </c>
      <c r="R713" s="177"/>
      <c r="S713" s="177" t="s">
        <v>297</v>
      </c>
      <c r="T713" s="178" t="s">
        <v>280</v>
      </c>
      <c r="U713" s="159">
        <v>0</v>
      </c>
      <c r="V713" s="159">
        <f>ROUND(E713*U713,2)</f>
        <v>0</v>
      </c>
      <c r="W713" s="159"/>
      <c r="X713" s="159" t="s">
        <v>298</v>
      </c>
      <c r="Y713" s="159" t="s">
        <v>281</v>
      </c>
      <c r="Z713" s="148"/>
      <c r="AA713" s="148"/>
      <c r="AB713" s="148"/>
      <c r="AC713" s="148"/>
      <c r="AD713" s="148"/>
      <c r="AE713" s="148"/>
      <c r="AF713" s="148"/>
      <c r="AG713" s="148" t="s">
        <v>299</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2" x14ac:dyDescent="0.2">
      <c r="A714" s="155"/>
      <c r="B714" s="156"/>
      <c r="C714" s="198" t="s">
        <v>936</v>
      </c>
      <c r="D714" s="193"/>
      <c r="E714" s="194">
        <v>202.8</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329</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72">
        <v>133</v>
      </c>
      <c r="B715" s="173" t="s">
        <v>937</v>
      </c>
      <c r="C715" s="188" t="s">
        <v>938</v>
      </c>
      <c r="D715" s="174" t="s">
        <v>324</v>
      </c>
      <c r="E715" s="175">
        <v>2.77</v>
      </c>
      <c r="F715" s="176"/>
      <c r="G715" s="177">
        <f>ROUND(E715*F715,2)</f>
        <v>0</v>
      </c>
      <c r="H715" s="176"/>
      <c r="I715" s="177">
        <f>ROUND(E715*H715,2)</f>
        <v>0</v>
      </c>
      <c r="J715" s="176"/>
      <c r="K715" s="177">
        <f>ROUND(E715*J715,2)</f>
        <v>0</v>
      </c>
      <c r="L715" s="177">
        <v>21</v>
      </c>
      <c r="M715" s="177">
        <f>G715*(1+L715/100)</f>
        <v>0</v>
      </c>
      <c r="N715" s="175">
        <v>2.2849999999999999E-2</v>
      </c>
      <c r="O715" s="175">
        <f>ROUND(E715*N715,2)</f>
        <v>0.06</v>
      </c>
      <c r="P715" s="175">
        <v>0</v>
      </c>
      <c r="Q715" s="175">
        <f>ROUND(E715*P715,2)</f>
        <v>0</v>
      </c>
      <c r="R715" s="177"/>
      <c r="S715" s="177" t="s">
        <v>297</v>
      </c>
      <c r="T715" s="178" t="s">
        <v>280</v>
      </c>
      <c r="U715" s="159">
        <v>0.42</v>
      </c>
      <c r="V715" s="159">
        <f>ROUND(E715*U715,2)</f>
        <v>1.1599999999999999</v>
      </c>
      <c r="W715" s="159"/>
      <c r="X715" s="159" t="s">
        <v>298</v>
      </c>
      <c r="Y715" s="159" t="s">
        <v>281</v>
      </c>
      <c r="Z715" s="148"/>
      <c r="AA715" s="148"/>
      <c r="AB715" s="148"/>
      <c r="AC715" s="148"/>
      <c r="AD715" s="148"/>
      <c r="AE715" s="148"/>
      <c r="AF715" s="148"/>
      <c r="AG715" s="148" t="s">
        <v>299</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198" t="s">
        <v>939</v>
      </c>
      <c r="D716" s="193"/>
      <c r="E716" s="194">
        <v>2.77</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329</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55">
        <v>134</v>
      </c>
      <c r="B717" s="156" t="s">
        <v>940</v>
      </c>
      <c r="C717" s="200" t="s">
        <v>941</v>
      </c>
      <c r="D717" s="157" t="s">
        <v>0</v>
      </c>
      <c r="E717" s="197"/>
      <c r="F717" s="160"/>
      <c r="G717" s="159">
        <f>ROUND(E717*F717,2)</f>
        <v>0</v>
      </c>
      <c r="H717" s="160"/>
      <c r="I717" s="159">
        <f>ROUND(E717*H717,2)</f>
        <v>0</v>
      </c>
      <c r="J717" s="160"/>
      <c r="K717" s="159">
        <f>ROUND(E717*J717,2)</f>
        <v>0</v>
      </c>
      <c r="L717" s="159">
        <v>21</v>
      </c>
      <c r="M717" s="159">
        <f>G717*(1+L717/100)</f>
        <v>0</v>
      </c>
      <c r="N717" s="158">
        <v>0</v>
      </c>
      <c r="O717" s="158">
        <f>ROUND(E717*N717,2)</f>
        <v>0</v>
      </c>
      <c r="P717" s="158">
        <v>0</v>
      </c>
      <c r="Q717" s="158">
        <f>ROUND(E717*P717,2)</f>
        <v>0</v>
      </c>
      <c r="R717" s="159" t="s">
        <v>942</v>
      </c>
      <c r="S717" s="159" t="s">
        <v>279</v>
      </c>
      <c r="T717" s="159" t="s">
        <v>279</v>
      </c>
      <c r="U717" s="159">
        <v>2.3E-2</v>
      </c>
      <c r="V717" s="159">
        <f>ROUND(E717*U717,2)</f>
        <v>0</v>
      </c>
      <c r="W717" s="159"/>
      <c r="X717" s="159" t="s">
        <v>902</v>
      </c>
      <c r="Y717" s="159" t="s">
        <v>281</v>
      </c>
      <c r="Z717" s="148"/>
      <c r="AA717" s="148"/>
      <c r="AB717" s="148"/>
      <c r="AC717" s="148"/>
      <c r="AD717" s="148"/>
      <c r="AE717" s="148"/>
      <c r="AF717" s="148"/>
      <c r="AG717" s="148" t="s">
        <v>903</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2" x14ac:dyDescent="0.2">
      <c r="A718" s="155"/>
      <c r="B718" s="156"/>
      <c r="C718" s="272" t="s">
        <v>931</v>
      </c>
      <c r="D718" s="273"/>
      <c r="E718" s="273"/>
      <c r="F718" s="273"/>
      <c r="G718" s="273"/>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327</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1" x14ac:dyDescent="0.2">
      <c r="A719" s="155">
        <v>135</v>
      </c>
      <c r="B719" s="156" t="s">
        <v>943</v>
      </c>
      <c r="C719" s="200" t="s">
        <v>944</v>
      </c>
      <c r="D719" s="157" t="s">
        <v>0</v>
      </c>
      <c r="E719" s="197"/>
      <c r="F719" s="160"/>
      <c r="G719" s="159">
        <f>ROUND(E719*F719,2)</f>
        <v>0</v>
      </c>
      <c r="H719" s="160"/>
      <c r="I719" s="159">
        <f>ROUND(E719*H719,2)</f>
        <v>0</v>
      </c>
      <c r="J719" s="160"/>
      <c r="K719" s="159">
        <f>ROUND(E719*J719,2)</f>
        <v>0</v>
      </c>
      <c r="L719" s="159">
        <v>21</v>
      </c>
      <c r="M719" s="159">
        <f>G719*(1+L719/100)</f>
        <v>0</v>
      </c>
      <c r="N719" s="158">
        <v>0</v>
      </c>
      <c r="O719" s="158">
        <f>ROUND(E719*N719,2)</f>
        <v>0</v>
      </c>
      <c r="P719" s="158">
        <v>0</v>
      </c>
      <c r="Q719" s="158">
        <f>ROUND(E719*P719,2)</f>
        <v>0</v>
      </c>
      <c r="R719" s="159" t="s">
        <v>942</v>
      </c>
      <c r="S719" s="159" t="s">
        <v>279</v>
      </c>
      <c r="T719" s="159" t="s">
        <v>279</v>
      </c>
      <c r="U719" s="159">
        <v>0</v>
      </c>
      <c r="V719" s="159">
        <f>ROUND(E719*U719,2)</f>
        <v>0</v>
      </c>
      <c r="W719" s="159"/>
      <c r="X719" s="159" t="s">
        <v>902</v>
      </c>
      <c r="Y719" s="159" t="s">
        <v>281</v>
      </c>
      <c r="Z719" s="148"/>
      <c r="AA719" s="148"/>
      <c r="AB719" s="148"/>
      <c r="AC719" s="148"/>
      <c r="AD719" s="148"/>
      <c r="AE719" s="148"/>
      <c r="AF719" s="148"/>
      <c r="AG719" s="148" t="s">
        <v>903</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2" x14ac:dyDescent="0.2">
      <c r="A720" s="155"/>
      <c r="B720" s="156"/>
      <c r="C720" s="272" t="s">
        <v>931</v>
      </c>
      <c r="D720" s="273"/>
      <c r="E720" s="273"/>
      <c r="F720" s="273"/>
      <c r="G720" s="273"/>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327</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x14ac:dyDescent="0.2">
      <c r="A721" s="165" t="s">
        <v>274</v>
      </c>
      <c r="B721" s="166" t="s">
        <v>193</v>
      </c>
      <c r="C721" s="187" t="s">
        <v>194</v>
      </c>
      <c r="D721" s="167"/>
      <c r="E721" s="168"/>
      <c r="F721" s="169"/>
      <c r="G721" s="169">
        <f>SUMIF(AG722:AG780,"&lt;&gt;NOR",G722:G780)</f>
        <v>0</v>
      </c>
      <c r="H721" s="169"/>
      <c r="I721" s="169">
        <f>SUM(I722:I780)</f>
        <v>0</v>
      </c>
      <c r="J721" s="169"/>
      <c r="K721" s="169">
        <f>SUM(K722:K780)</f>
        <v>0</v>
      </c>
      <c r="L721" s="169"/>
      <c r="M721" s="169">
        <f>SUM(M722:M780)</f>
        <v>0</v>
      </c>
      <c r="N721" s="168"/>
      <c r="O721" s="168">
        <f>SUM(O722:O780)</f>
        <v>0</v>
      </c>
      <c r="P721" s="168"/>
      <c r="Q721" s="168">
        <f>SUM(Q722:Q780)</f>
        <v>0</v>
      </c>
      <c r="R721" s="169"/>
      <c r="S721" s="169"/>
      <c r="T721" s="170"/>
      <c r="U721" s="164"/>
      <c r="V721" s="164">
        <f>SUM(V722:V780)</f>
        <v>0</v>
      </c>
      <c r="W721" s="164"/>
      <c r="X721" s="164"/>
      <c r="Y721" s="164"/>
      <c r="AG721" t="s">
        <v>275</v>
      </c>
    </row>
    <row r="722" spans="1:60" outlineLevel="1" x14ac:dyDescent="0.2">
      <c r="A722" s="172">
        <v>136</v>
      </c>
      <c r="B722" s="173" t="s">
        <v>945</v>
      </c>
      <c r="C722" s="188" t="s">
        <v>946</v>
      </c>
      <c r="D722" s="174" t="s">
        <v>482</v>
      </c>
      <c r="E722" s="175">
        <v>2</v>
      </c>
      <c r="F722" s="176"/>
      <c r="G722" s="177">
        <f>ROUND(E722*F722,2)</f>
        <v>0</v>
      </c>
      <c r="H722" s="176"/>
      <c r="I722" s="177">
        <f>ROUND(E722*H722,2)</f>
        <v>0</v>
      </c>
      <c r="J722" s="176"/>
      <c r="K722" s="177">
        <f>ROUND(E722*J722,2)</f>
        <v>0</v>
      </c>
      <c r="L722" s="177">
        <v>21</v>
      </c>
      <c r="M722" s="177">
        <f>G722*(1+L722/100)</f>
        <v>0</v>
      </c>
      <c r="N722" s="175">
        <v>0</v>
      </c>
      <c r="O722" s="175">
        <f>ROUND(E722*N722,2)</f>
        <v>0</v>
      </c>
      <c r="P722" s="175">
        <v>0</v>
      </c>
      <c r="Q722" s="175">
        <f>ROUND(E722*P722,2)</f>
        <v>0</v>
      </c>
      <c r="R722" s="177"/>
      <c r="S722" s="177" t="s">
        <v>297</v>
      </c>
      <c r="T722" s="178" t="s">
        <v>280</v>
      </c>
      <c r="U722" s="159">
        <v>0</v>
      </c>
      <c r="V722" s="159">
        <f>ROUND(E722*U722,2)</f>
        <v>0</v>
      </c>
      <c r="W722" s="159"/>
      <c r="X722" s="159" t="s">
        <v>298</v>
      </c>
      <c r="Y722" s="159" t="s">
        <v>281</v>
      </c>
      <c r="Z722" s="148"/>
      <c r="AA722" s="148"/>
      <c r="AB722" s="148"/>
      <c r="AC722" s="148"/>
      <c r="AD722" s="148"/>
      <c r="AE722" s="148"/>
      <c r="AF722" s="148"/>
      <c r="AG722" s="148" t="s">
        <v>299</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5"/>
      <c r="B723" s="156"/>
      <c r="C723" s="259" t="s">
        <v>947</v>
      </c>
      <c r="D723" s="260"/>
      <c r="E723" s="260"/>
      <c r="F723" s="260"/>
      <c r="G723" s="260"/>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284</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ht="22.5" outlineLevel="3" x14ac:dyDescent="0.2">
      <c r="A724" s="155"/>
      <c r="B724" s="156"/>
      <c r="C724" s="261" t="s">
        <v>948</v>
      </c>
      <c r="D724" s="262"/>
      <c r="E724" s="262"/>
      <c r="F724" s="262"/>
      <c r="G724" s="262"/>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284</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79" t="str">
        <f>C724</f>
        <v>Lavice tvořená litinovou podnoží s jemnými historizujícími detaily, dřevěný sedák i opěradlo tvořeny dřevěnými laťkami v podélném směru lavice. Projmutý esovitý tvar opěradla a sedáku.</v>
      </c>
      <c r="BB724" s="148"/>
      <c r="BC724" s="148"/>
      <c r="BD724" s="148"/>
      <c r="BE724" s="148"/>
      <c r="BF724" s="148"/>
      <c r="BG724" s="148"/>
      <c r="BH724" s="148"/>
    </row>
    <row r="725" spans="1:60" outlineLevel="1" x14ac:dyDescent="0.2">
      <c r="A725" s="172">
        <v>137</v>
      </c>
      <c r="B725" s="173" t="s">
        <v>949</v>
      </c>
      <c r="C725" s="188" t="s">
        <v>950</v>
      </c>
      <c r="D725" s="174" t="s">
        <v>324</v>
      </c>
      <c r="E725" s="175">
        <v>5.5</v>
      </c>
      <c r="F725" s="176"/>
      <c r="G725" s="177">
        <f>ROUND(E725*F725,2)</f>
        <v>0</v>
      </c>
      <c r="H725" s="176"/>
      <c r="I725" s="177">
        <f>ROUND(E725*H725,2)</f>
        <v>0</v>
      </c>
      <c r="J725" s="176"/>
      <c r="K725" s="177">
        <f>ROUND(E725*J725,2)</f>
        <v>0</v>
      </c>
      <c r="L725" s="177">
        <v>21</v>
      </c>
      <c r="M725" s="177">
        <f>G725*(1+L725/100)</f>
        <v>0</v>
      </c>
      <c r="N725" s="175">
        <v>0</v>
      </c>
      <c r="O725" s="175">
        <f>ROUND(E725*N725,2)</f>
        <v>0</v>
      </c>
      <c r="P725" s="175">
        <v>0</v>
      </c>
      <c r="Q725" s="175">
        <f>ROUND(E725*P725,2)</f>
        <v>0</v>
      </c>
      <c r="R725" s="177"/>
      <c r="S725" s="177" t="s">
        <v>297</v>
      </c>
      <c r="T725" s="178" t="s">
        <v>280</v>
      </c>
      <c r="U725" s="159">
        <v>0</v>
      </c>
      <c r="V725" s="159">
        <f>ROUND(E725*U725,2)</f>
        <v>0</v>
      </c>
      <c r="W725" s="159"/>
      <c r="X725" s="159" t="s">
        <v>298</v>
      </c>
      <c r="Y725" s="159" t="s">
        <v>281</v>
      </c>
      <c r="Z725" s="148"/>
      <c r="AA725" s="148"/>
      <c r="AB725" s="148"/>
      <c r="AC725" s="148"/>
      <c r="AD725" s="148"/>
      <c r="AE725" s="148"/>
      <c r="AF725" s="148"/>
      <c r="AG725" s="148" t="s">
        <v>951</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259" t="s">
        <v>952</v>
      </c>
      <c r="D726" s="260"/>
      <c r="E726" s="260"/>
      <c r="F726" s="260"/>
      <c r="G726" s="260"/>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284</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ht="22.5" outlineLevel="3" x14ac:dyDescent="0.2">
      <c r="A727" s="155"/>
      <c r="B727" s="156"/>
      <c r="C727" s="261" t="s">
        <v>953</v>
      </c>
      <c r="D727" s="262"/>
      <c r="E727" s="262"/>
      <c r="F727" s="262"/>
      <c r="G727" s="262"/>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284</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79" t="str">
        <f>C727</f>
        <v>Jednoduchá dřevěná treláž tvořená dřevěným modřínovým laťovým roštem, kotvená k obvodové zdi, jako podpěra pro popínavé rostliny. Viz detail výkres D.1.1.33b.</v>
      </c>
      <c r="BB727" s="148"/>
      <c r="BC727" s="148"/>
      <c r="BD727" s="148"/>
      <c r="BE727" s="148"/>
      <c r="BF727" s="148"/>
      <c r="BG727" s="148"/>
      <c r="BH727" s="148"/>
    </row>
    <row r="728" spans="1:60" outlineLevel="1" x14ac:dyDescent="0.2">
      <c r="A728" s="172">
        <v>138</v>
      </c>
      <c r="B728" s="173" t="s">
        <v>954</v>
      </c>
      <c r="C728" s="188" t="s">
        <v>955</v>
      </c>
      <c r="D728" s="174" t="s">
        <v>482</v>
      </c>
      <c r="E728" s="175">
        <v>1</v>
      </c>
      <c r="F728" s="176"/>
      <c r="G728" s="177">
        <f>ROUND(E728*F728,2)</f>
        <v>0</v>
      </c>
      <c r="H728" s="176"/>
      <c r="I728" s="177">
        <f>ROUND(E728*H728,2)</f>
        <v>0</v>
      </c>
      <c r="J728" s="176"/>
      <c r="K728" s="177">
        <f>ROUND(E728*J728,2)</f>
        <v>0</v>
      </c>
      <c r="L728" s="177">
        <v>21</v>
      </c>
      <c r="M728" s="177">
        <f>G728*(1+L728/100)</f>
        <v>0</v>
      </c>
      <c r="N728" s="175">
        <v>0</v>
      </c>
      <c r="O728" s="175">
        <f>ROUND(E728*N728,2)</f>
        <v>0</v>
      </c>
      <c r="P728" s="175">
        <v>0</v>
      </c>
      <c r="Q728" s="175">
        <f>ROUND(E728*P728,2)</f>
        <v>0</v>
      </c>
      <c r="R728" s="177"/>
      <c r="S728" s="177" t="s">
        <v>297</v>
      </c>
      <c r="T728" s="178" t="s">
        <v>280</v>
      </c>
      <c r="U728" s="159">
        <v>0</v>
      </c>
      <c r="V728" s="159">
        <f>ROUND(E728*U728,2)</f>
        <v>0</v>
      </c>
      <c r="W728" s="159"/>
      <c r="X728" s="159" t="s">
        <v>298</v>
      </c>
      <c r="Y728" s="159" t="s">
        <v>281</v>
      </c>
      <c r="Z728" s="148"/>
      <c r="AA728" s="148"/>
      <c r="AB728" s="148"/>
      <c r="AC728" s="148"/>
      <c r="AD728" s="148"/>
      <c r="AE728" s="148"/>
      <c r="AF728" s="148"/>
      <c r="AG728" s="148" t="s">
        <v>299</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259" t="s">
        <v>956</v>
      </c>
      <c r="D729" s="260"/>
      <c r="E729" s="260"/>
      <c r="F729" s="260"/>
      <c r="G729" s="260"/>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284</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ht="22.5" outlineLevel="3" x14ac:dyDescent="0.2">
      <c r="A730" s="155"/>
      <c r="B730" s="156"/>
      <c r="C730" s="261" t="s">
        <v>957</v>
      </c>
      <c r="D730" s="262"/>
      <c r="E730" s="262"/>
      <c r="F730" s="262"/>
      <c r="G730" s="262"/>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284</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79" t="str">
        <f>C730</f>
        <v>Nové dřevěné masivní dveře asymetrické dvoukřídlé s obložkovou zárubní, kazetová konstrukce křídel, včetně atyp. kování, závěsů, štítků a klik. Viz výkres D.1.1.28.</v>
      </c>
      <c r="BB730" s="148"/>
      <c r="BC730" s="148"/>
      <c r="BD730" s="148"/>
      <c r="BE730" s="148"/>
      <c r="BF730" s="148"/>
      <c r="BG730" s="148"/>
      <c r="BH730" s="148"/>
    </row>
    <row r="731" spans="1:60" outlineLevel="3" x14ac:dyDescent="0.2">
      <c r="A731" s="155"/>
      <c r="B731" s="156"/>
      <c r="C731" s="261" t="s">
        <v>958</v>
      </c>
      <c r="D731" s="262"/>
      <c r="E731" s="262"/>
      <c r="F731" s="262"/>
      <c r="G731" s="262"/>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284</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72">
        <v>139</v>
      </c>
      <c r="B732" s="173" t="s">
        <v>959</v>
      </c>
      <c r="C732" s="188" t="s">
        <v>960</v>
      </c>
      <c r="D732" s="174" t="s">
        <v>482</v>
      </c>
      <c r="E732" s="175">
        <v>1</v>
      </c>
      <c r="F732" s="176"/>
      <c r="G732" s="177">
        <f>ROUND(E732*F732,2)</f>
        <v>0</v>
      </c>
      <c r="H732" s="176"/>
      <c r="I732" s="177">
        <f>ROUND(E732*H732,2)</f>
        <v>0</v>
      </c>
      <c r="J732" s="176"/>
      <c r="K732" s="177">
        <f>ROUND(E732*J732,2)</f>
        <v>0</v>
      </c>
      <c r="L732" s="177">
        <v>21</v>
      </c>
      <c r="M732" s="177">
        <f>G732*(1+L732/100)</f>
        <v>0</v>
      </c>
      <c r="N732" s="175">
        <v>0</v>
      </c>
      <c r="O732" s="175">
        <f>ROUND(E732*N732,2)</f>
        <v>0</v>
      </c>
      <c r="P732" s="175">
        <v>0</v>
      </c>
      <c r="Q732" s="175">
        <f>ROUND(E732*P732,2)</f>
        <v>0</v>
      </c>
      <c r="R732" s="177"/>
      <c r="S732" s="177" t="s">
        <v>297</v>
      </c>
      <c r="T732" s="178" t="s">
        <v>280</v>
      </c>
      <c r="U732" s="159">
        <v>0</v>
      </c>
      <c r="V732" s="159">
        <f>ROUND(E732*U732,2)</f>
        <v>0</v>
      </c>
      <c r="W732" s="159"/>
      <c r="X732" s="159" t="s">
        <v>298</v>
      </c>
      <c r="Y732" s="159" t="s">
        <v>281</v>
      </c>
      <c r="Z732" s="148"/>
      <c r="AA732" s="148"/>
      <c r="AB732" s="148"/>
      <c r="AC732" s="148"/>
      <c r="AD732" s="148"/>
      <c r="AE732" s="148"/>
      <c r="AF732" s="148"/>
      <c r="AG732" s="148" t="s">
        <v>299</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259" t="s">
        <v>961</v>
      </c>
      <c r="D733" s="260"/>
      <c r="E733" s="260"/>
      <c r="F733" s="260"/>
      <c r="G733" s="260"/>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284</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ht="22.5" outlineLevel="3" x14ac:dyDescent="0.2">
      <c r="A734" s="155"/>
      <c r="B734" s="156"/>
      <c r="C734" s="261" t="s">
        <v>962</v>
      </c>
      <c r="D734" s="262"/>
      <c r="E734" s="262"/>
      <c r="F734" s="262"/>
      <c r="G734" s="262"/>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284</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79" t="str">
        <f>C734</f>
        <v>Fixní neotevíravá "vrata", obsahující atypické dvoukřídlé dveře, s odlišnou pohledovou konstrukcí -vnější pohled: svislá ručně hoblovaná prkna (skrytý svlak), vnitřní část - kazetové dveře, rámová konstrukce, včetně atyp. kování, závěsů, štítků a klik. Viz výkres D.1.1.29.</v>
      </c>
      <c r="BB734" s="148"/>
      <c r="BC734" s="148"/>
      <c r="BD734" s="148"/>
      <c r="BE734" s="148"/>
      <c r="BF734" s="148"/>
      <c r="BG734" s="148"/>
      <c r="BH734" s="148"/>
    </row>
    <row r="735" spans="1:60" outlineLevel="3" x14ac:dyDescent="0.2">
      <c r="A735" s="155"/>
      <c r="B735" s="156"/>
      <c r="C735" s="261" t="s">
        <v>958</v>
      </c>
      <c r="D735" s="262"/>
      <c r="E735" s="262"/>
      <c r="F735" s="262"/>
      <c r="G735" s="262"/>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284</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72">
        <v>140</v>
      </c>
      <c r="B736" s="173" t="s">
        <v>963</v>
      </c>
      <c r="C736" s="188" t="s">
        <v>964</v>
      </c>
      <c r="D736" s="174" t="s">
        <v>482</v>
      </c>
      <c r="E736" s="175">
        <v>1</v>
      </c>
      <c r="F736" s="176"/>
      <c r="G736" s="177">
        <f>ROUND(E736*F736,2)</f>
        <v>0</v>
      </c>
      <c r="H736" s="176"/>
      <c r="I736" s="177">
        <f>ROUND(E736*H736,2)</f>
        <v>0</v>
      </c>
      <c r="J736" s="176"/>
      <c r="K736" s="177">
        <f>ROUND(E736*J736,2)</f>
        <v>0</v>
      </c>
      <c r="L736" s="177">
        <v>21</v>
      </c>
      <c r="M736" s="177">
        <f>G736*(1+L736/100)</f>
        <v>0</v>
      </c>
      <c r="N736" s="175">
        <v>0</v>
      </c>
      <c r="O736" s="175">
        <f>ROUND(E736*N736,2)</f>
        <v>0</v>
      </c>
      <c r="P736" s="175">
        <v>0</v>
      </c>
      <c r="Q736" s="175">
        <f>ROUND(E736*P736,2)</f>
        <v>0</v>
      </c>
      <c r="R736" s="177"/>
      <c r="S736" s="177" t="s">
        <v>297</v>
      </c>
      <c r="T736" s="178" t="s">
        <v>280</v>
      </c>
      <c r="U736" s="159">
        <v>0</v>
      </c>
      <c r="V736" s="159">
        <f>ROUND(E736*U736,2)</f>
        <v>0</v>
      </c>
      <c r="W736" s="159"/>
      <c r="X736" s="159" t="s">
        <v>298</v>
      </c>
      <c r="Y736" s="159" t="s">
        <v>281</v>
      </c>
      <c r="Z736" s="148"/>
      <c r="AA736" s="148"/>
      <c r="AB736" s="148"/>
      <c r="AC736" s="148"/>
      <c r="AD736" s="148"/>
      <c r="AE736" s="148"/>
      <c r="AF736" s="148"/>
      <c r="AG736" s="148" t="s">
        <v>951</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2" x14ac:dyDescent="0.2">
      <c r="A737" s="155"/>
      <c r="B737" s="156"/>
      <c r="C737" s="259" t="s">
        <v>965</v>
      </c>
      <c r="D737" s="260"/>
      <c r="E737" s="260"/>
      <c r="F737" s="260"/>
      <c r="G737" s="260"/>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284</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22.5" outlineLevel="3" x14ac:dyDescent="0.2">
      <c r="A738" s="155"/>
      <c r="B738" s="156"/>
      <c r="C738" s="261" t="s">
        <v>966</v>
      </c>
      <c r="D738" s="262"/>
      <c r="E738" s="262"/>
      <c r="F738" s="262"/>
      <c r="G738" s="262"/>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284</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79" t="str">
        <f>C738</f>
        <v>Fixní neotevíravá vrata, vizuálně podobná s T1.3b, ovšem bez otevíravých dveří,  možnost integrace orientační a propagační grafiky pro návštěvnický provoz areálu zámku.</v>
      </c>
      <c r="BB738" s="148"/>
      <c r="BC738" s="148"/>
      <c r="BD738" s="148"/>
      <c r="BE738" s="148"/>
      <c r="BF738" s="148"/>
      <c r="BG738" s="148"/>
      <c r="BH738" s="148"/>
    </row>
    <row r="739" spans="1:60" outlineLevel="3" x14ac:dyDescent="0.2">
      <c r="A739" s="155"/>
      <c r="B739" s="156"/>
      <c r="C739" s="261" t="s">
        <v>958</v>
      </c>
      <c r="D739" s="262"/>
      <c r="E739" s="262"/>
      <c r="F739" s="262"/>
      <c r="G739" s="262"/>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284</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72">
        <v>141</v>
      </c>
      <c r="B740" s="173" t="s">
        <v>967</v>
      </c>
      <c r="C740" s="188" t="s">
        <v>968</v>
      </c>
      <c r="D740" s="174" t="s">
        <v>482</v>
      </c>
      <c r="E740" s="175">
        <v>1</v>
      </c>
      <c r="F740" s="176"/>
      <c r="G740" s="177">
        <f>ROUND(E740*F740,2)</f>
        <v>0</v>
      </c>
      <c r="H740" s="176"/>
      <c r="I740" s="177">
        <f>ROUND(E740*H740,2)</f>
        <v>0</v>
      </c>
      <c r="J740" s="176"/>
      <c r="K740" s="177">
        <f>ROUND(E740*J740,2)</f>
        <v>0</v>
      </c>
      <c r="L740" s="177">
        <v>21</v>
      </c>
      <c r="M740" s="177">
        <f>G740*(1+L740/100)</f>
        <v>0</v>
      </c>
      <c r="N740" s="175">
        <v>0</v>
      </c>
      <c r="O740" s="175">
        <f>ROUND(E740*N740,2)</f>
        <v>0</v>
      </c>
      <c r="P740" s="175">
        <v>0</v>
      </c>
      <c r="Q740" s="175">
        <f>ROUND(E740*P740,2)</f>
        <v>0</v>
      </c>
      <c r="R740" s="177"/>
      <c r="S740" s="177" t="s">
        <v>297</v>
      </c>
      <c r="T740" s="178" t="s">
        <v>280</v>
      </c>
      <c r="U740" s="159">
        <v>0</v>
      </c>
      <c r="V740" s="159">
        <f>ROUND(E740*U740,2)</f>
        <v>0</v>
      </c>
      <c r="W740" s="159"/>
      <c r="X740" s="159" t="s">
        <v>298</v>
      </c>
      <c r="Y740" s="159" t="s">
        <v>281</v>
      </c>
      <c r="Z740" s="148"/>
      <c r="AA740" s="148"/>
      <c r="AB740" s="148"/>
      <c r="AC740" s="148"/>
      <c r="AD740" s="148"/>
      <c r="AE740" s="148"/>
      <c r="AF740" s="148"/>
      <c r="AG740" s="148" t="s">
        <v>299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2" x14ac:dyDescent="0.2">
      <c r="A741" s="155"/>
      <c r="B741" s="156"/>
      <c r="C741" s="259" t="s">
        <v>969</v>
      </c>
      <c r="D741" s="260"/>
      <c r="E741" s="260"/>
      <c r="F741" s="260"/>
      <c r="G741" s="260"/>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284</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261" t="s">
        <v>970</v>
      </c>
      <c r="D742" s="262"/>
      <c r="E742" s="262"/>
      <c r="F742" s="262"/>
      <c r="G742" s="262"/>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284</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72">
        <v>142</v>
      </c>
      <c r="B743" s="173" t="s">
        <v>971</v>
      </c>
      <c r="C743" s="188" t="s">
        <v>972</v>
      </c>
      <c r="D743" s="174" t="s">
        <v>482</v>
      </c>
      <c r="E743" s="175">
        <v>7</v>
      </c>
      <c r="F743" s="176"/>
      <c r="G743" s="177">
        <f>ROUND(E743*F743,2)</f>
        <v>0</v>
      </c>
      <c r="H743" s="176"/>
      <c r="I743" s="177">
        <f>ROUND(E743*H743,2)</f>
        <v>0</v>
      </c>
      <c r="J743" s="176"/>
      <c r="K743" s="177">
        <f>ROUND(E743*J743,2)</f>
        <v>0</v>
      </c>
      <c r="L743" s="177">
        <v>21</v>
      </c>
      <c r="M743" s="177">
        <f>G743*(1+L743/100)</f>
        <v>0</v>
      </c>
      <c r="N743" s="175">
        <v>0</v>
      </c>
      <c r="O743" s="175">
        <f>ROUND(E743*N743,2)</f>
        <v>0</v>
      </c>
      <c r="P743" s="175">
        <v>0</v>
      </c>
      <c r="Q743" s="175">
        <f>ROUND(E743*P743,2)</f>
        <v>0</v>
      </c>
      <c r="R743" s="177"/>
      <c r="S743" s="177" t="s">
        <v>297</v>
      </c>
      <c r="T743" s="178" t="s">
        <v>280</v>
      </c>
      <c r="U743" s="159">
        <v>0</v>
      </c>
      <c r="V743" s="159">
        <f>ROUND(E743*U743,2)</f>
        <v>0</v>
      </c>
      <c r="W743" s="159"/>
      <c r="X743" s="159" t="s">
        <v>298</v>
      </c>
      <c r="Y743" s="159" t="s">
        <v>281</v>
      </c>
      <c r="Z743" s="148"/>
      <c r="AA743" s="148"/>
      <c r="AB743" s="148"/>
      <c r="AC743" s="148"/>
      <c r="AD743" s="148"/>
      <c r="AE743" s="148"/>
      <c r="AF743" s="148"/>
      <c r="AG743" s="148" t="s">
        <v>299</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2" x14ac:dyDescent="0.2">
      <c r="A744" s="155"/>
      <c r="B744" s="156"/>
      <c r="C744" s="259" t="s">
        <v>969</v>
      </c>
      <c r="D744" s="260"/>
      <c r="E744" s="260"/>
      <c r="F744" s="260"/>
      <c r="G744" s="260"/>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284</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261" t="s">
        <v>973</v>
      </c>
      <c r="D745" s="262"/>
      <c r="E745" s="262"/>
      <c r="F745" s="262"/>
      <c r="G745" s="262"/>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284</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79" t="str">
        <f>C745</f>
        <v>Nové dvoukřídlé dřevěné žaluziové okenice včetně rámu, kování a nátěru, dle stávajícího prvku T1.4a. Výkres D.1.1.33a.</v>
      </c>
      <c r="BB745" s="148"/>
      <c r="BC745" s="148"/>
      <c r="BD745" s="148"/>
      <c r="BE745" s="148"/>
      <c r="BF745" s="148"/>
      <c r="BG745" s="148"/>
      <c r="BH745" s="148"/>
    </row>
    <row r="746" spans="1:60" outlineLevel="1" x14ac:dyDescent="0.2">
      <c r="A746" s="172">
        <v>143</v>
      </c>
      <c r="B746" s="173" t="s">
        <v>974</v>
      </c>
      <c r="C746" s="188" t="s">
        <v>975</v>
      </c>
      <c r="D746" s="174" t="s">
        <v>482</v>
      </c>
      <c r="E746" s="175">
        <v>2</v>
      </c>
      <c r="F746" s="176"/>
      <c r="G746" s="177">
        <f>ROUND(E746*F746,2)</f>
        <v>0</v>
      </c>
      <c r="H746" s="176"/>
      <c r="I746" s="177">
        <f>ROUND(E746*H746,2)</f>
        <v>0</v>
      </c>
      <c r="J746" s="176"/>
      <c r="K746" s="177">
        <f>ROUND(E746*J746,2)</f>
        <v>0</v>
      </c>
      <c r="L746" s="177">
        <v>21</v>
      </c>
      <c r="M746" s="177">
        <f>G746*(1+L746/100)</f>
        <v>0</v>
      </c>
      <c r="N746" s="175">
        <v>0</v>
      </c>
      <c r="O746" s="175">
        <f>ROUND(E746*N746,2)</f>
        <v>0</v>
      </c>
      <c r="P746" s="175">
        <v>0</v>
      </c>
      <c r="Q746" s="175">
        <f>ROUND(E746*P746,2)</f>
        <v>0</v>
      </c>
      <c r="R746" s="177"/>
      <c r="S746" s="177" t="s">
        <v>297</v>
      </c>
      <c r="T746" s="178" t="s">
        <v>280</v>
      </c>
      <c r="U746" s="159">
        <v>0</v>
      </c>
      <c r="V746" s="159">
        <f>ROUND(E746*U746,2)</f>
        <v>0</v>
      </c>
      <c r="W746" s="159"/>
      <c r="X746" s="159" t="s">
        <v>298</v>
      </c>
      <c r="Y746" s="159" t="s">
        <v>281</v>
      </c>
      <c r="Z746" s="148"/>
      <c r="AA746" s="148"/>
      <c r="AB746" s="148"/>
      <c r="AC746" s="148"/>
      <c r="AD746" s="148"/>
      <c r="AE746" s="148"/>
      <c r="AF746" s="148"/>
      <c r="AG746" s="148" t="s">
        <v>299</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2" x14ac:dyDescent="0.2">
      <c r="A747" s="155"/>
      <c r="B747" s="156"/>
      <c r="C747" s="259" t="s">
        <v>976</v>
      </c>
      <c r="D747" s="260"/>
      <c r="E747" s="260"/>
      <c r="F747" s="260"/>
      <c r="G747" s="260"/>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284</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261" t="s">
        <v>977</v>
      </c>
      <c r="D748" s="262"/>
      <c r="E748" s="262"/>
      <c r="F748" s="262"/>
      <c r="G748" s="262"/>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284</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72">
        <v>144</v>
      </c>
      <c r="B749" s="173" t="s">
        <v>978</v>
      </c>
      <c r="C749" s="188" t="s">
        <v>946</v>
      </c>
      <c r="D749" s="174" t="s">
        <v>482</v>
      </c>
      <c r="E749" s="175">
        <v>3</v>
      </c>
      <c r="F749" s="176"/>
      <c r="G749" s="177">
        <f>ROUND(E749*F749,2)</f>
        <v>0</v>
      </c>
      <c r="H749" s="176"/>
      <c r="I749" s="177">
        <f>ROUND(E749*H749,2)</f>
        <v>0</v>
      </c>
      <c r="J749" s="176"/>
      <c r="K749" s="177">
        <f>ROUND(E749*J749,2)</f>
        <v>0</v>
      </c>
      <c r="L749" s="177">
        <v>21</v>
      </c>
      <c r="M749" s="177">
        <f>G749*(1+L749/100)</f>
        <v>0</v>
      </c>
      <c r="N749" s="175">
        <v>0</v>
      </c>
      <c r="O749" s="175">
        <f>ROUND(E749*N749,2)</f>
        <v>0</v>
      </c>
      <c r="P749" s="175">
        <v>0</v>
      </c>
      <c r="Q749" s="175">
        <f>ROUND(E749*P749,2)</f>
        <v>0</v>
      </c>
      <c r="R749" s="177"/>
      <c r="S749" s="177" t="s">
        <v>297</v>
      </c>
      <c r="T749" s="178" t="s">
        <v>280</v>
      </c>
      <c r="U749" s="159">
        <v>0</v>
      </c>
      <c r="V749" s="159">
        <f>ROUND(E749*U749,2)</f>
        <v>0</v>
      </c>
      <c r="W749" s="159"/>
      <c r="X749" s="159" t="s">
        <v>298</v>
      </c>
      <c r="Y749" s="159" t="s">
        <v>281</v>
      </c>
      <c r="Z749" s="148"/>
      <c r="AA749" s="148"/>
      <c r="AB749" s="148"/>
      <c r="AC749" s="148"/>
      <c r="AD749" s="148"/>
      <c r="AE749" s="148"/>
      <c r="AF749" s="148"/>
      <c r="AG749" s="148" t="s">
        <v>299</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2" x14ac:dyDescent="0.2">
      <c r="A750" s="155"/>
      <c r="B750" s="156"/>
      <c r="C750" s="259" t="s">
        <v>979</v>
      </c>
      <c r="D750" s="260"/>
      <c r="E750" s="260"/>
      <c r="F750" s="260"/>
      <c r="G750" s="260"/>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284</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261" t="s">
        <v>980</v>
      </c>
      <c r="D751" s="262"/>
      <c r="E751" s="262"/>
      <c r="F751" s="262"/>
      <c r="G751" s="262"/>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284</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72">
        <v>145</v>
      </c>
      <c r="B752" s="173" t="s">
        <v>981</v>
      </c>
      <c r="C752" s="188" t="s">
        <v>982</v>
      </c>
      <c r="D752" s="174" t="s">
        <v>324</v>
      </c>
      <c r="E752" s="175">
        <v>21</v>
      </c>
      <c r="F752" s="176"/>
      <c r="G752" s="177">
        <f>ROUND(E752*F752,2)</f>
        <v>0</v>
      </c>
      <c r="H752" s="176"/>
      <c r="I752" s="177">
        <f>ROUND(E752*H752,2)</f>
        <v>0</v>
      </c>
      <c r="J752" s="176"/>
      <c r="K752" s="177">
        <f>ROUND(E752*J752,2)</f>
        <v>0</v>
      </c>
      <c r="L752" s="177">
        <v>21</v>
      </c>
      <c r="M752" s="177">
        <f>G752*(1+L752/100)</f>
        <v>0</v>
      </c>
      <c r="N752" s="175">
        <v>0</v>
      </c>
      <c r="O752" s="175">
        <f>ROUND(E752*N752,2)</f>
        <v>0</v>
      </c>
      <c r="P752" s="175">
        <v>0</v>
      </c>
      <c r="Q752" s="175">
        <f>ROUND(E752*P752,2)</f>
        <v>0</v>
      </c>
      <c r="R752" s="177"/>
      <c r="S752" s="177" t="s">
        <v>297</v>
      </c>
      <c r="T752" s="178" t="s">
        <v>280</v>
      </c>
      <c r="U752" s="159">
        <v>0</v>
      </c>
      <c r="V752" s="159">
        <f>ROUND(E752*U752,2)</f>
        <v>0</v>
      </c>
      <c r="W752" s="159"/>
      <c r="X752" s="159" t="s">
        <v>298</v>
      </c>
      <c r="Y752" s="159" t="s">
        <v>281</v>
      </c>
      <c r="Z752" s="148"/>
      <c r="AA752" s="148"/>
      <c r="AB752" s="148"/>
      <c r="AC752" s="148"/>
      <c r="AD752" s="148"/>
      <c r="AE752" s="148"/>
      <c r="AF752" s="148"/>
      <c r="AG752" s="148" t="s">
        <v>299</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2" x14ac:dyDescent="0.2">
      <c r="A753" s="155"/>
      <c r="B753" s="156"/>
      <c r="C753" s="259" t="s">
        <v>983</v>
      </c>
      <c r="D753" s="260"/>
      <c r="E753" s="260"/>
      <c r="F753" s="260"/>
      <c r="G753" s="260"/>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284</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201" t="s">
        <v>984</v>
      </c>
      <c r="D754" s="161"/>
      <c r="E754" s="162"/>
      <c r="F754" s="163"/>
      <c r="G754" s="163"/>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284</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261" t="s">
        <v>985</v>
      </c>
      <c r="D755" s="262"/>
      <c r="E755" s="262"/>
      <c r="F755" s="262"/>
      <c r="G755" s="262"/>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284</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72">
        <v>146</v>
      </c>
      <c r="B756" s="173" t="s">
        <v>986</v>
      </c>
      <c r="C756" s="188" t="s">
        <v>946</v>
      </c>
      <c r="D756" s="174" t="s">
        <v>482</v>
      </c>
      <c r="E756" s="175">
        <v>2</v>
      </c>
      <c r="F756" s="176"/>
      <c r="G756" s="177">
        <f>ROUND(E756*F756,2)</f>
        <v>0</v>
      </c>
      <c r="H756" s="176"/>
      <c r="I756" s="177">
        <f>ROUND(E756*H756,2)</f>
        <v>0</v>
      </c>
      <c r="J756" s="176"/>
      <c r="K756" s="177">
        <f>ROUND(E756*J756,2)</f>
        <v>0</v>
      </c>
      <c r="L756" s="177">
        <v>21</v>
      </c>
      <c r="M756" s="177">
        <f>G756*(1+L756/100)</f>
        <v>0</v>
      </c>
      <c r="N756" s="175">
        <v>0</v>
      </c>
      <c r="O756" s="175">
        <f>ROUND(E756*N756,2)</f>
        <v>0</v>
      </c>
      <c r="P756" s="175">
        <v>0</v>
      </c>
      <c r="Q756" s="175">
        <f>ROUND(E756*P756,2)</f>
        <v>0</v>
      </c>
      <c r="R756" s="177"/>
      <c r="S756" s="177" t="s">
        <v>297</v>
      </c>
      <c r="T756" s="178" t="s">
        <v>280</v>
      </c>
      <c r="U756" s="159">
        <v>0</v>
      </c>
      <c r="V756" s="159">
        <f>ROUND(E756*U756,2)</f>
        <v>0</v>
      </c>
      <c r="W756" s="159"/>
      <c r="X756" s="159" t="s">
        <v>298</v>
      </c>
      <c r="Y756" s="159" t="s">
        <v>281</v>
      </c>
      <c r="Z756" s="148"/>
      <c r="AA756" s="148"/>
      <c r="AB756" s="148"/>
      <c r="AC756" s="148"/>
      <c r="AD756" s="148"/>
      <c r="AE756" s="148"/>
      <c r="AF756" s="148"/>
      <c r="AG756" s="148" t="s">
        <v>299</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2" x14ac:dyDescent="0.2">
      <c r="A757" s="155"/>
      <c r="B757" s="156"/>
      <c r="C757" s="259" t="s">
        <v>947</v>
      </c>
      <c r="D757" s="260"/>
      <c r="E757" s="260"/>
      <c r="F757" s="260"/>
      <c r="G757" s="260"/>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284</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201" t="s">
        <v>984</v>
      </c>
      <c r="D758" s="161"/>
      <c r="E758" s="162"/>
      <c r="F758" s="163"/>
      <c r="G758" s="163"/>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284</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261" t="s">
        <v>980</v>
      </c>
      <c r="D759" s="262"/>
      <c r="E759" s="262"/>
      <c r="F759" s="262"/>
      <c r="G759" s="262"/>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284</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72">
        <v>147</v>
      </c>
      <c r="B760" s="173" t="s">
        <v>987</v>
      </c>
      <c r="C760" s="188" t="s">
        <v>988</v>
      </c>
      <c r="D760" s="174" t="s">
        <v>324</v>
      </c>
      <c r="E760" s="175">
        <v>10</v>
      </c>
      <c r="F760" s="176"/>
      <c r="G760" s="177">
        <f>ROUND(E760*F760,2)</f>
        <v>0</v>
      </c>
      <c r="H760" s="176"/>
      <c r="I760" s="177">
        <f>ROUND(E760*H760,2)</f>
        <v>0</v>
      </c>
      <c r="J760" s="176"/>
      <c r="K760" s="177">
        <f>ROUND(E760*J760,2)</f>
        <v>0</v>
      </c>
      <c r="L760" s="177">
        <v>21</v>
      </c>
      <c r="M760" s="177">
        <f>G760*(1+L760/100)</f>
        <v>0</v>
      </c>
      <c r="N760" s="175">
        <v>0</v>
      </c>
      <c r="O760" s="175">
        <f>ROUND(E760*N760,2)</f>
        <v>0</v>
      </c>
      <c r="P760" s="175">
        <v>0</v>
      </c>
      <c r="Q760" s="175">
        <f>ROUND(E760*P760,2)</f>
        <v>0</v>
      </c>
      <c r="R760" s="177"/>
      <c r="S760" s="177" t="s">
        <v>297</v>
      </c>
      <c r="T760" s="178" t="s">
        <v>280</v>
      </c>
      <c r="U760" s="159">
        <v>0</v>
      </c>
      <c r="V760" s="159">
        <f>ROUND(E760*U760,2)</f>
        <v>0</v>
      </c>
      <c r="W760" s="159"/>
      <c r="X760" s="159" t="s">
        <v>298</v>
      </c>
      <c r="Y760" s="159" t="s">
        <v>281</v>
      </c>
      <c r="Z760" s="148"/>
      <c r="AA760" s="148"/>
      <c r="AB760" s="148"/>
      <c r="AC760" s="148"/>
      <c r="AD760" s="148"/>
      <c r="AE760" s="148"/>
      <c r="AF760" s="148"/>
      <c r="AG760" s="148" t="s">
        <v>299</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2" x14ac:dyDescent="0.2">
      <c r="A761" s="155"/>
      <c r="B761" s="156"/>
      <c r="C761" s="259" t="s">
        <v>989</v>
      </c>
      <c r="D761" s="260"/>
      <c r="E761" s="260"/>
      <c r="F761" s="260"/>
      <c r="G761" s="260"/>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284</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261" t="s">
        <v>985</v>
      </c>
      <c r="D762" s="262"/>
      <c r="E762" s="262"/>
      <c r="F762" s="262"/>
      <c r="G762" s="262"/>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284</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198" t="s">
        <v>990</v>
      </c>
      <c r="D763" s="193"/>
      <c r="E763" s="194">
        <v>10</v>
      </c>
      <c r="F763" s="159"/>
      <c r="G763" s="15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329</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72">
        <v>148</v>
      </c>
      <c r="B764" s="173" t="s">
        <v>991</v>
      </c>
      <c r="C764" s="188" t="s">
        <v>946</v>
      </c>
      <c r="D764" s="174" t="s">
        <v>482</v>
      </c>
      <c r="E764" s="175">
        <v>1</v>
      </c>
      <c r="F764" s="176"/>
      <c r="G764" s="177">
        <f>ROUND(E764*F764,2)</f>
        <v>0</v>
      </c>
      <c r="H764" s="176"/>
      <c r="I764" s="177">
        <f>ROUND(E764*H764,2)</f>
        <v>0</v>
      </c>
      <c r="J764" s="176"/>
      <c r="K764" s="177">
        <f>ROUND(E764*J764,2)</f>
        <v>0</v>
      </c>
      <c r="L764" s="177">
        <v>21</v>
      </c>
      <c r="M764" s="177">
        <f>G764*(1+L764/100)</f>
        <v>0</v>
      </c>
      <c r="N764" s="175">
        <v>0</v>
      </c>
      <c r="O764" s="175">
        <f>ROUND(E764*N764,2)</f>
        <v>0</v>
      </c>
      <c r="P764" s="175">
        <v>0</v>
      </c>
      <c r="Q764" s="175">
        <f>ROUND(E764*P764,2)</f>
        <v>0</v>
      </c>
      <c r="R764" s="177"/>
      <c r="S764" s="177" t="s">
        <v>297</v>
      </c>
      <c r="T764" s="178" t="s">
        <v>280</v>
      </c>
      <c r="U764" s="159">
        <v>0</v>
      </c>
      <c r="V764" s="159">
        <f>ROUND(E764*U764,2)</f>
        <v>0</v>
      </c>
      <c r="W764" s="159"/>
      <c r="X764" s="159" t="s">
        <v>298</v>
      </c>
      <c r="Y764" s="159" t="s">
        <v>281</v>
      </c>
      <c r="Z764" s="148"/>
      <c r="AA764" s="148"/>
      <c r="AB764" s="148"/>
      <c r="AC764" s="148"/>
      <c r="AD764" s="148"/>
      <c r="AE764" s="148"/>
      <c r="AF764" s="148"/>
      <c r="AG764" s="148" t="s">
        <v>299</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x14ac:dyDescent="0.2">
      <c r="A765" s="155"/>
      <c r="B765" s="156"/>
      <c r="C765" s="259" t="s">
        <v>992</v>
      </c>
      <c r="D765" s="260"/>
      <c r="E765" s="260"/>
      <c r="F765" s="260"/>
      <c r="G765" s="260"/>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284</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261" t="s">
        <v>980</v>
      </c>
      <c r="D766" s="262"/>
      <c r="E766" s="262"/>
      <c r="F766" s="262"/>
      <c r="G766" s="262"/>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284</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72">
        <v>149</v>
      </c>
      <c r="B767" s="173" t="s">
        <v>993</v>
      </c>
      <c r="C767" s="188" t="s">
        <v>994</v>
      </c>
      <c r="D767" s="174" t="s">
        <v>324</v>
      </c>
      <c r="E767" s="175">
        <v>17</v>
      </c>
      <c r="F767" s="176"/>
      <c r="G767" s="177">
        <f>ROUND(E767*F767,2)</f>
        <v>0</v>
      </c>
      <c r="H767" s="176"/>
      <c r="I767" s="177">
        <f>ROUND(E767*H767,2)</f>
        <v>0</v>
      </c>
      <c r="J767" s="176"/>
      <c r="K767" s="177">
        <f>ROUND(E767*J767,2)</f>
        <v>0</v>
      </c>
      <c r="L767" s="177">
        <v>21</v>
      </c>
      <c r="M767" s="177">
        <f>G767*(1+L767/100)</f>
        <v>0</v>
      </c>
      <c r="N767" s="175">
        <v>0</v>
      </c>
      <c r="O767" s="175">
        <f>ROUND(E767*N767,2)</f>
        <v>0</v>
      </c>
      <c r="P767" s="175">
        <v>0</v>
      </c>
      <c r="Q767" s="175">
        <f>ROUND(E767*P767,2)</f>
        <v>0</v>
      </c>
      <c r="R767" s="177"/>
      <c r="S767" s="177" t="s">
        <v>297</v>
      </c>
      <c r="T767" s="178" t="s">
        <v>280</v>
      </c>
      <c r="U767" s="159">
        <v>0</v>
      </c>
      <c r="V767" s="159">
        <f>ROUND(E767*U767,2)</f>
        <v>0</v>
      </c>
      <c r="W767" s="159"/>
      <c r="X767" s="159" t="s">
        <v>298</v>
      </c>
      <c r="Y767" s="159" t="s">
        <v>281</v>
      </c>
      <c r="Z767" s="148"/>
      <c r="AA767" s="148"/>
      <c r="AB767" s="148"/>
      <c r="AC767" s="148"/>
      <c r="AD767" s="148"/>
      <c r="AE767" s="148"/>
      <c r="AF767" s="148"/>
      <c r="AG767" s="148" t="s">
        <v>299</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x14ac:dyDescent="0.2">
      <c r="A768" s="155"/>
      <c r="B768" s="156"/>
      <c r="C768" s="259" t="s">
        <v>995</v>
      </c>
      <c r="D768" s="260"/>
      <c r="E768" s="260"/>
      <c r="F768" s="260"/>
      <c r="G768" s="260"/>
      <c r="H768" s="159"/>
      <c r="I768" s="159"/>
      <c r="J768" s="159"/>
      <c r="K768" s="159"/>
      <c r="L768" s="159"/>
      <c r="M768" s="159"/>
      <c r="N768" s="158"/>
      <c r="O768" s="158"/>
      <c r="P768" s="158"/>
      <c r="Q768" s="158"/>
      <c r="R768" s="159"/>
      <c r="S768" s="159"/>
      <c r="T768" s="159"/>
      <c r="U768" s="159"/>
      <c r="V768" s="159"/>
      <c r="W768" s="159"/>
      <c r="X768" s="159"/>
      <c r="Y768" s="159"/>
      <c r="Z768" s="148"/>
      <c r="AA768" s="148"/>
      <c r="AB768" s="148"/>
      <c r="AC768" s="148"/>
      <c r="AD768" s="148"/>
      <c r="AE768" s="148"/>
      <c r="AF768" s="148"/>
      <c r="AG768" s="148" t="s">
        <v>284</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261" t="s">
        <v>985</v>
      </c>
      <c r="D769" s="262"/>
      <c r="E769" s="262"/>
      <c r="F769" s="262"/>
      <c r="G769" s="262"/>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284</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72">
        <v>150</v>
      </c>
      <c r="B770" s="173" t="s">
        <v>996</v>
      </c>
      <c r="C770" s="188" t="s">
        <v>946</v>
      </c>
      <c r="D770" s="174" t="s">
        <v>482</v>
      </c>
      <c r="E770" s="175">
        <v>0</v>
      </c>
      <c r="F770" s="176"/>
      <c r="G770" s="177">
        <f>ROUND(E770*F770,2)</f>
        <v>0</v>
      </c>
      <c r="H770" s="176"/>
      <c r="I770" s="177">
        <f>ROUND(E770*H770,2)</f>
        <v>0</v>
      </c>
      <c r="J770" s="176"/>
      <c r="K770" s="177">
        <f>ROUND(E770*J770,2)</f>
        <v>0</v>
      </c>
      <c r="L770" s="177">
        <v>21</v>
      </c>
      <c r="M770" s="177">
        <f>G770*(1+L770/100)</f>
        <v>0</v>
      </c>
      <c r="N770" s="175">
        <v>0</v>
      </c>
      <c r="O770" s="175">
        <f>ROUND(E770*N770,2)</f>
        <v>0</v>
      </c>
      <c r="P770" s="175">
        <v>0</v>
      </c>
      <c r="Q770" s="175">
        <f>ROUND(E770*P770,2)</f>
        <v>0</v>
      </c>
      <c r="R770" s="177"/>
      <c r="S770" s="177" t="s">
        <v>297</v>
      </c>
      <c r="T770" s="178" t="s">
        <v>280</v>
      </c>
      <c r="U770" s="159">
        <v>0</v>
      </c>
      <c r="V770" s="159">
        <f>ROUND(E770*U770,2)</f>
        <v>0</v>
      </c>
      <c r="W770" s="159"/>
      <c r="X770" s="159" t="s">
        <v>298</v>
      </c>
      <c r="Y770" s="159" t="s">
        <v>281</v>
      </c>
      <c r="Z770" s="148"/>
      <c r="AA770" s="148"/>
      <c r="AB770" s="148"/>
      <c r="AC770" s="148"/>
      <c r="AD770" s="148"/>
      <c r="AE770" s="148"/>
      <c r="AF770" s="148"/>
      <c r="AG770" s="148" t="s">
        <v>299</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2" x14ac:dyDescent="0.2">
      <c r="A771" s="155"/>
      <c r="B771" s="156"/>
      <c r="C771" s="259" t="s">
        <v>997</v>
      </c>
      <c r="D771" s="260"/>
      <c r="E771" s="260"/>
      <c r="F771" s="260"/>
      <c r="G771" s="260"/>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284</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261" t="s">
        <v>980</v>
      </c>
      <c r="D772" s="262"/>
      <c r="E772" s="262"/>
      <c r="F772" s="262"/>
      <c r="G772" s="262"/>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284</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72">
        <v>151</v>
      </c>
      <c r="B773" s="173" t="s">
        <v>998</v>
      </c>
      <c r="C773" s="188" t="s">
        <v>999</v>
      </c>
      <c r="D773" s="174" t="s">
        <v>324</v>
      </c>
      <c r="E773" s="175">
        <v>13</v>
      </c>
      <c r="F773" s="176"/>
      <c r="G773" s="177">
        <f>ROUND(E773*F773,2)</f>
        <v>0</v>
      </c>
      <c r="H773" s="176"/>
      <c r="I773" s="177">
        <f>ROUND(E773*H773,2)</f>
        <v>0</v>
      </c>
      <c r="J773" s="176"/>
      <c r="K773" s="177">
        <f>ROUND(E773*J773,2)</f>
        <v>0</v>
      </c>
      <c r="L773" s="177">
        <v>21</v>
      </c>
      <c r="M773" s="177">
        <f>G773*(1+L773/100)</f>
        <v>0</v>
      </c>
      <c r="N773" s="175">
        <v>0</v>
      </c>
      <c r="O773" s="175">
        <f>ROUND(E773*N773,2)</f>
        <v>0</v>
      </c>
      <c r="P773" s="175">
        <v>0</v>
      </c>
      <c r="Q773" s="175">
        <f>ROUND(E773*P773,2)</f>
        <v>0</v>
      </c>
      <c r="R773" s="177"/>
      <c r="S773" s="177" t="s">
        <v>297</v>
      </c>
      <c r="T773" s="178" t="s">
        <v>280</v>
      </c>
      <c r="U773" s="159">
        <v>0</v>
      </c>
      <c r="V773" s="159">
        <f>ROUND(E773*U773,2)</f>
        <v>0</v>
      </c>
      <c r="W773" s="159"/>
      <c r="X773" s="159" t="s">
        <v>298</v>
      </c>
      <c r="Y773" s="159" t="s">
        <v>281</v>
      </c>
      <c r="Z773" s="148"/>
      <c r="AA773" s="148"/>
      <c r="AB773" s="148"/>
      <c r="AC773" s="148"/>
      <c r="AD773" s="148"/>
      <c r="AE773" s="148"/>
      <c r="AF773" s="148"/>
      <c r="AG773" s="148" t="s">
        <v>299</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2" x14ac:dyDescent="0.2">
      <c r="A774" s="155"/>
      <c r="B774" s="156"/>
      <c r="C774" s="259" t="s">
        <v>1000</v>
      </c>
      <c r="D774" s="260"/>
      <c r="E774" s="260"/>
      <c r="F774" s="260"/>
      <c r="G774" s="260"/>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284</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261" t="s">
        <v>985</v>
      </c>
      <c r="D775" s="262"/>
      <c r="E775" s="262"/>
      <c r="F775" s="262"/>
      <c r="G775" s="262"/>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284</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72">
        <v>152</v>
      </c>
      <c r="B776" s="173" t="s">
        <v>1001</v>
      </c>
      <c r="C776" s="188" t="s">
        <v>1002</v>
      </c>
      <c r="D776" s="174" t="s">
        <v>1003</v>
      </c>
      <c r="E776" s="175">
        <v>1</v>
      </c>
      <c r="F776" s="176"/>
      <c r="G776" s="177">
        <f>ROUND(E776*F776,2)</f>
        <v>0</v>
      </c>
      <c r="H776" s="176"/>
      <c r="I776" s="177">
        <f>ROUND(E776*H776,2)</f>
        <v>0</v>
      </c>
      <c r="J776" s="176"/>
      <c r="K776" s="177">
        <f>ROUND(E776*J776,2)</f>
        <v>0</v>
      </c>
      <c r="L776" s="177">
        <v>21</v>
      </c>
      <c r="M776" s="177">
        <f>G776*(1+L776/100)</f>
        <v>0</v>
      </c>
      <c r="N776" s="175">
        <v>0</v>
      </c>
      <c r="O776" s="175">
        <f>ROUND(E776*N776,2)</f>
        <v>0</v>
      </c>
      <c r="P776" s="175">
        <v>0</v>
      </c>
      <c r="Q776" s="175">
        <f>ROUND(E776*P776,2)</f>
        <v>0</v>
      </c>
      <c r="R776" s="177"/>
      <c r="S776" s="177" t="s">
        <v>297</v>
      </c>
      <c r="T776" s="178" t="s">
        <v>280</v>
      </c>
      <c r="U776" s="159">
        <v>0</v>
      </c>
      <c r="V776" s="159">
        <f>ROUND(E776*U776,2)</f>
        <v>0</v>
      </c>
      <c r="W776" s="159"/>
      <c r="X776" s="159" t="s">
        <v>298</v>
      </c>
      <c r="Y776" s="159" t="s">
        <v>281</v>
      </c>
      <c r="Z776" s="148"/>
      <c r="AA776" s="148"/>
      <c r="AB776" s="148"/>
      <c r="AC776" s="148"/>
      <c r="AD776" s="148"/>
      <c r="AE776" s="148"/>
      <c r="AF776" s="148"/>
      <c r="AG776" s="148" t="s">
        <v>299</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v>153</v>
      </c>
      <c r="B777" s="156" t="s">
        <v>1004</v>
      </c>
      <c r="C777" s="200" t="s">
        <v>1005</v>
      </c>
      <c r="D777" s="157" t="s">
        <v>0</v>
      </c>
      <c r="E777" s="197"/>
      <c r="F777" s="160"/>
      <c r="G777" s="159">
        <f>ROUND(E777*F777,2)</f>
        <v>0</v>
      </c>
      <c r="H777" s="160"/>
      <c r="I777" s="159">
        <f>ROUND(E777*H777,2)</f>
        <v>0</v>
      </c>
      <c r="J777" s="160"/>
      <c r="K777" s="159">
        <f>ROUND(E777*J777,2)</f>
        <v>0</v>
      </c>
      <c r="L777" s="159">
        <v>21</v>
      </c>
      <c r="M777" s="159">
        <f>G777*(1+L777/100)</f>
        <v>0</v>
      </c>
      <c r="N777" s="158">
        <v>0</v>
      </c>
      <c r="O777" s="158">
        <f>ROUND(E777*N777,2)</f>
        <v>0</v>
      </c>
      <c r="P777" s="158">
        <v>0</v>
      </c>
      <c r="Q777" s="158">
        <f>ROUND(E777*P777,2)</f>
        <v>0</v>
      </c>
      <c r="R777" s="159" t="s">
        <v>1006</v>
      </c>
      <c r="S777" s="159" t="s">
        <v>279</v>
      </c>
      <c r="T777" s="159" t="s">
        <v>279</v>
      </c>
      <c r="U777" s="159">
        <v>0</v>
      </c>
      <c r="V777" s="159">
        <f>ROUND(E777*U777,2)</f>
        <v>0</v>
      </c>
      <c r="W777" s="159"/>
      <c r="X777" s="159" t="s">
        <v>902</v>
      </c>
      <c r="Y777" s="159" t="s">
        <v>281</v>
      </c>
      <c r="Z777" s="148"/>
      <c r="AA777" s="148"/>
      <c r="AB777" s="148"/>
      <c r="AC777" s="148"/>
      <c r="AD777" s="148"/>
      <c r="AE777" s="148"/>
      <c r="AF777" s="148"/>
      <c r="AG777" s="148" t="s">
        <v>903</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2" x14ac:dyDescent="0.2">
      <c r="A778" s="155"/>
      <c r="B778" s="156"/>
      <c r="C778" s="272" t="s">
        <v>931</v>
      </c>
      <c r="D778" s="273"/>
      <c r="E778" s="273"/>
      <c r="F778" s="273"/>
      <c r="G778" s="273"/>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327</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55">
        <v>154</v>
      </c>
      <c r="B779" s="156" t="s">
        <v>1007</v>
      </c>
      <c r="C779" s="200" t="s">
        <v>1008</v>
      </c>
      <c r="D779" s="157" t="s">
        <v>0</v>
      </c>
      <c r="E779" s="197"/>
      <c r="F779" s="160"/>
      <c r="G779" s="159">
        <f>ROUND(E779*F779,2)</f>
        <v>0</v>
      </c>
      <c r="H779" s="160"/>
      <c r="I779" s="159">
        <f>ROUND(E779*H779,2)</f>
        <v>0</v>
      </c>
      <c r="J779" s="160"/>
      <c r="K779" s="159">
        <f>ROUND(E779*J779,2)</f>
        <v>0</v>
      </c>
      <c r="L779" s="159">
        <v>21</v>
      </c>
      <c r="M779" s="159">
        <f>G779*(1+L779/100)</f>
        <v>0</v>
      </c>
      <c r="N779" s="158">
        <v>0</v>
      </c>
      <c r="O779" s="158">
        <f>ROUND(E779*N779,2)</f>
        <v>0</v>
      </c>
      <c r="P779" s="158">
        <v>0</v>
      </c>
      <c r="Q779" s="158">
        <f>ROUND(E779*P779,2)</f>
        <v>0</v>
      </c>
      <c r="R779" s="159" t="s">
        <v>1006</v>
      </c>
      <c r="S779" s="159" t="s">
        <v>279</v>
      </c>
      <c r="T779" s="159" t="s">
        <v>279</v>
      </c>
      <c r="U779" s="159">
        <v>0</v>
      </c>
      <c r="V779" s="159">
        <f>ROUND(E779*U779,2)</f>
        <v>0</v>
      </c>
      <c r="W779" s="159"/>
      <c r="X779" s="159" t="s">
        <v>902</v>
      </c>
      <c r="Y779" s="159" t="s">
        <v>281</v>
      </c>
      <c r="Z779" s="148"/>
      <c r="AA779" s="148"/>
      <c r="AB779" s="148"/>
      <c r="AC779" s="148"/>
      <c r="AD779" s="148"/>
      <c r="AE779" s="148"/>
      <c r="AF779" s="148"/>
      <c r="AG779" s="148" t="s">
        <v>903</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2" x14ac:dyDescent="0.2">
      <c r="A780" s="155"/>
      <c r="B780" s="156"/>
      <c r="C780" s="272" t="s">
        <v>931</v>
      </c>
      <c r="D780" s="273"/>
      <c r="E780" s="273"/>
      <c r="F780" s="273"/>
      <c r="G780" s="273"/>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327</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x14ac:dyDescent="0.2">
      <c r="A781" s="165" t="s">
        <v>274</v>
      </c>
      <c r="B781" s="166" t="s">
        <v>195</v>
      </c>
      <c r="C781" s="187" t="s">
        <v>196</v>
      </c>
      <c r="D781" s="167"/>
      <c r="E781" s="168"/>
      <c r="F781" s="169"/>
      <c r="G781" s="169">
        <f>SUMIF(AG782:AG806,"&lt;&gt;NOR",G782:G806)</f>
        <v>0</v>
      </c>
      <c r="H781" s="169"/>
      <c r="I781" s="169">
        <f>SUM(I782:I806)</f>
        <v>0</v>
      </c>
      <c r="J781" s="169"/>
      <c r="K781" s="169">
        <f>SUM(K782:K806)</f>
        <v>0</v>
      </c>
      <c r="L781" s="169"/>
      <c r="M781" s="169">
        <f>SUM(M782:M806)</f>
        <v>0</v>
      </c>
      <c r="N781" s="168"/>
      <c r="O781" s="168">
        <f>SUM(O782:O806)</f>
        <v>1.62</v>
      </c>
      <c r="P781" s="168"/>
      <c r="Q781" s="168">
        <f>SUM(Q782:Q806)</f>
        <v>0</v>
      </c>
      <c r="R781" s="169"/>
      <c r="S781" s="169"/>
      <c r="T781" s="170"/>
      <c r="U781" s="164"/>
      <c r="V781" s="164">
        <f>SUM(V782:V806)</f>
        <v>0</v>
      </c>
      <c r="W781" s="164"/>
      <c r="X781" s="164"/>
      <c r="Y781" s="164"/>
      <c r="AG781" t="s">
        <v>275</v>
      </c>
    </row>
    <row r="782" spans="1:60" outlineLevel="1" x14ac:dyDescent="0.2">
      <c r="A782" s="172">
        <v>155</v>
      </c>
      <c r="B782" s="173" t="s">
        <v>1009</v>
      </c>
      <c r="C782" s="188" t="s">
        <v>1010</v>
      </c>
      <c r="D782" s="174" t="s">
        <v>1011</v>
      </c>
      <c r="E782" s="175">
        <v>770.00319999999999</v>
      </c>
      <c r="F782" s="176"/>
      <c r="G782" s="177">
        <f>ROUND(E782*F782,2)</f>
        <v>0</v>
      </c>
      <c r="H782" s="176"/>
      <c r="I782" s="177">
        <f>ROUND(E782*H782,2)</f>
        <v>0</v>
      </c>
      <c r="J782" s="176"/>
      <c r="K782" s="177">
        <f>ROUND(E782*J782,2)</f>
        <v>0</v>
      </c>
      <c r="L782" s="177">
        <v>21</v>
      </c>
      <c r="M782" s="177">
        <f>G782*(1+L782/100)</f>
        <v>0</v>
      </c>
      <c r="N782" s="175">
        <v>1.0499999999999999E-3</v>
      </c>
      <c r="O782" s="175">
        <f>ROUND(E782*N782,2)</f>
        <v>0.81</v>
      </c>
      <c r="P782" s="175">
        <v>0</v>
      </c>
      <c r="Q782" s="175">
        <f>ROUND(E782*P782,2)</f>
        <v>0</v>
      </c>
      <c r="R782" s="177" t="s">
        <v>914</v>
      </c>
      <c r="S782" s="177" t="s">
        <v>279</v>
      </c>
      <c r="T782" s="178" t="s">
        <v>279</v>
      </c>
      <c r="U782" s="159">
        <v>0</v>
      </c>
      <c r="V782" s="159">
        <f>ROUND(E782*U782,2)</f>
        <v>0</v>
      </c>
      <c r="W782" s="159"/>
      <c r="X782" s="159" t="s">
        <v>486</v>
      </c>
      <c r="Y782" s="159" t="s">
        <v>281</v>
      </c>
      <c r="Z782" s="148"/>
      <c r="AA782" s="148"/>
      <c r="AB782" s="148"/>
      <c r="AC782" s="148"/>
      <c r="AD782" s="148"/>
      <c r="AE782" s="148"/>
      <c r="AF782" s="148"/>
      <c r="AG782" s="148" t="s">
        <v>487</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x14ac:dyDescent="0.2">
      <c r="A783" s="155"/>
      <c r="B783" s="156"/>
      <c r="C783" s="198" t="s">
        <v>427</v>
      </c>
      <c r="D783" s="193"/>
      <c r="E783" s="194"/>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329</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198" t="s">
        <v>1012</v>
      </c>
      <c r="D784" s="193"/>
      <c r="E784" s="194"/>
      <c r="F784" s="159"/>
      <c r="G784" s="159"/>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329</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198" t="s">
        <v>1013</v>
      </c>
      <c r="D785" s="193"/>
      <c r="E785" s="194">
        <v>594.64300000000003</v>
      </c>
      <c r="F785" s="159"/>
      <c r="G785" s="159"/>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329</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3" x14ac:dyDescent="0.2">
      <c r="A786" s="155"/>
      <c r="B786" s="156"/>
      <c r="C786" s="198" t="s">
        <v>1014</v>
      </c>
      <c r="D786" s="193"/>
      <c r="E786" s="194">
        <v>74.924999999999997</v>
      </c>
      <c r="F786" s="159"/>
      <c r="G786" s="15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329</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198" t="s">
        <v>1015</v>
      </c>
      <c r="D787" s="193"/>
      <c r="E787" s="194">
        <v>100.43519999999999</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329</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5"/>
      <c r="B788" s="156"/>
      <c r="C788" s="199" t="s">
        <v>341</v>
      </c>
      <c r="D788" s="195"/>
      <c r="E788" s="196">
        <v>770.00319999999999</v>
      </c>
      <c r="F788" s="159"/>
      <c r="G788" s="15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329</v>
      </c>
      <c r="AH788" s="148">
        <v>1</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72">
        <v>156</v>
      </c>
      <c r="B789" s="173" t="s">
        <v>1016</v>
      </c>
      <c r="C789" s="188" t="s">
        <v>1017</v>
      </c>
      <c r="D789" s="174" t="s">
        <v>1011</v>
      </c>
      <c r="E789" s="175">
        <v>770.00319999999999</v>
      </c>
      <c r="F789" s="176"/>
      <c r="G789" s="177">
        <f>ROUND(E789*F789,2)</f>
        <v>0</v>
      </c>
      <c r="H789" s="176"/>
      <c r="I789" s="177">
        <f>ROUND(E789*H789,2)</f>
        <v>0</v>
      </c>
      <c r="J789" s="176"/>
      <c r="K789" s="177">
        <f>ROUND(E789*J789,2)</f>
        <v>0</v>
      </c>
      <c r="L789" s="177">
        <v>21</v>
      </c>
      <c r="M789" s="177">
        <f>G789*(1+L789/100)</f>
        <v>0</v>
      </c>
      <c r="N789" s="175">
        <v>1.0499999999999999E-3</v>
      </c>
      <c r="O789" s="175">
        <f>ROUND(E789*N789,2)</f>
        <v>0.81</v>
      </c>
      <c r="P789" s="175">
        <v>0</v>
      </c>
      <c r="Q789" s="175">
        <f>ROUND(E789*P789,2)</f>
        <v>0</v>
      </c>
      <c r="R789" s="177" t="s">
        <v>914</v>
      </c>
      <c r="S789" s="177" t="s">
        <v>279</v>
      </c>
      <c r="T789" s="178" t="s">
        <v>279</v>
      </c>
      <c r="U789" s="159">
        <v>0</v>
      </c>
      <c r="V789" s="159">
        <f>ROUND(E789*U789,2)</f>
        <v>0</v>
      </c>
      <c r="W789" s="159"/>
      <c r="X789" s="159" t="s">
        <v>486</v>
      </c>
      <c r="Y789" s="159" t="s">
        <v>281</v>
      </c>
      <c r="Z789" s="148"/>
      <c r="AA789" s="148"/>
      <c r="AB789" s="148"/>
      <c r="AC789" s="148"/>
      <c r="AD789" s="148"/>
      <c r="AE789" s="148"/>
      <c r="AF789" s="148"/>
      <c r="AG789" s="148" t="s">
        <v>487</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5"/>
      <c r="B790" s="156"/>
      <c r="C790" s="198" t="s">
        <v>427</v>
      </c>
      <c r="D790" s="193"/>
      <c r="E790" s="194"/>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329</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198" t="s">
        <v>1012</v>
      </c>
      <c r="D791" s="193"/>
      <c r="E791" s="194"/>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329</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5"/>
      <c r="B792" s="156"/>
      <c r="C792" s="198" t="s">
        <v>1013</v>
      </c>
      <c r="D792" s="193"/>
      <c r="E792" s="194">
        <v>594.64300000000003</v>
      </c>
      <c r="F792" s="159"/>
      <c r="G792" s="159"/>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329</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5"/>
      <c r="B793" s="156"/>
      <c r="C793" s="198" t="s">
        <v>1014</v>
      </c>
      <c r="D793" s="193"/>
      <c r="E793" s="194">
        <v>74.924999999999997</v>
      </c>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329</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8" t="s">
        <v>1015</v>
      </c>
      <c r="D794" s="193"/>
      <c r="E794" s="194">
        <v>100.43519999999999</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329</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199" t="s">
        <v>341</v>
      </c>
      <c r="D795" s="195"/>
      <c r="E795" s="196">
        <v>770.00319999999999</v>
      </c>
      <c r="F795" s="159"/>
      <c r="G795" s="15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329</v>
      </c>
      <c r="AH795" s="148">
        <v>1</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72">
        <v>157</v>
      </c>
      <c r="B796" s="173" t="s">
        <v>1018</v>
      </c>
      <c r="C796" s="188" t="s">
        <v>1019</v>
      </c>
      <c r="D796" s="174" t="s">
        <v>1011</v>
      </c>
      <c r="E796" s="175">
        <v>1540.0064</v>
      </c>
      <c r="F796" s="176"/>
      <c r="G796" s="177">
        <f>ROUND(E796*F796,2)</f>
        <v>0</v>
      </c>
      <c r="H796" s="176"/>
      <c r="I796" s="177">
        <f>ROUND(E796*H796,2)</f>
        <v>0</v>
      </c>
      <c r="J796" s="176"/>
      <c r="K796" s="177">
        <f>ROUND(E796*J796,2)</f>
        <v>0</v>
      </c>
      <c r="L796" s="177">
        <v>21</v>
      </c>
      <c r="M796" s="177">
        <f>G796*(1+L796/100)</f>
        <v>0</v>
      </c>
      <c r="N796" s="175">
        <v>0</v>
      </c>
      <c r="O796" s="175">
        <f>ROUND(E796*N796,2)</f>
        <v>0</v>
      </c>
      <c r="P796" s="175">
        <v>0</v>
      </c>
      <c r="Q796" s="175">
        <f>ROUND(E796*P796,2)</f>
        <v>0</v>
      </c>
      <c r="R796" s="177"/>
      <c r="S796" s="177" t="s">
        <v>297</v>
      </c>
      <c r="T796" s="178" t="s">
        <v>280</v>
      </c>
      <c r="U796" s="159">
        <v>0</v>
      </c>
      <c r="V796" s="159">
        <f>ROUND(E796*U796,2)</f>
        <v>0</v>
      </c>
      <c r="W796" s="159"/>
      <c r="X796" s="159" t="s">
        <v>499</v>
      </c>
      <c r="Y796" s="159" t="s">
        <v>281</v>
      </c>
      <c r="Z796" s="148"/>
      <c r="AA796" s="148"/>
      <c r="AB796" s="148"/>
      <c r="AC796" s="148"/>
      <c r="AD796" s="148"/>
      <c r="AE796" s="148"/>
      <c r="AF796" s="148"/>
      <c r="AG796" s="148" t="s">
        <v>500</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198" t="s">
        <v>427</v>
      </c>
      <c r="D797" s="193"/>
      <c r="E797" s="194"/>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329</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198" t="s">
        <v>1020</v>
      </c>
      <c r="D798" s="193"/>
      <c r="E798" s="194"/>
      <c r="F798" s="159"/>
      <c r="G798" s="15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329</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8" t="s">
        <v>1021</v>
      </c>
      <c r="D799" s="193"/>
      <c r="E799" s="194">
        <v>1189.2860000000001</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329</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3" x14ac:dyDescent="0.2">
      <c r="A800" s="155"/>
      <c r="B800" s="156"/>
      <c r="C800" s="198" t="s">
        <v>1022</v>
      </c>
      <c r="D800" s="193"/>
      <c r="E800" s="194">
        <v>149.85</v>
      </c>
      <c r="F800" s="159"/>
      <c r="G800" s="159"/>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329</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x14ac:dyDescent="0.2">
      <c r="A801" s="155"/>
      <c r="B801" s="156"/>
      <c r="C801" s="198" t="s">
        <v>1023</v>
      </c>
      <c r="D801" s="193"/>
      <c r="E801" s="194">
        <v>200.87039999999999</v>
      </c>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329</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199" t="s">
        <v>341</v>
      </c>
      <c r="D802" s="195"/>
      <c r="E802" s="196">
        <v>1540.0064</v>
      </c>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329</v>
      </c>
      <c r="AH802" s="148">
        <v>1</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v>158</v>
      </c>
      <c r="B803" s="156" t="s">
        <v>1024</v>
      </c>
      <c r="C803" s="200" t="s">
        <v>1025</v>
      </c>
      <c r="D803" s="157" t="s">
        <v>0</v>
      </c>
      <c r="E803" s="197"/>
      <c r="F803" s="160"/>
      <c r="G803" s="159">
        <f>ROUND(E803*F803,2)</f>
        <v>0</v>
      </c>
      <c r="H803" s="160"/>
      <c r="I803" s="159">
        <f>ROUND(E803*H803,2)</f>
        <v>0</v>
      </c>
      <c r="J803" s="160"/>
      <c r="K803" s="159">
        <f>ROUND(E803*J803,2)</f>
        <v>0</v>
      </c>
      <c r="L803" s="159">
        <v>21</v>
      </c>
      <c r="M803" s="159">
        <f>G803*(1+L803/100)</f>
        <v>0</v>
      </c>
      <c r="N803" s="158">
        <v>0</v>
      </c>
      <c r="O803" s="158">
        <f>ROUND(E803*N803,2)</f>
        <v>0</v>
      </c>
      <c r="P803" s="158">
        <v>0</v>
      </c>
      <c r="Q803" s="158">
        <f>ROUND(E803*P803,2)</f>
        <v>0</v>
      </c>
      <c r="R803" s="159" t="s">
        <v>1026</v>
      </c>
      <c r="S803" s="159" t="s">
        <v>279</v>
      </c>
      <c r="T803" s="159" t="s">
        <v>279</v>
      </c>
      <c r="U803" s="159">
        <v>0</v>
      </c>
      <c r="V803" s="159">
        <f>ROUND(E803*U803,2)</f>
        <v>0</v>
      </c>
      <c r="W803" s="159"/>
      <c r="X803" s="159" t="s">
        <v>902</v>
      </c>
      <c r="Y803" s="159" t="s">
        <v>281</v>
      </c>
      <c r="Z803" s="148"/>
      <c r="AA803" s="148"/>
      <c r="AB803" s="148"/>
      <c r="AC803" s="148"/>
      <c r="AD803" s="148"/>
      <c r="AE803" s="148"/>
      <c r="AF803" s="148"/>
      <c r="AG803" s="148" t="s">
        <v>903</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2" x14ac:dyDescent="0.2">
      <c r="A804" s="155"/>
      <c r="B804" s="156"/>
      <c r="C804" s="272" t="s">
        <v>931</v>
      </c>
      <c r="D804" s="273"/>
      <c r="E804" s="273"/>
      <c r="F804" s="273"/>
      <c r="G804" s="273"/>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327</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1" x14ac:dyDescent="0.2">
      <c r="A805" s="155">
        <v>159</v>
      </c>
      <c r="B805" s="156" t="s">
        <v>1027</v>
      </c>
      <c r="C805" s="200" t="s">
        <v>1028</v>
      </c>
      <c r="D805" s="157" t="s">
        <v>0</v>
      </c>
      <c r="E805" s="197"/>
      <c r="F805" s="160"/>
      <c r="G805" s="159">
        <f>ROUND(E805*F805,2)</f>
        <v>0</v>
      </c>
      <c r="H805" s="160"/>
      <c r="I805" s="159">
        <f>ROUND(E805*H805,2)</f>
        <v>0</v>
      </c>
      <c r="J805" s="160"/>
      <c r="K805" s="159">
        <f>ROUND(E805*J805,2)</f>
        <v>0</v>
      </c>
      <c r="L805" s="159">
        <v>21</v>
      </c>
      <c r="M805" s="159">
        <f>G805*(1+L805/100)</f>
        <v>0</v>
      </c>
      <c r="N805" s="158">
        <v>0</v>
      </c>
      <c r="O805" s="158">
        <f>ROUND(E805*N805,2)</f>
        <v>0</v>
      </c>
      <c r="P805" s="158">
        <v>0</v>
      </c>
      <c r="Q805" s="158">
        <f>ROUND(E805*P805,2)</f>
        <v>0</v>
      </c>
      <c r="R805" s="159" t="s">
        <v>1026</v>
      </c>
      <c r="S805" s="159" t="s">
        <v>279</v>
      </c>
      <c r="T805" s="159" t="s">
        <v>279</v>
      </c>
      <c r="U805" s="159">
        <v>0</v>
      </c>
      <c r="V805" s="159">
        <f>ROUND(E805*U805,2)</f>
        <v>0</v>
      </c>
      <c r="W805" s="159"/>
      <c r="X805" s="159" t="s">
        <v>902</v>
      </c>
      <c r="Y805" s="159" t="s">
        <v>281</v>
      </c>
      <c r="Z805" s="148"/>
      <c r="AA805" s="148"/>
      <c r="AB805" s="148"/>
      <c r="AC805" s="148"/>
      <c r="AD805" s="148"/>
      <c r="AE805" s="148"/>
      <c r="AF805" s="148"/>
      <c r="AG805" s="148" t="s">
        <v>903</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2" x14ac:dyDescent="0.2">
      <c r="A806" s="155"/>
      <c r="B806" s="156"/>
      <c r="C806" s="272" t="s">
        <v>931</v>
      </c>
      <c r="D806" s="273"/>
      <c r="E806" s="273"/>
      <c r="F806" s="273"/>
      <c r="G806" s="273"/>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327</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x14ac:dyDescent="0.2">
      <c r="A807" s="165" t="s">
        <v>274</v>
      </c>
      <c r="B807" s="166" t="s">
        <v>197</v>
      </c>
      <c r="C807" s="187" t="s">
        <v>198</v>
      </c>
      <c r="D807" s="167"/>
      <c r="E807" s="168"/>
      <c r="F807" s="169"/>
      <c r="G807" s="169">
        <f>SUMIF(AG808:AG887,"&lt;&gt;NOR",G808:G887)</f>
        <v>0</v>
      </c>
      <c r="H807" s="169"/>
      <c r="I807" s="169">
        <f>SUM(I808:I887)</f>
        <v>0</v>
      </c>
      <c r="J807" s="169"/>
      <c r="K807" s="169">
        <f>SUM(K808:K887)</f>
        <v>0</v>
      </c>
      <c r="L807" s="169"/>
      <c r="M807" s="169">
        <f>SUM(M808:M887)</f>
        <v>0</v>
      </c>
      <c r="N807" s="168"/>
      <c r="O807" s="168">
        <f>SUM(O808:O887)</f>
        <v>0</v>
      </c>
      <c r="P807" s="168"/>
      <c r="Q807" s="168">
        <f>SUM(Q808:Q887)</f>
        <v>0</v>
      </c>
      <c r="R807" s="169"/>
      <c r="S807" s="169"/>
      <c r="T807" s="170"/>
      <c r="U807" s="164"/>
      <c r="V807" s="164">
        <f>SUM(V808:V887)</f>
        <v>0</v>
      </c>
      <c r="W807" s="164"/>
      <c r="X807" s="164"/>
      <c r="Y807" s="164"/>
      <c r="AG807" t="s">
        <v>275</v>
      </c>
    </row>
    <row r="808" spans="1:60" outlineLevel="1" x14ac:dyDescent="0.2">
      <c r="A808" s="172">
        <v>160</v>
      </c>
      <c r="B808" s="173" t="s">
        <v>1029</v>
      </c>
      <c r="C808" s="188" t="s">
        <v>1030</v>
      </c>
      <c r="D808" s="174" t="s">
        <v>482</v>
      </c>
      <c r="E808" s="175">
        <v>1</v>
      </c>
      <c r="F808" s="176"/>
      <c r="G808" s="177">
        <f>ROUND(E808*F808,2)</f>
        <v>0</v>
      </c>
      <c r="H808" s="176"/>
      <c r="I808" s="177">
        <f>ROUND(E808*H808,2)</f>
        <v>0</v>
      </c>
      <c r="J808" s="176"/>
      <c r="K808" s="177">
        <f>ROUND(E808*J808,2)</f>
        <v>0</v>
      </c>
      <c r="L808" s="177">
        <v>21</v>
      </c>
      <c r="M808" s="177">
        <f>G808*(1+L808/100)</f>
        <v>0</v>
      </c>
      <c r="N808" s="175">
        <v>0</v>
      </c>
      <c r="O808" s="175">
        <f>ROUND(E808*N808,2)</f>
        <v>0</v>
      </c>
      <c r="P808" s="175">
        <v>0</v>
      </c>
      <c r="Q808" s="175">
        <f>ROUND(E808*P808,2)</f>
        <v>0</v>
      </c>
      <c r="R808" s="177"/>
      <c r="S808" s="177" t="s">
        <v>297</v>
      </c>
      <c r="T808" s="178" t="s">
        <v>280</v>
      </c>
      <c r="U808" s="159">
        <v>0</v>
      </c>
      <c r="V808" s="159">
        <f>ROUND(E808*U808,2)</f>
        <v>0</v>
      </c>
      <c r="W808" s="159"/>
      <c r="X808" s="159" t="s">
        <v>298</v>
      </c>
      <c r="Y808" s="159" t="s">
        <v>281</v>
      </c>
      <c r="Z808" s="148"/>
      <c r="AA808" s="148"/>
      <c r="AB808" s="148"/>
      <c r="AC808" s="148"/>
      <c r="AD808" s="148"/>
      <c r="AE808" s="148"/>
      <c r="AF808" s="148"/>
      <c r="AG808" s="148" t="s">
        <v>299</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2" x14ac:dyDescent="0.2">
      <c r="A809" s="155"/>
      <c r="B809" s="156"/>
      <c r="C809" s="259" t="s">
        <v>1031</v>
      </c>
      <c r="D809" s="260"/>
      <c r="E809" s="260"/>
      <c r="F809" s="260"/>
      <c r="G809" s="260"/>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284</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261" t="s">
        <v>1032</v>
      </c>
      <c r="D810" s="262"/>
      <c r="E810" s="262"/>
      <c r="F810" s="262"/>
      <c r="G810" s="262"/>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284</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79" t="str">
        <f>C810</f>
        <v>Repase stávající novodobé zdobně kované branky včetně zámku, kliky a závěsů - viz projekt Dlouhá jízda.</v>
      </c>
      <c r="BB810" s="148"/>
      <c r="BC810" s="148"/>
      <c r="BD810" s="148"/>
      <c r="BE810" s="148"/>
      <c r="BF810" s="148"/>
      <c r="BG810" s="148"/>
      <c r="BH810" s="148"/>
    </row>
    <row r="811" spans="1:60" outlineLevel="1" x14ac:dyDescent="0.2">
      <c r="A811" s="172">
        <v>161</v>
      </c>
      <c r="B811" s="173" t="s">
        <v>1033</v>
      </c>
      <c r="C811" s="188" t="s">
        <v>1034</v>
      </c>
      <c r="D811" s="174" t="s">
        <v>482</v>
      </c>
      <c r="E811" s="175">
        <v>1</v>
      </c>
      <c r="F811" s="176"/>
      <c r="G811" s="177">
        <f>ROUND(E811*F811,2)</f>
        <v>0</v>
      </c>
      <c r="H811" s="176"/>
      <c r="I811" s="177">
        <f>ROUND(E811*H811,2)</f>
        <v>0</v>
      </c>
      <c r="J811" s="176"/>
      <c r="K811" s="177">
        <f>ROUND(E811*J811,2)</f>
        <v>0</v>
      </c>
      <c r="L811" s="177">
        <v>21</v>
      </c>
      <c r="M811" s="177">
        <f>G811*(1+L811/100)</f>
        <v>0</v>
      </c>
      <c r="N811" s="175">
        <v>0</v>
      </c>
      <c r="O811" s="175">
        <f>ROUND(E811*N811,2)</f>
        <v>0</v>
      </c>
      <c r="P811" s="175">
        <v>0</v>
      </c>
      <c r="Q811" s="175">
        <f>ROUND(E811*P811,2)</f>
        <v>0</v>
      </c>
      <c r="R811" s="177"/>
      <c r="S811" s="177" t="s">
        <v>297</v>
      </c>
      <c r="T811" s="178" t="s">
        <v>280</v>
      </c>
      <c r="U811" s="159">
        <v>0</v>
      </c>
      <c r="V811" s="159">
        <f>ROUND(E811*U811,2)</f>
        <v>0</v>
      </c>
      <c r="W811" s="159"/>
      <c r="X811" s="159" t="s">
        <v>298</v>
      </c>
      <c r="Y811" s="159" t="s">
        <v>281</v>
      </c>
      <c r="Z811" s="148"/>
      <c r="AA811" s="148"/>
      <c r="AB811" s="148"/>
      <c r="AC811" s="148"/>
      <c r="AD811" s="148"/>
      <c r="AE811" s="148"/>
      <c r="AF811" s="148"/>
      <c r="AG811" s="148" t="s">
        <v>299</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2" x14ac:dyDescent="0.2">
      <c r="A812" s="155"/>
      <c r="B812" s="156"/>
      <c r="C812" s="259" t="s">
        <v>1035</v>
      </c>
      <c r="D812" s="260"/>
      <c r="E812" s="260"/>
      <c r="F812" s="260"/>
      <c r="G812" s="260"/>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284</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ht="22.5" outlineLevel="3" x14ac:dyDescent="0.2">
      <c r="A813" s="155"/>
      <c r="B813" s="156"/>
      <c r="C813" s="261" t="s">
        <v>1036</v>
      </c>
      <c r="D813" s="262"/>
      <c r="E813" s="262"/>
      <c r="F813" s="262"/>
      <c r="G813" s="262"/>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284</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79" t="str">
        <f>C813</f>
        <v>Revize stavu, doplnění nových dveřních křídel a otevíravých ventilačních okének. Obnova skleněných výplní, kompletní očištění, ochrana proti korozi, nátěr, atyp. kování.</v>
      </c>
      <c r="BB813" s="148"/>
      <c r="BC813" s="148"/>
      <c r="BD813" s="148"/>
      <c r="BE813" s="148"/>
      <c r="BF813" s="148"/>
      <c r="BG813" s="148"/>
      <c r="BH813" s="148"/>
    </row>
    <row r="814" spans="1:60" outlineLevel="3" x14ac:dyDescent="0.2">
      <c r="A814" s="155"/>
      <c r="B814" s="156"/>
      <c r="C814" s="261" t="s">
        <v>1037</v>
      </c>
      <c r="D814" s="262"/>
      <c r="E814" s="262"/>
      <c r="F814" s="262"/>
      <c r="G814" s="262"/>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284</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72">
        <v>162</v>
      </c>
      <c r="B815" s="173" t="s">
        <v>1038</v>
      </c>
      <c r="C815" s="188" t="s">
        <v>1039</v>
      </c>
      <c r="D815" s="174" t="s">
        <v>482</v>
      </c>
      <c r="E815" s="175">
        <v>1</v>
      </c>
      <c r="F815" s="176"/>
      <c r="G815" s="177">
        <f>ROUND(E815*F815,2)</f>
        <v>0</v>
      </c>
      <c r="H815" s="176"/>
      <c r="I815" s="177">
        <f>ROUND(E815*H815,2)</f>
        <v>0</v>
      </c>
      <c r="J815" s="176"/>
      <c r="K815" s="177">
        <f>ROUND(E815*J815,2)</f>
        <v>0</v>
      </c>
      <c r="L815" s="177">
        <v>21</v>
      </c>
      <c r="M815" s="177">
        <f>G815*(1+L815/100)</f>
        <v>0</v>
      </c>
      <c r="N815" s="175">
        <v>0</v>
      </c>
      <c r="O815" s="175">
        <f>ROUND(E815*N815,2)</f>
        <v>0</v>
      </c>
      <c r="P815" s="175">
        <v>0</v>
      </c>
      <c r="Q815" s="175">
        <f>ROUND(E815*P815,2)</f>
        <v>0</v>
      </c>
      <c r="R815" s="177"/>
      <c r="S815" s="177" t="s">
        <v>297</v>
      </c>
      <c r="T815" s="178" t="s">
        <v>280</v>
      </c>
      <c r="U815" s="159">
        <v>0</v>
      </c>
      <c r="V815" s="159">
        <f>ROUND(E815*U815,2)</f>
        <v>0</v>
      </c>
      <c r="W815" s="159"/>
      <c r="X815" s="159" t="s">
        <v>298</v>
      </c>
      <c r="Y815" s="159" t="s">
        <v>281</v>
      </c>
      <c r="Z815" s="148"/>
      <c r="AA815" s="148"/>
      <c r="AB815" s="148"/>
      <c r="AC815" s="148"/>
      <c r="AD815" s="148"/>
      <c r="AE815" s="148"/>
      <c r="AF815" s="148"/>
      <c r="AG815" s="148" t="s">
        <v>299</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5"/>
      <c r="B816" s="156"/>
      <c r="C816" s="259" t="s">
        <v>1035</v>
      </c>
      <c r="D816" s="260"/>
      <c r="E816" s="260"/>
      <c r="F816" s="260"/>
      <c r="G816" s="260"/>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284</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3" x14ac:dyDescent="0.2">
      <c r="A817" s="155"/>
      <c r="B817" s="156"/>
      <c r="C817" s="261" t="s">
        <v>1040</v>
      </c>
      <c r="D817" s="262"/>
      <c r="E817" s="262"/>
      <c r="F817" s="262"/>
      <c r="G817" s="262"/>
      <c r="H817" s="159"/>
      <c r="I817" s="159"/>
      <c r="J817" s="159"/>
      <c r="K817" s="159"/>
      <c r="L817" s="159"/>
      <c r="M817" s="159"/>
      <c r="N817" s="158"/>
      <c r="O817" s="158"/>
      <c r="P817" s="158"/>
      <c r="Q817" s="158"/>
      <c r="R817" s="159"/>
      <c r="S817" s="159"/>
      <c r="T817" s="159"/>
      <c r="U817" s="159"/>
      <c r="V817" s="159"/>
      <c r="W817" s="159"/>
      <c r="X817" s="159"/>
      <c r="Y817" s="159"/>
      <c r="Z817" s="148"/>
      <c r="AA817" s="148"/>
      <c r="AB817" s="148"/>
      <c r="AC817" s="148"/>
      <c r="AD817" s="148"/>
      <c r="AE817" s="148"/>
      <c r="AF817" s="148"/>
      <c r="AG817" s="148" t="s">
        <v>284</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79" t="str">
        <f>C817</f>
        <v>Revize stavu, repase stávajících dveřních křídel, doplnění nových otevíravých ventilačních okének. Obnova skleněných výplní, kompletní očištění, ochrana proti korozi, nátěr, atyp. kování.</v>
      </c>
      <c r="BB817" s="148"/>
      <c r="BC817" s="148"/>
      <c r="BD817" s="148"/>
      <c r="BE817" s="148"/>
      <c r="BF817" s="148"/>
      <c r="BG817" s="148"/>
      <c r="BH817" s="148"/>
    </row>
    <row r="818" spans="1:60" outlineLevel="3" x14ac:dyDescent="0.2">
      <c r="A818" s="155"/>
      <c r="B818" s="156"/>
      <c r="C818" s="261" t="s">
        <v>1037</v>
      </c>
      <c r="D818" s="262"/>
      <c r="E818" s="262"/>
      <c r="F818" s="262"/>
      <c r="G818" s="262"/>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284</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72">
        <v>163</v>
      </c>
      <c r="B819" s="173" t="s">
        <v>1041</v>
      </c>
      <c r="C819" s="188" t="s">
        <v>1042</v>
      </c>
      <c r="D819" s="174" t="s">
        <v>482</v>
      </c>
      <c r="E819" s="175">
        <v>1</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c r="S819" s="177" t="s">
        <v>297</v>
      </c>
      <c r="T819" s="178" t="s">
        <v>280</v>
      </c>
      <c r="U819" s="159">
        <v>0</v>
      </c>
      <c r="V819" s="159">
        <f>ROUND(E819*U819,2)</f>
        <v>0</v>
      </c>
      <c r="W819" s="159"/>
      <c r="X819" s="159" t="s">
        <v>298</v>
      </c>
      <c r="Y819" s="159" t="s">
        <v>281</v>
      </c>
      <c r="Z819" s="148"/>
      <c r="AA819" s="148"/>
      <c r="AB819" s="148"/>
      <c r="AC819" s="148"/>
      <c r="AD819" s="148"/>
      <c r="AE819" s="148"/>
      <c r="AF819" s="148"/>
      <c r="AG819" s="148" t="s">
        <v>299</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259" t="s">
        <v>1035</v>
      </c>
      <c r="D820" s="260"/>
      <c r="E820" s="260"/>
      <c r="F820" s="260"/>
      <c r="G820" s="260"/>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284</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22.5" outlineLevel="3" x14ac:dyDescent="0.2">
      <c r="A821" s="155"/>
      <c r="B821" s="156"/>
      <c r="C821" s="261" t="s">
        <v>1036</v>
      </c>
      <c r="D821" s="262"/>
      <c r="E821" s="262"/>
      <c r="F821" s="262"/>
      <c r="G821" s="262"/>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284</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79" t="str">
        <f>C821</f>
        <v>Revize stavu, doplnění nových dveřních křídel a otevíravých ventilačních okének. Obnova skleněných výplní, kompletní očištění, ochrana proti korozi, nátěr, atyp. kování.</v>
      </c>
      <c r="BB821" s="148"/>
      <c r="BC821" s="148"/>
      <c r="BD821" s="148"/>
      <c r="BE821" s="148"/>
      <c r="BF821" s="148"/>
      <c r="BG821" s="148"/>
      <c r="BH821" s="148"/>
    </row>
    <row r="822" spans="1:60" outlineLevel="3" x14ac:dyDescent="0.2">
      <c r="A822" s="155"/>
      <c r="B822" s="156"/>
      <c r="C822" s="261" t="s">
        <v>1037</v>
      </c>
      <c r="D822" s="262"/>
      <c r="E822" s="262"/>
      <c r="F822" s="262"/>
      <c r="G822" s="262"/>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284</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72">
        <v>164</v>
      </c>
      <c r="B823" s="173" t="s">
        <v>1043</v>
      </c>
      <c r="C823" s="188" t="s">
        <v>1044</v>
      </c>
      <c r="D823" s="174" t="s">
        <v>482</v>
      </c>
      <c r="E823" s="175">
        <v>4</v>
      </c>
      <c r="F823" s="176"/>
      <c r="G823" s="177">
        <f>ROUND(E823*F823,2)</f>
        <v>0</v>
      </c>
      <c r="H823" s="176"/>
      <c r="I823" s="177">
        <f>ROUND(E823*H823,2)</f>
        <v>0</v>
      </c>
      <c r="J823" s="176"/>
      <c r="K823" s="177">
        <f>ROUND(E823*J823,2)</f>
        <v>0</v>
      </c>
      <c r="L823" s="177">
        <v>21</v>
      </c>
      <c r="M823" s="177">
        <f>G823*(1+L823/100)</f>
        <v>0</v>
      </c>
      <c r="N823" s="175">
        <v>0</v>
      </c>
      <c r="O823" s="175">
        <f>ROUND(E823*N823,2)</f>
        <v>0</v>
      </c>
      <c r="P823" s="175">
        <v>0</v>
      </c>
      <c r="Q823" s="175">
        <f>ROUND(E823*P823,2)</f>
        <v>0</v>
      </c>
      <c r="R823" s="177"/>
      <c r="S823" s="177" t="s">
        <v>297</v>
      </c>
      <c r="T823" s="178" t="s">
        <v>280</v>
      </c>
      <c r="U823" s="159">
        <v>0</v>
      </c>
      <c r="V823" s="159">
        <f>ROUND(E823*U823,2)</f>
        <v>0</v>
      </c>
      <c r="W823" s="159"/>
      <c r="X823" s="159" t="s">
        <v>298</v>
      </c>
      <c r="Y823" s="159" t="s">
        <v>281</v>
      </c>
      <c r="Z823" s="148"/>
      <c r="AA823" s="148"/>
      <c r="AB823" s="148"/>
      <c r="AC823" s="148"/>
      <c r="AD823" s="148"/>
      <c r="AE823" s="148"/>
      <c r="AF823" s="148"/>
      <c r="AG823" s="148" t="s">
        <v>299</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2" x14ac:dyDescent="0.2">
      <c r="A824" s="155"/>
      <c r="B824" s="156"/>
      <c r="C824" s="259" t="s">
        <v>1045</v>
      </c>
      <c r="D824" s="260"/>
      <c r="E824" s="260"/>
      <c r="F824" s="260"/>
      <c r="G824" s="260"/>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284</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261" t="s">
        <v>1046</v>
      </c>
      <c r="D825" s="262"/>
      <c r="E825" s="262"/>
      <c r="F825" s="262"/>
      <c r="G825" s="262"/>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284</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79" t="str">
        <f>C825</f>
        <v>Repase stávající okenní mříže otvorů v severním průchodu u saly terreny. Kompletní očištění, ochrana proti korozi, nátěr, revize kotvení.</v>
      </c>
      <c r="BB825" s="148"/>
      <c r="BC825" s="148"/>
      <c r="BD825" s="148"/>
      <c r="BE825" s="148"/>
      <c r="BF825" s="148"/>
      <c r="BG825" s="148"/>
      <c r="BH825" s="148"/>
    </row>
    <row r="826" spans="1:60" outlineLevel="1" x14ac:dyDescent="0.2">
      <c r="A826" s="172">
        <v>165</v>
      </c>
      <c r="B826" s="173" t="s">
        <v>1047</v>
      </c>
      <c r="C826" s="188" t="s">
        <v>1048</v>
      </c>
      <c r="D826" s="174" t="s">
        <v>482</v>
      </c>
      <c r="E826" s="175">
        <v>1</v>
      </c>
      <c r="F826" s="176"/>
      <c r="G826" s="177">
        <f>ROUND(E826*F826,2)</f>
        <v>0</v>
      </c>
      <c r="H826" s="176"/>
      <c r="I826" s="177">
        <f>ROUND(E826*H826,2)</f>
        <v>0</v>
      </c>
      <c r="J826" s="176"/>
      <c r="K826" s="177">
        <f>ROUND(E826*J826,2)</f>
        <v>0</v>
      </c>
      <c r="L826" s="177">
        <v>21</v>
      </c>
      <c r="M826" s="177">
        <f>G826*(1+L826/100)</f>
        <v>0</v>
      </c>
      <c r="N826" s="175">
        <v>0</v>
      </c>
      <c r="O826" s="175">
        <f>ROUND(E826*N826,2)</f>
        <v>0</v>
      </c>
      <c r="P826" s="175">
        <v>0</v>
      </c>
      <c r="Q826" s="175">
        <f>ROUND(E826*P826,2)</f>
        <v>0</v>
      </c>
      <c r="R826" s="177"/>
      <c r="S826" s="177" t="s">
        <v>297</v>
      </c>
      <c r="T826" s="178" t="s">
        <v>280</v>
      </c>
      <c r="U826" s="159">
        <v>0</v>
      </c>
      <c r="V826" s="159">
        <f>ROUND(E826*U826,2)</f>
        <v>0</v>
      </c>
      <c r="W826" s="159"/>
      <c r="X826" s="159" t="s">
        <v>298</v>
      </c>
      <c r="Y826" s="159" t="s">
        <v>281</v>
      </c>
      <c r="Z826" s="148"/>
      <c r="AA826" s="148"/>
      <c r="AB826" s="148"/>
      <c r="AC826" s="148"/>
      <c r="AD826" s="148"/>
      <c r="AE826" s="148"/>
      <c r="AF826" s="148"/>
      <c r="AG826" s="148" t="s">
        <v>299</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259" t="s">
        <v>1049</v>
      </c>
      <c r="D827" s="260"/>
      <c r="E827" s="260"/>
      <c r="F827" s="260"/>
      <c r="G827" s="260"/>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284</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261" t="s">
        <v>1050</v>
      </c>
      <c r="D828" s="262"/>
      <c r="E828" s="262"/>
      <c r="F828" s="262"/>
      <c r="G828" s="262"/>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284</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72">
        <v>166</v>
      </c>
      <c r="B829" s="173" t="s">
        <v>1051</v>
      </c>
      <c r="C829" s="188" t="s">
        <v>1052</v>
      </c>
      <c r="D829" s="174" t="s">
        <v>482</v>
      </c>
      <c r="E829" s="175">
        <v>1</v>
      </c>
      <c r="F829" s="176"/>
      <c r="G829" s="177">
        <f>ROUND(E829*F829,2)</f>
        <v>0</v>
      </c>
      <c r="H829" s="176"/>
      <c r="I829" s="177">
        <f>ROUND(E829*H829,2)</f>
        <v>0</v>
      </c>
      <c r="J829" s="176"/>
      <c r="K829" s="177">
        <f>ROUND(E829*J829,2)</f>
        <v>0</v>
      </c>
      <c r="L829" s="177">
        <v>21</v>
      </c>
      <c r="M829" s="177">
        <f>G829*(1+L829/100)</f>
        <v>0</v>
      </c>
      <c r="N829" s="175">
        <v>0</v>
      </c>
      <c r="O829" s="175">
        <f>ROUND(E829*N829,2)</f>
        <v>0</v>
      </c>
      <c r="P829" s="175">
        <v>0</v>
      </c>
      <c r="Q829" s="175">
        <f>ROUND(E829*P829,2)</f>
        <v>0</v>
      </c>
      <c r="R829" s="177"/>
      <c r="S829" s="177" t="s">
        <v>297</v>
      </c>
      <c r="T829" s="178" t="s">
        <v>280</v>
      </c>
      <c r="U829" s="159">
        <v>0</v>
      </c>
      <c r="V829" s="159">
        <f>ROUND(E829*U829,2)</f>
        <v>0</v>
      </c>
      <c r="W829" s="159"/>
      <c r="X829" s="159" t="s">
        <v>298</v>
      </c>
      <c r="Y829" s="159" t="s">
        <v>281</v>
      </c>
      <c r="Z829" s="148"/>
      <c r="AA829" s="148"/>
      <c r="AB829" s="148"/>
      <c r="AC829" s="148"/>
      <c r="AD829" s="148"/>
      <c r="AE829" s="148"/>
      <c r="AF829" s="148"/>
      <c r="AG829" s="148" t="s">
        <v>299</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2" x14ac:dyDescent="0.2">
      <c r="A830" s="155"/>
      <c r="B830" s="156"/>
      <c r="C830" s="259" t="s">
        <v>1053</v>
      </c>
      <c r="D830" s="260"/>
      <c r="E830" s="260"/>
      <c r="F830" s="260"/>
      <c r="G830" s="260"/>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284</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3" x14ac:dyDescent="0.2">
      <c r="A831" s="155"/>
      <c r="B831" s="156"/>
      <c r="C831" s="261" t="s">
        <v>1054</v>
      </c>
      <c r="D831" s="262"/>
      <c r="E831" s="262"/>
      <c r="F831" s="262"/>
      <c r="G831" s="262"/>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284</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79" t="str">
        <f>C831</f>
        <v>Nové kované zábradlí na horní baště. Ocelová tyčovina, kovářské probíjené, provlékané a nýtové spoje, barva kovářská čerň. Sloupky a opěrné šikmé vzpěry kotvené do terénu. Viz detail výkres D.1.1.30.</v>
      </c>
      <c r="BB831" s="148"/>
      <c r="BC831" s="148"/>
      <c r="BD831" s="148"/>
      <c r="BE831" s="148"/>
      <c r="BF831" s="148"/>
      <c r="BG831" s="148"/>
      <c r="BH831" s="148"/>
    </row>
    <row r="832" spans="1:60" outlineLevel="1" x14ac:dyDescent="0.2">
      <c r="A832" s="172">
        <v>167</v>
      </c>
      <c r="B832" s="173" t="s">
        <v>1055</v>
      </c>
      <c r="C832" s="188" t="s">
        <v>1056</v>
      </c>
      <c r="D832" s="174" t="s">
        <v>482</v>
      </c>
      <c r="E832" s="175">
        <v>1</v>
      </c>
      <c r="F832" s="176"/>
      <c r="G832" s="177">
        <f>ROUND(E832*F832,2)</f>
        <v>0</v>
      </c>
      <c r="H832" s="176"/>
      <c r="I832" s="177">
        <f>ROUND(E832*H832,2)</f>
        <v>0</v>
      </c>
      <c r="J832" s="176"/>
      <c r="K832" s="177">
        <f>ROUND(E832*J832,2)</f>
        <v>0</v>
      </c>
      <c r="L832" s="177">
        <v>21</v>
      </c>
      <c r="M832" s="177">
        <f>G832*(1+L832/100)</f>
        <v>0</v>
      </c>
      <c r="N832" s="175">
        <v>0</v>
      </c>
      <c r="O832" s="175">
        <f>ROUND(E832*N832,2)</f>
        <v>0</v>
      </c>
      <c r="P832" s="175">
        <v>0</v>
      </c>
      <c r="Q832" s="175">
        <f>ROUND(E832*P832,2)</f>
        <v>0</v>
      </c>
      <c r="R832" s="177"/>
      <c r="S832" s="177" t="s">
        <v>297</v>
      </c>
      <c r="T832" s="178" t="s">
        <v>280</v>
      </c>
      <c r="U832" s="159">
        <v>0</v>
      </c>
      <c r="V832" s="159">
        <f>ROUND(E832*U832,2)</f>
        <v>0</v>
      </c>
      <c r="W832" s="159"/>
      <c r="X832" s="159" t="s">
        <v>298</v>
      </c>
      <c r="Y832" s="159" t="s">
        <v>281</v>
      </c>
      <c r="Z832" s="148"/>
      <c r="AA832" s="148"/>
      <c r="AB832" s="148"/>
      <c r="AC832" s="148"/>
      <c r="AD832" s="148"/>
      <c r="AE832" s="148"/>
      <c r="AF832" s="148"/>
      <c r="AG832" s="148" t="s">
        <v>299</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259" t="s">
        <v>1057</v>
      </c>
      <c r="D833" s="260"/>
      <c r="E833" s="260"/>
      <c r="F833" s="260"/>
      <c r="G833" s="260"/>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284</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22.5" outlineLevel="3" x14ac:dyDescent="0.2">
      <c r="A834" s="155"/>
      <c r="B834" s="156"/>
      <c r="C834" s="261" t="s">
        <v>1058</v>
      </c>
      <c r="D834" s="262"/>
      <c r="E834" s="262"/>
      <c r="F834" s="262"/>
      <c r="G834" s="262"/>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284</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79" t="str">
        <f>C834</f>
        <v>Nové kované madlo pro dosažení nutné celkové výšky zábradlí v místech balkonu apod. Ocelová tyčovina, kovářské spoje, barva kovářská čerň. Kotvení do kamenného madla zábradlí. Viz detail výkres D.1.1.23.</v>
      </c>
      <c r="BB834" s="148"/>
      <c r="BC834" s="148"/>
      <c r="BD834" s="148"/>
      <c r="BE834" s="148"/>
      <c r="BF834" s="148"/>
      <c r="BG834" s="148"/>
      <c r="BH834" s="148"/>
    </row>
    <row r="835" spans="1:60" outlineLevel="1" x14ac:dyDescent="0.2">
      <c r="A835" s="172">
        <v>168</v>
      </c>
      <c r="B835" s="173" t="s">
        <v>1059</v>
      </c>
      <c r="C835" s="188" t="s">
        <v>1060</v>
      </c>
      <c r="D835" s="174" t="s">
        <v>482</v>
      </c>
      <c r="E835" s="175">
        <v>1</v>
      </c>
      <c r="F835" s="176"/>
      <c r="G835" s="177">
        <f>ROUND(E835*F835,2)</f>
        <v>0</v>
      </c>
      <c r="H835" s="176"/>
      <c r="I835" s="177">
        <f>ROUND(E835*H835,2)</f>
        <v>0</v>
      </c>
      <c r="J835" s="176"/>
      <c r="K835" s="177">
        <f>ROUND(E835*J835,2)</f>
        <v>0</v>
      </c>
      <c r="L835" s="177">
        <v>21</v>
      </c>
      <c r="M835" s="177">
        <f>G835*(1+L835/100)</f>
        <v>0</v>
      </c>
      <c r="N835" s="175">
        <v>0</v>
      </c>
      <c r="O835" s="175">
        <f>ROUND(E835*N835,2)</f>
        <v>0</v>
      </c>
      <c r="P835" s="175">
        <v>0</v>
      </c>
      <c r="Q835" s="175">
        <f>ROUND(E835*P835,2)</f>
        <v>0</v>
      </c>
      <c r="R835" s="177"/>
      <c r="S835" s="177" t="s">
        <v>297</v>
      </c>
      <c r="T835" s="178" t="s">
        <v>280</v>
      </c>
      <c r="U835" s="159">
        <v>0</v>
      </c>
      <c r="V835" s="159">
        <f>ROUND(E835*U835,2)</f>
        <v>0</v>
      </c>
      <c r="W835" s="159"/>
      <c r="X835" s="159" t="s">
        <v>298</v>
      </c>
      <c r="Y835" s="159" t="s">
        <v>281</v>
      </c>
      <c r="Z835" s="148"/>
      <c r="AA835" s="148"/>
      <c r="AB835" s="148"/>
      <c r="AC835" s="148"/>
      <c r="AD835" s="148"/>
      <c r="AE835" s="148"/>
      <c r="AF835" s="148"/>
      <c r="AG835" s="148" t="s">
        <v>299</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59" t="s">
        <v>1053</v>
      </c>
      <c r="D836" s="260"/>
      <c r="E836" s="260"/>
      <c r="F836" s="260"/>
      <c r="G836" s="260"/>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284</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ht="22.5" outlineLevel="3" x14ac:dyDescent="0.2">
      <c r="A837" s="155"/>
      <c r="B837" s="156"/>
      <c r="C837" s="261" t="s">
        <v>1061</v>
      </c>
      <c r="D837" s="262"/>
      <c r="E837" s="262"/>
      <c r="F837" s="262"/>
      <c r="G837" s="262"/>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284</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79" t="str">
        <f>C837</f>
        <v>Nové kované zábradlí u schodiště horní vyhlídkové terasy. Ocelová tyčovina, kovářské probíjené, provlékané a nýtové spoje, barva kovářská čerň. Sloupky a opěrné šikmé vzpěry kotvené ke schodišti a do terénu. Viz detail výkres D.1.1.27</v>
      </c>
      <c r="BB837" s="148"/>
      <c r="BC837" s="148"/>
      <c r="BD837" s="148"/>
      <c r="BE837" s="148"/>
      <c r="BF837" s="148"/>
      <c r="BG837" s="148"/>
      <c r="BH837" s="148"/>
    </row>
    <row r="838" spans="1:60" outlineLevel="1" x14ac:dyDescent="0.2">
      <c r="A838" s="172">
        <v>169</v>
      </c>
      <c r="B838" s="173" t="s">
        <v>1062</v>
      </c>
      <c r="C838" s="188" t="s">
        <v>1063</v>
      </c>
      <c r="D838" s="174" t="s">
        <v>482</v>
      </c>
      <c r="E838" s="175">
        <v>1</v>
      </c>
      <c r="F838" s="176"/>
      <c r="G838" s="177">
        <f>ROUND(E838*F838,2)</f>
        <v>0</v>
      </c>
      <c r="H838" s="176"/>
      <c r="I838" s="177">
        <f>ROUND(E838*H838,2)</f>
        <v>0</v>
      </c>
      <c r="J838" s="176"/>
      <c r="K838" s="177">
        <f>ROUND(E838*J838,2)</f>
        <v>0</v>
      </c>
      <c r="L838" s="177">
        <v>21</v>
      </c>
      <c r="M838" s="177">
        <f>G838*(1+L838/100)</f>
        <v>0</v>
      </c>
      <c r="N838" s="175">
        <v>0</v>
      </c>
      <c r="O838" s="175">
        <f>ROUND(E838*N838,2)</f>
        <v>0</v>
      </c>
      <c r="P838" s="175">
        <v>0</v>
      </c>
      <c r="Q838" s="175">
        <f>ROUND(E838*P838,2)</f>
        <v>0</v>
      </c>
      <c r="R838" s="177"/>
      <c r="S838" s="177" t="s">
        <v>297</v>
      </c>
      <c r="T838" s="178" t="s">
        <v>280</v>
      </c>
      <c r="U838" s="159">
        <v>0</v>
      </c>
      <c r="V838" s="159">
        <f>ROUND(E838*U838,2)</f>
        <v>0</v>
      </c>
      <c r="W838" s="159"/>
      <c r="X838" s="159" t="s">
        <v>298</v>
      </c>
      <c r="Y838" s="159" t="s">
        <v>281</v>
      </c>
      <c r="Z838" s="148"/>
      <c r="AA838" s="148"/>
      <c r="AB838" s="148"/>
      <c r="AC838" s="148"/>
      <c r="AD838" s="148"/>
      <c r="AE838" s="148"/>
      <c r="AF838" s="148"/>
      <c r="AG838" s="148" t="s">
        <v>299</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59" t="s">
        <v>1064</v>
      </c>
      <c r="D839" s="260"/>
      <c r="E839" s="260"/>
      <c r="F839" s="260"/>
      <c r="G839" s="260"/>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284</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261" t="s">
        <v>1065</v>
      </c>
      <c r="D840" s="262"/>
      <c r="E840" s="262"/>
      <c r="F840" s="262"/>
      <c r="G840" s="262"/>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284</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261" t="s">
        <v>1066</v>
      </c>
      <c r="D841" s="262"/>
      <c r="E841" s="262"/>
      <c r="F841" s="262"/>
      <c r="G841" s="262"/>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284</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72">
        <v>170</v>
      </c>
      <c r="B842" s="173" t="s">
        <v>1067</v>
      </c>
      <c r="C842" s="188" t="s">
        <v>1068</v>
      </c>
      <c r="D842" s="174" t="s">
        <v>482</v>
      </c>
      <c r="E842" s="175">
        <v>2</v>
      </c>
      <c r="F842" s="176"/>
      <c r="G842" s="177">
        <f>ROUND(E842*F842,2)</f>
        <v>0</v>
      </c>
      <c r="H842" s="176"/>
      <c r="I842" s="177">
        <f>ROUND(E842*H842,2)</f>
        <v>0</v>
      </c>
      <c r="J842" s="176"/>
      <c r="K842" s="177">
        <f>ROUND(E842*J842,2)</f>
        <v>0</v>
      </c>
      <c r="L842" s="177">
        <v>21</v>
      </c>
      <c r="M842" s="177">
        <f>G842*(1+L842/100)</f>
        <v>0</v>
      </c>
      <c r="N842" s="175">
        <v>0</v>
      </c>
      <c r="O842" s="175">
        <f>ROUND(E842*N842,2)</f>
        <v>0</v>
      </c>
      <c r="P842" s="175">
        <v>0</v>
      </c>
      <c r="Q842" s="175">
        <f>ROUND(E842*P842,2)</f>
        <v>0</v>
      </c>
      <c r="R842" s="177"/>
      <c r="S842" s="177" t="s">
        <v>297</v>
      </c>
      <c r="T842" s="178" t="s">
        <v>280</v>
      </c>
      <c r="U842" s="159">
        <v>0</v>
      </c>
      <c r="V842" s="159">
        <f>ROUND(E842*U842,2)</f>
        <v>0</v>
      </c>
      <c r="W842" s="159"/>
      <c r="X842" s="159" t="s">
        <v>298</v>
      </c>
      <c r="Y842" s="159" t="s">
        <v>281</v>
      </c>
      <c r="Z842" s="148"/>
      <c r="AA842" s="148"/>
      <c r="AB842" s="148"/>
      <c r="AC842" s="148"/>
      <c r="AD842" s="148"/>
      <c r="AE842" s="148"/>
      <c r="AF842" s="148"/>
      <c r="AG842" s="148" t="s">
        <v>299</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2" x14ac:dyDescent="0.2">
      <c r="A843" s="155"/>
      <c r="B843" s="156"/>
      <c r="C843" s="259" t="s">
        <v>1064</v>
      </c>
      <c r="D843" s="260"/>
      <c r="E843" s="260"/>
      <c r="F843" s="260"/>
      <c r="G843" s="260"/>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284</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ht="22.5" outlineLevel="3" x14ac:dyDescent="0.2">
      <c r="A844" s="155"/>
      <c r="B844" s="156"/>
      <c r="C844" s="261" t="s">
        <v>1069</v>
      </c>
      <c r="D844" s="262"/>
      <c r="E844" s="262"/>
      <c r="F844" s="262"/>
      <c r="G844" s="262"/>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284</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79" t="str">
        <f>C844</f>
        <v>Vytvoření přesné repliky dle vzoru dochovaného kusu, železná kovaná konstrukce, kovářské spoje, povrchová úprava kovářská čerň,  dřevěné dubové sedáky s lazurním olejovým nátěrem. Důraz na přesné detailní zpracování dle originálu.</v>
      </c>
      <c r="BB844" s="148"/>
      <c r="BC844" s="148"/>
      <c r="BD844" s="148"/>
      <c r="BE844" s="148"/>
      <c r="BF844" s="148"/>
      <c r="BG844" s="148"/>
      <c r="BH844" s="148"/>
    </row>
    <row r="845" spans="1:60" outlineLevel="1" x14ac:dyDescent="0.2">
      <c r="A845" s="172">
        <v>171</v>
      </c>
      <c r="B845" s="173" t="s">
        <v>1070</v>
      </c>
      <c r="C845" s="188" t="s">
        <v>1071</v>
      </c>
      <c r="D845" s="174" t="s">
        <v>482</v>
      </c>
      <c r="E845" s="175">
        <v>1</v>
      </c>
      <c r="F845" s="176"/>
      <c r="G845" s="177">
        <f>ROUND(E845*F845,2)</f>
        <v>0</v>
      </c>
      <c r="H845" s="176"/>
      <c r="I845" s="177">
        <f>ROUND(E845*H845,2)</f>
        <v>0</v>
      </c>
      <c r="J845" s="176"/>
      <c r="K845" s="177">
        <f>ROUND(E845*J845,2)</f>
        <v>0</v>
      </c>
      <c r="L845" s="177">
        <v>21</v>
      </c>
      <c r="M845" s="177">
        <f>G845*(1+L845/100)</f>
        <v>0</v>
      </c>
      <c r="N845" s="175">
        <v>0</v>
      </c>
      <c r="O845" s="175">
        <f>ROUND(E845*N845,2)</f>
        <v>0</v>
      </c>
      <c r="P845" s="175">
        <v>0</v>
      </c>
      <c r="Q845" s="175">
        <f>ROUND(E845*P845,2)</f>
        <v>0</v>
      </c>
      <c r="R845" s="177"/>
      <c r="S845" s="177" t="s">
        <v>297</v>
      </c>
      <c r="T845" s="178" t="s">
        <v>280</v>
      </c>
      <c r="U845" s="159">
        <v>0</v>
      </c>
      <c r="V845" s="159">
        <f>ROUND(E845*U845,2)</f>
        <v>0</v>
      </c>
      <c r="W845" s="159"/>
      <c r="X845" s="159" t="s">
        <v>298</v>
      </c>
      <c r="Y845" s="159" t="s">
        <v>281</v>
      </c>
      <c r="Z845" s="148"/>
      <c r="AA845" s="148"/>
      <c r="AB845" s="148"/>
      <c r="AC845" s="148"/>
      <c r="AD845" s="148"/>
      <c r="AE845" s="148"/>
      <c r="AF845" s="148"/>
      <c r="AG845" s="148" t="s">
        <v>299</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2" x14ac:dyDescent="0.2">
      <c r="A846" s="155"/>
      <c r="B846" s="156"/>
      <c r="C846" s="259" t="s">
        <v>1072</v>
      </c>
      <c r="D846" s="260"/>
      <c r="E846" s="260"/>
      <c r="F846" s="260"/>
      <c r="G846" s="260"/>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284</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22.5" outlineLevel="3" x14ac:dyDescent="0.2">
      <c r="A847" s="155"/>
      <c r="B847" s="156"/>
      <c r="C847" s="261" t="s">
        <v>1058</v>
      </c>
      <c r="D847" s="262"/>
      <c r="E847" s="262"/>
      <c r="F847" s="262"/>
      <c r="G847" s="262"/>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284</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79" t="str">
        <f>C847</f>
        <v>Nové kované madlo pro dosažení nutné celkové výšky zábradlí v místech balkonu apod. Ocelová tyčovina, kovářské spoje, barva kovářská čerň. Kotvení do kamenného madla zábradlí. Viz detail výkres D.1.1.23.</v>
      </c>
      <c r="BB847" s="148"/>
      <c r="BC847" s="148"/>
      <c r="BD847" s="148"/>
      <c r="BE847" s="148"/>
      <c r="BF847" s="148"/>
      <c r="BG847" s="148"/>
      <c r="BH847" s="148"/>
    </row>
    <row r="848" spans="1:60" outlineLevel="1" x14ac:dyDescent="0.2">
      <c r="A848" s="172">
        <v>172</v>
      </c>
      <c r="B848" s="173" t="s">
        <v>1073</v>
      </c>
      <c r="C848" s="188" t="s">
        <v>1074</v>
      </c>
      <c r="D848" s="174" t="s">
        <v>482</v>
      </c>
      <c r="E848" s="175">
        <v>1</v>
      </c>
      <c r="F848" s="176"/>
      <c r="G848" s="177">
        <f>ROUND(E848*F848,2)</f>
        <v>0</v>
      </c>
      <c r="H848" s="176"/>
      <c r="I848" s="177">
        <f>ROUND(E848*H848,2)</f>
        <v>0</v>
      </c>
      <c r="J848" s="176"/>
      <c r="K848" s="177">
        <f>ROUND(E848*J848,2)</f>
        <v>0</v>
      </c>
      <c r="L848" s="177">
        <v>21</v>
      </c>
      <c r="M848" s="177">
        <f>G848*(1+L848/100)</f>
        <v>0</v>
      </c>
      <c r="N848" s="175">
        <v>0</v>
      </c>
      <c r="O848" s="175">
        <f>ROUND(E848*N848,2)</f>
        <v>0</v>
      </c>
      <c r="P848" s="175">
        <v>0</v>
      </c>
      <c r="Q848" s="175">
        <f>ROUND(E848*P848,2)</f>
        <v>0</v>
      </c>
      <c r="R848" s="177"/>
      <c r="S848" s="177" t="s">
        <v>297</v>
      </c>
      <c r="T848" s="178" t="s">
        <v>280</v>
      </c>
      <c r="U848" s="159">
        <v>0</v>
      </c>
      <c r="V848" s="159">
        <f>ROUND(E848*U848,2)</f>
        <v>0</v>
      </c>
      <c r="W848" s="159"/>
      <c r="X848" s="159" t="s">
        <v>298</v>
      </c>
      <c r="Y848" s="159" t="s">
        <v>281</v>
      </c>
      <c r="Z848" s="148"/>
      <c r="AA848" s="148"/>
      <c r="AB848" s="148"/>
      <c r="AC848" s="148"/>
      <c r="AD848" s="148"/>
      <c r="AE848" s="148"/>
      <c r="AF848" s="148"/>
      <c r="AG848" s="148" t="s">
        <v>299</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2" x14ac:dyDescent="0.2">
      <c r="A849" s="155"/>
      <c r="B849" s="156"/>
      <c r="C849" s="259" t="s">
        <v>1075</v>
      </c>
      <c r="D849" s="260"/>
      <c r="E849" s="260"/>
      <c r="F849" s="260"/>
      <c r="G849" s="260"/>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284</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261" t="s">
        <v>1032</v>
      </c>
      <c r="D850" s="262"/>
      <c r="E850" s="262"/>
      <c r="F850" s="262"/>
      <c r="G850" s="262"/>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284</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79" t="str">
        <f>C850</f>
        <v>Repase stávající novodobé zdobně kované branky včetně zámku, kliky a závěsů - viz projekt Dlouhá jízda.</v>
      </c>
      <c r="BB850" s="148"/>
      <c r="BC850" s="148"/>
      <c r="BD850" s="148"/>
      <c r="BE850" s="148"/>
      <c r="BF850" s="148"/>
      <c r="BG850" s="148"/>
      <c r="BH850" s="148"/>
    </row>
    <row r="851" spans="1:60" outlineLevel="1" x14ac:dyDescent="0.2">
      <c r="A851" s="172">
        <v>173</v>
      </c>
      <c r="B851" s="173" t="s">
        <v>1076</v>
      </c>
      <c r="C851" s="188" t="s">
        <v>1077</v>
      </c>
      <c r="D851" s="174" t="s">
        <v>1078</v>
      </c>
      <c r="E851" s="175">
        <v>1</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c r="S851" s="177" t="s">
        <v>297</v>
      </c>
      <c r="T851" s="178" t="s">
        <v>280</v>
      </c>
      <c r="U851" s="159">
        <v>0</v>
      </c>
      <c r="V851" s="159">
        <f>ROUND(E851*U851,2)</f>
        <v>0</v>
      </c>
      <c r="W851" s="159"/>
      <c r="X851" s="159" t="s">
        <v>298</v>
      </c>
      <c r="Y851" s="159" t="s">
        <v>281</v>
      </c>
      <c r="Z851" s="148"/>
      <c r="AA851" s="148"/>
      <c r="AB851" s="148"/>
      <c r="AC851" s="148"/>
      <c r="AD851" s="148"/>
      <c r="AE851" s="148"/>
      <c r="AF851" s="148"/>
      <c r="AG851" s="148" t="s">
        <v>299</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259" t="s">
        <v>1053</v>
      </c>
      <c r="D852" s="260"/>
      <c r="E852" s="260"/>
      <c r="F852" s="260"/>
      <c r="G852" s="260"/>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284</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3" x14ac:dyDescent="0.2">
      <c r="A853" s="155"/>
      <c r="B853" s="156"/>
      <c r="C853" s="261" t="s">
        <v>1079</v>
      </c>
      <c r="D853" s="262"/>
      <c r="E853" s="262"/>
      <c r="F853" s="262"/>
      <c r="G853" s="262"/>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284</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79" t="str">
        <f>C853</f>
        <v>Nové kované zábradlí na dolní baště. Ocelová tyčovina, kovářské probíjené, provlékané a nýtové spoje, barva kovářská čerň. Sloupky a opěrné šikmé vzpěry kotvené do terénu. Viz detail výkres D.1.1.30.</v>
      </c>
      <c r="BB853" s="148"/>
      <c r="BC853" s="148"/>
      <c r="BD853" s="148"/>
      <c r="BE853" s="148"/>
      <c r="BF853" s="148"/>
      <c r="BG853" s="148"/>
      <c r="BH853" s="148"/>
    </row>
    <row r="854" spans="1:60" outlineLevel="1" x14ac:dyDescent="0.2">
      <c r="A854" s="172">
        <v>174</v>
      </c>
      <c r="B854" s="173" t="s">
        <v>1080</v>
      </c>
      <c r="C854" s="188" t="s">
        <v>1081</v>
      </c>
      <c r="D854" s="174" t="s">
        <v>482</v>
      </c>
      <c r="E854" s="175">
        <v>1</v>
      </c>
      <c r="F854" s="176"/>
      <c r="G854" s="177">
        <f>ROUND(E854*F854,2)</f>
        <v>0</v>
      </c>
      <c r="H854" s="176"/>
      <c r="I854" s="177">
        <f>ROUND(E854*H854,2)</f>
        <v>0</v>
      </c>
      <c r="J854" s="176"/>
      <c r="K854" s="177">
        <f>ROUND(E854*J854,2)</f>
        <v>0</v>
      </c>
      <c r="L854" s="177">
        <v>21</v>
      </c>
      <c r="M854" s="177">
        <f>G854*(1+L854/100)</f>
        <v>0</v>
      </c>
      <c r="N854" s="175">
        <v>0</v>
      </c>
      <c r="O854" s="175">
        <f>ROUND(E854*N854,2)</f>
        <v>0</v>
      </c>
      <c r="P854" s="175">
        <v>0</v>
      </c>
      <c r="Q854" s="175">
        <f>ROUND(E854*P854,2)</f>
        <v>0</v>
      </c>
      <c r="R854" s="177"/>
      <c r="S854" s="177" t="s">
        <v>297</v>
      </c>
      <c r="T854" s="178" t="s">
        <v>280</v>
      </c>
      <c r="U854" s="159">
        <v>0</v>
      </c>
      <c r="V854" s="159">
        <f>ROUND(E854*U854,2)</f>
        <v>0</v>
      </c>
      <c r="W854" s="159"/>
      <c r="X854" s="159" t="s">
        <v>298</v>
      </c>
      <c r="Y854" s="159" t="s">
        <v>281</v>
      </c>
      <c r="Z854" s="148"/>
      <c r="AA854" s="148"/>
      <c r="AB854" s="148"/>
      <c r="AC854" s="148"/>
      <c r="AD854" s="148"/>
      <c r="AE854" s="148"/>
      <c r="AF854" s="148"/>
      <c r="AG854" s="148" t="s">
        <v>299</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2" x14ac:dyDescent="0.2">
      <c r="A855" s="155"/>
      <c r="B855" s="156"/>
      <c r="C855" s="259" t="s">
        <v>1057</v>
      </c>
      <c r="D855" s="260"/>
      <c r="E855" s="260"/>
      <c r="F855" s="260"/>
      <c r="G855" s="260"/>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284</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ht="22.5" outlineLevel="3" x14ac:dyDescent="0.2">
      <c r="A856" s="155"/>
      <c r="B856" s="156"/>
      <c r="C856" s="261" t="s">
        <v>1082</v>
      </c>
      <c r="D856" s="262"/>
      <c r="E856" s="262"/>
      <c r="F856" s="262"/>
      <c r="G856" s="262"/>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284</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79" t="str">
        <f>C856</f>
        <v>Nové kované madlo pro dosažení nutné celkové výšky zábradlí v místech balkonu apod. Ocelová tyčovina, kovářské probíjené, provlékané a nýtové spoje, barva kovářská čerň. Kotvení do kamenného madla zábradlí. Viz detail výkres D.1.1.25.</v>
      </c>
      <c r="BB856" s="148"/>
      <c r="BC856" s="148"/>
      <c r="BD856" s="148"/>
      <c r="BE856" s="148"/>
      <c r="BF856" s="148"/>
      <c r="BG856" s="148"/>
      <c r="BH856" s="148"/>
    </row>
    <row r="857" spans="1:60" outlineLevel="1" x14ac:dyDescent="0.2">
      <c r="A857" s="172">
        <v>175</v>
      </c>
      <c r="B857" s="173" t="s">
        <v>1083</v>
      </c>
      <c r="C857" s="188" t="s">
        <v>1084</v>
      </c>
      <c r="D857" s="174" t="s">
        <v>482</v>
      </c>
      <c r="E857" s="175">
        <v>1</v>
      </c>
      <c r="F857" s="176"/>
      <c r="G857" s="177">
        <f>ROUND(E857*F857,2)</f>
        <v>0</v>
      </c>
      <c r="H857" s="176"/>
      <c r="I857" s="177">
        <f>ROUND(E857*H857,2)</f>
        <v>0</v>
      </c>
      <c r="J857" s="176"/>
      <c r="K857" s="177">
        <f>ROUND(E857*J857,2)</f>
        <v>0</v>
      </c>
      <c r="L857" s="177">
        <v>21</v>
      </c>
      <c r="M857" s="177">
        <f>G857*(1+L857/100)</f>
        <v>0</v>
      </c>
      <c r="N857" s="175">
        <v>0</v>
      </c>
      <c r="O857" s="175">
        <f>ROUND(E857*N857,2)</f>
        <v>0</v>
      </c>
      <c r="P857" s="175">
        <v>0</v>
      </c>
      <c r="Q857" s="175">
        <f>ROUND(E857*P857,2)</f>
        <v>0</v>
      </c>
      <c r="R857" s="177"/>
      <c r="S857" s="177" t="s">
        <v>297</v>
      </c>
      <c r="T857" s="178" t="s">
        <v>280</v>
      </c>
      <c r="U857" s="159">
        <v>0</v>
      </c>
      <c r="V857" s="159">
        <f>ROUND(E857*U857,2)</f>
        <v>0</v>
      </c>
      <c r="W857" s="159"/>
      <c r="X857" s="159" t="s">
        <v>298</v>
      </c>
      <c r="Y857" s="159" t="s">
        <v>281</v>
      </c>
      <c r="Z857" s="148"/>
      <c r="AA857" s="148"/>
      <c r="AB857" s="148"/>
      <c r="AC857" s="148"/>
      <c r="AD857" s="148"/>
      <c r="AE857" s="148"/>
      <c r="AF857" s="148"/>
      <c r="AG857" s="148" t="s">
        <v>299</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2" x14ac:dyDescent="0.2">
      <c r="A858" s="155"/>
      <c r="B858" s="156"/>
      <c r="C858" s="259" t="s">
        <v>1053</v>
      </c>
      <c r="D858" s="260"/>
      <c r="E858" s="260"/>
      <c r="F858" s="260"/>
      <c r="G858" s="260"/>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284</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ht="22.5" outlineLevel="3" x14ac:dyDescent="0.2">
      <c r="A859" s="155"/>
      <c r="B859" s="156"/>
      <c r="C859" s="261" t="s">
        <v>1085</v>
      </c>
      <c r="D859" s="262"/>
      <c r="E859" s="262"/>
      <c r="F859" s="262"/>
      <c r="G859" s="262"/>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284</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79" t="str">
        <f>C859</f>
        <v>Nové kované zábradlí u schodiště dolní vyhlídkové terasy. Ocelová tyčovina, kovářské probíjené, provlékané a nýtové spoje, barva kovářská čerň. Sloupky a opěrné šikmé vzpěry kotvené ke schodišti a do terénu. Viz detail výkres D.1.1.26.</v>
      </c>
      <c r="BB859" s="148"/>
      <c r="BC859" s="148"/>
      <c r="BD859" s="148"/>
      <c r="BE859" s="148"/>
      <c r="BF859" s="148"/>
      <c r="BG859" s="148"/>
      <c r="BH859" s="148"/>
    </row>
    <row r="860" spans="1:60" outlineLevel="1" x14ac:dyDescent="0.2">
      <c r="A860" s="172">
        <v>176</v>
      </c>
      <c r="B860" s="173" t="s">
        <v>1086</v>
      </c>
      <c r="C860" s="188" t="s">
        <v>1087</v>
      </c>
      <c r="D860" s="174" t="s">
        <v>482</v>
      </c>
      <c r="E860" s="175">
        <v>1</v>
      </c>
      <c r="F860" s="176"/>
      <c r="G860" s="177">
        <f>ROUND(E860*F860,2)</f>
        <v>0</v>
      </c>
      <c r="H860" s="176"/>
      <c r="I860" s="177">
        <f>ROUND(E860*H860,2)</f>
        <v>0</v>
      </c>
      <c r="J860" s="176"/>
      <c r="K860" s="177">
        <f>ROUND(E860*J860,2)</f>
        <v>0</v>
      </c>
      <c r="L860" s="177">
        <v>21</v>
      </c>
      <c r="M860" s="177">
        <f>G860*(1+L860/100)</f>
        <v>0</v>
      </c>
      <c r="N860" s="175">
        <v>0</v>
      </c>
      <c r="O860" s="175">
        <f>ROUND(E860*N860,2)</f>
        <v>0</v>
      </c>
      <c r="P860" s="175">
        <v>0</v>
      </c>
      <c r="Q860" s="175">
        <f>ROUND(E860*P860,2)</f>
        <v>0</v>
      </c>
      <c r="R860" s="177"/>
      <c r="S860" s="177" t="s">
        <v>297</v>
      </c>
      <c r="T860" s="178" t="s">
        <v>280</v>
      </c>
      <c r="U860" s="159">
        <v>0</v>
      </c>
      <c r="V860" s="159">
        <f>ROUND(E860*U860,2)</f>
        <v>0</v>
      </c>
      <c r="W860" s="159"/>
      <c r="X860" s="159" t="s">
        <v>298</v>
      </c>
      <c r="Y860" s="159" t="s">
        <v>281</v>
      </c>
      <c r="Z860" s="148"/>
      <c r="AA860" s="148"/>
      <c r="AB860" s="148"/>
      <c r="AC860" s="148"/>
      <c r="AD860" s="148"/>
      <c r="AE860" s="148"/>
      <c r="AF860" s="148"/>
      <c r="AG860" s="148" t="s">
        <v>299</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2" x14ac:dyDescent="0.2">
      <c r="A861" s="155"/>
      <c r="B861" s="156"/>
      <c r="C861" s="259" t="s">
        <v>1088</v>
      </c>
      <c r="D861" s="260"/>
      <c r="E861" s="260"/>
      <c r="F861" s="260"/>
      <c r="G861" s="260"/>
      <c r="H861" s="159"/>
      <c r="I861" s="159"/>
      <c r="J861" s="159"/>
      <c r="K861" s="159"/>
      <c r="L861" s="159"/>
      <c r="M861" s="159"/>
      <c r="N861" s="158"/>
      <c r="O861" s="158"/>
      <c r="P861" s="158"/>
      <c r="Q861" s="158"/>
      <c r="R861" s="159"/>
      <c r="S861" s="159"/>
      <c r="T861" s="159"/>
      <c r="U861" s="159"/>
      <c r="V861" s="159"/>
      <c r="W861" s="159"/>
      <c r="X861" s="159"/>
      <c r="Y861" s="159"/>
      <c r="Z861" s="148"/>
      <c r="AA861" s="148"/>
      <c r="AB861" s="148"/>
      <c r="AC861" s="148"/>
      <c r="AD861" s="148"/>
      <c r="AE861" s="148"/>
      <c r="AF861" s="148"/>
      <c r="AG861" s="148" t="s">
        <v>284</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79" t="str">
        <f>C861</f>
        <v>Nový litinový poklop vstupního otvoru technologické šachty, atypický, ocelový rám, vodotěsné provedení</v>
      </c>
      <c r="BB861" s="148"/>
      <c r="BC861" s="148"/>
      <c r="BD861" s="148"/>
      <c r="BE861" s="148"/>
      <c r="BF861" s="148"/>
      <c r="BG861" s="148"/>
      <c r="BH861" s="148"/>
    </row>
    <row r="862" spans="1:60" outlineLevel="1" x14ac:dyDescent="0.2">
      <c r="A862" s="172">
        <v>177</v>
      </c>
      <c r="B862" s="173" t="s">
        <v>1089</v>
      </c>
      <c r="C862" s="188" t="s">
        <v>1090</v>
      </c>
      <c r="D862" s="174" t="s">
        <v>482</v>
      </c>
      <c r="E862" s="175">
        <v>1</v>
      </c>
      <c r="F862" s="176"/>
      <c r="G862" s="177">
        <f>ROUND(E862*F862,2)</f>
        <v>0</v>
      </c>
      <c r="H862" s="176"/>
      <c r="I862" s="177">
        <f>ROUND(E862*H862,2)</f>
        <v>0</v>
      </c>
      <c r="J862" s="176"/>
      <c r="K862" s="177">
        <f>ROUND(E862*J862,2)</f>
        <v>0</v>
      </c>
      <c r="L862" s="177">
        <v>21</v>
      </c>
      <c r="M862" s="177">
        <f>G862*(1+L862/100)</f>
        <v>0</v>
      </c>
      <c r="N862" s="175">
        <v>0</v>
      </c>
      <c r="O862" s="175">
        <f>ROUND(E862*N862,2)</f>
        <v>0</v>
      </c>
      <c r="P862" s="175">
        <v>0</v>
      </c>
      <c r="Q862" s="175">
        <f>ROUND(E862*P862,2)</f>
        <v>0</v>
      </c>
      <c r="R862" s="177"/>
      <c r="S862" s="177" t="s">
        <v>297</v>
      </c>
      <c r="T862" s="178" t="s">
        <v>280</v>
      </c>
      <c r="U862" s="159">
        <v>0</v>
      </c>
      <c r="V862" s="159">
        <f>ROUND(E862*U862,2)</f>
        <v>0</v>
      </c>
      <c r="W862" s="159"/>
      <c r="X862" s="159" t="s">
        <v>298</v>
      </c>
      <c r="Y862" s="159" t="s">
        <v>281</v>
      </c>
      <c r="Z862" s="148"/>
      <c r="AA862" s="148"/>
      <c r="AB862" s="148"/>
      <c r="AC862" s="148"/>
      <c r="AD862" s="148"/>
      <c r="AE862" s="148"/>
      <c r="AF862" s="148"/>
      <c r="AG862" s="148" t="s">
        <v>299</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2" x14ac:dyDescent="0.2">
      <c r="A863" s="155"/>
      <c r="B863" s="156"/>
      <c r="C863" s="259" t="s">
        <v>1091</v>
      </c>
      <c r="D863" s="260"/>
      <c r="E863" s="260"/>
      <c r="F863" s="260"/>
      <c r="G863" s="260"/>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284</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72">
        <v>178</v>
      </c>
      <c r="B864" s="173" t="s">
        <v>1092</v>
      </c>
      <c r="C864" s="188" t="s">
        <v>1074</v>
      </c>
      <c r="D864" s="174" t="s">
        <v>482</v>
      </c>
      <c r="E864" s="175">
        <v>1</v>
      </c>
      <c r="F864" s="176"/>
      <c r="G864" s="177">
        <f>ROUND(E864*F864,2)</f>
        <v>0</v>
      </c>
      <c r="H864" s="176"/>
      <c r="I864" s="177">
        <f>ROUND(E864*H864,2)</f>
        <v>0</v>
      </c>
      <c r="J864" s="176"/>
      <c r="K864" s="177">
        <f>ROUND(E864*J864,2)</f>
        <v>0</v>
      </c>
      <c r="L864" s="177">
        <v>21</v>
      </c>
      <c r="M864" s="177">
        <f>G864*(1+L864/100)</f>
        <v>0</v>
      </c>
      <c r="N864" s="175">
        <v>0</v>
      </c>
      <c r="O864" s="175">
        <f>ROUND(E864*N864,2)</f>
        <v>0</v>
      </c>
      <c r="P864" s="175">
        <v>0</v>
      </c>
      <c r="Q864" s="175">
        <f>ROUND(E864*P864,2)</f>
        <v>0</v>
      </c>
      <c r="R864" s="177"/>
      <c r="S864" s="177" t="s">
        <v>297</v>
      </c>
      <c r="T864" s="178" t="s">
        <v>280</v>
      </c>
      <c r="U864" s="159">
        <v>0</v>
      </c>
      <c r="V864" s="159">
        <f>ROUND(E864*U864,2)</f>
        <v>0</v>
      </c>
      <c r="W864" s="159"/>
      <c r="X864" s="159" t="s">
        <v>298</v>
      </c>
      <c r="Y864" s="159" t="s">
        <v>281</v>
      </c>
      <c r="Z864" s="148"/>
      <c r="AA864" s="148"/>
      <c r="AB864" s="148"/>
      <c r="AC864" s="148"/>
      <c r="AD864" s="148"/>
      <c r="AE864" s="148"/>
      <c r="AF864" s="148"/>
      <c r="AG864" s="148" t="s">
        <v>299</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2" x14ac:dyDescent="0.2">
      <c r="A865" s="155"/>
      <c r="B865" s="156"/>
      <c r="C865" s="259" t="s">
        <v>1075</v>
      </c>
      <c r="D865" s="260"/>
      <c r="E865" s="260"/>
      <c r="F865" s="260"/>
      <c r="G865" s="260"/>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284</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261" t="s">
        <v>1032</v>
      </c>
      <c r="D866" s="262"/>
      <c r="E866" s="262"/>
      <c r="F866" s="262"/>
      <c r="G866" s="262"/>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284</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79" t="str">
        <f>C866</f>
        <v>Repase stávající novodobé zdobně kované branky včetně zámku, kliky a závěsů - viz projekt Dlouhá jízda.</v>
      </c>
      <c r="BB866" s="148"/>
      <c r="BC866" s="148"/>
      <c r="BD866" s="148"/>
      <c r="BE866" s="148"/>
      <c r="BF866" s="148"/>
      <c r="BG866" s="148"/>
      <c r="BH866" s="148"/>
    </row>
    <row r="867" spans="1:60" outlineLevel="1" x14ac:dyDescent="0.2">
      <c r="A867" s="172">
        <v>179</v>
      </c>
      <c r="B867" s="173" t="s">
        <v>1093</v>
      </c>
      <c r="C867" s="188" t="s">
        <v>1094</v>
      </c>
      <c r="D867" s="174" t="s">
        <v>482</v>
      </c>
      <c r="E867" s="175">
        <v>1</v>
      </c>
      <c r="F867" s="176"/>
      <c r="G867" s="177">
        <f>ROUND(E867*F867,2)</f>
        <v>0</v>
      </c>
      <c r="H867" s="176"/>
      <c r="I867" s="177">
        <f>ROUND(E867*H867,2)</f>
        <v>0</v>
      </c>
      <c r="J867" s="176"/>
      <c r="K867" s="177">
        <f>ROUND(E867*J867,2)</f>
        <v>0</v>
      </c>
      <c r="L867" s="177">
        <v>21</v>
      </c>
      <c r="M867" s="177">
        <f>G867*(1+L867/100)</f>
        <v>0</v>
      </c>
      <c r="N867" s="175">
        <v>0</v>
      </c>
      <c r="O867" s="175">
        <f>ROUND(E867*N867,2)</f>
        <v>0</v>
      </c>
      <c r="P867" s="175">
        <v>0</v>
      </c>
      <c r="Q867" s="175">
        <f>ROUND(E867*P867,2)</f>
        <v>0</v>
      </c>
      <c r="R867" s="177"/>
      <c r="S867" s="177" t="s">
        <v>297</v>
      </c>
      <c r="T867" s="178" t="s">
        <v>280</v>
      </c>
      <c r="U867" s="159">
        <v>0</v>
      </c>
      <c r="V867" s="159">
        <f>ROUND(E867*U867,2)</f>
        <v>0</v>
      </c>
      <c r="W867" s="159"/>
      <c r="X867" s="159" t="s">
        <v>298</v>
      </c>
      <c r="Y867" s="159" t="s">
        <v>281</v>
      </c>
      <c r="Z867" s="148"/>
      <c r="AA867" s="148"/>
      <c r="AB867" s="148"/>
      <c r="AC867" s="148"/>
      <c r="AD867" s="148"/>
      <c r="AE867" s="148"/>
      <c r="AF867" s="148"/>
      <c r="AG867" s="148" t="s">
        <v>299</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ht="22.5" outlineLevel="2" x14ac:dyDescent="0.2">
      <c r="A868" s="155"/>
      <c r="B868" s="156"/>
      <c r="C868" s="259" t="s">
        <v>1095</v>
      </c>
      <c r="D868" s="260"/>
      <c r="E868" s="260"/>
      <c r="F868" s="260"/>
      <c r="G868" s="260"/>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284</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79" t="str">
        <f>C868</f>
        <v>Nová umělecky vytvořená růže na vrcholu výustky vody pítka, atypický bronzový dutý odlitek dle vzorového modelu včetně typického kotvení. Specifikace viz detaily D.1.1.33.</v>
      </c>
      <c r="BB868" s="148"/>
      <c r="BC868" s="148"/>
      <c r="BD868" s="148"/>
      <c r="BE868" s="148"/>
      <c r="BF868" s="148"/>
      <c r="BG868" s="148"/>
      <c r="BH868" s="148"/>
    </row>
    <row r="869" spans="1:60" outlineLevel="1" x14ac:dyDescent="0.2">
      <c r="A869" s="172">
        <v>180</v>
      </c>
      <c r="B869" s="173" t="s">
        <v>1096</v>
      </c>
      <c r="C869" s="188" t="s">
        <v>1097</v>
      </c>
      <c r="D869" s="174" t="s">
        <v>482</v>
      </c>
      <c r="E869" s="175">
        <v>1</v>
      </c>
      <c r="F869" s="176"/>
      <c r="G869" s="177">
        <f>ROUND(E869*F869,2)</f>
        <v>0</v>
      </c>
      <c r="H869" s="176"/>
      <c r="I869" s="177">
        <f>ROUND(E869*H869,2)</f>
        <v>0</v>
      </c>
      <c r="J869" s="176"/>
      <c r="K869" s="177">
        <f>ROUND(E869*J869,2)</f>
        <v>0</v>
      </c>
      <c r="L869" s="177">
        <v>21</v>
      </c>
      <c r="M869" s="177">
        <f>G869*(1+L869/100)</f>
        <v>0</v>
      </c>
      <c r="N869" s="175">
        <v>0</v>
      </c>
      <c r="O869" s="175">
        <f>ROUND(E869*N869,2)</f>
        <v>0</v>
      </c>
      <c r="P869" s="175">
        <v>0</v>
      </c>
      <c r="Q869" s="175">
        <f>ROUND(E869*P869,2)</f>
        <v>0</v>
      </c>
      <c r="R869" s="177"/>
      <c r="S869" s="177" t="s">
        <v>297</v>
      </c>
      <c r="T869" s="178" t="s">
        <v>280</v>
      </c>
      <c r="U869" s="159">
        <v>0</v>
      </c>
      <c r="V869" s="159">
        <f>ROUND(E869*U869,2)</f>
        <v>0</v>
      </c>
      <c r="W869" s="159"/>
      <c r="X869" s="159" t="s">
        <v>298</v>
      </c>
      <c r="Y869" s="159" t="s">
        <v>281</v>
      </c>
      <c r="Z869" s="148"/>
      <c r="AA869" s="148"/>
      <c r="AB869" s="148"/>
      <c r="AC869" s="148"/>
      <c r="AD869" s="148"/>
      <c r="AE869" s="148"/>
      <c r="AF869" s="148"/>
      <c r="AG869" s="148" t="s">
        <v>299</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259" t="s">
        <v>1098</v>
      </c>
      <c r="D870" s="260"/>
      <c r="E870" s="260"/>
      <c r="F870" s="260"/>
      <c r="G870" s="260"/>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284</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72">
        <v>181</v>
      </c>
      <c r="B871" s="173" t="s">
        <v>1099</v>
      </c>
      <c r="C871" s="188" t="s">
        <v>1100</v>
      </c>
      <c r="D871" s="174" t="s">
        <v>482</v>
      </c>
      <c r="E871" s="175">
        <v>1</v>
      </c>
      <c r="F871" s="176"/>
      <c r="G871" s="177">
        <f>ROUND(E871*F871,2)</f>
        <v>0</v>
      </c>
      <c r="H871" s="176"/>
      <c r="I871" s="177">
        <f>ROUND(E871*H871,2)</f>
        <v>0</v>
      </c>
      <c r="J871" s="176"/>
      <c r="K871" s="177">
        <f>ROUND(E871*J871,2)</f>
        <v>0</v>
      </c>
      <c r="L871" s="177">
        <v>21</v>
      </c>
      <c r="M871" s="177">
        <f>G871*(1+L871/100)</f>
        <v>0</v>
      </c>
      <c r="N871" s="175">
        <v>0</v>
      </c>
      <c r="O871" s="175">
        <f>ROUND(E871*N871,2)</f>
        <v>0</v>
      </c>
      <c r="P871" s="175">
        <v>0</v>
      </c>
      <c r="Q871" s="175">
        <f>ROUND(E871*P871,2)</f>
        <v>0</v>
      </c>
      <c r="R871" s="177"/>
      <c r="S871" s="177" t="s">
        <v>297</v>
      </c>
      <c r="T871" s="178" t="s">
        <v>280</v>
      </c>
      <c r="U871" s="159">
        <v>0</v>
      </c>
      <c r="V871" s="159">
        <f>ROUND(E871*U871,2)</f>
        <v>0</v>
      </c>
      <c r="W871" s="159"/>
      <c r="X871" s="159" t="s">
        <v>298</v>
      </c>
      <c r="Y871" s="159" t="s">
        <v>281</v>
      </c>
      <c r="Z871" s="148"/>
      <c r="AA871" s="148"/>
      <c r="AB871" s="148"/>
      <c r="AC871" s="148"/>
      <c r="AD871" s="148"/>
      <c r="AE871" s="148"/>
      <c r="AF871" s="148"/>
      <c r="AG871" s="148" t="s">
        <v>299</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259" t="s">
        <v>1098</v>
      </c>
      <c r="D872" s="260"/>
      <c r="E872" s="260"/>
      <c r="F872" s="260"/>
      <c r="G872" s="260"/>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284</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72">
        <v>182</v>
      </c>
      <c r="B873" s="173" t="s">
        <v>1101</v>
      </c>
      <c r="C873" s="188" t="s">
        <v>1102</v>
      </c>
      <c r="D873" s="174" t="s">
        <v>482</v>
      </c>
      <c r="E873" s="175">
        <v>1</v>
      </c>
      <c r="F873" s="176"/>
      <c r="G873" s="177">
        <f>ROUND(E873*F873,2)</f>
        <v>0</v>
      </c>
      <c r="H873" s="176"/>
      <c r="I873" s="177">
        <f>ROUND(E873*H873,2)</f>
        <v>0</v>
      </c>
      <c r="J873" s="176"/>
      <c r="K873" s="177">
        <f>ROUND(E873*J873,2)</f>
        <v>0</v>
      </c>
      <c r="L873" s="177">
        <v>21</v>
      </c>
      <c r="M873" s="177">
        <f>G873*(1+L873/100)</f>
        <v>0</v>
      </c>
      <c r="N873" s="175">
        <v>0</v>
      </c>
      <c r="O873" s="175">
        <f>ROUND(E873*N873,2)</f>
        <v>0</v>
      </c>
      <c r="P873" s="175">
        <v>0</v>
      </c>
      <c r="Q873" s="175">
        <f>ROUND(E873*P873,2)</f>
        <v>0</v>
      </c>
      <c r="R873" s="177"/>
      <c r="S873" s="177" t="s">
        <v>297</v>
      </c>
      <c r="T873" s="178" t="s">
        <v>280</v>
      </c>
      <c r="U873" s="159">
        <v>0</v>
      </c>
      <c r="V873" s="159">
        <f>ROUND(E873*U873,2)</f>
        <v>0</v>
      </c>
      <c r="W873" s="159"/>
      <c r="X873" s="159" t="s">
        <v>298</v>
      </c>
      <c r="Y873" s="159" t="s">
        <v>281</v>
      </c>
      <c r="Z873" s="148"/>
      <c r="AA873" s="148"/>
      <c r="AB873" s="148"/>
      <c r="AC873" s="148"/>
      <c r="AD873" s="148"/>
      <c r="AE873" s="148"/>
      <c r="AF873" s="148"/>
      <c r="AG873" s="148" t="s">
        <v>299</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259" t="s">
        <v>1098</v>
      </c>
      <c r="D874" s="260"/>
      <c r="E874" s="260"/>
      <c r="F874" s="260"/>
      <c r="G874" s="260"/>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284</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72">
        <v>183</v>
      </c>
      <c r="B875" s="173" t="s">
        <v>1103</v>
      </c>
      <c r="C875" s="188" t="s">
        <v>1104</v>
      </c>
      <c r="D875" s="174" t="s">
        <v>482</v>
      </c>
      <c r="E875" s="175">
        <v>1</v>
      </c>
      <c r="F875" s="176"/>
      <c r="G875" s="177">
        <f>ROUND(E875*F875,2)</f>
        <v>0</v>
      </c>
      <c r="H875" s="176"/>
      <c r="I875" s="177">
        <f>ROUND(E875*H875,2)</f>
        <v>0</v>
      </c>
      <c r="J875" s="176"/>
      <c r="K875" s="177">
        <f>ROUND(E875*J875,2)</f>
        <v>0</v>
      </c>
      <c r="L875" s="177">
        <v>21</v>
      </c>
      <c r="M875" s="177">
        <f>G875*(1+L875/100)</f>
        <v>0</v>
      </c>
      <c r="N875" s="175">
        <v>0</v>
      </c>
      <c r="O875" s="175">
        <f>ROUND(E875*N875,2)</f>
        <v>0</v>
      </c>
      <c r="P875" s="175">
        <v>0</v>
      </c>
      <c r="Q875" s="175">
        <f>ROUND(E875*P875,2)</f>
        <v>0</v>
      </c>
      <c r="R875" s="177"/>
      <c r="S875" s="177" t="s">
        <v>297</v>
      </c>
      <c r="T875" s="178" t="s">
        <v>280</v>
      </c>
      <c r="U875" s="159">
        <v>0</v>
      </c>
      <c r="V875" s="159">
        <f>ROUND(E875*U875,2)</f>
        <v>0</v>
      </c>
      <c r="W875" s="159"/>
      <c r="X875" s="159" t="s">
        <v>298</v>
      </c>
      <c r="Y875" s="159" t="s">
        <v>281</v>
      </c>
      <c r="Z875" s="148"/>
      <c r="AA875" s="148"/>
      <c r="AB875" s="148"/>
      <c r="AC875" s="148"/>
      <c r="AD875" s="148"/>
      <c r="AE875" s="148"/>
      <c r="AF875" s="148"/>
      <c r="AG875" s="148" t="s">
        <v>299</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5"/>
      <c r="B876" s="156"/>
      <c r="C876" s="259" t="s">
        <v>1105</v>
      </c>
      <c r="D876" s="260"/>
      <c r="E876" s="260"/>
      <c r="F876" s="260"/>
      <c r="G876" s="260"/>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284</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79" t="str">
        <f>C876</f>
        <v>Nová pamětní mosazná deska o realizované obnově Růžové zahrady, Sala terreny a Glorietu. Specifikace viz detaily D.1.1.33.</v>
      </c>
      <c r="BB876" s="148"/>
      <c r="BC876" s="148"/>
      <c r="BD876" s="148"/>
      <c r="BE876" s="148"/>
      <c r="BF876" s="148"/>
      <c r="BG876" s="148"/>
      <c r="BH876" s="148"/>
    </row>
    <row r="877" spans="1:60" outlineLevel="1" x14ac:dyDescent="0.2">
      <c r="A877" s="172">
        <v>184</v>
      </c>
      <c r="B877" s="173" t="s">
        <v>1106</v>
      </c>
      <c r="C877" s="188" t="s">
        <v>1107</v>
      </c>
      <c r="D877" s="174" t="s">
        <v>482</v>
      </c>
      <c r="E877" s="175">
        <v>1</v>
      </c>
      <c r="F877" s="176"/>
      <c r="G877" s="177">
        <f>ROUND(E877*F877,2)</f>
        <v>0</v>
      </c>
      <c r="H877" s="176"/>
      <c r="I877" s="177">
        <f>ROUND(E877*H877,2)</f>
        <v>0</v>
      </c>
      <c r="J877" s="176"/>
      <c r="K877" s="177">
        <f>ROUND(E877*J877,2)</f>
        <v>0</v>
      </c>
      <c r="L877" s="177">
        <v>21</v>
      </c>
      <c r="M877" s="177">
        <f>G877*(1+L877/100)</f>
        <v>0</v>
      </c>
      <c r="N877" s="175">
        <v>0</v>
      </c>
      <c r="O877" s="175">
        <f>ROUND(E877*N877,2)</f>
        <v>0</v>
      </c>
      <c r="P877" s="175">
        <v>0</v>
      </c>
      <c r="Q877" s="175">
        <f>ROUND(E877*P877,2)</f>
        <v>0</v>
      </c>
      <c r="R877" s="177"/>
      <c r="S877" s="177" t="s">
        <v>297</v>
      </c>
      <c r="T877" s="178" t="s">
        <v>280</v>
      </c>
      <c r="U877" s="159">
        <v>0</v>
      </c>
      <c r="V877" s="159">
        <f>ROUND(E877*U877,2)</f>
        <v>0</v>
      </c>
      <c r="W877" s="159"/>
      <c r="X877" s="159" t="s">
        <v>298</v>
      </c>
      <c r="Y877" s="159" t="s">
        <v>281</v>
      </c>
      <c r="Z877" s="148"/>
      <c r="AA877" s="148"/>
      <c r="AB877" s="148"/>
      <c r="AC877" s="148"/>
      <c r="AD877" s="148"/>
      <c r="AE877" s="148"/>
      <c r="AF877" s="148"/>
      <c r="AG877" s="148" t="s">
        <v>299</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2" x14ac:dyDescent="0.2">
      <c r="A878" s="155"/>
      <c r="B878" s="156"/>
      <c r="C878" s="259" t="s">
        <v>1108</v>
      </c>
      <c r="D878" s="260"/>
      <c r="E878" s="260"/>
      <c r="F878" s="260"/>
      <c r="G878" s="260"/>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284</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79" t="str">
        <f>C878</f>
        <v>Odpadkový koš atypický s kovovou nosnou konstrukcí a plechou nádobou v matném černém provedení v atypickém designu.</v>
      </c>
      <c r="BB878" s="148"/>
      <c r="BC878" s="148"/>
      <c r="BD878" s="148"/>
      <c r="BE878" s="148"/>
      <c r="BF878" s="148"/>
      <c r="BG878" s="148"/>
      <c r="BH878" s="148"/>
    </row>
    <row r="879" spans="1:60" outlineLevel="1" x14ac:dyDescent="0.2">
      <c r="A879" s="172">
        <v>185</v>
      </c>
      <c r="B879" s="173" t="s">
        <v>1109</v>
      </c>
      <c r="C879" s="188" t="s">
        <v>1110</v>
      </c>
      <c r="D879" s="174" t="s">
        <v>374</v>
      </c>
      <c r="E879" s="175">
        <v>20</v>
      </c>
      <c r="F879" s="176"/>
      <c r="G879" s="177">
        <f>ROUND(E879*F879,2)</f>
        <v>0</v>
      </c>
      <c r="H879" s="176"/>
      <c r="I879" s="177">
        <f>ROUND(E879*H879,2)</f>
        <v>0</v>
      </c>
      <c r="J879" s="176"/>
      <c r="K879" s="177">
        <f>ROUND(E879*J879,2)</f>
        <v>0</v>
      </c>
      <c r="L879" s="177">
        <v>21</v>
      </c>
      <c r="M879" s="177">
        <f>G879*(1+L879/100)</f>
        <v>0</v>
      </c>
      <c r="N879" s="175">
        <v>0</v>
      </c>
      <c r="O879" s="175">
        <f>ROUND(E879*N879,2)</f>
        <v>0</v>
      </c>
      <c r="P879" s="175">
        <v>0</v>
      </c>
      <c r="Q879" s="175">
        <f>ROUND(E879*P879,2)</f>
        <v>0</v>
      </c>
      <c r="R879" s="177"/>
      <c r="S879" s="177" t="s">
        <v>297</v>
      </c>
      <c r="T879" s="178" t="s">
        <v>280</v>
      </c>
      <c r="U879" s="159">
        <v>0</v>
      </c>
      <c r="V879" s="159">
        <f>ROUND(E879*U879,2)</f>
        <v>0</v>
      </c>
      <c r="W879" s="159"/>
      <c r="X879" s="159" t="s">
        <v>298</v>
      </c>
      <c r="Y879" s="159" t="s">
        <v>281</v>
      </c>
      <c r="Z879" s="148"/>
      <c r="AA879" s="148"/>
      <c r="AB879" s="148"/>
      <c r="AC879" s="148"/>
      <c r="AD879" s="148"/>
      <c r="AE879" s="148"/>
      <c r="AF879" s="148"/>
      <c r="AG879" s="148" t="s">
        <v>299</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ht="22.5" outlineLevel="2" x14ac:dyDescent="0.2">
      <c r="A880" s="155"/>
      <c r="B880" s="156"/>
      <c r="C880" s="259" t="s">
        <v>1111</v>
      </c>
      <c r="D880" s="260"/>
      <c r="E880" s="260"/>
      <c r="F880" s="260"/>
      <c r="G880" s="260"/>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284</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79" t="str">
        <f>C880</f>
        <v>Oplechování horní plochy korunní římsy štítů edikul. Oplechování celé koruny Pb olověný plech tl. 1 mm, obvod okapniček bude podložen měděným plechem.</v>
      </c>
      <c r="BB880" s="148"/>
      <c r="BC880" s="148"/>
      <c r="BD880" s="148"/>
      <c r="BE880" s="148"/>
      <c r="BF880" s="148"/>
      <c r="BG880" s="148"/>
      <c r="BH880" s="148"/>
    </row>
    <row r="881" spans="1:60" outlineLevel="2" x14ac:dyDescent="0.2">
      <c r="A881" s="155"/>
      <c r="B881" s="156"/>
      <c r="C881" s="198" t="s">
        <v>1112</v>
      </c>
      <c r="D881" s="193"/>
      <c r="E881" s="194">
        <v>20</v>
      </c>
      <c r="F881" s="159"/>
      <c r="G881" s="15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329</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72">
        <v>186</v>
      </c>
      <c r="B882" s="173" t="s">
        <v>1113</v>
      </c>
      <c r="C882" s="188" t="s">
        <v>1114</v>
      </c>
      <c r="D882" s="174" t="s">
        <v>482</v>
      </c>
      <c r="E882" s="175">
        <v>1</v>
      </c>
      <c r="F882" s="176"/>
      <c r="G882" s="177">
        <f>ROUND(E882*F882,2)</f>
        <v>0</v>
      </c>
      <c r="H882" s="176"/>
      <c r="I882" s="177">
        <f>ROUND(E882*H882,2)</f>
        <v>0</v>
      </c>
      <c r="J882" s="176"/>
      <c r="K882" s="177">
        <f>ROUND(E882*J882,2)</f>
        <v>0</v>
      </c>
      <c r="L882" s="177">
        <v>21</v>
      </c>
      <c r="M882" s="177">
        <f>G882*(1+L882/100)</f>
        <v>0</v>
      </c>
      <c r="N882" s="175">
        <v>0</v>
      </c>
      <c r="O882" s="175">
        <f>ROUND(E882*N882,2)</f>
        <v>0</v>
      </c>
      <c r="P882" s="175">
        <v>0</v>
      </c>
      <c r="Q882" s="175">
        <f>ROUND(E882*P882,2)</f>
        <v>0</v>
      </c>
      <c r="R882" s="177"/>
      <c r="S882" s="177" t="s">
        <v>297</v>
      </c>
      <c r="T882" s="178" t="s">
        <v>280</v>
      </c>
      <c r="U882" s="159">
        <v>0</v>
      </c>
      <c r="V882" s="159">
        <f>ROUND(E882*U882,2)</f>
        <v>0</v>
      </c>
      <c r="W882" s="159"/>
      <c r="X882" s="159" t="s">
        <v>298</v>
      </c>
      <c r="Y882" s="159" t="s">
        <v>281</v>
      </c>
      <c r="Z882" s="148"/>
      <c r="AA882" s="148"/>
      <c r="AB882" s="148"/>
      <c r="AC882" s="148"/>
      <c r="AD882" s="148"/>
      <c r="AE882" s="148"/>
      <c r="AF882" s="148"/>
      <c r="AG882" s="148" t="s">
        <v>299</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2" x14ac:dyDescent="0.2">
      <c r="A883" s="155"/>
      <c r="B883" s="156"/>
      <c r="C883" s="259" t="s">
        <v>1108</v>
      </c>
      <c r="D883" s="260"/>
      <c r="E883" s="260"/>
      <c r="F883" s="260"/>
      <c r="G883" s="260"/>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284</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79" t="str">
        <f>C883</f>
        <v>Odpadkový koš atypický s kovovou nosnou konstrukcí a plechou nádobou v matném černém provedení v atypickém designu.</v>
      </c>
      <c r="BB883" s="148"/>
      <c r="BC883" s="148"/>
      <c r="BD883" s="148"/>
      <c r="BE883" s="148"/>
      <c r="BF883" s="148"/>
      <c r="BG883" s="148"/>
      <c r="BH883" s="148"/>
    </row>
    <row r="884" spans="1:60" outlineLevel="1" x14ac:dyDescent="0.2">
      <c r="A884" s="155">
        <v>187</v>
      </c>
      <c r="B884" s="156" t="s">
        <v>1115</v>
      </c>
      <c r="C884" s="200" t="s">
        <v>1116</v>
      </c>
      <c r="D884" s="157" t="s">
        <v>0</v>
      </c>
      <c r="E884" s="197"/>
      <c r="F884" s="160"/>
      <c r="G884" s="159">
        <f>ROUND(E884*F884,2)</f>
        <v>0</v>
      </c>
      <c r="H884" s="160"/>
      <c r="I884" s="159">
        <f>ROUND(E884*H884,2)</f>
        <v>0</v>
      </c>
      <c r="J884" s="160"/>
      <c r="K884" s="159">
        <f>ROUND(E884*J884,2)</f>
        <v>0</v>
      </c>
      <c r="L884" s="159">
        <v>21</v>
      </c>
      <c r="M884" s="159">
        <f>G884*(1+L884/100)</f>
        <v>0</v>
      </c>
      <c r="N884" s="158">
        <v>0</v>
      </c>
      <c r="O884" s="158">
        <f>ROUND(E884*N884,2)</f>
        <v>0</v>
      </c>
      <c r="P884" s="158">
        <v>0</v>
      </c>
      <c r="Q884" s="158">
        <f>ROUND(E884*P884,2)</f>
        <v>0</v>
      </c>
      <c r="R884" s="159" t="s">
        <v>1026</v>
      </c>
      <c r="S884" s="159" t="s">
        <v>279</v>
      </c>
      <c r="T884" s="159" t="s">
        <v>279</v>
      </c>
      <c r="U884" s="159">
        <v>0</v>
      </c>
      <c r="V884" s="159">
        <f>ROUND(E884*U884,2)</f>
        <v>0</v>
      </c>
      <c r="W884" s="159"/>
      <c r="X884" s="159" t="s">
        <v>902</v>
      </c>
      <c r="Y884" s="159" t="s">
        <v>281</v>
      </c>
      <c r="Z884" s="148"/>
      <c r="AA884" s="148"/>
      <c r="AB884" s="148"/>
      <c r="AC884" s="148"/>
      <c r="AD884" s="148"/>
      <c r="AE884" s="148"/>
      <c r="AF884" s="148"/>
      <c r="AG884" s="148" t="s">
        <v>903</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2" x14ac:dyDescent="0.2">
      <c r="A885" s="155"/>
      <c r="B885" s="156"/>
      <c r="C885" s="272" t="s">
        <v>931</v>
      </c>
      <c r="D885" s="273"/>
      <c r="E885" s="273"/>
      <c r="F885" s="273"/>
      <c r="G885" s="273"/>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327</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ht="22.5" outlineLevel="1" x14ac:dyDescent="0.2">
      <c r="A886" s="155">
        <v>188</v>
      </c>
      <c r="B886" s="156" t="s">
        <v>1117</v>
      </c>
      <c r="C886" s="200" t="s">
        <v>1118</v>
      </c>
      <c r="D886" s="157" t="s">
        <v>0</v>
      </c>
      <c r="E886" s="197"/>
      <c r="F886" s="160"/>
      <c r="G886" s="159">
        <f>ROUND(E886*F886,2)</f>
        <v>0</v>
      </c>
      <c r="H886" s="160"/>
      <c r="I886" s="159">
        <f>ROUND(E886*H886,2)</f>
        <v>0</v>
      </c>
      <c r="J886" s="160"/>
      <c r="K886" s="159">
        <f>ROUND(E886*J886,2)</f>
        <v>0</v>
      </c>
      <c r="L886" s="159">
        <v>21</v>
      </c>
      <c r="M886" s="159">
        <f>G886*(1+L886/100)</f>
        <v>0</v>
      </c>
      <c r="N886" s="158">
        <v>0</v>
      </c>
      <c r="O886" s="158">
        <f>ROUND(E886*N886,2)</f>
        <v>0</v>
      </c>
      <c r="P886" s="158">
        <v>0</v>
      </c>
      <c r="Q886" s="158">
        <f>ROUND(E886*P886,2)</f>
        <v>0</v>
      </c>
      <c r="R886" s="159" t="s">
        <v>1026</v>
      </c>
      <c r="S886" s="159" t="s">
        <v>279</v>
      </c>
      <c r="T886" s="159" t="s">
        <v>279</v>
      </c>
      <c r="U886" s="159">
        <v>0</v>
      </c>
      <c r="V886" s="159">
        <f>ROUND(E886*U886,2)</f>
        <v>0</v>
      </c>
      <c r="W886" s="159"/>
      <c r="X886" s="159" t="s">
        <v>902</v>
      </c>
      <c r="Y886" s="159" t="s">
        <v>281</v>
      </c>
      <c r="Z886" s="148"/>
      <c r="AA886" s="148"/>
      <c r="AB886" s="148"/>
      <c r="AC886" s="148"/>
      <c r="AD886" s="148"/>
      <c r="AE886" s="148"/>
      <c r="AF886" s="148"/>
      <c r="AG886" s="148" t="s">
        <v>903</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2" x14ac:dyDescent="0.2">
      <c r="A887" s="155"/>
      <c r="B887" s="156"/>
      <c r="C887" s="272" t="s">
        <v>931</v>
      </c>
      <c r="D887" s="273"/>
      <c r="E887" s="273"/>
      <c r="F887" s="273"/>
      <c r="G887" s="273"/>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327</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x14ac:dyDescent="0.2">
      <c r="A888" s="165" t="s">
        <v>274</v>
      </c>
      <c r="B888" s="166" t="s">
        <v>199</v>
      </c>
      <c r="C888" s="187" t="s">
        <v>200</v>
      </c>
      <c r="D888" s="167"/>
      <c r="E888" s="168"/>
      <c r="F888" s="169"/>
      <c r="G888" s="169">
        <f>SUMIF(AG889:AG1019,"&lt;&gt;NOR",G889:G1019)</f>
        <v>0</v>
      </c>
      <c r="H888" s="169"/>
      <c r="I888" s="169">
        <f>SUM(I889:I1019)</f>
        <v>0</v>
      </c>
      <c r="J888" s="169"/>
      <c r="K888" s="169">
        <f>SUM(K889:K1019)</f>
        <v>0</v>
      </c>
      <c r="L888" s="169"/>
      <c r="M888" s="169">
        <f>SUM(M889:M1019)</f>
        <v>0</v>
      </c>
      <c r="N888" s="168"/>
      <c r="O888" s="168">
        <f>SUM(O889:O1019)</f>
        <v>0</v>
      </c>
      <c r="P888" s="168"/>
      <c r="Q888" s="168">
        <f>SUM(Q889:Q1019)</f>
        <v>0</v>
      </c>
      <c r="R888" s="169"/>
      <c r="S888" s="169"/>
      <c r="T888" s="170"/>
      <c r="U888" s="164"/>
      <c r="V888" s="164">
        <f>SUM(V889:V1019)</f>
        <v>0</v>
      </c>
      <c r="W888" s="164"/>
      <c r="X888" s="164"/>
      <c r="Y888" s="164"/>
      <c r="AG888" t="s">
        <v>275</v>
      </c>
    </row>
    <row r="889" spans="1:60" outlineLevel="1" x14ac:dyDescent="0.2">
      <c r="A889" s="172">
        <v>189</v>
      </c>
      <c r="B889" s="173" t="s">
        <v>1119</v>
      </c>
      <c r="C889" s="188" t="s">
        <v>1120</v>
      </c>
      <c r="D889" s="174" t="s">
        <v>374</v>
      </c>
      <c r="E889" s="175">
        <v>175</v>
      </c>
      <c r="F889" s="176"/>
      <c r="G889" s="177">
        <f>ROUND(E889*F889,2)</f>
        <v>0</v>
      </c>
      <c r="H889" s="176"/>
      <c r="I889" s="177">
        <f>ROUND(E889*H889,2)</f>
        <v>0</v>
      </c>
      <c r="J889" s="176"/>
      <c r="K889" s="177">
        <f>ROUND(E889*J889,2)</f>
        <v>0</v>
      </c>
      <c r="L889" s="177">
        <v>21</v>
      </c>
      <c r="M889" s="177">
        <f>G889*(1+L889/100)</f>
        <v>0</v>
      </c>
      <c r="N889" s="175">
        <v>0</v>
      </c>
      <c r="O889" s="175">
        <f>ROUND(E889*N889,2)</f>
        <v>0</v>
      </c>
      <c r="P889" s="175">
        <v>0</v>
      </c>
      <c r="Q889" s="175">
        <f>ROUND(E889*P889,2)</f>
        <v>0</v>
      </c>
      <c r="R889" s="177"/>
      <c r="S889" s="177" t="s">
        <v>297</v>
      </c>
      <c r="T889" s="178" t="s">
        <v>280</v>
      </c>
      <c r="U889" s="159">
        <v>0</v>
      </c>
      <c r="V889" s="159">
        <f>ROUND(E889*U889,2)</f>
        <v>0</v>
      </c>
      <c r="W889" s="159"/>
      <c r="X889" s="159" t="s">
        <v>486</v>
      </c>
      <c r="Y889" s="159" t="s">
        <v>1121</v>
      </c>
      <c r="Z889" s="148"/>
      <c r="AA889" s="148"/>
      <c r="AB889" s="148"/>
      <c r="AC889" s="148"/>
      <c r="AD889" s="148"/>
      <c r="AE889" s="148"/>
      <c r="AF889" s="148"/>
      <c r="AG889" s="148" t="s">
        <v>487</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198" t="s">
        <v>1122</v>
      </c>
      <c r="D890" s="193"/>
      <c r="E890" s="194">
        <v>95</v>
      </c>
      <c r="F890" s="159"/>
      <c r="G890" s="15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329</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x14ac:dyDescent="0.2">
      <c r="A891" s="155"/>
      <c r="B891" s="156"/>
      <c r="C891" s="198" t="s">
        <v>423</v>
      </c>
      <c r="D891" s="193"/>
      <c r="E891" s="194">
        <v>15</v>
      </c>
      <c r="F891" s="159"/>
      <c r="G891" s="15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329</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3" x14ac:dyDescent="0.2">
      <c r="A892" s="155"/>
      <c r="B892" s="156"/>
      <c r="C892" s="198" t="s">
        <v>1123</v>
      </c>
      <c r="D892" s="193"/>
      <c r="E892" s="194">
        <v>36</v>
      </c>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329</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3" x14ac:dyDescent="0.2">
      <c r="A893" s="155"/>
      <c r="B893" s="156"/>
      <c r="C893" s="198" t="s">
        <v>1124</v>
      </c>
      <c r="D893" s="193"/>
      <c r="E893" s="194">
        <v>4</v>
      </c>
      <c r="F893" s="159"/>
      <c r="G893" s="15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329</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8" t="s">
        <v>1125</v>
      </c>
      <c r="D894" s="193"/>
      <c r="E894" s="194">
        <v>10</v>
      </c>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329</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8" t="s">
        <v>1126</v>
      </c>
      <c r="D895" s="193"/>
      <c r="E895" s="194">
        <v>15</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329</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72">
        <v>190</v>
      </c>
      <c r="B896" s="173" t="s">
        <v>1127</v>
      </c>
      <c r="C896" s="188" t="s">
        <v>1128</v>
      </c>
      <c r="D896" s="174" t="s">
        <v>1003</v>
      </c>
      <c r="E896" s="175">
        <v>1</v>
      </c>
      <c r="F896" s="176"/>
      <c r="G896" s="177">
        <f>ROUND(E896*F896,2)</f>
        <v>0</v>
      </c>
      <c r="H896" s="176"/>
      <c r="I896" s="177">
        <f>ROUND(E896*H896,2)</f>
        <v>0</v>
      </c>
      <c r="J896" s="176"/>
      <c r="K896" s="177">
        <f>ROUND(E896*J896,2)</f>
        <v>0</v>
      </c>
      <c r="L896" s="177">
        <v>21</v>
      </c>
      <c r="M896" s="177">
        <f>G896*(1+L896/100)</f>
        <v>0</v>
      </c>
      <c r="N896" s="175">
        <v>0</v>
      </c>
      <c r="O896" s="175">
        <f>ROUND(E896*N896,2)</f>
        <v>0</v>
      </c>
      <c r="P896" s="175">
        <v>0</v>
      </c>
      <c r="Q896" s="175">
        <f>ROUND(E896*P896,2)</f>
        <v>0</v>
      </c>
      <c r="R896" s="177"/>
      <c r="S896" s="177" t="s">
        <v>297</v>
      </c>
      <c r="T896" s="178" t="s">
        <v>280</v>
      </c>
      <c r="U896" s="159">
        <v>0</v>
      </c>
      <c r="V896" s="159">
        <f>ROUND(E896*U896,2)</f>
        <v>0</v>
      </c>
      <c r="W896" s="159"/>
      <c r="X896" s="159" t="s">
        <v>499</v>
      </c>
      <c r="Y896" s="159" t="s">
        <v>281</v>
      </c>
      <c r="Z896" s="148"/>
      <c r="AA896" s="148"/>
      <c r="AB896" s="148"/>
      <c r="AC896" s="148"/>
      <c r="AD896" s="148"/>
      <c r="AE896" s="148"/>
      <c r="AF896" s="148"/>
      <c r="AG896" s="148" t="s">
        <v>1129</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2" x14ac:dyDescent="0.2">
      <c r="A897" s="155"/>
      <c r="B897" s="156"/>
      <c r="C897" s="259" t="s">
        <v>1130</v>
      </c>
      <c r="D897" s="260"/>
      <c r="E897" s="260"/>
      <c r="F897" s="260"/>
      <c r="G897" s="260"/>
      <c r="H897" s="159"/>
      <c r="I897" s="159"/>
      <c r="J897" s="159"/>
      <c r="K897" s="159"/>
      <c r="L897" s="159"/>
      <c r="M897" s="159"/>
      <c r="N897" s="158"/>
      <c r="O897" s="158"/>
      <c r="P897" s="158"/>
      <c r="Q897" s="158"/>
      <c r="R897" s="159"/>
      <c r="S897" s="159"/>
      <c r="T897" s="159"/>
      <c r="U897" s="159"/>
      <c r="V897" s="159"/>
      <c r="W897" s="159"/>
      <c r="X897" s="159"/>
      <c r="Y897" s="159"/>
      <c r="Z897" s="148"/>
      <c r="AA897" s="148"/>
      <c r="AB897" s="148"/>
      <c r="AC897" s="148"/>
      <c r="AD897" s="148"/>
      <c r="AE897" s="148"/>
      <c r="AF897" s="148"/>
      <c r="AG897" s="148" t="s">
        <v>284</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79" t="str">
        <f>C897</f>
        <v>Dlažba mezi sloupy arkád je složena  z velkoformátových desek ze středně zrnitého pískovce světle šedé barvy.</v>
      </c>
      <c r="BB897" s="148"/>
      <c r="BC897" s="148"/>
      <c r="BD897" s="148"/>
      <c r="BE897" s="148"/>
      <c r="BF897" s="148"/>
      <c r="BG897" s="148"/>
      <c r="BH897" s="148"/>
    </row>
    <row r="898" spans="1:60" outlineLevel="3" x14ac:dyDescent="0.2">
      <c r="A898" s="155"/>
      <c r="B898" s="156"/>
      <c r="C898" s="261" t="s">
        <v>1131</v>
      </c>
      <c r="D898" s="262"/>
      <c r="E898" s="262"/>
      <c r="F898" s="262"/>
      <c r="G898" s="262"/>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284</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72">
        <v>191</v>
      </c>
      <c r="B899" s="173" t="s">
        <v>1132</v>
      </c>
      <c r="C899" s="188" t="s">
        <v>1133</v>
      </c>
      <c r="D899" s="174" t="s">
        <v>1134</v>
      </c>
      <c r="E899" s="175">
        <v>1</v>
      </c>
      <c r="F899" s="176"/>
      <c r="G899" s="177">
        <f>ROUND(E899*F899,2)</f>
        <v>0</v>
      </c>
      <c r="H899" s="176"/>
      <c r="I899" s="177">
        <f>ROUND(E899*H899,2)</f>
        <v>0</v>
      </c>
      <c r="J899" s="176"/>
      <c r="K899" s="177">
        <f>ROUND(E899*J899,2)</f>
        <v>0</v>
      </c>
      <c r="L899" s="177">
        <v>21</v>
      </c>
      <c r="M899" s="177">
        <f>G899*(1+L899/100)</f>
        <v>0</v>
      </c>
      <c r="N899" s="175">
        <v>0</v>
      </c>
      <c r="O899" s="175">
        <f>ROUND(E899*N899,2)</f>
        <v>0</v>
      </c>
      <c r="P899" s="175">
        <v>0</v>
      </c>
      <c r="Q899" s="175">
        <f>ROUND(E899*P899,2)</f>
        <v>0</v>
      </c>
      <c r="R899" s="177"/>
      <c r="S899" s="177" t="s">
        <v>297</v>
      </c>
      <c r="T899" s="178" t="s">
        <v>280</v>
      </c>
      <c r="U899" s="159">
        <v>0</v>
      </c>
      <c r="V899" s="159">
        <f>ROUND(E899*U899,2)</f>
        <v>0</v>
      </c>
      <c r="W899" s="159"/>
      <c r="X899" s="159" t="s">
        <v>499</v>
      </c>
      <c r="Y899" s="159" t="s">
        <v>281</v>
      </c>
      <c r="Z899" s="148"/>
      <c r="AA899" s="148"/>
      <c r="AB899" s="148"/>
      <c r="AC899" s="148"/>
      <c r="AD899" s="148"/>
      <c r="AE899" s="148"/>
      <c r="AF899" s="148"/>
      <c r="AG899" s="148" t="s">
        <v>1129</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2" x14ac:dyDescent="0.2">
      <c r="A900" s="155"/>
      <c r="B900" s="156"/>
      <c r="C900" s="259" t="s">
        <v>1135</v>
      </c>
      <c r="D900" s="260"/>
      <c r="E900" s="260"/>
      <c r="F900" s="260"/>
      <c r="G900" s="260"/>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284</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79" t="str">
        <f>C900</f>
        <v>Nové kamenné schodiště, materiálově, tvarově a rozměrově vycházející ze stávajícího v prostřední arkádě, tři rovné stupně</v>
      </c>
      <c r="BB900" s="148"/>
      <c r="BC900" s="148"/>
      <c r="BD900" s="148"/>
      <c r="BE900" s="148"/>
      <c r="BF900" s="148"/>
      <c r="BG900" s="148"/>
      <c r="BH900" s="148"/>
    </row>
    <row r="901" spans="1:60" outlineLevel="1" x14ac:dyDescent="0.2">
      <c r="A901" s="172">
        <v>192</v>
      </c>
      <c r="B901" s="173" t="s">
        <v>1136</v>
      </c>
      <c r="C901" s="188" t="s">
        <v>1137</v>
      </c>
      <c r="D901" s="174" t="s">
        <v>324</v>
      </c>
      <c r="E901" s="175">
        <v>14.5</v>
      </c>
      <c r="F901" s="176"/>
      <c r="G901" s="177">
        <f>ROUND(E901*F901,2)</f>
        <v>0</v>
      </c>
      <c r="H901" s="176"/>
      <c r="I901" s="177">
        <f>ROUND(E901*H901,2)</f>
        <v>0</v>
      </c>
      <c r="J901" s="176"/>
      <c r="K901" s="177">
        <f>ROUND(E901*J901,2)</f>
        <v>0</v>
      </c>
      <c r="L901" s="177">
        <v>21</v>
      </c>
      <c r="M901" s="177">
        <f>G901*(1+L901/100)</f>
        <v>0</v>
      </c>
      <c r="N901" s="175">
        <v>0</v>
      </c>
      <c r="O901" s="175">
        <f>ROUND(E901*N901,2)</f>
        <v>0</v>
      </c>
      <c r="P901" s="175">
        <v>0</v>
      </c>
      <c r="Q901" s="175">
        <f>ROUND(E901*P901,2)</f>
        <v>0</v>
      </c>
      <c r="R901" s="177"/>
      <c r="S901" s="177" t="s">
        <v>297</v>
      </c>
      <c r="T901" s="178" t="s">
        <v>280</v>
      </c>
      <c r="U901" s="159">
        <v>0</v>
      </c>
      <c r="V901" s="159">
        <f>ROUND(E901*U901,2)</f>
        <v>0</v>
      </c>
      <c r="W901" s="159"/>
      <c r="X901" s="159" t="s">
        <v>499</v>
      </c>
      <c r="Y901" s="159" t="s">
        <v>281</v>
      </c>
      <c r="Z901" s="148"/>
      <c r="AA901" s="148"/>
      <c r="AB901" s="148"/>
      <c r="AC901" s="148"/>
      <c r="AD901" s="148"/>
      <c r="AE901" s="148"/>
      <c r="AF901" s="148"/>
      <c r="AG901" s="148" t="s">
        <v>1129</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2" x14ac:dyDescent="0.2">
      <c r="A902" s="155"/>
      <c r="B902" s="156"/>
      <c r="C902" s="259" t="s">
        <v>1207</v>
      </c>
      <c r="D902" s="260"/>
      <c r="E902" s="260"/>
      <c r="F902" s="260"/>
      <c r="G902" s="260"/>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284</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79" t="str">
        <f>C902</f>
        <v>Opěrná zídka pod balustrádou je zděna z kamenných kvádrů, spárování je v líci zdiva s rytým spárováním.</v>
      </c>
      <c r="BB902" s="148"/>
      <c r="BC902" s="148"/>
      <c r="BD902" s="148"/>
      <c r="BE902" s="148"/>
      <c r="BF902" s="148"/>
      <c r="BG902" s="148"/>
      <c r="BH902" s="148"/>
    </row>
    <row r="903" spans="1:60" outlineLevel="3" x14ac:dyDescent="0.2">
      <c r="A903" s="155"/>
      <c r="B903" s="156"/>
      <c r="C903" s="261" t="s">
        <v>1138</v>
      </c>
      <c r="D903" s="262"/>
      <c r="E903" s="262"/>
      <c r="F903" s="262"/>
      <c r="G903" s="262"/>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284</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5"/>
      <c r="B904" s="156"/>
      <c r="C904" s="261" t="s">
        <v>1139</v>
      </c>
      <c r="D904" s="262"/>
      <c r="E904" s="262"/>
      <c r="F904" s="262"/>
      <c r="G904" s="262"/>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284</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79" t="str">
        <f>C904</f>
        <v>Lokální rozebrání a kvalitní usazení a přezdění kamenných kvádrů zídky, obnova spárování v líci zdiva s rytým spárováním dle originálu.</v>
      </c>
      <c r="BB904" s="148"/>
      <c r="BC904" s="148"/>
      <c r="BD904" s="148"/>
      <c r="BE904" s="148"/>
      <c r="BF904" s="148"/>
      <c r="BG904" s="148"/>
      <c r="BH904" s="148"/>
    </row>
    <row r="905" spans="1:60" outlineLevel="1" x14ac:dyDescent="0.2">
      <c r="A905" s="172">
        <v>193</v>
      </c>
      <c r="B905" s="173" t="s">
        <v>1140</v>
      </c>
      <c r="C905" s="188" t="s">
        <v>1141</v>
      </c>
      <c r="D905" s="174" t="s">
        <v>1134</v>
      </c>
      <c r="E905" s="175">
        <v>1</v>
      </c>
      <c r="F905" s="176"/>
      <c r="G905" s="177">
        <f>ROUND(E905*F905,2)</f>
        <v>0</v>
      </c>
      <c r="H905" s="176"/>
      <c r="I905" s="177">
        <f>ROUND(E905*H905,2)</f>
        <v>0</v>
      </c>
      <c r="J905" s="176"/>
      <c r="K905" s="177">
        <f>ROUND(E905*J905,2)</f>
        <v>0</v>
      </c>
      <c r="L905" s="177">
        <v>21</v>
      </c>
      <c r="M905" s="177">
        <f>G905*(1+L905/100)</f>
        <v>0</v>
      </c>
      <c r="N905" s="175">
        <v>0</v>
      </c>
      <c r="O905" s="175">
        <f>ROUND(E905*N905,2)</f>
        <v>0</v>
      </c>
      <c r="P905" s="175">
        <v>0</v>
      </c>
      <c r="Q905" s="175">
        <f>ROUND(E905*P905,2)</f>
        <v>0</v>
      </c>
      <c r="R905" s="177"/>
      <c r="S905" s="177" t="s">
        <v>297</v>
      </c>
      <c r="T905" s="178" t="s">
        <v>280</v>
      </c>
      <c r="U905" s="159">
        <v>0</v>
      </c>
      <c r="V905" s="159">
        <f>ROUND(E905*U905,2)</f>
        <v>0</v>
      </c>
      <c r="W905" s="159"/>
      <c r="X905" s="159" t="s">
        <v>499</v>
      </c>
      <c r="Y905" s="159" t="s">
        <v>281</v>
      </c>
      <c r="Z905" s="148"/>
      <c r="AA905" s="148"/>
      <c r="AB905" s="148"/>
      <c r="AC905" s="148"/>
      <c r="AD905" s="148"/>
      <c r="AE905" s="148"/>
      <c r="AF905" s="148"/>
      <c r="AG905" s="148" t="s">
        <v>1129</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ht="33.75" outlineLevel="2" x14ac:dyDescent="0.2">
      <c r="A906" s="155"/>
      <c r="B906" s="156"/>
      <c r="C906" s="259" t="s">
        <v>1142</v>
      </c>
      <c r="D906" s="260"/>
      <c r="E906" s="260"/>
      <c r="F906" s="260"/>
      <c r="G906" s="260"/>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284</v>
      </c>
      <c r="AH906" s="148"/>
      <c r="AI906" s="148"/>
      <c r="AJ906" s="148"/>
      <c r="AK906" s="148"/>
      <c r="AL906" s="148"/>
      <c r="AM906" s="148"/>
      <c r="AN906" s="148"/>
      <c r="AO906" s="148"/>
      <c r="AP906" s="148"/>
      <c r="AQ906" s="148"/>
      <c r="AR906" s="148"/>
      <c r="AS906" s="148"/>
      <c r="AT906" s="148"/>
      <c r="AU906" s="148"/>
      <c r="AV906" s="148"/>
      <c r="AW906" s="148"/>
      <c r="AX906" s="148"/>
      <c r="AY906" s="148"/>
      <c r="AZ906" s="148"/>
      <c r="BA906" s="179" t="str">
        <f>C906</f>
        <v>"Po stranách dvou schodišť jsou vyzděny z kamenných kvádrů sloupky čtvercového půdorysu. Schodiště mají tři stupně, které jsou rovné, složené ze dvou částí. Mezi sloupky ve střední části a mezi sloupky a zdmi po stranách jsou osazeny kamenné desky, které lemují úzké záhony. Kamenné prvky zídky a stupňů jsou vysekány ze středně zrnitého až hrubozrnného pískovce.</v>
      </c>
      <c r="BB906" s="148"/>
      <c r="BC906" s="148"/>
      <c r="BD906" s="148"/>
      <c r="BE906" s="148"/>
      <c r="BF906" s="148"/>
      <c r="BG906" s="148"/>
      <c r="BH906" s="148"/>
    </row>
    <row r="907" spans="1:60" ht="45" outlineLevel="3" x14ac:dyDescent="0.2">
      <c r="A907" s="155"/>
      <c r="B907" s="156"/>
      <c r="C907" s="261" t="s">
        <v>1362</v>
      </c>
      <c r="D907" s="262"/>
      <c r="E907" s="262"/>
      <c r="F907" s="262"/>
      <c r="G907" s="262"/>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284</v>
      </c>
      <c r="AH907" s="148"/>
      <c r="AI907" s="148"/>
      <c r="AJ907" s="148"/>
      <c r="AK907" s="148"/>
      <c r="AL907" s="148"/>
      <c r="AM907" s="148"/>
      <c r="AN907" s="148"/>
      <c r="AO907" s="148"/>
      <c r="AP907" s="148"/>
      <c r="AQ907" s="148"/>
      <c r="AR907" s="148"/>
      <c r="AS907" s="148"/>
      <c r="AT907" s="148"/>
      <c r="AU907" s="148"/>
      <c r="AV907" s="148"/>
      <c r="AW907" s="148"/>
      <c r="AX907" s="148"/>
      <c r="AY907" s="148"/>
      <c r="AZ907" s="148"/>
      <c r="BA907" s="179" t="str">
        <f>C907</f>
        <v>Je staticky narušena. Jednotlivé kamenné prvky jsou uvolněné. Pískovcové desky lemující prostřední záhon jsou silně vychýlené. Byly osazeny do zeminy bez základu.   Spárování kvádrového zdiva sloupků u schodišť je narušené. Některé kvádry jsou uvolněné. Strana zídky přiléhající k edikule je rozvolněna. Povrch pískovce je znečištěn mikrovegetací, povětrnostními vlivy, načernalými depozity a lokálně sádrovcovou krustou."</v>
      </c>
      <c r="BB907" s="148"/>
      <c r="BC907" s="148"/>
      <c r="BD907" s="148"/>
      <c r="BE907" s="148"/>
      <c r="BF907" s="148"/>
      <c r="BG907" s="148"/>
      <c r="BH907" s="148"/>
    </row>
    <row r="908" spans="1:60" outlineLevel="3" x14ac:dyDescent="0.2">
      <c r="A908" s="155"/>
      <c r="B908" s="156"/>
      <c r="C908" s="261" t="s">
        <v>1143</v>
      </c>
      <c r="D908" s="262"/>
      <c r="E908" s="262"/>
      <c r="F908" s="262"/>
      <c r="G908" s="262"/>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284</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72">
        <v>194</v>
      </c>
      <c r="B909" s="173" t="s">
        <v>1144</v>
      </c>
      <c r="C909" s="188" t="s">
        <v>1145</v>
      </c>
      <c r="D909" s="174" t="s">
        <v>1134</v>
      </c>
      <c r="E909" s="175">
        <v>1</v>
      </c>
      <c r="F909" s="176"/>
      <c r="G909" s="177">
        <f>ROUND(E909*F909,2)</f>
        <v>0</v>
      </c>
      <c r="H909" s="176"/>
      <c r="I909" s="177">
        <f>ROUND(E909*H909,2)</f>
        <v>0</v>
      </c>
      <c r="J909" s="176"/>
      <c r="K909" s="177">
        <f>ROUND(E909*J909,2)</f>
        <v>0</v>
      </c>
      <c r="L909" s="177">
        <v>21</v>
      </c>
      <c r="M909" s="177">
        <f>G909*(1+L909/100)</f>
        <v>0</v>
      </c>
      <c r="N909" s="175">
        <v>0</v>
      </c>
      <c r="O909" s="175">
        <f>ROUND(E909*N909,2)</f>
        <v>0</v>
      </c>
      <c r="P909" s="175">
        <v>0</v>
      </c>
      <c r="Q909" s="175">
        <f>ROUND(E909*P909,2)</f>
        <v>0</v>
      </c>
      <c r="R909" s="177"/>
      <c r="S909" s="177" t="s">
        <v>297</v>
      </c>
      <c r="T909" s="178" t="s">
        <v>280</v>
      </c>
      <c r="U909" s="159">
        <v>0</v>
      </c>
      <c r="V909" s="159">
        <f>ROUND(E909*U909,2)</f>
        <v>0</v>
      </c>
      <c r="W909" s="159"/>
      <c r="X909" s="159" t="s">
        <v>499</v>
      </c>
      <c r="Y909" s="159" t="s">
        <v>281</v>
      </c>
      <c r="Z909" s="148"/>
      <c r="AA909" s="148"/>
      <c r="AB909" s="148"/>
      <c r="AC909" s="148"/>
      <c r="AD909" s="148"/>
      <c r="AE909" s="148"/>
      <c r="AF909" s="148"/>
      <c r="AG909" s="148" t="s">
        <v>1129</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2" x14ac:dyDescent="0.2">
      <c r="A910" s="155"/>
      <c r="B910" s="156"/>
      <c r="C910" s="259" t="s">
        <v>1363</v>
      </c>
      <c r="D910" s="260"/>
      <c r="E910" s="260"/>
      <c r="F910" s="260"/>
      <c r="G910" s="260"/>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284</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79" t="str">
        <f>C910</f>
        <v>výzdoba zídky po stranách schodiště je tvořena 4 odlitky dekorativních váz – květináčů na bázi epoxidové pryskyřice.</v>
      </c>
      <c r="BB910" s="148"/>
      <c r="BC910" s="148"/>
      <c r="BD910" s="148"/>
      <c r="BE910" s="148"/>
      <c r="BF910" s="148"/>
      <c r="BG910" s="148"/>
      <c r="BH910" s="148"/>
    </row>
    <row r="911" spans="1:60" ht="22.5" outlineLevel="3" x14ac:dyDescent="0.2">
      <c r="A911" s="155"/>
      <c r="B911" s="156"/>
      <c r="C911" s="261" t="s">
        <v>1146</v>
      </c>
      <c r="D911" s="262"/>
      <c r="E911" s="262"/>
      <c r="F911" s="262"/>
      <c r="G911" s="262"/>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284</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79" t="str">
        <f>C911</f>
        <v>Výzdoba zídky po stranách schodiště  - odlitky dekorativních váz – květináčů na bázi epoxidových pryskyřic jsou znečištěny povětrnostními vlivy a mikrovegetací. Jejich povrch je narušen korozí – sprašuje se</v>
      </c>
      <c r="BB911" s="148"/>
      <c r="BC911" s="148"/>
      <c r="BD911" s="148"/>
      <c r="BE911" s="148"/>
      <c r="BF911" s="148"/>
      <c r="BG911" s="148"/>
      <c r="BH911" s="148"/>
    </row>
    <row r="912" spans="1:60" outlineLevel="3" x14ac:dyDescent="0.2">
      <c r="A912" s="155"/>
      <c r="B912" s="156"/>
      <c r="C912" s="261" t="s">
        <v>1143</v>
      </c>
      <c r="D912" s="262"/>
      <c r="E912" s="262"/>
      <c r="F912" s="262"/>
      <c r="G912" s="262"/>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284</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72">
        <v>195</v>
      </c>
      <c r="B913" s="173" t="s">
        <v>1147</v>
      </c>
      <c r="C913" s="188" t="s">
        <v>1148</v>
      </c>
      <c r="D913" s="174" t="s">
        <v>374</v>
      </c>
      <c r="E913" s="175">
        <v>185</v>
      </c>
      <c r="F913" s="176"/>
      <c r="G913" s="177">
        <f>ROUND(E913*F913,2)</f>
        <v>0</v>
      </c>
      <c r="H913" s="176"/>
      <c r="I913" s="177">
        <f>ROUND(E913*H913,2)</f>
        <v>0</v>
      </c>
      <c r="J913" s="176"/>
      <c r="K913" s="177">
        <f>ROUND(E913*J913,2)</f>
        <v>0</v>
      </c>
      <c r="L913" s="177">
        <v>21</v>
      </c>
      <c r="M913" s="177">
        <f>G913*(1+L913/100)</f>
        <v>0</v>
      </c>
      <c r="N913" s="175">
        <v>0</v>
      </c>
      <c r="O913" s="175">
        <f>ROUND(E913*N913,2)</f>
        <v>0</v>
      </c>
      <c r="P913" s="175">
        <v>0</v>
      </c>
      <c r="Q913" s="175">
        <f>ROUND(E913*P913,2)</f>
        <v>0</v>
      </c>
      <c r="R913" s="177"/>
      <c r="S913" s="177" t="s">
        <v>297</v>
      </c>
      <c r="T913" s="178" t="s">
        <v>280</v>
      </c>
      <c r="U913" s="159">
        <v>0</v>
      </c>
      <c r="V913" s="159">
        <f>ROUND(E913*U913,2)</f>
        <v>0</v>
      </c>
      <c r="W913" s="159"/>
      <c r="X913" s="159" t="s">
        <v>499</v>
      </c>
      <c r="Y913" s="159" t="s">
        <v>281</v>
      </c>
      <c r="Z913" s="148"/>
      <c r="AA913" s="148"/>
      <c r="AB913" s="148"/>
      <c r="AC913" s="148"/>
      <c r="AD913" s="148"/>
      <c r="AE913" s="148"/>
      <c r="AF913" s="148"/>
      <c r="AG913" s="148" t="s">
        <v>1129</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ht="22.5" outlineLevel="2" x14ac:dyDescent="0.2">
      <c r="A914" s="155"/>
      <c r="B914" s="156"/>
      <c r="C914" s="259" t="s">
        <v>1149</v>
      </c>
      <c r="D914" s="260"/>
      <c r="E914" s="260"/>
      <c r="F914" s="260"/>
      <c r="G914" s="260"/>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284</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79" t="str">
        <f>C914</f>
        <v>Je novodobá menšího formátu cca 25 x 45 cm. Dlažba je vyrobena z Božanovského pískovce. Je silná 3 cm a je položena na betonovou mazaninu</v>
      </c>
      <c r="BB914" s="148"/>
      <c r="BC914" s="148"/>
      <c r="BD914" s="148"/>
      <c r="BE914" s="148"/>
      <c r="BF914" s="148"/>
      <c r="BG914" s="148"/>
      <c r="BH914" s="148"/>
    </row>
    <row r="915" spans="1:60" ht="22.5" outlineLevel="3" x14ac:dyDescent="0.2">
      <c r="A915" s="155"/>
      <c r="B915" s="156"/>
      <c r="C915" s="261" t="s">
        <v>1150</v>
      </c>
      <c r="D915" s="262"/>
      <c r="E915" s="262"/>
      <c r="F915" s="262"/>
      <c r="G915" s="262"/>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284</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79" t="str">
        <f>C915</f>
        <v>Povrch božanovského pískovce je znečištěn povětrnostními vlivy a mikrovegetací a lokálně načernalými depozity. Spárování je lokálně narušené</v>
      </c>
      <c r="BB915" s="148"/>
      <c r="BC915" s="148"/>
      <c r="BD915" s="148"/>
      <c r="BE915" s="148"/>
      <c r="BF915" s="148"/>
      <c r="BG915" s="148"/>
      <c r="BH915" s="148"/>
    </row>
    <row r="916" spans="1:60" outlineLevel="3" x14ac:dyDescent="0.2">
      <c r="A916" s="155"/>
      <c r="B916" s="156"/>
      <c r="C916" s="261" t="s">
        <v>1151</v>
      </c>
      <c r="D916" s="262"/>
      <c r="E916" s="262"/>
      <c r="F916" s="262"/>
      <c r="G916" s="262"/>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284</v>
      </c>
      <c r="AH916" s="148"/>
      <c r="AI916" s="148"/>
      <c r="AJ916" s="148"/>
      <c r="AK916" s="148"/>
      <c r="AL916" s="148"/>
      <c r="AM916" s="148"/>
      <c r="AN916" s="148"/>
      <c r="AO916" s="148"/>
      <c r="AP916" s="148"/>
      <c r="AQ916" s="148"/>
      <c r="AR916" s="148"/>
      <c r="AS916" s="148"/>
      <c r="AT916" s="148"/>
      <c r="AU916" s="148"/>
      <c r="AV916" s="148"/>
      <c r="AW916" s="148"/>
      <c r="AX916" s="148"/>
      <c r="AY916" s="148"/>
      <c r="AZ916" s="148"/>
      <c r="BA916" s="179" t="str">
        <f>C916</f>
        <v>Demontáž z důvodu snížení terénu a vytvoření nové terasy, vyjmutá dlažba bude uložena do depozitu nebo využita pro jiné části areálu</v>
      </c>
      <c r="BB916" s="148"/>
      <c r="BC916" s="148"/>
      <c r="BD916" s="148"/>
      <c r="BE916" s="148"/>
      <c r="BF916" s="148"/>
      <c r="BG916" s="148"/>
      <c r="BH916" s="148"/>
    </row>
    <row r="917" spans="1:60" outlineLevel="1" x14ac:dyDescent="0.2">
      <c r="A917" s="172">
        <v>196</v>
      </c>
      <c r="B917" s="173" t="s">
        <v>1152</v>
      </c>
      <c r="C917" s="188" t="s">
        <v>1153</v>
      </c>
      <c r="D917" s="174" t="s">
        <v>374</v>
      </c>
      <c r="E917" s="175">
        <v>17</v>
      </c>
      <c r="F917" s="176"/>
      <c r="G917" s="177">
        <f>ROUND(E917*F917,2)</f>
        <v>0</v>
      </c>
      <c r="H917" s="176"/>
      <c r="I917" s="177">
        <f>ROUND(E917*H917,2)</f>
        <v>0</v>
      </c>
      <c r="J917" s="176"/>
      <c r="K917" s="177">
        <f>ROUND(E917*J917,2)</f>
        <v>0</v>
      </c>
      <c r="L917" s="177">
        <v>21</v>
      </c>
      <c r="M917" s="177">
        <f>G917*(1+L917/100)</f>
        <v>0</v>
      </c>
      <c r="N917" s="175">
        <v>0</v>
      </c>
      <c r="O917" s="175">
        <f>ROUND(E917*N917,2)</f>
        <v>0</v>
      </c>
      <c r="P917" s="175">
        <v>0</v>
      </c>
      <c r="Q917" s="175">
        <f>ROUND(E917*P917,2)</f>
        <v>0</v>
      </c>
      <c r="R917" s="177"/>
      <c r="S917" s="177" t="s">
        <v>297</v>
      </c>
      <c r="T917" s="178" t="s">
        <v>280</v>
      </c>
      <c r="U917" s="159">
        <v>0</v>
      </c>
      <c r="V917" s="159">
        <f>ROUND(E917*U917,2)</f>
        <v>0</v>
      </c>
      <c r="W917" s="159"/>
      <c r="X917" s="159" t="s">
        <v>499</v>
      </c>
      <c r="Y917" s="159" t="s">
        <v>281</v>
      </c>
      <c r="Z917" s="148"/>
      <c r="AA917" s="148"/>
      <c r="AB917" s="148"/>
      <c r="AC917" s="148"/>
      <c r="AD917" s="148"/>
      <c r="AE917" s="148"/>
      <c r="AF917" s="148"/>
      <c r="AG917" s="148" t="s">
        <v>1129</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ht="22.5" outlineLevel="2" x14ac:dyDescent="0.2">
      <c r="A918" s="155"/>
      <c r="B918" s="156"/>
      <c r="C918" s="259" t="s">
        <v>1154</v>
      </c>
      <c r="D918" s="260"/>
      <c r="E918" s="260"/>
      <c r="F918" s="260"/>
      <c r="G918" s="260"/>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284</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79" t="str">
        <f>C918</f>
        <v>Nová fontána v kamenné dlažbě. Železobetonová podzemní vana se stěrkovou hydroizolací. Technologie viz samostatná část projektu.  Viz detail výkresu D.1.1.18. Tlouštka pískovcové dlažby 80 mm kladené na ocelovém nerez roštu.</v>
      </c>
      <c r="BB918" s="148"/>
      <c r="BC918" s="148"/>
      <c r="BD918" s="148"/>
      <c r="BE918" s="148"/>
      <c r="BF918" s="148"/>
      <c r="BG918" s="148"/>
      <c r="BH918" s="148"/>
    </row>
    <row r="919" spans="1:60" outlineLevel="1" x14ac:dyDescent="0.2">
      <c r="A919" s="172">
        <v>197</v>
      </c>
      <c r="B919" s="173" t="s">
        <v>1155</v>
      </c>
      <c r="C919" s="188" t="s">
        <v>1156</v>
      </c>
      <c r="D919" s="174" t="s">
        <v>374</v>
      </c>
      <c r="E919" s="175">
        <v>35</v>
      </c>
      <c r="F919" s="176"/>
      <c r="G919" s="177">
        <f>ROUND(E919*F919,2)</f>
        <v>0</v>
      </c>
      <c r="H919" s="176"/>
      <c r="I919" s="177">
        <f>ROUND(E919*H919,2)</f>
        <v>0</v>
      </c>
      <c r="J919" s="176"/>
      <c r="K919" s="177">
        <f>ROUND(E919*J919,2)</f>
        <v>0</v>
      </c>
      <c r="L919" s="177">
        <v>21</v>
      </c>
      <c r="M919" s="177">
        <f>G919*(1+L919/100)</f>
        <v>0</v>
      </c>
      <c r="N919" s="175">
        <v>0</v>
      </c>
      <c r="O919" s="175">
        <f>ROUND(E919*N919,2)</f>
        <v>0</v>
      </c>
      <c r="P919" s="175">
        <v>0</v>
      </c>
      <c r="Q919" s="175">
        <f>ROUND(E919*P919,2)</f>
        <v>0</v>
      </c>
      <c r="R919" s="177"/>
      <c r="S919" s="177" t="s">
        <v>297</v>
      </c>
      <c r="T919" s="178" t="s">
        <v>280</v>
      </c>
      <c r="U919" s="159">
        <v>0</v>
      </c>
      <c r="V919" s="159">
        <f>ROUND(E919*U919,2)</f>
        <v>0</v>
      </c>
      <c r="W919" s="159"/>
      <c r="X919" s="159" t="s">
        <v>499</v>
      </c>
      <c r="Y919" s="159" t="s">
        <v>281</v>
      </c>
      <c r="Z919" s="148"/>
      <c r="AA919" s="148"/>
      <c r="AB919" s="148"/>
      <c r="AC919" s="148"/>
      <c r="AD919" s="148"/>
      <c r="AE919" s="148"/>
      <c r="AF919" s="148"/>
      <c r="AG919" s="148" t="s">
        <v>1129</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ht="22.5" outlineLevel="2" x14ac:dyDescent="0.2">
      <c r="A920" s="155"/>
      <c r="B920" s="156"/>
      <c r="C920" s="259" t="s">
        <v>1157</v>
      </c>
      <c r="D920" s="260"/>
      <c r="E920" s="260"/>
      <c r="F920" s="260"/>
      <c r="G920" s="260"/>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284</v>
      </c>
      <c r="AH920" s="148"/>
      <c r="AI920" s="148"/>
      <c r="AJ920" s="148"/>
      <c r="AK920" s="148"/>
      <c r="AL920" s="148"/>
      <c r="AM920" s="148"/>
      <c r="AN920" s="148"/>
      <c r="AO920" s="148"/>
      <c r="AP920" s="148"/>
      <c r="AQ920" s="148"/>
      <c r="AR920" s="148"/>
      <c r="AS920" s="148"/>
      <c r="AT920" s="148"/>
      <c r="AU920" s="148"/>
      <c r="AV920" s="148"/>
      <c r="AW920" s="148"/>
      <c r="AX920" s="148"/>
      <c r="AY920" s="148"/>
      <c r="AZ920" s="148"/>
      <c r="BA920" s="179" t="str">
        <f>C920</f>
        <v>Nová velkoformátová kamenná pískovcová dlažba, střední část s řádkovým spárořezem a uprostřed soustředné kružnice v místech zapuštěných fontánových trysek viz prvek trojfontány.  Viz detail výkresu D.1.1.17. Tlouštka pískovcové dlažby 100 mm.</v>
      </c>
      <c r="BB920" s="148"/>
      <c r="BC920" s="148"/>
      <c r="BD920" s="148"/>
      <c r="BE920" s="148"/>
      <c r="BF920" s="148"/>
      <c r="BG920" s="148"/>
      <c r="BH920" s="148"/>
    </row>
    <row r="921" spans="1:60" outlineLevel="1" x14ac:dyDescent="0.2">
      <c r="A921" s="172">
        <v>198</v>
      </c>
      <c r="B921" s="173" t="s">
        <v>1158</v>
      </c>
      <c r="C921" s="188" t="s">
        <v>1159</v>
      </c>
      <c r="D921" s="174" t="s">
        <v>374</v>
      </c>
      <c r="E921" s="175">
        <v>20</v>
      </c>
      <c r="F921" s="176"/>
      <c r="G921" s="177">
        <f>ROUND(E921*F921,2)</f>
        <v>0</v>
      </c>
      <c r="H921" s="176"/>
      <c r="I921" s="177">
        <f>ROUND(E921*H921,2)</f>
        <v>0</v>
      </c>
      <c r="J921" s="176"/>
      <c r="K921" s="177">
        <f>ROUND(E921*J921,2)</f>
        <v>0</v>
      </c>
      <c r="L921" s="177">
        <v>21</v>
      </c>
      <c r="M921" s="177">
        <f>G921*(1+L921/100)</f>
        <v>0</v>
      </c>
      <c r="N921" s="175">
        <v>0</v>
      </c>
      <c r="O921" s="175">
        <f>ROUND(E921*N921,2)</f>
        <v>0</v>
      </c>
      <c r="P921" s="175">
        <v>0</v>
      </c>
      <c r="Q921" s="175">
        <f>ROUND(E921*P921,2)</f>
        <v>0</v>
      </c>
      <c r="R921" s="177"/>
      <c r="S921" s="177" t="s">
        <v>297</v>
      </c>
      <c r="T921" s="178" t="s">
        <v>280</v>
      </c>
      <c r="U921" s="159">
        <v>0</v>
      </c>
      <c r="V921" s="159">
        <f>ROUND(E921*U921,2)</f>
        <v>0</v>
      </c>
      <c r="W921" s="159"/>
      <c r="X921" s="159" t="s">
        <v>499</v>
      </c>
      <c r="Y921" s="159" t="s">
        <v>281</v>
      </c>
      <c r="Z921" s="148"/>
      <c r="AA921" s="148"/>
      <c r="AB921" s="148"/>
      <c r="AC921" s="148"/>
      <c r="AD921" s="148"/>
      <c r="AE921" s="148"/>
      <c r="AF921" s="148"/>
      <c r="AG921" s="148" t="s">
        <v>1129</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2" x14ac:dyDescent="0.2">
      <c r="A922" s="155"/>
      <c r="B922" s="156"/>
      <c r="C922" s="259" t="s">
        <v>1160</v>
      </c>
      <c r="D922" s="260"/>
      <c r="E922" s="260"/>
      <c r="F922" s="260"/>
      <c r="G922" s="260"/>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284</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79" t="str">
        <f>C922</f>
        <v>Dlážděná bordura kolem dlažby K.1.9b.  Viz detail výkresu D.1.1.17. Tlouštka pískovcové dlažby 100 mm.</v>
      </c>
      <c r="BB922" s="148"/>
      <c r="BC922" s="148"/>
      <c r="BD922" s="148"/>
      <c r="BE922" s="148"/>
      <c r="BF922" s="148"/>
      <c r="BG922" s="148"/>
      <c r="BH922" s="148"/>
    </row>
    <row r="923" spans="1:60" outlineLevel="1" x14ac:dyDescent="0.2">
      <c r="A923" s="172">
        <v>199</v>
      </c>
      <c r="B923" s="173" t="s">
        <v>1161</v>
      </c>
      <c r="C923" s="188" t="s">
        <v>1162</v>
      </c>
      <c r="D923" s="174" t="s">
        <v>374</v>
      </c>
      <c r="E923" s="175">
        <v>36</v>
      </c>
      <c r="F923" s="176"/>
      <c r="G923" s="177">
        <f>ROUND(E923*F923,2)</f>
        <v>0</v>
      </c>
      <c r="H923" s="176"/>
      <c r="I923" s="177">
        <f>ROUND(E923*H923,2)</f>
        <v>0</v>
      </c>
      <c r="J923" s="176"/>
      <c r="K923" s="177">
        <f>ROUND(E923*J923,2)</f>
        <v>0</v>
      </c>
      <c r="L923" s="177">
        <v>21</v>
      </c>
      <c r="M923" s="177">
        <f>G923*(1+L923/100)</f>
        <v>0</v>
      </c>
      <c r="N923" s="175">
        <v>0</v>
      </c>
      <c r="O923" s="175">
        <f>ROUND(E923*N923,2)</f>
        <v>0</v>
      </c>
      <c r="P923" s="175">
        <v>0</v>
      </c>
      <c r="Q923" s="175">
        <f>ROUND(E923*P923,2)</f>
        <v>0</v>
      </c>
      <c r="R923" s="177"/>
      <c r="S923" s="177" t="s">
        <v>297</v>
      </c>
      <c r="T923" s="178" t="s">
        <v>280</v>
      </c>
      <c r="U923" s="159">
        <v>0</v>
      </c>
      <c r="V923" s="159">
        <f>ROUND(E923*U923,2)</f>
        <v>0</v>
      </c>
      <c r="W923" s="159"/>
      <c r="X923" s="159" t="s">
        <v>499</v>
      </c>
      <c r="Y923" s="159" t="s">
        <v>281</v>
      </c>
      <c r="Z923" s="148"/>
      <c r="AA923" s="148"/>
      <c r="AB923" s="148"/>
      <c r="AC923" s="148"/>
      <c r="AD923" s="148"/>
      <c r="AE923" s="148"/>
      <c r="AF923" s="148"/>
      <c r="AG923" s="148" t="s">
        <v>1129</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2" x14ac:dyDescent="0.2">
      <c r="A924" s="155"/>
      <c r="B924" s="156"/>
      <c r="C924" s="259" t="s">
        <v>1163</v>
      </c>
      <c r="D924" s="260"/>
      <c r="E924" s="260"/>
      <c r="F924" s="260"/>
      <c r="G924" s="260"/>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284</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79" t="str">
        <f>C924</f>
        <v>Nová velkoformátová kamenná dlažba s řádkovým spárořezem. Viz detail výkresu D.1.1.02-B. Tlouštka pískovcové dlažby 100 mm.</v>
      </c>
      <c r="BB924" s="148"/>
      <c r="BC924" s="148"/>
      <c r="BD924" s="148"/>
      <c r="BE924" s="148"/>
      <c r="BF924" s="148"/>
      <c r="BG924" s="148"/>
      <c r="BH924" s="148"/>
    </row>
    <row r="925" spans="1:60" outlineLevel="1" x14ac:dyDescent="0.2">
      <c r="A925" s="172">
        <v>200</v>
      </c>
      <c r="B925" s="173" t="s">
        <v>1164</v>
      </c>
      <c r="C925" s="188" t="s">
        <v>1165</v>
      </c>
      <c r="D925" s="174" t="s">
        <v>324</v>
      </c>
      <c r="E925" s="175">
        <v>24</v>
      </c>
      <c r="F925" s="176"/>
      <c r="G925" s="177">
        <f>ROUND(E925*F925,2)</f>
        <v>0</v>
      </c>
      <c r="H925" s="176"/>
      <c r="I925" s="177">
        <f>ROUND(E925*H925,2)</f>
        <v>0</v>
      </c>
      <c r="J925" s="176"/>
      <c r="K925" s="177">
        <f>ROUND(E925*J925,2)</f>
        <v>0</v>
      </c>
      <c r="L925" s="177">
        <v>21</v>
      </c>
      <c r="M925" s="177">
        <f>G925*(1+L925/100)</f>
        <v>0</v>
      </c>
      <c r="N925" s="175">
        <v>0</v>
      </c>
      <c r="O925" s="175">
        <f>ROUND(E925*N925,2)</f>
        <v>0</v>
      </c>
      <c r="P925" s="175">
        <v>0</v>
      </c>
      <c r="Q925" s="175">
        <f>ROUND(E925*P925,2)</f>
        <v>0</v>
      </c>
      <c r="R925" s="177"/>
      <c r="S925" s="177" t="s">
        <v>297</v>
      </c>
      <c r="T925" s="178" t="s">
        <v>280</v>
      </c>
      <c r="U925" s="159">
        <v>0</v>
      </c>
      <c r="V925" s="159">
        <f>ROUND(E925*U925,2)</f>
        <v>0</v>
      </c>
      <c r="W925" s="159"/>
      <c r="X925" s="159" t="s">
        <v>499</v>
      </c>
      <c r="Y925" s="159" t="s">
        <v>281</v>
      </c>
      <c r="Z925" s="148"/>
      <c r="AA925" s="148"/>
      <c r="AB925" s="148"/>
      <c r="AC925" s="148"/>
      <c r="AD925" s="148"/>
      <c r="AE925" s="148"/>
      <c r="AF925" s="148"/>
      <c r="AG925" s="148" t="s">
        <v>1129</v>
      </c>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2" x14ac:dyDescent="0.2">
      <c r="A926" s="155"/>
      <c r="B926" s="156"/>
      <c r="C926" s="259" t="s">
        <v>1166</v>
      </c>
      <c r="D926" s="260"/>
      <c r="E926" s="260"/>
      <c r="F926" s="260"/>
      <c r="G926" s="260"/>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284</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79" t="str">
        <f>C926</f>
        <v>Nový kamenný obrubník, obdélného průřezu, tl. min. 80 mm, hloubka min. 250 mm, včetně zaoblených vnějších rohů</v>
      </c>
      <c r="BB926" s="148"/>
      <c r="BC926" s="148"/>
      <c r="BD926" s="148"/>
      <c r="BE926" s="148"/>
      <c r="BF926" s="148"/>
      <c r="BG926" s="148"/>
      <c r="BH926" s="148"/>
    </row>
    <row r="927" spans="1:60" outlineLevel="1" x14ac:dyDescent="0.2">
      <c r="A927" s="172">
        <v>201</v>
      </c>
      <c r="B927" s="173" t="s">
        <v>1167</v>
      </c>
      <c r="C927" s="188" t="s">
        <v>1168</v>
      </c>
      <c r="D927" s="174" t="s">
        <v>374</v>
      </c>
      <c r="E927" s="175">
        <v>95</v>
      </c>
      <c r="F927" s="176"/>
      <c r="G927" s="177">
        <f>ROUND(E927*F927,2)</f>
        <v>0</v>
      </c>
      <c r="H927" s="176"/>
      <c r="I927" s="177">
        <f>ROUND(E927*H927,2)</f>
        <v>0</v>
      </c>
      <c r="J927" s="176"/>
      <c r="K927" s="177">
        <f>ROUND(E927*J927,2)</f>
        <v>0</v>
      </c>
      <c r="L927" s="177">
        <v>21</v>
      </c>
      <c r="M927" s="177">
        <f>G927*(1+L927/100)</f>
        <v>0</v>
      </c>
      <c r="N927" s="175">
        <v>0</v>
      </c>
      <c r="O927" s="175">
        <f>ROUND(E927*N927,2)</f>
        <v>0</v>
      </c>
      <c r="P927" s="175">
        <v>0</v>
      </c>
      <c r="Q927" s="175">
        <f>ROUND(E927*P927,2)</f>
        <v>0</v>
      </c>
      <c r="R927" s="177"/>
      <c r="S927" s="177" t="s">
        <v>297</v>
      </c>
      <c r="T927" s="178" t="s">
        <v>280</v>
      </c>
      <c r="U927" s="159">
        <v>0</v>
      </c>
      <c r="V927" s="159">
        <f>ROUND(E927*U927,2)</f>
        <v>0</v>
      </c>
      <c r="W927" s="159"/>
      <c r="X927" s="159" t="s">
        <v>499</v>
      </c>
      <c r="Y927" s="159" t="s">
        <v>281</v>
      </c>
      <c r="Z927" s="148"/>
      <c r="AA927" s="148"/>
      <c r="AB927" s="148"/>
      <c r="AC927" s="148"/>
      <c r="AD927" s="148"/>
      <c r="AE927" s="148"/>
      <c r="AF927" s="148"/>
      <c r="AG927" s="148" t="s">
        <v>1129</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ht="33.75" outlineLevel="2" x14ac:dyDescent="0.2">
      <c r="A928" s="155"/>
      <c r="B928" s="156"/>
      <c r="C928" s="259" t="s">
        <v>1169</v>
      </c>
      <c r="D928" s="260"/>
      <c r="E928" s="260"/>
      <c r="F928" s="260"/>
      <c r="G928" s="260"/>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284</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79" t="str">
        <f>C928</f>
        <v>Podlaha je zadlážděna velkoformátovými pískovcovými pravoúhlými dlaždicemi s maltou vyplněnými spárami (dlaždice čtvercového i obdélného formátu). Skladba podlahy je tvořena jednotlivými rámy - od obvodových stěn prostory směrem ke středu. Stávající úroveň podlahy je výše o cca 40 cm oproti pochozí ploše terasy před salou terrenou.</v>
      </c>
      <c r="BB928" s="148"/>
      <c r="BC928" s="148"/>
      <c r="BD928" s="148"/>
      <c r="BE928" s="148"/>
      <c r="BF928" s="148"/>
      <c r="BG928" s="148"/>
      <c r="BH928" s="148"/>
    </row>
    <row r="929" spans="1:60" ht="45" outlineLevel="3" x14ac:dyDescent="0.2">
      <c r="A929" s="155"/>
      <c r="B929" s="156"/>
      <c r="C929" s="261" t="s">
        <v>1364</v>
      </c>
      <c r="D929" s="262"/>
      <c r="E929" s="262"/>
      <c r="F929" s="262"/>
      <c r="G929" s="262"/>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284</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79" t="str">
        <f>C929</f>
        <v>"Očíslování prvků a rozebrání stávající dlažby, revize a čištění větracího kanálku po obvodu sálu, průzkum skladby podlahy a historického vodního systému, úprava nové podlahové skladby, ověření možností a úprava snížení finální úrovně a opětovné zadláždění shodnou očištěnou a repasovanou dlažbou v shodném spárořezu dle výchozího stavu.  Viz detail výkresu D.1.1.02-B. Restaurátorské očištění, konzervace a oprava dle obecného postupu formulovaného v restaurátorském záměru.</v>
      </c>
      <c r="BB929" s="148"/>
      <c r="BC929" s="148"/>
      <c r="BD929" s="148"/>
      <c r="BE929" s="148"/>
      <c r="BF929" s="148"/>
      <c r="BG929" s="148"/>
      <c r="BH929" s="148"/>
    </row>
    <row r="930" spans="1:60" ht="22.5" outlineLevel="3" x14ac:dyDescent="0.2">
      <c r="A930" s="155"/>
      <c r="B930" s="156"/>
      <c r="C930" s="261" t="s">
        <v>1365</v>
      </c>
      <c r="D930" s="262"/>
      <c r="E930" s="262"/>
      <c r="F930" s="262"/>
      <c r="G930" s="262"/>
      <c r="H930" s="159"/>
      <c r="I930" s="159"/>
      <c r="J930" s="159"/>
      <c r="K930" s="159"/>
      <c r="L930" s="159"/>
      <c r="M930" s="159"/>
      <c r="N930" s="158"/>
      <c r="O930" s="158"/>
      <c r="P930" s="158"/>
      <c r="Q930" s="158"/>
      <c r="R930" s="159"/>
      <c r="S930" s="159"/>
      <c r="T930" s="159"/>
      <c r="U930" s="159"/>
      <c r="V930" s="159"/>
      <c r="W930" s="159"/>
      <c r="X930" s="159"/>
      <c r="Y930" s="159"/>
      <c r="Z930" s="148"/>
      <c r="AA930" s="148"/>
      <c r="AB930" s="148"/>
      <c r="AC930" s="148"/>
      <c r="AD930" s="148"/>
      <c r="AE930" s="148"/>
      <c r="AF930" s="148"/>
      <c r="AG930" s="148" t="s">
        <v>284</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79" t="str">
        <f>C930</f>
        <v>- odstranění nevhodných spár v plném rozsahu,  lokální opravy, plomby, doplňky, biocidní ošetření, mytí,  zpevnění,  pružná hydroizolace v hloubce spár, standard Remmers,</v>
      </c>
      <c r="BB930" s="148"/>
      <c r="BC930" s="148"/>
      <c r="BD930" s="148"/>
      <c r="BE930" s="148"/>
      <c r="BF930" s="148"/>
      <c r="BG930" s="148"/>
      <c r="BH930" s="148"/>
    </row>
    <row r="931" spans="1:60" outlineLevel="3" x14ac:dyDescent="0.2">
      <c r="A931" s="155"/>
      <c r="B931" s="156"/>
      <c r="C931" s="261" t="s">
        <v>1170</v>
      </c>
      <c r="D931" s="262"/>
      <c r="E931" s="262"/>
      <c r="F931" s="262"/>
      <c r="G931" s="262"/>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284</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261" t="s">
        <v>1171</v>
      </c>
      <c r="D932" s="262"/>
      <c r="E932" s="262"/>
      <c r="F932" s="262"/>
      <c r="G932" s="262"/>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284</v>
      </c>
      <c r="AH932" s="148"/>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72">
        <v>202</v>
      </c>
      <c r="B933" s="173" t="s">
        <v>1172</v>
      </c>
      <c r="C933" s="188" t="s">
        <v>1173</v>
      </c>
      <c r="D933" s="174" t="s">
        <v>324</v>
      </c>
      <c r="E933" s="175">
        <v>11</v>
      </c>
      <c r="F933" s="176"/>
      <c r="G933" s="177">
        <f>ROUND(E933*F933,2)</f>
        <v>0</v>
      </c>
      <c r="H933" s="176"/>
      <c r="I933" s="177">
        <f>ROUND(E933*H933,2)</f>
        <v>0</v>
      </c>
      <c r="J933" s="176"/>
      <c r="K933" s="177">
        <f>ROUND(E933*J933,2)</f>
        <v>0</v>
      </c>
      <c r="L933" s="177">
        <v>21</v>
      </c>
      <c r="M933" s="177">
        <f>G933*(1+L933/100)</f>
        <v>0</v>
      </c>
      <c r="N933" s="175">
        <v>0</v>
      </c>
      <c r="O933" s="175">
        <f>ROUND(E933*N933,2)</f>
        <v>0</v>
      </c>
      <c r="P933" s="175">
        <v>0</v>
      </c>
      <c r="Q933" s="175">
        <f>ROUND(E933*P933,2)</f>
        <v>0</v>
      </c>
      <c r="R933" s="177"/>
      <c r="S933" s="177" t="s">
        <v>297</v>
      </c>
      <c r="T933" s="178" t="s">
        <v>280</v>
      </c>
      <c r="U933" s="159">
        <v>0</v>
      </c>
      <c r="V933" s="159">
        <f>ROUND(E933*U933,2)</f>
        <v>0</v>
      </c>
      <c r="W933" s="159"/>
      <c r="X933" s="159" t="s">
        <v>499</v>
      </c>
      <c r="Y933" s="159" t="s">
        <v>281</v>
      </c>
      <c r="Z933" s="148"/>
      <c r="AA933" s="148"/>
      <c r="AB933" s="148"/>
      <c r="AC933" s="148"/>
      <c r="AD933" s="148"/>
      <c r="AE933" s="148"/>
      <c r="AF933" s="148"/>
      <c r="AG933" s="148" t="s">
        <v>1129</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2" x14ac:dyDescent="0.2">
      <c r="A934" s="155"/>
      <c r="B934" s="156"/>
      <c r="C934" s="259" t="s">
        <v>1174</v>
      </c>
      <c r="D934" s="260"/>
      <c r="E934" s="260"/>
      <c r="F934" s="260"/>
      <c r="G934" s="260"/>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284</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Nový kamenný pískovcový odtokový kanálek v dlažbě s otvory k zaústění do dešťové kanalizace. Viz detail D.1.1.24.</v>
      </c>
      <c r="BB934" s="148"/>
      <c r="BC934" s="148"/>
      <c r="BD934" s="148"/>
      <c r="BE934" s="148"/>
      <c r="BF934" s="148"/>
      <c r="BG934" s="148"/>
      <c r="BH934" s="148"/>
    </row>
    <row r="935" spans="1:60" outlineLevel="1" x14ac:dyDescent="0.2">
      <c r="A935" s="172">
        <v>203</v>
      </c>
      <c r="B935" s="173" t="s">
        <v>1175</v>
      </c>
      <c r="C935" s="188" t="s">
        <v>1176</v>
      </c>
      <c r="D935" s="174" t="s">
        <v>324</v>
      </c>
      <c r="E935" s="175">
        <v>19</v>
      </c>
      <c r="F935" s="176"/>
      <c r="G935" s="177">
        <f>ROUND(E935*F935,2)</f>
        <v>0</v>
      </c>
      <c r="H935" s="176"/>
      <c r="I935" s="177">
        <f>ROUND(E935*H935,2)</f>
        <v>0</v>
      </c>
      <c r="J935" s="176"/>
      <c r="K935" s="177">
        <f>ROUND(E935*J935,2)</f>
        <v>0</v>
      </c>
      <c r="L935" s="177">
        <v>21</v>
      </c>
      <c r="M935" s="177">
        <f>G935*(1+L935/100)</f>
        <v>0</v>
      </c>
      <c r="N935" s="175">
        <v>0</v>
      </c>
      <c r="O935" s="175">
        <f>ROUND(E935*N935,2)</f>
        <v>0</v>
      </c>
      <c r="P935" s="175">
        <v>0</v>
      </c>
      <c r="Q935" s="175">
        <f>ROUND(E935*P935,2)</f>
        <v>0</v>
      </c>
      <c r="R935" s="177"/>
      <c r="S935" s="177" t="s">
        <v>297</v>
      </c>
      <c r="T935" s="178" t="s">
        <v>280</v>
      </c>
      <c r="U935" s="159">
        <v>0</v>
      </c>
      <c r="V935" s="159">
        <f>ROUND(E935*U935,2)</f>
        <v>0</v>
      </c>
      <c r="W935" s="159"/>
      <c r="X935" s="159" t="s">
        <v>499</v>
      </c>
      <c r="Y935" s="159" t="s">
        <v>281</v>
      </c>
      <c r="Z935" s="148"/>
      <c r="AA935" s="148"/>
      <c r="AB935" s="148"/>
      <c r="AC935" s="148"/>
      <c r="AD935" s="148"/>
      <c r="AE935" s="148"/>
      <c r="AF935" s="148"/>
      <c r="AG935" s="148" t="s">
        <v>1129</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2" x14ac:dyDescent="0.2">
      <c r="A936" s="155"/>
      <c r="B936" s="156"/>
      <c r="C936" s="259" t="s">
        <v>1177</v>
      </c>
      <c r="D936" s="260"/>
      <c r="E936" s="260"/>
      <c r="F936" s="260"/>
      <c r="G936" s="260"/>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284</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79" t="str">
        <f>C936</f>
        <v>"Opěrná zídka pod balustrádou je zděna z kamenných kvádrů, spárování je v líci zdiva s rytým spárováním.</v>
      </c>
      <c r="BB936" s="148"/>
      <c r="BC936" s="148"/>
      <c r="BD936" s="148"/>
      <c r="BE936" s="148"/>
      <c r="BF936" s="148"/>
      <c r="BG936" s="148"/>
      <c r="BH936" s="148"/>
    </row>
    <row r="937" spans="1:60" outlineLevel="3" x14ac:dyDescent="0.2">
      <c r="A937" s="155"/>
      <c r="B937" s="156"/>
      <c r="C937" s="201" t="s">
        <v>984</v>
      </c>
      <c r="D937" s="161"/>
      <c r="E937" s="162"/>
      <c r="F937" s="163"/>
      <c r="G937" s="163"/>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284</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ht="22.5" outlineLevel="3" x14ac:dyDescent="0.2">
      <c r="A938" s="155"/>
      <c r="B938" s="156"/>
      <c r="C938" s="261" t="s">
        <v>1178</v>
      </c>
      <c r="D938" s="262"/>
      <c r="E938" s="262"/>
      <c r="F938" s="262"/>
      <c r="G938" s="262"/>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284</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79" t="str">
        <f>C938</f>
        <v>Kvádrové kamenné zdivo je staticky narušeno. Ve spodní polovině jsou uvolněné spáry a dochází k rozvolňování zdiva a nárožního pilíře."</v>
      </c>
      <c r="BB938" s="148"/>
      <c r="BC938" s="148"/>
      <c r="BD938" s="148"/>
      <c r="BE938" s="148"/>
      <c r="BF938" s="148"/>
      <c r="BG938" s="148"/>
      <c r="BH938" s="148"/>
    </row>
    <row r="939" spans="1:60" ht="22.5" outlineLevel="3" x14ac:dyDescent="0.2">
      <c r="A939" s="155"/>
      <c r="B939" s="156"/>
      <c r="C939" s="261" t="s">
        <v>1179</v>
      </c>
      <c r="D939" s="262"/>
      <c r="E939" s="262"/>
      <c r="F939" s="262"/>
      <c r="G939" s="262"/>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284</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79" t="str">
        <f>C939</f>
        <v>Lokální rozebrání a kvalitní usazení a přezdění kamenných kvádrů zídky, obnova spárování v líci zdiva s rytým spárováním dle originálu. Odkopání terénu na severní straně a snížení navážky bastionu, odhalení severního líce opěrtné stěny, obnova spárování.</v>
      </c>
      <c r="BB939" s="148"/>
      <c r="BC939" s="148"/>
      <c r="BD939" s="148"/>
      <c r="BE939" s="148"/>
      <c r="BF939" s="148"/>
      <c r="BG939" s="148"/>
      <c r="BH939" s="148"/>
    </row>
    <row r="940" spans="1:60" outlineLevel="1" x14ac:dyDescent="0.2">
      <c r="A940" s="172">
        <v>204</v>
      </c>
      <c r="B940" s="173" t="s">
        <v>1180</v>
      </c>
      <c r="C940" s="188" t="s">
        <v>1181</v>
      </c>
      <c r="D940" s="174" t="s">
        <v>1134</v>
      </c>
      <c r="E940" s="175">
        <v>1</v>
      </c>
      <c r="F940" s="176"/>
      <c r="G940" s="177">
        <f>ROUND(E940*F940,2)</f>
        <v>0</v>
      </c>
      <c r="H940" s="176"/>
      <c r="I940" s="177">
        <f>ROUND(E940*H940,2)</f>
        <v>0</v>
      </c>
      <c r="J940" s="176"/>
      <c r="K940" s="177">
        <f>ROUND(E940*J940,2)</f>
        <v>0</v>
      </c>
      <c r="L940" s="177">
        <v>21</v>
      </c>
      <c r="M940" s="177">
        <f>G940*(1+L940/100)</f>
        <v>0</v>
      </c>
      <c r="N940" s="175">
        <v>0</v>
      </c>
      <c r="O940" s="175">
        <f>ROUND(E940*N940,2)</f>
        <v>0</v>
      </c>
      <c r="P940" s="175">
        <v>0</v>
      </c>
      <c r="Q940" s="175">
        <f>ROUND(E940*P940,2)</f>
        <v>0</v>
      </c>
      <c r="R940" s="177"/>
      <c r="S940" s="177" t="s">
        <v>297</v>
      </c>
      <c r="T940" s="178" t="s">
        <v>280</v>
      </c>
      <c r="U940" s="159">
        <v>0</v>
      </c>
      <c r="V940" s="159">
        <f>ROUND(E940*U940,2)</f>
        <v>0</v>
      </c>
      <c r="W940" s="159"/>
      <c r="X940" s="159" t="s">
        <v>499</v>
      </c>
      <c r="Y940" s="159" t="s">
        <v>281</v>
      </c>
      <c r="Z940" s="148"/>
      <c r="AA940" s="148"/>
      <c r="AB940" s="148"/>
      <c r="AC940" s="148"/>
      <c r="AD940" s="148"/>
      <c r="AE940" s="148"/>
      <c r="AF940" s="148"/>
      <c r="AG940" s="148" t="s">
        <v>1129</v>
      </c>
      <c r="AH940" s="148"/>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33.75" outlineLevel="2" x14ac:dyDescent="0.2">
      <c r="A941" s="155"/>
      <c r="B941" s="156"/>
      <c r="C941" s="259" t="s">
        <v>1182</v>
      </c>
      <c r="D941" s="260"/>
      <c r="E941" s="260"/>
      <c r="F941" s="260"/>
      <c r="G941" s="260"/>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284</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79" t="str">
        <f>C941</f>
        <v>"Zídka je vyzděna z kamenných kvádrů. V zídce jsou tři schodiště o třech stupních. Stupně jsou rovné, složené ze dvou částí. Střední část zídky tvoří užší kamenné desky osazené na výšku. Podél nich je záhon. Kratší úsek zídky mezi schodišti v severní části je vyzděn z kamenných kvádrů a tvoří obrubu záhonu.</v>
      </c>
      <c r="BB941" s="148"/>
      <c r="BC941" s="148"/>
      <c r="BD941" s="148"/>
      <c r="BE941" s="148"/>
      <c r="BF941" s="148"/>
      <c r="BG941" s="148"/>
      <c r="BH941" s="148"/>
    </row>
    <row r="942" spans="1:60" outlineLevel="3" x14ac:dyDescent="0.2">
      <c r="A942" s="155"/>
      <c r="B942" s="156"/>
      <c r="C942" s="201" t="s">
        <v>984</v>
      </c>
      <c r="D942" s="161"/>
      <c r="E942" s="162"/>
      <c r="F942" s="163"/>
      <c r="G942" s="163"/>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284</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33.75" outlineLevel="3" x14ac:dyDescent="0.2">
      <c r="A943" s="155"/>
      <c r="B943" s="156"/>
      <c r="C943" s="261" t="s">
        <v>1183</v>
      </c>
      <c r="D943" s="262"/>
      <c r="E943" s="262"/>
      <c r="F943" s="262"/>
      <c r="G943" s="262"/>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284</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79" t="str">
        <f>C943</f>
        <v>Je staticky narušena. Jednotlivé kamenné prvky jsou uvolněné. Kamenné kvádry zídky okolo schodišť a pískovcové desky lemující prostřední záhon jsou vychýlené. Spárování kvádrového zdiva sloupků a schodišť je narušené. Některé kvádry jsou uvolněné. Povrch pískovce je silně znečištěn povětrnostními vlivy, načernalými depozity a načernalou vrstvou sádrovcové krusty."</v>
      </c>
      <c r="BB943" s="148"/>
      <c r="BC943" s="148"/>
      <c r="BD943" s="148"/>
      <c r="BE943" s="148"/>
      <c r="BF943" s="148"/>
      <c r="BG943" s="148"/>
      <c r="BH943" s="148"/>
    </row>
    <row r="944" spans="1:60" outlineLevel="3" x14ac:dyDescent="0.2">
      <c r="A944" s="155"/>
      <c r="B944" s="156"/>
      <c r="C944" s="261" t="s">
        <v>1184</v>
      </c>
      <c r="D944" s="262"/>
      <c r="E944" s="262"/>
      <c r="F944" s="262"/>
      <c r="G944" s="262"/>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284</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72">
        <v>205</v>
      </c>
      <c r="B945" s="173" t="s">
        <v>1185</v>
      </c>
      <c r="C945" s="188" t="s">
        <v>1186</v>
      </c>
      <c r="D945" s="174" t="s">
        <v>1134</v>
      </c>
      <c r="E945" s="175">
        <v>1</v>
      </c>
      <c r="F945" s="176"/>
      <c r="G945" s="177">
        <f>ROUND(E945*F945,2)</f>
        <v>0</v>
      </c>
      <c r="H945" s="176"/>
      <c r="I945" s="177">
        <f>ROUND(E945*H945,2)</f>
        <v>0</v>
      </c>
      <c r="J945" s="176"/>
      <c r="K945" s="177">
        <f>ROUND(E945*J945,2)</f>
        <v>0</v>
      </c>
      <c r="L945" s="177">
        <v>21</v>
      </c>
      <c r="M945" s="177">
        <f>G945*(1+L945/100)</f>
        <v>0</v>
      </c>
      <c r="N945" s="175">
        <v>0</v>
      </c>
      <c r="O945" s="175">
        <f>ROUND(E945*N945,2)</f>
        <v>0</v>
      </c>
      <c r="P945" s="175">
        <v>0</v>
      </c>
      <c r="Q945" s="175">
        <f>ROUND(E945*P945,2)</f>
        <v>0</v>
      </c>
      <c r="R945" s="177"/>
      <c r="S945" s="177" t="s">
        <v>297</v>
      </c>
      <c r="T945" s="178" t="s">
        <v>280</v>
      </c>
      <c r="U945" s="159">
        <v>0</v>
      </c>
      <c r="V945" s="159">
        <f>ROUND(E945*U945,2)</f>
        <v>0</v>
      </c>
      <c r="W945" s="159"/>
      <c r="X945" s="159" t="s">
        <v>499</v>
      </c>
      <c r="Y945" s="159" t="s">
        <v>281</v>
      </c>
      <c r="Z945" s="148"/>
      <c r="AA945" s="148"/>
      <c r="AB945" s="148"/>
      <c r="AC945" s="148"/>
      <c r="AD945" s="148"/>
      <c r="AE945" s="148"/>
      <c r="AF945" s="148"/>
      <c r="AG945" s="148" t="s">
        <v>1129</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ht="22.5" outlineLevel="2" x14ac:dyDescent="0.2">
      <c r="A946" s="155"/>
      <c r="B946" s="156"/>
      <c r="C946" s="259" t="s">
        <v>1187</v>
      </c>
      <c r="D946" s="260"/>
      <c r="E946" s="260"/>
      <c r="F946" s="260"/>
      <c r="G946" s="260"/>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284</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79" t="str">
        <f>C946</f>
        <v>"Ve střední části jsou na pilířích po stranách schodišť umístěny kamenné vázy. Jsou dochovány v torzálním stavu. Chybí horní části. Jsou vysekány z jemnozrnného pískovce.</v>
      </c>
      <c r="BB946" s="148"/>
      <c r="BC946" s="148"/>
      <c r="BD946" s="148"/>
      <c r="BE946" s="148"/>
      <c r="BF946" s="148"/>
      <c r="BG946" s="148"/>
      <c r="BH946" s="148"/>
    </row>
    <row r="947" spans="1:60" outlineLevel="3" x14ac:dyDescent="0.2">
      <c r="A947" s="155"/>
      <c r="B947" s="156"/>
      <c r="C947" s="261" t="s">
        <v>1188</v>
      </c>
      <c r="D947" s="262"/>
      <c r="E947" s="262"/>
      <c r="F947" s="262"/>
      <c r="G947" s="262"/>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284</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79" t="str">
        <f>C947</f>
        <v>Torza kamenných váz. Povrch pískovce je silně znečištěn povětrnostními vlivy, načernalými depozity. Místy je narušen korozí."</v>
      </c>
      <c r="BB947" s="148"/>
      <c r="BC947" s="148"/>
      <c r="BD947" s="148"/>
      <c r="BE947" s="148"/>
      <c r="BF947" s="148"/>
      <c r="BG947" s="148"/>
      <c r="BH947" s="148"/>
    </row>
    <row r="948" spans="1:60" outlineLevel="3" x14ac:dyDescent="0.2">
      <c r="A948" s="155"/>
      <c r="B948" s="156"/>
      <c r="C948" s="261" t="s">
        <v>1184</v>
      </c>
      <c r="D948" s="262"/>
      <c r="E948" s="262"/>
      <c r="F948" s="262"/>
      <c r="G948" s="262"/>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284</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72">
        <v>206</v>
      </c>
      <c r="B949" s="173" t="s">
        <v>1189</v>
      </c>
      <c r="C949" s="188" t="s">
        <v>1190</v>
      </c>
      <c r="D949" s="174" t="s">
        <v>1134</v>
      </c>
      <c r="E949" s="175">
        <v>1</v>
      </c>
      <c r="F949" s="176"/>
      <c r="G949" s="177">
        <f>ROUND(E949*F949,2)</f>
        <v>0</v>
      </c>
      <c r="H949" s="176"/>
      <c r="I949" s="177">
        <f>ROUND(E949*H949,2)</f>
        <v>0</v>
      </c>
      <c r="J949" s="176"/>
      <c r="K949" s="177">
        <f>ROUND(E949*J949,2)</f>
        <v>0</v>
      </c>
      <c r="L949" s="177">
        <v>21</v>
      </c>
      <c r="M949" s="177">
        <f>G949*(1+L949/100)</f>
        <v>0</v>
      </c>
      <c r="N949" s="175">
        <v>0</v>
      </c>
      <c r="O949" s="175">
        <f>ROUND(E949*N949,2)</f>
        <v>0</v>
      </c>
      <c r="P949" s="175">
        <v>0</v>
      </c>
      <c r="Q949" s="175">
        <f>ROUND(E949*P949,2)</f>
        <v>0</v>
      </c>
      <c r="R949" s="177"/>
      <c r="S949" s="177" t="s">
        <v>297</v>
      </c>
      <c r="T949" s="178" t="s">
        <v>280</v>
      </c>
      <c r="U949" s="159">
        <v>0</v>
      </c>
      <c r="V949" s="159">
        <f>ROUND(E949*U949,2)</f>
        <v>0</v>
      </c>
      <c r="W949" s="159"/>
      <c r="X949" s="159" t="s">
        <v>499</v>
      </c>
      <c r="Y949" s="159" t="s">
        <v>281</v>
      </c>
      <c r="Z949" s="148"/>
      <c r="AA949" s="148"/>
      <c r="AB949" s="148"/>
      <c r="AC949" s="148"/>
      <c r="AD949" s="148"/>
      <c r="AE949" s="148"/>
      <c r="AF949" s="148"/>
      <c r="AG949" s="148" t="s">
        <v>1129</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ht="22.5" outlineLevel="2" x14ac:dyDescent="0.2">
      <c r="A950" s="155"/>
      <c r="B950" s="156"/>
      <c r="C950" s="259" t="s">
        <v>1191</v>
      </c>
      <c r="D950" s="260"/>
      <c r="E950" s="260"/>
      <c r="F950" s="260"/>
      <c r="G950" s="260"/>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284</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79" t="str">
        <f>C950</f>
        <v>"Obrubníky jsou složeny z úzkých obrubníčků (často nahrubo opracovaných). Horní plocha je rovná. Vysekány jsou ze středně zrnitého pískovce.</v>
      </c>
      <c r="BB950" s="148"/>
      <c r="BC950" s="148"/>
      <c r="BD950" s="148"/>
      <c r="BE950" s="148"/>
      <c r="BF950" s="148"/>
      <c r="BG950" s="148"/>
      <c r="BH950" s="148"/>
    </row>
    <row r="951" spans="1:60" outlineLevel="3" x14ac:dyDescent="0.2">
      <c r="A951" s="155"/>
      <c r="B951" s="156"/>
      <c r="C951" s="201" t="s">
        <v>984</v>
      </c>
      <c r="D951" s="161"/>
      <c r="E951" s="162"/>
      <c r="F951" s="163"/>
      <c r="G951" s="163"/>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284</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ht="22.5" outlineLevel="3" x14ac:dyDescent="0.2">
      <c r="A952" s="155"/>
      <c r="B952" s="156"/>
      <c r="C952" s="261" t="s">
        <v>1192</v>
      </c>
      <c r="D952" s="262"/>
      <c r="E952" s="262"/>
      <c r="F952" s="262"/>
      <c r="G952" s="262"/>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284</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79" t="str">
        <f>C952</f>
        <v>Jednotlivé obrubníky jsou často vychýleny  z původní roviny. Povrch pískovce je silně znečištěn povětrnostními vlivy. Spárování je narušené. Povrch pískovce je lokálně narušen korozí."</v>
      </c>
      <c r="BB952" s="148"/>
      <c r="BC952" s="148"/>
      <c r="BD952" s="148"/>
      <c r="BE952" s="148"/>
      <c r="BF952" s="148"/>
      <c r="BG952" s="148"/>
      <c r="BH952" s="148"/>
    </row>
    <row r="953" spans="1:60" outlineLevel="3" x14ac:dyDescent="0.2">
      <c r="A953" s="155"/>
      <c r="B953" s="156"/>
      <c r="C953" s="261" t="s">
        <v>1184</v>
      </c>
      <c r="D953" s="262"/>
      <c r="E953" s="262"/>
      <c r="F953" s="262"/>
      <c r="G953" s="262"/>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284</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72">
        <v>207</v>
      </c>
      <c r="B954" s="173" t="s">
        <v>1193</v>
      </c>
      <c r="C954" s="188" t="s">
        <v>1194</v>
      </c>
      <c r="D954" s="174" t="s">
        <v>1134</v>
      </c>
      <c r="E954" s="175">
        <v>1</v>
      </c>
      <c r="F954" s="176"/>
      <c r="G954" s="177">
        <f>ROUND(E954*F954,2)</f>
        <v>0</v>
      </c>
      <c r="H954" s="176"/>
      <c r="I954" s="177">
        <f>ROUND(E954*H954,2)</f>
        <v>0</v>
      </c>
      <c r="J954" s="176"/>
      <c r="K954" s="177">
        <f>ROUND(E954*J954,2)</f>
        <v>0</v>
      </c>
      <c r="L954" s="177">
        <v>21</v>
      </c>
      <c r="M954" s="177">
        <f>G954*(1+L954/100)</f>
        <v>0</v>
      </c>
      <c r="N954" s="175">
        <v>0</v>
      </c>
      <c r="O954" s="175">
        <f>ROUND(E954*N954,2)</f>
        <v>0</v>
      </c>
      <c r="P954" s="175">
        <v>0</v>
      </c>
      <c r="Q954" s="175">
        <f>ROUND(E954*P954,2)</f>
        <v>0</v>
      </c>
      <c r="R954" s="177"/>
      <c r="S954" s="177" t="s">
        <v>297</v>
      </c>
      <c r="T954" s="178" t="s">
        <v>280</v>
      </c>
      <c r="U954" s="159">
        <v>0</v>
      </c>
      <c r="V954" s="159">
        <f>ROUND(E954*U954,2)</f>
        <v>0</v>
      </c>
      <c r="W954" s="159"/>
      <c r="X954" s="159" t="s">
        <v>499</v>
      </c>
      <c r="Y954" s="159" t="s">
        <v>281</v>
      </c>
      <c r="Z954" s="148"/>
      <c r="AA954" s="148"/>
      <c r="AB954" s="148"/>
      <c r="AC954" s="148"/>
      <c r="AD954" s="148"/>
      <c r="AE954" s="148"/>
      <c r="AF954" s="148"/>
      <c r="AG954" s="148" t="s">
        <v>1129</v>
      </c>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ht="22.5" outlineLevel="2" x14ac:dyDescent="0.2">
      <c r="A955" s="155"/>
      <c r="B955" s="156"/>
      <c r="C955" s="259" t="s">
        <v>1195</v>
      </c>
      <c r="D955" s="260"/>
      <c r="E955" s="260"/>
      <c r="F955" s="260"/>
      <c r="G955" s="260"/>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284</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79" t="str">
        <f>C955</f>
        <v>Nové rozhraní mezi terasou před salou terrenou a horním parterem. Sestává z dvou ramen, každé pro jeden chodníček a z posledního "stupně", který tvoří samotnou hranu horní terasy. Viz detail D.1.1.24.</v>
      </c>
      <c r="BB955" s="148"/>
      <c r="BC955" s="148"/>
      <c r="BD955" s="148"/>
      <c r="BE955" s="148"/>
      <c r="BF955" s="148"/>
      <c r="BG955" s="148"/>
      <c r="BH955" s="148"/>
    </row>
    <row r="956" spans="1:60" outlineLevel="1" x14ac:dyDescent="0.2">
      <c r="A956" s="172">
        <v>208</v>
      </c>
      <c r="B956" s="173" t="s">
        <v>1196</v>
      </c>
      <c r="C956" s="188" t="s">
        <v>1197</v>
      </c>
      <c r="D956" s="174" t="s">
        <v>324</v>
      </c>
      <c r="E956" s="175">
        <v>124</v>
      </c>
      <c r="F956" s="176"/>
      <c r="G956" s="177">
        <f>ROUND(E956*F956,2)</f>
        <v>0</v>
      </c>
      <c r="H956" s="176"/>
      <c r="I956" s="177">
        <f>ROUND(E956*H956,2)</f>
        <v>0</v>
      </c>
      <c r="J956" s="176"/>
      <c r="K956" s="177">
        <f>ROUND(E956*J956,2)</f>
        <v>0</v>
      </c>
      <c r="L956" s="177">
        <v>21</v>
      </c>
      <c r="M956" s="177">
        <f>G956*(1+L956/100)</f>
        <v>0</v>
      </c>
      <c r="N956" s="175">
        <v>0</v>
      </c>
      <c r="O956" s="175">
        <f>ROUND(E956*N956,2)</f>
        <v>0</v>
      </c>
      <c r="P956" s="175">
        <v>0</v>
      </c>
      <c r="Q956" s="175">
        <f>ROUND(E956*P956,2)</f>
        <v>0</v>
      </c>
      <c r="R956" s="177"/>
      <c r="S956" s="177" t="s">
        <v>297</v>
      </c>
      <c r="T956" s="178" t="s">
        <v>280</v>
      </c>
      <c r="U956" s="159">
        <v>0</v>
      </c>
      <c r="V956" s="159">
        <f>ROUND(E956*U956,2)</f>
        <v>0</v>
      </c>
      <c r="W956" s="159"/>
      <c r="X956" s="159" t="s">
        <v>499</v>
      </c>
      <c r="Y956" s="159" t="s">
        <v>281</v>
      </c>
      <c r="Z956" s="148"/>
      <c r="AA956" s="148"/>
      <c r="AB956" s="148"/>
      <c r="AC956" s="148"/>
      <c r="AD956" s="148"/>
      <c r="AE956" s="148"/>
      <c r="AF956" s="148"/>
      <c r="AG956" s="148" t="s">
        <v>1129</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2" x14ac:dyDescent="0.2">
      <c r="A957" s="155"/>
      <c r="B957" s="156"/>
      <c r="C957" s="259" t="s">
        <v>1198</v>
      </c>
      <c r="D957" s="260"/>
      <c r="E957" s="260"/>
      <c r="F957" s="260"/>
      <c r="G957" s="260"/>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284</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72">
        <v>209</v>
      </c>
      <c r="B958" s="173" t="s">
        <v>1199</v>
      </c>
      <c r="C958" s="188" t="s">
        <v>1200</v>
      </c>
      <c r="D958" s="174" t="s">
        <v>1134</v>
      </c>
      <c r="E958" s="175">
        <v>1</v>
      </c>
      <c r="F958" s="176"/>
      <c r="G958" s="177">
        <f>ROUND(E958*F958,2)</f>
        <v>0</v>
      </c>
      <c r="H958" s="176"/>
      <c r="I958" s="177">
        <f>ROUND(E958*H958,2)</f>
        <v>0</v>
      </c>
      <c r="J958" s="176"/>
      <c r="K958" s="177">
        <f>ROUND(E958*J958,2)</f>
        <v>0</v>
      </c>
      <c r="L958" s="177">
        <v>21</v>
      </c>
      <c r="M958" s="177">
        <f>G958*(1+L958/100)</f>
        <v>0</v>
      </c>
      <c r="N958" s="175">
        <v>0</v>
      </c>
      <c r="O958" s="175">
        <f>ROUND(E958*N958,2)</f>
        <v>0</v>
      </c>
      <c r="P958" s="175">
        <v>0</v>
      </c>
      <c r="Q958" s="175">
        <f>ROUND(E958*P958,2)</f>
        <v>0</v>
      </c>
      <c r="R958" s="177"/>
      <c r="S958" s="177" t="s">
        <v>297</v>
      </c>
      <c r="T958" s="178" t="s">
        <v>280</v>
      </c>
      <c r="U958" s="159">
        <v>0</v>
      </c>
      <c r="V958" s="159">
        <f>ROUND(E958*U958,2)</f>
        <v>0</v>
      </c>
      <c r="W958" s="159"/>
      <c r="X958" s="159" t="s">
        <v>499</v>
      </c>
      <c r="Y958" s="159" t="s">
        <v>281</v>
      </c>
      <c r="Z958" s="148"/>
      <c r="AA958" s="148"/>
      <c r="AB958" s="148"/>
      <c r="AC958" s="148"/>
      <c r="AD958" s="148"/>
      <c r="AE958" s="148"/>
      <c r="AF958" s="148"/>
      <c r="AG958" s="148" t="s">
        <v>1129</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2" x14ac:dyDescent="0.2">
      <c r="A959" s="155"/>
      <c r="B959" s="156"/>
      <c r="C959" s="259" t="s">
        <v>1201</v>
      </c>
      <c r="D959" s="260"/>
      <c r="E959" s="260"/>
      <c r="F959" s="260"/>
      <c r="G959" s="260"/>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284</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79" t="str">
        <f>C959</f>
        <v>Nové zděné schodiště s kamennými stupni, zaoblená hrana a mírný přesah každého stupně, přesná profilace bude upřesněna v dalším stupni PD</v>
      </c>
      <c r="BB959" s="148"/>
      <c r="BC959" s="148"/>
      <c r="BD959" s="148"/>
      <c r="BE959" s="148"/>
      <c r="BF959" s="148"/>
      <c r="BG959" s="148"/>
      <c r="BH959" s="148"/>
    </row>
    <row r="960" spans="1:60" outlineLevel="1" x14ac:dyDescent="0.2">
      <c r="A960" s="172">
        <v>210</v>
      </c>
      <c r="B960" s="173" t="s">
        <v>1202</v>
      </c>
      <c r="C960" s="188" t="s">
        <v>1203</v>
      </c>
      <c r="D960" s="174" t="s">
        <v>482</v>
      </c>
      <c r="E960" s="175">
        <v>2</v>
      </c>
      <c r="F960" s="176"/>
      <c r="G960" s="177">
        <f>ROUND(E960*F960,2)</f>
        <v>0</v>
      </c>
      <c r="H960" s="176"/>
      <c r="I960" s="177">
        <f>ROUND(E960*H960,2)</f>
        <v>0</v>
      </c>
      <c r="J960" s="176"/>
      <c r="K960" s="177">
        <f>ROUND(E960*J960,2)</f>
        <v>0</v>
      </c>
      <c r="L960" s="177">
        <v>21</v>
      </c>
      <c r="M960" s="177">
        <f>G960*(1+L960/100)</f>
        <v>0</v>
      </c>
      <c r="N960" s="175">
        <v>0</v>
      </c>
      <c r="O960" s="175">
        <f>ROUND(E960*N960,2)</f>
        <v>0</v>
      </c>
      <c r="P960" s="175">
        <v>0</v>
      </c>
      <c r="Q960" s="175">
        <f>ROUND(E960*P960,2)</f>
        <v>0</v>
      </c>
      <c r="R960" s="177"/>
      <c r="S960" s="177" t="s">
        <v>297</v>
      </c>
      <c r="T960" s="178" t="s">
        <v>280</v>
      </c>
      <c r="U960" s="159">
        <v>0</v>
      </c>
      <c r="V960" s="159">
        <f>ROUND(E960*U960,2)</f>
        <v>0</v>
      </c>
      <c r="W960" s="159"/>
      <c r="X960" s="159" t="s">
        <v>499</v>
      </c>
      <c r="Y960" s="159" t="s">
        <v>281</v>
      </c>
      <c r="Z960" s="148"/>
      <c r="AA960" s="148"/>
      <c r="AB960" s="148"/>
      <c r="AC960" s="148"/>
      <c r="AD960" s="148"/>
      <c r="AE960" s="148"/>
      <c r="AF960" s="148"/>
      <c r="AG960" s="148" t="s">
        <v>1129</v>
      </c>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2" x14ac:dyDescent="0.2">
      <c r="A961" s="155"/>
      <c r="B961" s="156"/>
      <c r="C961" s="259" t="s">
        <v>1204</v>
      </c>
      <c r="D961" s="260"/>
      <c r="E961" s="260"/>
      <c r="F961" s="260"/>
      <c r="G961" s="260"/>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284</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72">
        <v>211</v>
      </c>
      <c r="B962" s="173" t="s">
        <v>1205</v>
      </c>
      <c r="C962" s="188" t="s">
        <v>1206</v>
      </c>
      <c r="D962" s="174" t="s">
        <v>324</v>
      </c>
      <c r="E962" s="175">
        <v>17</v>
      </c>
      <c r="F962" s="176"/>
      <c r="G962" s="177">
        <f>ROUND(E962*F962,2)</f>
        <v>0</v>
      </c>
      <c r="H962" s="176"/>
      <c r="I962" s="177">
        <f>ROUND(E962*H962,2)</f>
        <v>0</v>
      </c>
      <c r="J962" s="176"/>
      <c r="K962" s="177">
        <f>ROUND(E962*J962,2)</f>
        <v>0</v>
      </c>
      <c r="L962" s="177">
        <v>21</v>
      </c>
      <c r="M962" s="177">
        <f>G962*(1+L962/100)</f>
        <v>0</v>
      </c>
      <c r="N962" s="175">
        <v>0</v>
      </c>
      <c r="O962" s="175">
        <f>ROUND(E962*N962,2)</f>
        <v>0</v>
      </c>
      <c r="P962" s="175">
        <v>0</v>
      </c>
      <c r="Q962" s="175">
        <f>ROUND(E962*P962,2)</f>
        <v>0</v>
      </c>
      <c r="R962" s="177"/>
      <c r="S962" s="177" t="s">
        <v>297</v>
      </c>
      <c r="T962" s="178" t="s">
        <v>280</v>
      </c>
      <c r="U962" s="159">
        <v>0</v>
      </c>
      <c r="V962" s="159">
        <f>ROUND(E962*U962,2)</f>
        <v>0</v>
      </c>
      <c r="W962" s="159"/>
      <c r="X962" s="159" t="s">
        <v>499</v>
      </c>
      <c r="Y962" s="159" t="s">
        <v>281</v>
      </c>
      <c r="Z962" s="148"/>
      <c r="AA962" s="148"/>
      <c r="AB962" s="148"/>
      <c r="AC962" s="148"/>
      <c r="AD962" s="148"/>
      <c r="AE962" s="148"/>
      <c r="AF962" s="148"/>
      <c r="AG962" s="148" t="s">
        <v>1129</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2" x14ac:dyDescent="0.2">
      <c r="A963" s="155"/>
      <c r="B963" s="156"/>
      <c r="C963" s="259" t="s">
        <v>1207</v>
      </c>
      <c r="D963" s="260"/>
      <c r="E963" s="260"/>
      <c r="F963" s="260"/>
      <c r="G963" s="260"/>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284</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79" t="str">
        <f>C963</f>
        <v>Opěrná zídka pod balustrádou je zděna z kamenných kvádrů, spárování je v líci zdiva s rytým spárováním.</v>
      </c>
      <c r="BB963" s="148"/>
      <c r="BC963" s="148"/>
      <c r="BD963" s="148"/>
      <c r="BE963" s="148"/>
      <c r="BF963" s="148"/>
      <c r="BG963" s="148"/>
      <c r="BH963" s="148"/>
    </row>
    <row r="964" spans="1:60" outlineLevel="3" x14ac:dyDescent="0.2">
      <c r="A964" s="155"/>
      <c r="B964" s="156"/>
      <c r="C964" s="261" t="s">
        <v>1208</v>
      </c>
      <c r="D964" s="262"/>
      <c r="E964" s="262"/>
      <c r="F964" s="262"/>
      <c r="G964" s="262"/>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284</v>
      </c>
      <c r="AH964" s="148"/>
      <c r="AI964" s="148"/>
      <c r="AJ964" s="148"/>
      <c r="AK964" s="148"/>
      <c r="AL964" s="148"/>
      <c r="AM964" s="148"/>
      <c r="AN964" s="148"/>
      <c r="AO964" s="148"/>
      <c r="AP964" s="148"/>
      <c r="AQ964" s="148"/>
      <c r="AR964" s="148"/>
      <c r="AS964" s="148"/>
      <c r="AT964" s="148"/>
      <c r="AU964" s="148"/>
      <c r="AV964" s="148"/>
      <c r="AW964" s="148"/>
      <c r="AX964" s="148"/>
      <c r="AY964" s="148"/>
      <c r="AZ964" s="148"/>
      <c r="BA964" s="179" t="str">
        <f>C964</f>
        <v>Kvádrové kamenné zdivo je staticky narušeno. Ve spodní polovině jsou uvolněné spáry a dochází k rozvolňování zdiva a nárožního pilíře</v>
      </c>
      <c r="BB964" s="148"/>
      <c r="BC964" s="148"/>
      <c r="BD964" s="148"/>
      <c r="BE964" s="148"/>
      <c r="BF964" s="148"/>
      <c r="BG964" s="148"/>
      <c r="BH964" s="148"/>
    </row>
    <row r="965" spans="1:60" outlineLevel="3" x14ac:dyDescent="0.2">
      <c r="A965" s="155"/>
      <c r="B965" s="156"/>
      <c r="C965" s="261" t="s">
        <v>1139</v>
      </c>
      <c r="D965" s="262"/>
      <c r="E965" s="262"/>
      <c r="F965" s="262"/>
      <c r="G965" s="262"/>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284</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79" t="str">
        <f>C965</f>
        <v>Lokální rozebrání a kvalitní usazení a přezdění kamenných kvádrů zídky, obnova spárování v líci zdiva s rytým spárováním dle originálu.</v>
      </c>
      <c r="BB965" s="148"/>
      <c r="BC965" s="148"/>
      <c r="BD965" s="148"/>
      <c r="BE965" s="148"/>
      <c r="BF965" s="148"/>
      <c r="BG965" s="148"/>
      <c r="BH965" s="148"/>
    </row>
    <row r="966" spans="1:60" outlineLevel="1" x14ac:dyDescent="0.2">
      <c r="A966" s="172">
        <v>212</v>
      </c>
      <c r="B966" s="173" t="s">
        <v>1209</v>
      </c>
      <c r="C966" s="188" t="s">
        <v>1210</v>
      </c>
      <c r="D966" s="174" t="s">
        <v>1134</v>
      </c>
      <c r="E966" s="175">
        <v>1</v>
      </c>
      <c r="F966" s="176"/>
      <c r="G966" s="177">
        <f>ROUND(E966*F966,2)</f>
        <v>0</v>
      </c>
      <c r="H966" s="176"/>
      <c r="I966" s="177">
        <f>ROUND(E966*H966,2)</f>
        <v>0</v>
      </c>
      <c r="J966" s="176"/>
      <c r="K966" s="177">
        <f>ROUND(E966*J966,2)</f>
        <v>0</v>
      </c>
      <c r="L966" s="177">
        <v>21</v>
      </c>
      <c r="M966" s="177">
        <f>G966*(1+L966/100)</f>
        <v>0</v>
      </c>
      <c r="N966" s="175">
        <v>0</v>
      </c>
      <c r="O966" s="175">
        <f>ROUND(E966*N966,2)</f>
        <v>0</v>
      </c>
      <c r="P966" s="175">
        <v>0</v>
      </c>
      <c r="Q966" s="175">
        <f>ROUND(E966*P966,2)</f>
        <v>0</v>
      </c>
      <c r="R966" s="177"/>
      <c r="S966" s="177" t="s">
        <v>297</v>
      </c>
      <c r="T966" s="178" t="s">
        <v>280</v>
      </c>
      <c r="U966" s="159">
        <v>0</v>
      </c>
      <c r="V966" s="159">
        <f>ROUND(E966*U966,2)</f>
        <v>0</v>
      </c>
      <c r="W966" s="159"/>
      <c r="X966" s="159" t="s">
        <v>499</v>
      </c>
      <c r="Y966" s="159" t="s">
        <v>281</v>
      </c>
      <c r="Z966" s="148"/>
      <c r="AA966" s="148"/>
      <c r="AB966" s="148"/>
      <c r="AC966" s="148"/>
      <c r="AD966" s="148"/>
      <c r="AE966" s="148"/>
      <c r="AF966" s="148"/>
      <c r="AG966" s="148" t="s">
        <v>1129</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2" x14ac:dyDescent="0.2">
      <c r="A967" s="155"/>
      <c r="B967" s="156"/>
      <c r="C967" s="259" t="s">
        <v>1366</v>
      </c>
      <c r="D967" s="260"/>
      <c r="E967" s="260"/>
      <c r="F967" s="260"/>
      <c r="G967" s="260"/>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284</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79" t="str">
        <f>C967</f>
        <v>Kamenné madlo zděné výplně otvoru edikuly. Konce madla jsou zazděny ve  špaletách otvoru edikuly. Madlo je profilované z obou stran. Je složené z více částí spojovaných železnými kramlemi.</v>
      </c>
      <c r="BB967" s="148"/>
      <c r="BC967" s="148"/>
      <c r="BD967" s="148"/>
      <c r="BE967" s="148"/>
      <c r="BF967" s="148"/>
      <c r="BG967" s="148"/>
      <c r="BH967" s="148"/>
    </row>
    <row r="968" spans="1:60" ht="22.5" outlineLevel="3" x14ac:dyDescent="0.2">
      <c r="A968" s="155"/>
      <c r="B968" s="156"/>
      <c r="C968" s="261" t="s">
        <v>1211</v>
      </c>
      <c r="D968" s="262"/>
      <c r="E968" s="262"/>
      <c r="F968" s="262"/>
      <c r="G968" s="262"/>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284</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79" t="str">
        <f>C968</f>
        <v>Povrch kamene je znečištěn povětrnostními vlivy, načernalými depozity a načernalou sádrovcovou krustou. Střední část madla je doplněna nevhodným minerálním tmelem. Spárování je narušené. Doplňky z poslední opravy dožívají</v>
      </c>
      <c r="BB968" s="148"/>
      <c r="BC968" s="148"/>
      <c r="BD968" s="148"/>
      <c r="BE968" s="148"/>
      <c r="BF968" s="148"/>
      <c r="BG968" s="148"/>
      <c r="BH968" s="148"/>
    </row>
    <row r="969" spans="1:60" outlineLevel="3" x14ac:dyDescent="0.2">
      <c r="A969" s="155"/>
      <c r="B969" s="156"/>
      <c r="C969" s="261" t="s">
        <v>1212</v>
      </c>
      <c r="D969" s="262"/>
      <c r="E969" s="262"/>
      <c r="F969" s="262"/>
      <c r="G969" s="262"/>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284</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79" t="str">
        <f>C969</f>
        <v>Demontáž, uložení z důvodu budování nového balkonu. Možnost částečného využití pro nové madlo nově vykonzolovaného balkonu.</v>
      </c>
      <c r="BB969" s="148"/>
      <c r="BC969" s="148"/>
      <c r="BD969" s="148"/>
      <c r="BE969" s="148"/>
      <c r="BF969" s="148"/>
      <c r="BG969" s="148"/>
      <c r="BH969" s="148"/>
    </row>
    <row r="970" spans="1:60" outlineLevel="1" x14ac:dyDescent="0.2">
      <c r="A970" s="172">
        <v>213</v>
      </c>
      <c r="B970" s="173" t="s">
        <v>1213</v>
      </c>
      <c r="C970" s="188" t="s">
        <v>1214</v>
      </c>
      <c r="D970" s="174" t="s">
        <v>1134</v>
      </c>
      <c r="E970" s="175">
        <v>1</v>
      </c>
      <c r="F970" s="176"/>
      <c r="G970" s="177">
        <f>ROUND(E970*F970,2)</f>
        <v>0</v>
      </c>
      <c r="H970" s="176"/>
      <c r="I970" s="177">
        <f>ROUND(E970*H970,2)</f>
        <v>0</v>
      </c>
      <c r="J970" s="176"/>
      <c r="K970" s="177">
        <f>ROUND(E970*J970,2)</f>
        <v>0</v>
      </c>
      <c r="L970" s="177">
        <v>21</v>
      </c>
      <c r="M970" s="177">
        <f>G970*(1+L970/100)</f>
        <v>0</v>
      </c>
      <c r="N970" s="175">
        <v>0</v>
      </c>
      <c r="O970" s="175">
        <f>ROUND(E970*N970,2)</f>
        <v>0</v>
      </c>
      <c r="P970" s="175">
        <v>0</v>
      </c>
      <c r="Q970" s="175">
        <f>ROUND(E970*P970,2)</f>
        <v>0</v>
      </c>
      <c r="R970" s="177"/>
      <c r="S970" s="177" t="s">
        <v>297</v>
      </c>
      <c r="T970" s="178" t="s">
        <v>280</v>
      </c>
      <c r="U970" s="159">
        <v>0</v>
      </c>
      <c r="V970" s="159">
        <f>ROUND(E970*U970,2)</f>
        <v>0</v>
      </c>
      <c r="W970" s="159"/>
      <c r="X970" s="159" t="s">
        <v>499</v>
      </c>
      <c r="Y970" s="159" t="s">
        <v>281</v>
      </c>
      <c r="Z970" s="148"/>
      <c r="AA970" s="148"/>
      <c r="AB970" s="148"/>
      <c r="AC970" s="148"/>
      <c r="AD970" s="148"/>
      <c r="AE970" s="148"/>
      <c r="AF970" s="148"/>
      <c r="AG970" s="148" t="s">
        <v>1129</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ht="33.75" outlineLevel="2" x14ac:dyDescent="0.2">
      <c r="A971" s="155"/>
      <c r="B971" s="156"/>
      <c r="C971" s="259" t="s">
        <v>1215</v>
      </c>
      <c r="D971" s="260"/>
      <c r="E971" s="260"/>
      <c r="F971" s="260"/>
      <c r="G971" s="260"/>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284</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79" t="str">
        <f>C971</f>
        <v>Zídka je po stranách schodišť zděná z kamenných kvádrů, které tvoří plné sloupky. Na nich jsou umístěny nalezené barokní prvky architektury. Mezi sloupky je zídka tvořena pískovcovými deskami postavenými na výšku. Podél zídky je úzký záhon. Krátká zídka se záhonem mezi sloupkem a balustrádou navazuje na balustrádu C.</v>
      </c>
      <c r="BB971" s="148"/>
      <c r="BC971" s="148"/>
      <c r="BD971" s="148"/>
      <c r="BE971" s="148"/>
      <c r="BF971" s="148"/>
      <c r="BG971" s="148"/>
      <c r="BH971" s="148"/>
    </row>
    <row r="972" spans="1:60" ht="33.75" outlineLevel="3" x14ac:dyDescent="0.2">
      <c r="A972" s="155"/>
      <c r="B972" s="156"/>
      <c r="C972" s="261" t="s">
        <v>1216</v>
      </c>
      <c r="D972" s="262"/>
      <c r="E972" s="262"/>
      <c r="F972" s="262"/>
      <c r="G972" s="262"/>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284</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79" t="str">
        <f>C972</f>
        <v>Terasová zídka je staticky narušena. Jednotlivé kamenné   prvky jsou uvolněné – kamenné kvádry schodišť, pískovcové desky lemující prostřední záhon a záhon nevhodně přiléhající k balustrádě. Spárování mezi kamennými prvky je narušené. Povrch pískovce je znečištěn mikrovegetací, povětrnostními vlivy, načernalými depozity a lokálně i sádrovcovou krustou.</v>
      </c>
      <c r="BB972" s="148"/>
      <c r="BC972" s="148"/>
      <c r="BD972" s="148"/>
      <c r="BE972" s="148"/>
      <c r="BF972" s="148"/>
      <c r="BG972" s="148"/>
      <c r="BH972" s="148"/>
    </row>
    <row r="973" spans="1:60" outlineLevel="3" x14ac:dyDescent="0.2">
      <c r="A973" s="155"/>
      <c r="B973" s="156"/>
      <c r="C973" s="261" t="s">
        <v>1217</v>
      </c>
      <c r="D973" s="262"/>
      <c r="E973" s="262"/>
      <c r="F973" s="262"/>
      <c r="G973" s="262"/>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284</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72">
        <v>214</v>
      </c>
      <c r="B974" s="173" t="s">
        <v>1218</v>
      </c>
      <c r="C974" s="188" t="s">
        <v>1219</v>
      </c>
      <c r="D974" s="174" t="s">
        <v>1134</v>
      </c>
      <c r="E974" s="175">
        <v>1</v>
      </c>
      <c r="F974" s="176"/>
      <c r="G974" s="177">
        <f>ROUND(E974*F974,2)</f>
        <v>0</v>
      </c>
      <c r="H974" s="176"/>
      <c r="I974" s="177">
        <f>ROUND(E974*H974,2)</f>
        <v>0</v>
      </c>
      <c r="J974" s="176"/>
      <c r="K974" s="177">
        <f>ROUND(E974*J974,2)</f>
        <v>0</v>
      </c>
      <c r="L974" s="177">
        <v>21</v>
      </c>
      <c r="M974" s="177">
        <f>G974*(1+L974/100)</f>
        <v>0</v>
      </c>
      <c r="N974" s="175">
        <v>0</v>
      </c>
      <c r="O974" s="175">
        <f>ROUND(E974*N974,2)</f>
        <v>0</v>
      </c>
      <c r="P974" s="175">
        <v>0</v>
      </c>
      <c r="Q974" s="175">
        <f>ROUND(E974*P974,2)</f>
        <v>0</v>
      </c>
      <c r="R974" s="177"/>
      <c r="S974" s="177" t="s">
        <v>297</v>
      </c>
      <c r="T974" s="178" t="s">
        <v>280</v>
      </c>
      <c r="U974" s="159">
        <v>0</v>
      </c>
      <c r="V974" s="159">
        <f>ROUND(E974*U974,2)</f>
        <v>0</v>
      </c>
      <c r="W974" s="159"/>
      <c r="X974" s="159" t="s">
        <v>499</v>
      </c>
      <c r="Y974" s="159" t="s">
        <v>281</v>
      </c>
      <c r="Z974" s="148"/>
      <c r="AA974" s="148"/>
      <c r="AB974" s="148"/>
      <c r="AC974" s="148"/>
      <c r="AD974" s="148"/>
      <c r="AE974" s="148"/>
      <c r="AF974" s="148"/>
      <c r="AG974" s="148" t="s">
        <v>1129</v>
      </c>
      <c r="AH974" s="148"/>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2" x14ac:dyDescent="0.2">
      <c r="A975" s="155"/>
      <c r="B975" s="156"/>
      <c r="C975" s="259" t="s">
        <v>1220</v>
      </c>
      <c r="D975" s="260"/>
      <c r="E975" s="260"/>
      <c r="F975" s="260"/>
      <c r="G975" s="260"/>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284</v>
      </c>
      <c r="AH975" s="148"/>
      <c r="AI975" s="148"/>
      <c r="AJ975" s="148"/>
      <c r="AK975" s="148"/>
      <c r="AL975" s="148"/>
      <c r="AM975" s="148"/>
      <c r="AN975" s="148"/>
      <c r="AO975" s="148"/>
      <c r="AP975" s="148"/>
      <c r="AQ975" s="148"/>
      <c r="AR975" s="148"/>
      <c r="AS975" s="148"/>
      <c r="AT975" s="148"/>
      <c r="AU975" s="148"/>
      <c r="AV975" s="148"/>
      <c r="AW975" s="148"/>
      <c r="AX975" s="148"/>
      <c r="AY975" s="148"/>
      <c r="AZ975" s="148"/>
      <c r="BA975" s="179" t="str">
        <f>C975</f>
        <v>"Na sloupcích zídky jsou umístěny tři nízké profilované hlavice čtvercového půdorysu a piniová šiška u schodiště u zdi Dlouhé jízdy.</v>
      </c>
      <c r="BB975" s="148"/>
      <c r="BC975" s="148"/>
      <c r="BD975" s="148"/>
      <c r="BE975" s="148"/>
      <c r="BF975" s="148"/>
      <c r="BG975" s="148"/>
      <c r="BH975" s="148"/>
    </row>
    <row r="976" spans="1:60" outlineLevel="3" x14ac:dyDescent="0.2">
      <c r="A976" s="155"/>
      <c r="B976" s="156"/>
      <c r="C976" s="201" t="s">
        <v>984</v>
      </c>
      <c r="D976" s="161"/>
      <c r="E976" s="162"/>
      <c r="F976" s="163"/>
      <c r="G976" s="163"/>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284</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ht="22.5" outlineLevel="3" x14ac:dyDescent="0.2">
      <c r="A977" s="155"/>
      <c r="B977" s="156"/>
      <c r="C977" s="261" t="s">
        <v>1221</v>
      </c>
      <c r="D977" s="262"/>
      <c r="E977" s="262"/>
      <c r="F977" s="262"/>
      <c r="G977" s="262"/>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284</v>
      </c>
      <c r="AH977" s="148"/>
      <c r="AI977" s="148"/>
      <c r="AJ977" s="148"/>
      <c r="AK977" s="148"/>
      <c r="AL977" s="148"/>
      <c r="AM977" s="148"/>
      <c r="AN977" s="148"/>
      <c r="AO977" s="148"/>
      <c r="AP977" s="148"/>
      <c r="AQ977" s="148"/>
      <c r="AR977" s="148"/>
      <c r="AS977" s="148"/>
      <c r="AT977" s="148"/>
      <c r="AU977" s="148"/>
      <c r="AV977" s="148"/>
      <c r="AW977" s="148"/>
      <c r="AX977" s="148"/>
      <c r="AY977" s="148"/>
      <c r="AZ977" s="148"/>
      <c r="BA977" s="179" t="str">
        <f>C977</f>
        <v>Piniová šiška a tři hlavice jsou znečištěny mikrovegetací – řasou, mechy a lišejníky, povětrnostními vlivy, načernalými depozity. Časté je mechanické poškození. Chybí části hran, nároží a vrcholy listů piniové šišky."</v>
      </c>
      <c r="BB977" s="148"/>
      <c r="BC977" s="148"/>
      <c r="BD977" s="148"/>
      <c r="BE977" s="148"/>
      <c r="BF977" s="148"/>
      <c r="BG977" s="148"/>
      <c r="BH977" s="148"/>
    </row>
    <row r="978" spans="1:60" outlineLevel="3" x14ac:dyDescent="0.2">
      <c r="A978" s="155"/>
      <c r="B978" s="156"/>
      <c r="C978" s="261" t="s">
        <v>1222</v>
      </c>
      <c r="D978" s="262"/>
      <c r="E978" s="262"/>
      <c r="F978" s="262"/>
      <c r="G978" s="262"/>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284</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72">
        <v>215</v>
      </c>
      <c r="B979" s="173" t="s">
        <v>1223</v>
      </c>
      <c r="C979" s="188" t="s">
        <v>1224</v>
      </c>
      <c r="D979" s="174" t="s">
        <v>1134</v>
      </c>
      <c r="E979" s="175">
        <v>1</v>
      </c>
      <c r="F979" s="176"/>
      <c r="G979" s="177">
        <f>ROUND(E979*F979,2)</f>
        <v>0</v>
      </c>
      <c r="H979" s="176"/>
      <c r="I979" s="177">
        <f>ROUND(E979*H979,2)</f>
        <v>0</v>
      </c>
      <c r="J979" s="176"/>
      <c r="K979" s="177">
        <f>ROUND(E979*J979,2)</f>
        <v>0</v>
      </c>
      <c r="L979" s="177">
        <v>21</v>
      </c>
      <c r="M979" s="177">
        <f>G979*(1+L979/100)</f>
        <v>0</v>
      </c>
      <c r="N979" s="175">
        <v>0</v>
      </c>
      <c r="O979" s="175">
        <f>ROUND(E979*N979,2)</f>
        <v>0</v>
      </c>
      <c r="P979" s="175">
        <v>0</v>
      </c>
      <c r="Q979" s="175">
        <f>ROUND(E979*P979,2)</f>
        <v>0</v>
      </c>
      <c r="R979" s="177"/>
      <c r="S979" s="177" t="s">
        <v>297</v>
      </c>
      <c r="T979" s="178" t="s">
        <v>280</v>
      </c>
      <c r="U979" s="159">
        <v>0</v>
      </c>
      <c r="V979" s="159">
        <f>ROUND(E979*U979,2)</f>
        <v>0</v>
      </c>
      <c r="W979" s="159"/>
      <c r="X979" s="159" t="s">
        <v>499</v>
      </c>
      <c r="Y979" s="159" t="s">
        <v>281</v>
      </c>
      <c r="Z979" s="148"/>
      <c r="AA979" s="148"/>
      <c r="AB979" s="148"/>
      <c r="AC979" s="148"/>
      <c r="AD979" s="148"/>
      <c r="AE979" s="148"/>
      <c r="AF979" s="148"/>
      <c r="AG979" s="148" t="s">
        <v>1129</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ht="22.5" outlineLevel="2" x14ac:dyDescent="0.2">
      <c r="A980" s="155"/>
      <c r="B980" s="156"/>
      <c r="C980" s="259" t="s">
        <v>1225</v>
      </c>
      <c r="D980" s="260"/>
      <c r="E980" s="260"/>
      <c r="F980" s="260"/>
      <c r="G980" s="260"/>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284</v>
      </c>
      <c r="AH980" s="148"/>
      <c r="AI980" s="148"/>
      <c r="AJ980" s="148"/>
      <c r="AK980" s="148"/>
      <c r="AL980" s="148"/>
      <c r="AM980" s="148"/>
      <c r="AN980" s="148"/>
      <c r="AO980" s="148"/>
      <c r="AP980" s="148"/>
      <c r="AQ980" s="148"/>
      <c r="AR980" s="148"/>
      <c r="AS980" s="148"/>
      <c r="AT980" s="148"/>
      <c r="AU980" s="148"/>
      <c r="AV980" s="148"/>
      <c r="AW980" s="148"/>
      <c r="AX980" s="148"/>
      <c r="AY980" s="148"/>
      <c r="AZ980" s="148"/>
      <c r="BA980" s="179" t="str">
        <f>C980</f>
        <v>Kamenné obruby záhonů jsou složeny z úzkých obrubníčků, často nahrubo opracovaných. Horní plocha je rovná. Vysekány jsou ze středně zrnitého pískovce.</v>
      </c>
      <c r="BB980" s="148"/>
      <c r="BC980" s="148"/>
      <c r="BD980" s="148"/>
      <c r="BE980" s="148"/>
      <c r="BF980" s="148"/>
      <c r="BG980" s="148"/>
      <c r="BH980" s="148"/>
    </row>
    <row r="981" spans="1:60" ht="22.5" outlineLevel="3" x14ac:dyDescent="0.2">
      <c r="A981" s="155"/>
      <c r="B981" s="156"/>
      <c r="C981" s="261" t="s">
        <v>1226</v>
      </c>
      <c r="D981" s="262"/>
      <c r="E981" s="262"/>
      <c r="F981" s="262"/>
      <c r="G981" s="262"/>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284</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79" t="str">
        <f>C981</f>
        <v>Jednotlivé obrubníky jsou často vychýleny z původní roviny. Povrch pískovce je znečištěn mikrovegetací, povětrnostními vlivy. Spárování je narušené. Povrch pískovce je narušen korozí.</v>
      </c>
      <c r="BB981" s="148"/>
      <c r="BC981" s="148"/>
      <c r="BD981" s="148"/>
      <c r="BE981" s="148"/>
      <c r="BF981" s="148"/>
      <c r="BG981" s="148"/>
      <c r="BH981" s="148"/>
    </row>
    <row r="982" spans="1:60" outlineLevel="3" x14ac:dyDescent="0.2">
      <c r="A982" s="155"/>
      <c r="B982" s="156"/>
      <c r="C982" s="261" t="s">
        <v>1227</v>
      </c>
      <c r="D982" s="262"/>
      <c r="E982" s="262"/>
      <c r="F982" s="262"/>
      <c r="G982" s="262"/>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284</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79" t="str">
        <f>C982</f>
        <v>Demontáž, uložení do depozitu, druhotné použití obrubníku ve vybraném úseku zahrady k zvážení, předpoklad na obou bastionech.</v>
      </c>
      <c r="BB982" s="148"/>
      <c r="BC982" s="148"/>
      <c r="BD982" s="148"/>
      <c r="BE982" s="148"/>
      <c r="BF982" s="148"/>
      <c r="BG982" s="148"/>
      <c r="BH982" s="148"/>
    </row>
    <row r="983" spans="1:60" outlineLevel="1" x14ac:dyDescent="0.2">
      <c r="A983" s="172">
        <v>216</v>
      </c>
      <c r="B983" s="173" t="s">
        <v>1228</v>
      </c>
      <c r="C983" s="188" t="s">
        <v>1229</v>
      </c>
      <c r="D983" s="174" t="s">
        <v>324</v>
      </c>
      <c r="E983" s="175">
        <v>63</v>
      </c>
      <c r="F983" s="176"/>
      <c r="G983" s="177">
        <f>ROUND(E983*F983,2)</f>
        <v>0</v>
      </c>
      <c r="H983" s="176"/>
      <c r="I983" s="177">
        <f>ROUND(E983*H983,2)</f>
        <v>0</v>
      </c>
      <c r="J983" s="176"/>
      <c r="K983" s="177">
        <f>ROUND(E983*J983,2)</f>
        <v>0</v>
      </c>
      <c r="L983" s="177">
        <v>21</v>
      </c>
      <c r="M983" s="177">
        <f>G983*(1+L983/100)</f>
        <v>0</v>
      </c>
      <c r="N983" s="175">
        <v>0</v>
      </c>
      <c r="O983" s="175">
        <f>ROUND(E983*N983,2)</f>
        <v>0</v>
      </c>
      <c r="P983" s="175">
        <v>0</v>
      </c>
      <c r="Q983" s="175">
        <f>ROUND(E983*P983,2)</f>
        <v>0</v>
      </c>
      <c r="R983" s="177"/>
      <c r="S983" s="177" t="s">
        <v>297</v>
      </c>
      <c r="T983" s="178" t="s">
        <v>280</v>
      </c>
      <c r="U983" s="159">
        <v>0</v>
      </c>
      <c r="V983" s="159">
        <f>ROUND(E983*U983,2)</f>
        <v>0</v>
      </c>
      <c r="W983" s="159"/>
      <c r="X983" s="159" t="s">
        <v>499</v>
      </c>
      <c r="Y983" s="159" t="s">
        <v>281</v>
      </c>
      <c r="Z983" s="148"/>
      <c r="AA983" s="148"/>
      <c r="AB983" s="148"/>
      <c r="AC983" s="148"/>
      <c r="AD983" s="148"/>
      <c r="AE983" s="148"/>
      <c r="AF983" s="148"/>
      <c r="AG983" s="148" t="s">
        <v>1129</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2" x14ac:dyDescent="0.2">
      <c r="A984" s="155"/>
      <c r="B984" s="156"/>
      <c r="C984" s="259" t="s">
        <v>1198</v>
      </c>
      <c r="D984" s="260"/>
      <c r="E984" s="260"/>
      <c r="F984" s="260"/>
      <c r="G984" s="260"/>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284</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72">
        <v>217</v>
      </c>
      <c r="B985" s="173" t="s">
        <v>1230</v>
      </c>
      <c r="C985" s="188" t="s">
        <v>1203</v>
      </c>
      <c r="D985" s="174" t="s">
        <v>482</v>
      </c>
      <c r="E985" s="175">
        <v>2</v>
      </c>
      <c r="F985" s="176"/>
      <c r="G985" s="177">
        <f>ROUND(E985*F985,2)</f>
        <v>0</v>
      </c>
      <c r="H985" s="176"/>
      <c r="I985" s="177">
        <f>ROUND(E985*H985,2)</f>
        <v>0</v>
      </c>
      <c r="J985" s="176"/>
      <c r="K985" s="177">
        <f>ROUND(E985*J985,2)</f>
        <v>0</v>
      </c>
      <c r="L985" s="177">
        <v>21</v>
      </c>
      <c r="M985" s="177">
        <f>G985*(1+L985/100)</f>
        <v>0</v>
      </c>
      <c r="N985" s="175">
        <v>0</v>
      </c>
      <c r="O985" s="175">
        <f>ROUND(E985*N985,2)</f>
        <v>0</v>
      </c>
      <c r="P985" s="175">
        <v>0</v>
      </c>
      <c r="Q985" s="175">
        <f>ROUND(E985*P985,2)</f>
        <v>0</v>
      </c>
      <c r="R985" s="177"/>
      <c r="S985" s="177" t="s">
        <v>297</v>
      </c>
      <c r="T985" s="178" t="s">
        <v>280</v>
      </c>
      <c r="U985" s="159">
        <v>0</v>
      </c>
      <c r="V985" s="159">
        <f>ROUND(E985*U985,2)</f>
        <v>0</v>
      </c>
      <c r="W985" s="159"/>
      <c r="X985" s="159" t="s">
        <v>499</v>
      </c>
      <c r="Y985" s="159" t="s">
        <v>281</v>
      </c>
      <c r="Z985" s="148"/>
      <c r="AA985" s="148"/>
      <c r="AB985" s="148"/>
      <c r="AC985" s="148"/>
      <c r="AD985" s="148"/>
      <c r="AE985" s="148"/>
      <c r="AF985" s="148"/>
      <c r="AG985" s="148" t="s">
        <v>1129</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2" x14ac:dyDescent="0.2">
      <c r="A986" s="155"/>
      <c r="B986" s="156"/>
      <c r="C986" s="259" t="s">
        <v>1204</v>
      </c>
      <c r="D986" s="260"/>
      <c r="E986" s="260"/>
      <c r="F986" s="260"/>
      <c r="G986" s="260"/>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284</v>
      </c>
      <c r="AH986" s="148"/>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72">
        <v>218</v>
      </c>
      <c r="B987" s="173" t="s">
        <v>1231</v>
      </c>
      <c r="C987" s="188" t="s">
        <v>1203</v>
      </c>
      <c r="D987" s="174" t="s">
        <v>482</v>
      </c>
      <c r="E987" s="175">
        <v>2</v>
      </c>
      <c r="F987" s="176"/>
      <c r="G987" s="177">
        <f>ROUND(E987*F987,2)</f>
        <v>0</v>
      </c>
      <c r="H987" s="176"/>
      <c r="I987" s="177">
        <f>ROUND(E987*H987,2)</f>
        <v>0</v>
      </c>
      <c r="J987" s="176"/>
      <c r="K987" s="177">
        <f>ROUND(E987*J987,2)</f>
        <v>0</v>
      </c>
      <c r="L987" s="177">
        <v>21</v>
      </c>
      <c r="M987" s="177">
        <f>G987*(1+L987/100)</f>
        <v>0</v>
      </c>
      <c r="N987" s="175">
        <v>0</v>
      </c>
      <c r="O987" s="175">
        <f>ROUND(E987*N987,2)</f>
        <v>0</v>
      </c>
      <c r="P987" s="175">
        <v>0</v>
      </c>
      <c r="Q987" s="175">
        <f>ROUND(E987*P987,2)</f>
        <v>0</v>
      </c>
      <c r="R987" s="177"/>
      <c r="S987" s="177" t="s">
        <v>297</v>
      </c>
      <c r="T987" s="178" t="s">
        <v>280</v>
      </c>
      <c r="U987" s="159">
        <v>0</v>
      </c>
      <c r="V987" s="159">
        <f>ROUND(E987*U987,2)</f>
        <v>0</v>
      </c>
      <c r="W987" s="159"/>
      <c r="X987" s="159" t="s">
        <v>499</v>
      </c>
      <c r="Y987" s="159" t="s">
        <v>281</v>
      </c>
      <c r="Z987" s="148"/>
      <c r="AA987" s="148"/>
      <c r="AB987" s="148"/>
      <c r="AC987" s="148"/>
      <c r="AD987" s="148"/>
      <c r="AE987" s="148"/>
      <c r="AF987" s="148"/>
      <c r="AG987" s="148" t="s">
        <v>1129</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2" x14ac:dyDescent="0.2">
      <c r="A988" s="155"/>
      <c r="B988" s="156"/>
      <c r="C988" s="259" t="s">
        <v>1204</v>
      </c>
      <c r="D988" s="260"/>
      <c r="E988" s="260"/>
      <c r="F988" s="260"/>
      <c r="G988" s="260"/>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284</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72">
        <v>219</v>
      </c>
      <c r="B989" s="173" t="s">
        <v>1232</v>
      </c>
      <c r="C989" s="188" t="s">
        <v>1233</v>
      </c>
      <c r="D989" s="174" t="s">
        <v>324</v>
      </c>
      <c r="E989" s="175">
        <v>18</v>
      </c>
      <c r="F989" s="176"/>
      <c r="G989" s="177">
        <f>ROUND(E989*F989,2)</f>
        <v>0</v>
      </c>
      <c r="H989" s="176"/>
      <c r="I989" s="177">
        <f>ROUND(E989*H989,2)</f>
        <v>0</v>
      </c>
      <c r="J989" s="176"/>
      <c r="K989" s="177">
        <f>ROUND(E989*J989,2)</f>
        <v>0</v>
      </c>
      <c r="L989" s="177">
        <v>21</v>
      </c>
      <c r="M989" s="177">
        <f>G989*(1+L989/100)</f>
        <v>0</v>
      </c>
      <c r="N989" s="175">
        <v>0</v>
      </c>
      <c r="O989" s="175">
        <f>ROUND(E989*N989,2)</f>
        <v>0</v>
      </c>
      <c r="P989" s="175">
        <v>0</v>
      </c>
      <c r="Q989" s="175">
        <f>ROUND(E989*P989,2)</f>
        <v>0</v>
      </c>
      <c r="R989" s="177"/>
      <c r="S989" s="177" t="s">
        <v>297</v>
      </c>
      <c r="T989" s="178" t="s">
        <v>280</v>
      </c>
      <c r="U989" s="159">
        <v>0</v>
      </c>
      <c r="V989" s="159">
        <f>ROUND(E989*U989,2)</f>
        <v>0</v>
      </c>
      <c r="W989" s="159"/>
      <c r="X989" s="159" t="s">
        <v>499</v>
      </c>
      <c r="Y989" s="159" t="s">
        <v>281</v>
      </c>
      <c r="Z989" s="148"/>
      <c r="AA989" s="148"/>
      <c r="AB989" s="148"/>
      <c r="AC989" s="148"/>
      <c r="AD989" s="148"/>
      <c r="AE989" s="148"/>
      <c r="AF989" s="148"/>
      <c r="AG989" s="148" t="s">
        <v>1129</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ht="22.5" outlineLevel="2" x14ac:dyDescent="0.2">
      <c r="A990" s="155"/>
      <c r="B990" s="156"/>
      <c r="C990" s="259" t="s">
        <v>1234</v>
      </c>
      <c r="D990" s="260"/>
      <c r="E990" s="260"/>
      <c r="F990" s="260"/>
      <c r="G990" s="260"/>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284</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79" t="str">
        <f>C990</f>
        <v>Opěrná zídka pod balustrádou D je zděná z pískovcových kvádrů nahrubo opracovaných. Spáry jsou v líci zdiva, v minulosti byla patrně přetažena omítkou s rytým spárováním (poslední oprava).</v>
      </c>
      <c r="BB990" s="148"/>
      <c r="BC990" s="148"/>
      <c r="BD990" s="148"/>
      <c r="BE990" s="148"/>
      <c r="BF990" s="148"/>
      <c r="BG990" s="148"/>
      <c r="BH990" s="148"/>
    </row>
    <row r="991" spans="1:60" outlineLevel="3" x14ac:dyDescent="0.2">
      <c r="A991" s="155"/>
      <c r="B991" s="156"/>
      <c r="C991" s="261" t="s">
        <v>1235</v>
      </c>
      <c r="D991" s="262"/>
      <c r="E991" s="262"/>
      <c r="F991" s="262"/>
      <c r="G991" s="262"/>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284</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79" t="str">
        <f>C991</f>
        <v>Kvádrové kamenné zdivo je staticky narušeno. Ve spodní polovině jsou uvolněné spáry a dochází k rozvolňování zdiva a nárožního pilíře.</v>
      </c>
      <c r="BB991" s="148"/>
      <c r="BC991" s="148"/>
      <c r="BD991" s="148"/>
      <c r="BE991" s="148"/>
      <c r="BF991" s="148"/>
      <c r="BG991" s="148"/>
      <c r="BH991" s="148"/>
    </row>
    <row r="992" spans="1:60" outlineLevel="3" x14ac:dyDescent="0.2">
      <c r="A992" s="155"/>
      <c r="B992" s="156"/>
      <c r="C992" s="261" t="s">
        <v>1139</v>
      </c>
      <c r="D992" s="262"/>
      <c r="E992" s="262"/>
      <c r="F992" s="262"/>
      <c r="G992" s="262"/>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284</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79" t="str">
        <f>C992</f>
        <v>Lokální rozebrání a kvalitní usazení a přezdění kamenných kvádrů zídky, obnova spárování v líci zdiva s rytým spárováním dle originálu.</v>
      </c>
      <c r="BB992" s="148"/>
      <c r="BC992" s="148"/>
      <c r="BD992" s="148"/>
      <c r="BE992" s="148"/>
      <c r="BF992" s="148"/>
      <c r="BG992" s="148"/>
      <c r="BH992" s="148"/>
    </row>
    <row r="993" spans="1:60" outlineLevel="1" x14ac:dyDescent="0.2">
      <c r="A993" s="172">
        <v>220</v>
      </c>
      <c r="B993" s="173" t="s">
        <v>1236</v>
      </c>
      <c r="C993" s="188" t="s">
        <v>1237</v>
      </c>
      <c r="D993" s="174" t="s">
        <v>1134</v>
      </c>
      <c r="E993" s="175">
        <v>1</v>
      </c>
      <c r="F993" s="176"/>
      <c r="G993" s="177">
        <f>ROUND(E993*F993,2)</f>
        <v>0</v>
      </c>
      <c r="H993" s="176"/>
      <c r="I993" s="177">
        <f>ROUND(E993*H993,2)</f>
        <v>0</v>
      </c>
      <c r="J993" s="176"/>
      <c r="K993" s="177">
        <f>ROUND(E993*J993,2)</f>
        <v>0</v>
      </c>
      <c r="L993" s="177">
        <v>21</v>
      </c>
      <c r="M993" s="177">
        <f>G993*(1+L993/100)</f>
        <v>0</v>
      </c>
      <c r="N993" s="175">
        <v>0</v>
      </c>
      <c r="O993" s="175">
        <f>ROUND(E993*N993,2)</f>
        <v>0</v>
      </c>
      <c r="P993" s="175">
        <v>0</v>
      </c>
      <c r="Q993" s="175">
        <f>ROUND(E993*P993,2)</f>
        <v>0</v>
      </c>
      <c r="R993" s="177"/>
      <c r="S993" s="177" t="s">
        <v>297</v>
      </c>
      <c r="T993" s="178" t="s">
        <v>280</v>
      </c>
      <c r="U993" s="159">
        <v>0</v>
      </c>
      <c r="V993" s="159">
        <f>ROUND(E993*U993,2)</f>
        <v>0</v>
      </c>
      <c r="W993" s="159"/>
      <c r="X993" s="159" t="s">
        <v>499</v>
      </c>
      <c r="Y993" s="159" t="s">
        <v>281</v>
      </c>
      <c r="Z993" s="148"/>
      <c r="AA993" s="148"/>
      <c r="AB993" s="148"/>
      <c r="AC993" s="148"/>
      <c r="AD993" s="148"/>
      <c r="AE993" s="148"/>
      <c r="AF993" s="148"/>
      <c r="AG993" s="148" t="s">
        <v>1129</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ht="22.5" outlineLevel="2" x14ac:dyDescent="0.2">
      <c r="A994" s="155"/>
      <c r="B994" s="156"/>
      <c r="C994" s="259" t="s">
        <v>1238</v>
      </c>
      <c r="D994" s="260"/>
      <c r="E994" s="260"/>
      <c r="F994" s="260"/>
      <c r="G994" s="260"/>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284</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79" t="str">
        <f>C994</f>
        <v>Kamenné obruby záhonů jsou složeny z úzkých obrubníčků, často nahrubo   opracovaných. Horní plocha je rovná. Vysekány jsou ze středně zrnitého pískovce. Úzký záhon orientovaný ve směru severo-jižním je lemován obrubníkem z betonových dlaždic.</v>
      </c>
      <c r="BB994" s="148"/>
      <c r="BC994" s="148"/>
      <c r="BD994" s="148"/>
      <c r="BE994" s="148"/>
      <c r="BF994" s="148"/>
      <c r="BG994" s="148"/>
      <c r="BH994" s="148"/>
    </row>
    <row r="995" spans="1:60" ht="22.5" outlineLevel="3" x14ac:dyDescent="0.2">
      <c r="A995" s="155"/>
      <c r="B995" s="156"/>
      <c r="C995" s="261" t="s">
        <v>1239</v>
      </c>
      <c r="D995" s="262"/>
      <c r="E995" s="262"/>
      <c r="F995" s="262"/>
      <c r="G995" s="262"/>
      <c r="H995" s="159"/>
      <c r="I995" s="159"/>
      <c r="J995" s="159"/>
      <c r="K995" s="159"/>
      <c r="L995" s="159"/>
      <c r="M995" s="159"/>
      <c r="N995" s="158"/>
      <c r="O995" s="158"/>
      <c r="P995" s="158"/>
      <c r="Q995" s="158"/>
      <c r="R995" s="159"/>
      <c r="S995" s="159"/>
      <c r="T995" s="159"/>
      <c r="U995" s="159"/>
      <c r="V995" s="159"/>
      <c r="W995" s="159"/>
      <c r="X995" s="159"/>
      <c r="Y995" s="159"/>
      <c r="Z995" s="148"/>
      <c r="AA995" s="148"/>
      <c r="AB995" s="148"/>
      <c r="AC995" s="148"/>
      <c r="AD995" s="148"/>
      <c r="AE995" s="148"/>
      <c r="AF995" s="148"/>
      <c r="AG995" s="148" t="s">
        <v>284</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79" t="str">
        <f>C995</f>
        <v>Jednotlivé obrubníky jsou často vychýleny z původní roviny. Povrch pískovce je znečištěn mikrovegetací, povětrnostními vlivy. Spárování je narušené. Povrch pískovce je narušen korozí.  Úzký příčný záhon je nevhodně lemován obrubníkem z betonových dlaždic.</v>
      </c>
      <c r="BB995" s="148"/>
      <c r="BC995" s="148"/>
      <c r="BD995" s="148"/>
      <c r="BE995" s="148"/>
      <c r="BF995" s="148"/>
      <c r="BG995" s="148"/>
      <c r="BH995" s="148"/>
    </row>
    <row r="996" spans="1:60" outlineLevel="3" x14ac:dyDescent="0.2">
      <c r="A996" s="155"/>
      <c r="B996" s="156"/>
      <c r="C996" s="261" t="s">
        <v>1227</v>
      </c>
      <c r="D996" s="262"/>
      <c r="E996" s="262"/>
      <c r="F996" s="262"/>
      <c r="G996" s="262"/>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284</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79" t="str">
        <f>C996</f>
        <v>Demontáž, uložení do depozitu, druhotné použití obrubníku ve vybraném úseku zahrady k zvážení, předpoklad na obou bastionech.</v>
      </c>
      <c r="BB996" s="148"/>
      <c r="BC996" s="148"/>
      <c r="BD996" s="148"/>
      <c r="BE996" s="148"/>
      <c r="BF996" s="148"/>
      <c r="BG996" s="148"/>
      <c r="BH996" s="148"/>
    </row>
    <row r="997" spans="1:60" outlineLevel="1" x14ac:dyDescent="0.2">
      <c r="A997" s="172">
        <v>221</v>
      </c>
      <c r="B997" s="173" t="s">
        <v>1240</v>
      </c>
      <c r="C997" s="188" t="s">
        <v>1229</v>
      </c>
      <c r="D997" s="174" t="s">
        <v>324</v>
      </c>
      <c r="E997" s="175">
        <v>98</v>
      </c>
      <c r="F997" s="176"/>
      <c r="G997" s="177">
        <f>ROUND(E997*F997,2)</f>
        <v>0</v>
      </c>
      <c r="H997" s="176"/>
      <c r="I997" s="177">
        <f>ROUND(E997*H997,2)</f>
        <v>0</v>
      </c>
      <c r="J997" s="176"/>
      <c r="K997" s="177">
        <f>ROUND(E997*J997,2)</f>
        <v>0</v>
      </c>
      <c r="L997" s="177">
        <v>21</v>
      </c>
      <c r="M997" s="177">
        <f>G997*(1+L997/100)</f>
        <v>0</v>
      </c>
      <c r="N997" s="175">
        <v>0</v>
      </c>
      <c r="O997" s="175">
        <f>ROUND(E997*N997,2)</f>
        <v>0</v>
      </c>
      <c r="P997" s="175">
        <v>0</v>
      </c>
      <c r="Q997" s="175">
        <f>ROUND(E997*P997,2)</f>
        <v>0</v>
      </c>
      <c r="R997" s="177"/>
      <c r="S997" s="177" t="s">
        <v>297</v>
      </c>
      <c r="T997" s="178" t="s">
        <v>280</v>
      </c>
      <c r="U997" s="159">
        <v>0</v>
      </c>
      <c r="V997" s="159">
        <f>ROUND(E997*U997,2)</f>
        <v>0</v>
      </c>
      <c r="W997" s="159"/>
      <c r="X997" s="159" t="s">
        <v>499</v>
      </c>
      <c r="Y997" s="159" t="s">
        <v>281</v>
      </c>
      <c r="Z997" s="148"/>
      <c r="AA997" s="148"/>
      <c r="AB997" s="148"/>
      <c r="AC997" s="148"/>
      <c r="AD997" s="148"/>
      <c r="AE997" s="148"/>
      <c r="AF997" s="148"/>
      <c r="AG997" s="148" t="s">
        <v>1129</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x14ac:dyDescent="0.2">
      <c r="A998" s="155"/>
      <c r="B998" s="156"/>
      <c r="C998" s="259" t="s">
        <v>1198</v>
      </c>
      <c r="D998" s="260"/>
      <c r="E998" s="260"/>
      <c r="F998" s="260"/>
      <c r="G998" s="260"/>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284</v>
      </c>
      <c r="AH998" s="148"/>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72">
        <v>222</v>
      </c>
      <c r="B999" s="173" t="s">
        <v>1241</v>
      </c>
      <c r="C999" s="188" t="s">
        <v>1242</v>
      </c>
      <c r="D999" s="174" t="s">
        <v>1134</v>
      </c>
      <c r="E999" s="175">
        <v>1</v>
      </c>
      <c r="F999" s="176"/>
      <c r="G999" s="177">
        <f>ROUND(E999*F999,2)</f>
        <v>0</v>
      </c>
      <c r="H999" s="176"/>
      <c r="I999" s="177">
        <f>ROUND(E999*H999,2)</f>
        <v>0</v>
      </c>
      <c r="J999" s="176"/>
      <c r="K999" s="177">
        <f>ROUND(E999*J999,2)</f>
        <v>0</v>
      </c>
      <c r="L999" s="177">
        <v>21</v>
      </c>
      <c r="M999" s="177">
        <f>G999*(1+L999/100)</f>
        <v>0</v>
      </c>
      <c r="N999" s="175">
        <v>0</v>
      </c>
      <c r="O999" s="175">
        <f>ROUND(E999*N999,2)</f>
        <v>0</v>
      </c>
      <c r="P999" s="175">
        <v>0</v>
      </c>
      <c r="Q999" s="175">
        <f>ROUND(E999*P999,2)</f>
        <v>0</v>
      </c>
      <c r="R999" s="177"/>
      <c r="S999" s="177" t="s">
        <v>297</v>
      </c>
      <c r="T999" s="178" t="s">
        <v>280</v>
      </c>
      <c r="U999" s="159">
        <v>0</v>
      </c>
      <c r="V999" s="159">
        <f>ROUND(E999*U999,2)</f>
        <v>0</v>
      </c>
      <c r="W999" s="159"/>
      <c r="X999" s="159" t="s">
        <v>499</v>
      </c>
      <c r="Y999" s="159" t="s">
        <v>281</v>
      </c>
      <c r="Z999" s="148"/>
      <c r="AA999" s="148"/>
      <c r="AB999" s="148"/>
      <c r="AC999" s="148"/>
      <c r="AD999" s="148"/>
      <c r="AE999" s="148"/>
      <c r="AF999" s="148"/>
      <c r="AG999" s="148" t="s">
        <v>1129</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ht="22.5" outlineLevel="2" x14ac:dyDescent="0.2">
      <c r="A1000" s="155"/>
      <c r="B1000" s="156"/>
      <c r="C1000" s="259" t="s">
        <v>1243</v>
      </c>
      <c r="D1000" s="260"/>
      <c r="E1000" s="260"/>
      <c r="F1000" s="260"/>
      <c r="G1000" s="260"/>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284</v>
      </c>
      <c r="AH1000" s="148"/>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79" t="str">
        <f>C1000</f>
        <v>Nové zděné schodiště s kamennými stupni, zaoblená hrana a mírný přesah každého stupně, přesná profilace upřesněna na výkrese. Detailně dle výkresu D.1.1.26.</v>
      </c>
      <c r="BB1000" s="148"/>
      <c r="BC1000" s="148"/>
      <c r="BD1000" s="148"/>
      <c r="BE1000" s="148"/>
      <c r="BF1000" s="148"/>
      <c r="BG1000" s="148"/>
      <c r="BH1000" s="148"/>
    </row>
    <row r="1001" spans="1:60" outlineLevel="1" x14ac:dyDescent="0.2">
      <c r="A1001" s="172">
        <v>223</v>
      </c>
      <c r="B1001" s="173" t="s">
        <v>1244</v>
      </c>
      <c r="C1001" s="188" t="s">
        <v>1245</v>
      </c>
      <c r="D1001" s="174" t="s">
        <v>374</v>
      </c>
      <c r="E1001" s="175">
        <v>15</v>
      </c>
      <c r="F1001" s="176"/>
      <c r="G1001" s="177">
        <f>ROUND(E1001*F1001,2)</f>
        <v>0</v>
      </c>
      <c r="H1001" s="176"/>
      <c r="I1001" s="177">
        <f>ROUND(E1001*H1001,2)</f>
        <v>0</v>
      </c>
      <c r="J1001" s="176"/>
      <c r="K1001" s="177">
        <f>ROUND(E1001*J1001,2)</f>
        <v>0</v>
      </c>
      <c r="L1001" s="177">
        <v>21</v>
      </c>
      <c r="M1001" s="177">
        <f>G1001*(1+L1001/100)</f>
        <v>0</v>
      </c>
      <c r="N1001" s="175">
        <v>0</v>
      </c>
      <c r="O1001" s="175">
        <f>ROUND(E1001*N1001,2)</f>
        <v>0</v>
      </c>
      <c r="P1001" s="175">
        <v>0</v>
      </c>
      <c r="Q1001" s="175">
        <f>ROUND(E1001*P1001,2)</f>
        <v>0</v>
      </c>
      <c r="R1001" s="177"/>
      <c r="S1001" s="177" t="s">
        <v>297</v>
      </c>
      <c r="T1001" s="178" t="s">
        <v>280</v>
      </c>
      <c r="U1001" s="159">
        <v>0</v>
      </c>
      <c r="V1001" s="159">
        <f>ROUND(E1001*U1001,2)</f>
        <v>0</v>
      </c>
      <c r="W1001" s="159"/>
      <c r="X1001" s="159" t="s">
        <v>499</v>
      </c>
      <c r="Y1001" s="159" t="s">
        <v>281</v>
      </c>
      <c r="Z1001" s="148"/>
      <c r="AA1001" s="148"/>
      <c r="AB1001" s="148"/>
      <c r="AC1001" s="148"/>
      <c r="AD1001" s="148"/>
      <c r="AE1001" s="148"/>
      <c r="AF1001" s="148"/>
      <c r="AG1001" s="148" t="s">
        <v>1129</v>
      </c>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2" x14ac:dyDescent="0.2">
      <c r="A1002" s="155"/>
      <c r="B1002" s="156"/>
      <c r="C1002" s="259" t="s">
        <v>1246</v>
      </c>
      <c r="D1002" s="260"/>
      <c r="E1002" s="260"/>
      <c r="F1002" s="260"/>
      <c r="G1002" s="260"/>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284</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79" t="str">
        <f>C1002</f>
        <v>Stávající přeložená kamenná dlažba z čtvercových dlaždic v pásech na vazbu na betnovém podkladu z poslední obnovy glorietu.</v>
      </c>
      <c r="BB1002" s="148"/>
      <c r="BC1002" s="148"/>
      <c r="BD1002" s="148"/>
      <c r="BE1002" s="148"/>
      <c r="BF1002" s="148"/>
      <c r="BG1002" s="148"/>
      <c r="BH1002" s="148"/>
    </row>
    <row r="1003" spans="1:60" ht="22.5" outlineLevel="3" x14ac:dyDescent="0.2">
      <c r="A1003" s="155"/>
      <c r="B1003" s="156"/>
      <c r="C1003" s="261" t="s">
        <v>1247</v>
      </c>
      <c r="D1003" s="262"/>
      <c r="E1003" s="262"/>
      <c r="F1003" s="262"/>
      <c r="G1003" s="262"/>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284</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79" t="str">
        <f>C1003</f>
        <v>Lokální rozebrání dlažby a podkladu ve střední části terasy pro doplnění rozvodů technologie vodních prvků. Opětovné zadláždění do malty na obnovené betonové mazanině.</v>
      </c>
      <c r="BB1003" s="148"/>
      <c r="BC1003" s="148"/>
      <c r="BD1003" s="148"/>
      <c r="BE1003" s="148"/>
      <c r="BF1003" s="148"/>
      <c r="BG1003" s="148"/>
      <c r="BH1003" s="148"/>
    </row>
    <row r="1004" spans="1:60" outlineLevel="1" x14ac:dyDescent="0.2">
      <c r="A1004" s="172">
        <v>224</v>
      </c>
      <c r="B1004" s="173" t="s">
        <v>1248</v>
      </c>
      <c r="C1004" s="188" t="s">
        <v>1249</v>
      </c>
      <c r="D1004" s="174" t="s">
        <v>374</v>
      </c>
      <c r="E1004" s="175">
        <v>16</v>
      </c>
      <c r="F1004" s="176"/>
      <c r="G1004" s="177">
        <f>ROUND(E1004*F1004,2)</f>
        <v>0</v>
      </c>
      <c r="H1004" s="176"/>
      <c r="I1004" s="177">
        <f>ROUND(E1004*H1004,2)</f>
        <v>0</v>
      </c>
      <c r="J1004" s="176"/>
      <c r="K1004" s="177">
        <f>ROUND(E1004*J1004,2)</f>
        <v>0</v>
      </c>
      <c r="L1004" s="177">
        <v>21</v>
      </c>
      <c r="M1004" s="177">
        <f>G1004*(1+L1004/100)</f>
        <v>0</v>
      </c>
      <c r="N1004" s="175">
        <v>0</v>
      </c>
      <c r="O1004" s="175">
        <f>ROUND(E1004*N1004,2)</f>
        <v>0</v>
      </c>
      <c r="P1004" s="175">
        <v>0</v>
      </c>
      <c r="Q1004" s="175">
        <f>ROUND(E1004*P1004,2)</f>
        <v>0</v>
      </c>
      <c r="R1004" s="177"/>
      <c r="S1004" s="177" t="s">
        <v>297</v>
      </c>
      <c r="T1004" s="178" t="s">
        <v>280</v>
      </c>
      <c r="U1004" s="159">
        <v>0</v>
      </c>
      <c r="V1004" s="159">
        <f>ROUND(E1004*U1004,2)</f>
        <v>0</v>
      </c>
      <c r="W1004" s="159"/>
      <c r="X1004" s="159" t="s">
        <v>499</v>
      </c>
      <c r="Y1004" s="159" t="s">
        <v>281</v>
      </c>
      <c r="Z1004" s="148"/>
      <c r="AA1004" s="148"/>
      <c r="AB1004" s="148"/>
      <c r="AC1004" s="148"/>
      <c r="AD1004" s="148"/>
      <c r="AE1004" s="148"/>
      <c r="AF1004" s="148"/>
      <c r="AG1004" s="148" t="s">
        <v>1129</v>
      </c>
      <c r="AH1004" s="148"/>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2" x14ac:dyDescent="0.2">
      <c r="A1005" s="155"/>
      <c r="B1005" s="156"/>
      <c r="C1005" s="259" t="s">
        <v>1367</v>
      </c>
      <c r="D1005" s="260"/>
      <c r="E1005" s="260"/>
      <c r="F1005" s="260"/>
      <c r="G1005" s="260"/>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284</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3" x14ac:dyDescent="0.2">
      <c r="A1006" s="155"/>
      <c r="B1006" s="156"/>
      <c r="C1006" s="261" t="s">
        <v>1250</v>
      </c>
      <c r="D1006" s="262"/>
      <c r="E1006" s="262"/>
      <c r="F1006" s="262"/>
      <c r="G1006" s="262"/>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284</v>
      </c>
      <c r="AH1006" s="148"/>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79" t="str">
        <f>C1006</f>
        <v>Velkoformátová dlažba před schodištěm. Povrch dlažby je znečištěn mikrovegetací, povětrnostními vlivy a načernalými depozity. Deska ve střední části s integrovaným stupněm má ve střední části prasklinu. Spárování je uvolněné. Povrch je místy narušen korozí. "</v>
      </c>
      <c r="BB1006" s="148"/>
      <c r="BC1006" s="148"/>
      <c r="BD1006" s="148"/>
      <c r="BE1006" s="148"/>
      <c r="BF1006" s="148"/>
      <c r="BG1006" s="148"/>
      <c r="BH1006" s="148"/>
    </row>
    <row r="1007" spans="1:60" ht="33.75" outlineLevel="3" x14ac:dyDescent="0.2">
      <c r="A1007" s="155"/>
      <c r="B1007" s="156"/>
      <c r="C1007" s="261" t="s">
        <v>1251</v>
      </c>
      <c r="D1007" s="262"/>
      <c r="E1007" s="262"/>
      <c r="F1007" s="262"/>
      <c r="G1007" s="262"/>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284</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79" t="str">
        <f>C1007</f>
        <v>Restaurátorské očištění, konzervace a oprava dle obecného postupu formulovaného v restaurátorském záměru. Znovuosazení kamenných desek velkoformátové dlažby po opravě kamenných podpůrných zdí šachty a po vytvoření rozšířené instalační šachty technologie vodních prvků.</v>
      </c>
      <c r="BB1007" s="148"/>
      <c r="BC1007" s="148"/>
      <c r="BD1007" s="148"/>
      <c r="BE1007" s="148"/>
      <c r="BF1007" s="148"/>
      <c r="BG1007" s="148"/>
      <c r="BH1007" s="148"/>
    </row>
    <row r="1008" spans="1:60" outlineLevel="1" x14ac:dyDescent="0.2">
      <c r="A1008" s="172">
        <v>225</v>
      </c>
      <c r="B1008" s="173" t="s">
        <v>1252</v>
      </c>
      <c r="C1008" s="188" t="s">
        <v>1253</v>
      </c>
      <c r="D1008" s="174" t="s">
        <v>374</v>
      </c>
      <c r="E1008" s="175">
        <v>10</v>
      </c>
      <c r="F1008" s="176"/>
      <c r="G1008" s="177">
        <f>ROUND(E1008*F1008,2)</f>
        <v>0</v>
      </c>
      <c r="H1008" s="176"/>
      <c r="I1008" s="177">
        <f>ROUND(E1008*H1008,2)</f>
        <v>0</v>
      </c>
      <c r="J1008" s="176"/>
      <c r="K1008" s="177">
        <f>ROUND(E1008*J1008,2)</f>
        <v>0</v>
      </c>
      <c r="L1008" s="177">
        <v>21</v>
      </c>
      <c r="M1008" s="177">
        <f>G1008*(1+L1008/100)</f>
        <v>0</v>
      </c>
      <c r="N1008" s="175">
        <v>0</v>
      </c>
      <c r="O1008" s="175">
        <f>ROUND(E1008*N1008,2)</f>
        <v>0</v>
      </c>
      <c r="P1008" s="175">
        <v>0</v>
      </c>
      <c r="Q1008" s="175">
        <f>ROUND(E1008*P1008,2)</f>
        <v>0</v>
      </c>
      <c r="R1008" s="177"/>
      <c r="S1008" s="177" t="s">
        <v>297</v>
      </c>
      <c r="T1008" s="178" t="s">
        <v>280</v>
      </c>
      <c r="U1008" s="159">
        <v>0</v>
      </c>
      <c r="V1008" s="159">
        <f>ROUND(E1008*U1008,2)</f>
        <v>0</v>
      </c>
      <c r="W1008" s="159"/>
      <c r="X1008" s="159" t="s">
        <v>499</v>
      </c>
      <c r="Y1008" s="159" t="s">
        <v>281</v>
      </c>
      <c r="Z1008" s="148"/>
      <c r="AA1008" s="148"/>
      <c r="AB1008" s="148"/>
      <c r="AC1008" s="148"/>
      <c r="AD1008" s="148"/>
      <c r="AE1008" s="148"/>
      <c r="AF1008" s="148"/>
      <c r="AG1008" s="148" t="s">
        <v>1129</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ht="22.5" outlineLevel="2" x14ac:dyDescent="0.2">
      <c r="A1009" s="155"/>
      <c r="B1009" s="156"/>
      <c r="C1009" s="259" t="s">
        <v>1254</v>
      </c>
      <c r="D1009" s="260"/>
      <c r="E1009" s="260"/>
      <c r="F1009" s="260"/>
      <c r="G1009" s="260"/>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284</v>
      </c>
      <c r="AH1009" s="148"/>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79" t="str">
        <f>C1009</f>
        <v>Doplnění velkoformátové dlažby K5.1a do obdélného půdorysného tvaru. Bude kladen důraz na výběr vhodného kamene k doplnění stávajících desek. Tlouštka pískovcové dlažby 160 mm.</v>
      </c>
      <c r="BB1009" s="148"/>
      <c r="BC1009" s="148"/>
      <c r="BD1009" s="148"/>
      <c r="BE1009" s="148"/>
      <c r="BF1009" s="148"/>
      <c r="BG1009" s="148"/>
      <c r="BH1009" s="148"/>
    </row>
    <row r="1010" spans="1:60" outlineLevel="1" x14ac:dyDescent="0.2">
      <c r="A1010" s="172">
        <v>226</v>
      </c>
      <c r="B1010" s="173" t="s">
        <v>1255</v>
      </c>
      <c r="C1010" s="188" t="s">
        <v>1256</v>
      </c>
      <c r="D1010" s="174" t="s">
        <v>374</v>
      </c>
      <c r="E1010" s="175">
        <v>4</v>
      </c>
      <c r="F1010" s="176"/>
      <c r="G1010" s="177">
        <f>ROUND(E1010*F1010,2)</f>
        <v>0</v>
      </c>
      <c r="H1010" s="176"/>
      <c r="I1010" s="177">
        <f>ROUND(E1010*H1010,2)</f>
        <v>0</v>
      </c>
      <c r="J1010" s="176"/>
      <c r="K1010" s="177">
        <f>ROUND(E1010*J1010,2)</f>
        <v>0</v>
      </c>
      <c r="L1010" s="177">
        <v>21</v>
      </c>
      <c r="M1010" s="177">
        <f>G1010*(1+L1010/100)</f>
        <v>0</v>
      </c>
      <c r="N1010" s="175">
        <v>0</v>
      </c>
      <c r="O1010" s="175">
        <f>ROUND(E1010*N1010,2)</f>
        <v>0</v>
      </c>
      <c r="P1010" s="175">
        <v>0</v>
      </c>
      <c r="Q1010" s="175">
        <f>ROUND(E1010*P1010,2)</f>
        <v>0</v>
      </c>
      <c r="R1010" s="177"/>
      <c r="S1010" s="177" t="s">
        <v>297</v>
      </c>
      <c r="T1010" s="178" t="s">
        <v>280</v>
      </c>
      <c r="U1010" s="159">
        <v>0</v>
      </c>
      <c r="V1010" s="159">
        <f>ROUND(E1010*U1010,2)</f>
        <v>0</v>
      </c>
      <c r="W1010" s="159"/>
      <c r="X1010" s="159" t="s">
        <v>499</v>
      </c>
      <c r="Y1010" s="159" t="s">
        <v>281</v>
      </c>
      <c r="Z1010" s="148"/>
      <c r="AA1010" s="148"/>
      <c r="AB1010" s="148"/>
      <c r="AC1010" s="148"/>
      <c r="AD1010" s="148"/>
      <c r="AE1010" s="148"/>
      <c r="AF1010" s="148"/>
      <c r="AG1010" s="148" t="s">
        <v>1129</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ht="22.5" outlineLevel="2" x14ac:dyDescent="0.2">
      <c r="A1011" s="155"/>
      <c r="B1011" s="156"/>
      <c r="C1011" s="259" t="s">
        <v>1257</v>
      </c>
      <c r="D1011" s="260"/>
      <c r="E1011" s="260"/>
      <c r="F1011" s="260"/>
      <c r="G1011" s="260"/>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284</v>
      </c>
      <c r="AH1011" s="148"/>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79" t="str">
        <f>C1011</f>
        <v>Nová kamenná pískovcová dlažba tvořená dlaždicemi v podobě kruhových segmentů kolem sloupku pítka. Tlouštka pískovcové dlažby 80 mm.</v>
      </c>
      <c r="BB1011" s="148"/>
      <c r="BC1011" s="148"/>
      <c r="BD1011" s="148"/>
      <c r="BE1011" s="148"/>
      <c r="BF1011" s="148"/>
      <c r="BG1011" s="148"/>
      <c r="BH1011" s="148"/>
    </row>
    <row r="1012" spans="1:60" outlineLevel="1" x14ac:dyDescent="0.2">
      <c r="A1012" s="172">
        <v>227</v>
      </c>
      <c r="B1012" s="173" t="s">
        <v>1258</v>
      </c>
      <c r="C1012" s="188" t="s">
        <v>1259</v>
      </c>
      <c r="D1012" s="174" t="s">
        <v>324</v>
      </c>
      <c r="E1012" s="175">
        <v>5</v>
      </c>
      <c r="F1012" s="176"/>
      <c r="G1012" s="177">
        <f>ROUND(E1012*F1012,2)</f>
        <v>0</v>
      </c>
      <c r="H1012" s="176"/>
      <c r="I1012" s="177">
        <f>ROUND(E1012*H1012,2)</f>
        <v>0</v>
      </c>
      <c r="J1012" s="176"/>
      <c r="K1012" s="177">
        <f>ROUND(E1012*J1012,2)</f>
        <v>0</v>
      </c>
      <c r="L1012" s="177">
        <v>21</v>
      </c>
      <c r="M1012" s="177">
        <f>G1012*(1+L1012/100)</f>
        <v>0</v>
      </c>
      <c r="N1012" s="175">
        <v>0</v>
      </c>
      <c r="O1012" s="175">
        <f>ROUND(E1012*N1012,2)</f>
        <v>0</v>
      </c>
      <c r="P1012" s="175">
        <v>0</v>
      </c>
      <c r="Q1012" s="175">
        <f>ROUND(E1012*P1012,2)</f>
        <v>0</v>
      </c>
      <c r="R1012" s="177"/>
      <c r="S1012" s="177" t="s">
        <v>297</v>
      </c>
      <c r="T1012" s="178" t="s">
        <v>280</v>
      </c>
      <c r="U1012" s="159">
        <v>0</v>
      </c>
      <c r="V1012" s="159">
        <f>ROUND(E1012*U1012,2)</f>
        <v>0</v>
      </c>
      <c r="W1012" s="159"/>
      <c r="X1012" s="159" t="s">
        <v>499</v>
      </c>
      <c r="Y1012" s="159" t="s">
        <v>281</v>
      </c>
      <c r="Z1012" s="148"/>
      <c r="AA1012" s="148"/>
      <c r="AB1012" s="148"/>
      <c r="AC1012" s="148"/>
      <c r="AD1012" s="148"/>
      <c r="AE1012" s="148"/>
      <c r="AF1012" s="148"/>
      <c r="AG1012" s="148" t="s">
        <v>1129</v>
      </c>
      <c r="AH1012" s="148"/>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2" x14ac:dyDescent="0.2">
      <c r="A1013" s="155"/>
      <c r="B1013" s="156"/>
      <c r="C1013" s="259" t="s">
        <v>1260</v>
      </c>
      <c r="D1013" s="260"/>
      <c r="E1013" s="260"/>
      <c r="F1013" s="260"/>
      <c r="G1013" s="260"/>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284</v>
      </c>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72">
        <v>228</v>
      </c>
      <c r="B1014" s="173" t="s">
        <v>1261</v>
      </c>
      <c r="C1014" s="188" t="s">
        <v>1262</v>
      </c>
      <c r="D1014" s="174" t="s">
        <v>1134</v>
      </c>
      <c r="E1014" s="175">
        <v>1</v>
      </c>
      <c r="F1014" s="176"/>
      <c r="G1014" s="177">
        <f>ROUND(E1014*F1014,2)</f>
        <v>0</v>
      </c>
      <c r="H1014" s="176"/>
      <c r="I1014" s="177">
        <f>ROUND(E1014*H1014,2)</f>
        <v>0</v>
      </c>
      <c r="J1014" s="176"/>
      <c r="K1014" s="177">
        <f>ROUND(E1014*J1014,2)</f>
        <v>0</v>
      </c>
      <c r="L1014" s="177">
        <v>21</v>
      </c>
      <c r="M1014" s="177">
        <f>G1014*(1+L1014/100)</f>
        <v>0</v>
      </c>
      <c r="N1014" s="175">
        <v>0</v>
      </c>
      <c r="O1014" s="175">
        <f>ROUND(E1014*N1014,2)</f>
        <v>0</v>
      </c>
      <c r="P1014" s="175">
        <v>0</v>
      </c>
      <c r="Q1014" s="175">
        <f>ROUND(E1014*P1014,2)</f>
        <v>0</v>
      </c>
      <c r="R1014" s="177"/>
      <c r="S1014" s="177" t="s">
        <v>297</v>
      </c>
      <c r="T1014" s="178" t="s">
        <v>280</v>
      </c>
      <c r="U1014" s="159">
        <v>0</v>
      </c>
      <c r="V1014" s="159">
        <f>ROUND(E1014*U1014,2)</f>
        <v>0</v>
      </c>
      <c r="W1014" s="159"/>
      <c r="X1014" s="159" t="s">
        <v>499</v>
      </c>
      <c r="Y1014" s="159" t="s">
        <v>281</v>
      </c>
      <c r="Z1014" s="148"/>
      <c r="AA1014" s="148"/>
      <c r="AB1014" s="148"/>
      <c r="AC1014" s="148"/>
      <c r="AD1014" s="148"/>
      <c r="AE1014" s="148"/>
      <c r="AF1014" s="148"/>
      <c r="AG1014" s="148" t="s">
        <v>1129</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ht="22.5" outlineLevel="2" x14ac:dyDescent="0.2">
      <c r="A1015" s="155"/>
      <c r="B1015" s="156"/>
      <c r="C1015" s="259" t="s">
        <v>1263</v>
      </c>
      <c r="D1015" s="260"/>
      <c r="E1015" s="260"/>
      <c r="F1015" s="260"/>
      <c r="G1015" s="260"/>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284</v>
      </c>
      <c r="AH1015" s="148"/>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79" t="str">
        <f>C1015</f>
        <v>Nové kamenné madlo s profilací dle madla stávajících balkonů, osazené na obnovenou cihelnou zídku vyhlídky (z ostře pálených cihel s vápennou omítkou). Dle detailního výkresu D.1.1.25.</v>
      </c>
      <c r="BB1015" s="148"/>
      <c r="BC1015" s="148"/>
      <c r="BD1015" s="148"/>
      <c r="BE1015" s="148"/>
      <c r="BF1015" s="148"/>
      <c r="BG1015" s="148"/>
      <c r="BH1015" s="148"/>
    </row>
    <row r="1016" spans="1:60" outlineLevel="1" x14ac:dyDescent="0.2">
      <c r="A1016" s="172">
        <v>229</v>
      </c>
      <c r="B1016" s="173" t="s">
        <v>1264</v>
      </c>
      <c r="C1016" s="188" t="s">
        <v>1229</v>
      </c>
      <c r="D1016" s="174" t="s">
        <v>324</v>
      </c>
      <c r="E1016" s="175">
        <v>36</v>
      </c>
      <c r="F1016" s="176"/>
      <c r="G1016" s="177">
        <f>ROUND(E1016*F1016,2)</f>
        <v>0</v>
      </c>
      <c r="H1016" s="176"/>
      <c r="I1016" s="177">
        <f>ROUND(E1016*H1016,2)</f>
        <v>0</v>
      </c>
      <c r="J1016" s="176"/>
      <c r="K1016" s="177">
        <f>ROUND(E1016*J1016,2)</f>
        <v>0</v>
      </c>
      <c r="L1016" s="177">
        <v>21</v>
      </c>
      <c r="M1016" s="177">
        <f>G1016*(1+L1016/100)</f>
        <v>0</v>
      </c>
      <c r="N1016" s="175">
        <v>0</v>
      </c>
      <c r="O1016" s="175">
        <f>ROUND(E1016*N1016,2)</f>
        <v>0</v>
      </c>
      <c r="P1016" s="175">
        <v>0</v>
      </c>
      <c r="Q1016" s="175">
        <f>ROUND(E1016*P1016,2)</f>
        <v>0</v>
      </c>
      <c r="R1016" s="177"/>
      <c r="S1016" s="177" t="s">
        <v>297</v>
      </c>
      <c r="T1016" s="178" t="s">
        <v>280</v>
      </c>
      <c r="U1016" s="159">
        <v>0</v>
      </c>
      <c r="V1016" s="159">
        <f>ROUND(E1016*U1016,2)</f>
        <v>0</v>
      </c>
      <c r="W1016" s="159"/>
      <c r="X1016" s="159" t="s">
        <v>499</v>
      </c>
      <c r="Y1016" s="159" t="s">
        <v>281</v>
      </c>
      <c r="Z1016" s="148"/>
      <c r="AA1016" s="148"/>
      <c r="AB1016" s="148"/>
      <c r="AC1016" s="148"/>
      <c r="AD1016" s="148"/>
      <c r="AE1016" s="148"/>
      <c r="AF1016" s="148"/>
      <c r="AG1016" s="148" t="s">
        <v>1129</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2" x14ac:dyDescent="0.2">
      <c r="A1017" s="155"/>
      <c r="B1017" s="156"/>
      <c r="C1017" s="259" t="s">
        <v>1198</v>
      </c>
      <c r="D1017" s="260"/>
      <c r="E1017" s="260"/>
      <c r="F1017" s="260"/>
      <c r="G1017" s="260"/>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284</v>
      </c>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v>230</v>
      </c>
      <c r="B1018" s="156" t="s">
        <v>1265</v>
      </c>
      <c r="C1018" s="200" t="s">
        <v>1266</v>
      </c>
      <c r="D1018" s="157" t="s">
        <v>0</v>
      </c>
      <c r="E1018" s="197"/>
      <c r="F1018" s="160"/>
      <c r="G1018" s="159">
        <f>ROUND(E1018*F1018,2)</f>
        <v>0</v>
      </c>
      <c r="H1018" s="160"/>
      <c r="I1018" s="159">
        <f>ROUND(E1018*H1018,2)</f>
        <v>0</v>
      </c>
      <c r="J1018" s="160"/>
      <c r="K1018" s="159">
        <f>ROUND(E1018*J1018,2)</f>
        <v>0</v>
      </c>
      <c r="L1018" s="159">
        <v>21</v>
      </c>
      <c r="M1018" s="159">
        <f>G1018*(1+L1018/100)</f>
        <v>0</v>
      </c>
      <c r="N1018" s="158">
        <v>0</v>
      </c>
      <c r="O1018" s="158">
        <f>ROUND(E1018*N1018,2)</f>
        <v>0</v>
      </c>
      <c r="P1018" s="158">
        <v>0</v>
      </c>
      <c r="Q1018" s="158">
        <f>ROUND(E1018*P1018,2)</f>
        <v>0</v>
      </c>
      <c r="R1018" s="159"/>
      <c r="S1018" s="159" t="s">
        <v>297</v>
      </c>
      <c r="T1018" s="159" t="s">
        <v>280</v>
      </c>
      <c r="U1018" s="159">
        <v>0</v>
      </c>
      <c r="V1018" s="159">
        <f>ROUND(E1018*U1018,2)</f>
        <v>0</v>
      </c>
      <c r="W1018" s="159"/>
      <c r="X1018" s="159" t="s">
        <v>902</v>
      </c>
      <c r="Y1018" s="159" t="s">
        <v>281</v>
      </c>
      <c r="Z1018" s="148"/>
      <c r="AA1018" s="148"/>
      <c r="AB1018" s="148"/>
      <c r="AC1018" s="148"/>
      <c r="AD1018" s="148"/>
      <c r="AE1018" s="148"/>
      <c r="AF1018" s="148"/>
      <c r="AG1018" s="148" t="s">
        <v>903</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v>231</v>
      </c>
      <c r="B1019" s="156" t="s">
        <v>1267</v>
      </c>
      <c r="C1019" s="200" t="s">
        <v>1268</v>
      </c>
      <c r="D1019" s="157" t="s">
        <v>0</v>
      </c>
      <c r="E1019" s="197"/>
      <c r="F1019" s="160"/>
      <c r="G1019" s="159">
        <f>ROUND(E1019*F1019,2)</f>
        <v>0</v>
      </c>
      <c r="H1019" s="160"/>
      <c r="I1019" s="159">
        <f>ROUND(E1019*H1019,2)</f>
        <v>0</v>
      </c>
      <c r="J1019" s="160"/>
      <c r="K1019" s="159">
        <f>ROUND(E1019*J1019,2)</f>
        <v>0</v>
      </c>
      <c r="L1019" s="159">
        <v>21</v>
      </c>
      <c r="M1019" s="159">
        <f>G1019*(1+L1019/100)</f>
        <v>0</v>
      </c>
      <c r="N1019" s="158">
        <v>0</v>
      </c>
      <c r="O1019" s="158">
        <f>ROUND(E1019*N1019,2)</f>
        <v>0</v>
      </c>
      <c r="P1019" s="158">
        <v>0</v>
      </c>
      <c r="Q1019" s="158">
        <f>ROUND(E1019*P1019,2)</f>
        <v>0</v>
      </c>
      <c r="R1019" s="159"/>
      <c r="S1019" s="159" t="s">
        <v>297</v>
      </c>
      <c r="T1019" s="159" t="s">
        <v>280</v>
      </c>
      <c r="U1019" s="159">
        <v>0</v>
      </c>
      <c r="V1019" s="159">
        <f>ROUND(E1019*U1019,2)</f>
        <v>0</v>
      </c>
      <c r="W1019" s="159"/>
      <c r="X1019" s="159" t="s">
        <v>902</v>
      </c>
      <c r="Y1019" s="159" t="s">
        <v>281</v>
      </c>
      <c r="Z1019" s="148"/>
      <c r="AA1019" s="148"/>
      <c r="AB1019" s="148"/>
      <c r="AC1019" s="148"/>
      <c r="AD1019" s="148"/>
      <c r="AE1019" s="148"/>
      <c r="AF1019" s="148"/>
      <c r="AG1019" s="148" t="s">
        <v>903</v>
      </c>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x14ac:dyDescent="0.2">
      <c r="A1020" s="165" t="s">
        <v>274</v>
      </c>
      <c r="B1020" s="166" t="s">
        <v>201</v>
      </c>
      <c r="C1020" s="187" t="s">
        <v>202</v>
      </c>
      <c r="D1020" s="167"/>
      <c r="E1020" s="168"/>
      <c r="F1020" s="169"/>
      <c r="G1020" s="169">
        <f>SUMIF(AG1021:AG1023,"&lt;&gt;NOR",G1021:G1023)</f>
        <v>0</v>
      </c>
      <c r="H1020" s="169"/>
      <c r="I1020" s="169">
        <f>SUM(I1021:I1023)</f>
        <v>0</v>
      </c>
      <c r="J1020" s="169"/>
      <c r="K1020" s="169">
        <f>SUM(K1021:K1023)</f>
        <v>0</v>
      </c>
      <c r="L1020" s="169"/>
      <c r="M1020" s="169">
        <f>SUM(M1021:M1023)</f>
        <v>0</v>
      </c>
      <c r="N1020" s="168"/>
      <c r="O1020" s="168">
        <f>SUM(O1021:O1023)</f>
        <v>0</v>
      </c>
      <c r="P1020" s="168"/>
      <c r="Q1020" s="168">
        <f>SUM(Q1021:Q1023)</f>
        <v>0</v>
      </c>
      <c r="R1020" s="169"/>
      <c r="S1020" s="169"/>
      <c r="T1020" s="170"/>
      <c r="U1020" s="164"/>
      <c r="V1020" s="164">
        <f>SUM(V1021:V1023)</f>
        <v>4.5</v>
      </c>
      <c r="W1020" s="164"/>
      <c r="X1020" s="164"/>
      <c r="Y1020" s="164"/>
      <c r="AG1020" t="s">
        <v>275</v>
      </c>
    </row>
    <row r="1021" spans="1:60" ht="22.5" outlineLevel="1" x14ac:dyDescent="0.2">
      <c r="A1021" s="172">
        <v>232</v>
      </c>
      <c r="B1021" s="173" t="s">
        <v>1269</v>
      </c>
      <c r="C1021" s="188" t="s">
        <v>1270</v>
      </c>
      <c r="D1021" s="174" t="s">
        <v>374</v>
      </c>
      <c r="E1021" s="175">
        <v>30</v>
      </c>
      <c r="F1021" s="176"/>
      <c r="G1021" s="177">
        <f>ROUND(E1021*F1021,2)</f>
        <v>0</v>
      </c>
      <c r="H1021" s="176"/>
      <c r="I1021" s="177">
        <f>ROUND(E1021*H1021,2)</f>
        <v>0</v>
      </c>
      <c r="J1021" s="176"/>
      <c r="K1021" s="177">
        <f>ROUND(E1021*J1021,2)</f>
        <v>0</v>
      </c>
      <c r="L1021" s="177">
        <v>21</v>
      </c>
      <c r="M1021" s="177">
        <f>G1021*(1+L1021/100)</f>
        <v>0</v>
      </c>
      <c r="N1021" s="175">
        <v>1.6000000000000001E-4</v>
      </c>
      <c r="O1021" s="175">
        <f>ROUND(E1021*N1021,2)</f>
        <v>0</v>
      </c>
      <c r="P1021" s="175">
        <v>0</v>
      </c>
      <c r="Q1021" s="175">
        <f>ROUND(E1021*P1021,2)</f>
        <v>0</v>
      </c>
      <c r="R1021" s="177" t="s">
        <v>1271</v>
      </c>
      <c r="S1021" s="177" t="s">
        <v>279</v>
      </c>
      <c r="T1021" s="178" t="s">
        <v>279</v>
      </c>
      <c r="U1021" s="159">
        <v>0.15</v>
      </c>
      <c r="V1021" s="159">
        <f>ROUND(E1021*U1021,2)</f>
        <v>4.5</v>
      </c>
      <c r="W1021" s="159"/>
      <c r="X1021" s="159" t="s">
        <v>298</v>
      </c>
      <c r="Y1021" s="159" t="s">
        <v>281</v>
      </c>
      <c r="Z1021" s="148"/>
      <c r="AA1021" s="148"/>
      <c r="AB1021" s="148"/>
      <c r="AC1021" s="148"/>
      <c r="AD1021" s="148"/>
      <c r="AE1021" s="148"/>
      <c r="AF1021" s="148"/>
      <c r="AG1021" s="148" t="s">
        <v>299</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2" x14ac:dyDescent="0.2">
      <c r="A1022" s="155"/>
      <c r="B1022" s="156"/>
      <c r="C1022" s="259" t="s">
        <v>1272</v>
      </c>
      <c r="D1022" s="260"/>
      <c r="E1022" s="260"/>
      <c r="F1022" s="260"/>
      <c r="G1022" s="260"/>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284</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2" x14ac:dyDescent="0.2">
      <c r="A1023" s="155"/>
      <c r="B1023" s="156"/>
      <c r="C1023" s="198" t="s">
        <v>1273</v>
      </c>
      <c r="D1023" s="193"/>
      <c r="E1023" s="194">
        <v>30</v>
      </c>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329</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x14ac:dyDescent="0.2">
      <c r="A1024" s="165" t="s">
        <v>274</v>
      </c>
      <c r="B1024" s="166" t="s">
        <v>203</v>
      </c>
      <c r="C1024" s="187" t="s">
        <v>204</v>
      </c>
      <c r="D1024" s="167"/>
      <c r="E1024" s="168"/>
      <c r="F1024" s="169"/>
      <c r="G1024" s="169">
        <f>SUMIF(AG1025:AG1030,"&lt;&gt;NOR",G1025:G1030)</f>
        <v>0</v>
      </c>
      <c r="H1024" s="169"/>
      <c r="I1024" s="169">
        <f>SUM(I1025:I1030)</f>
        <v>0</v>
      </c>
      <c r="J1024" s="169"/>
      <c r="K1024" s="169">
        <f>SUM(K1025:K1030)</f>
        <v>0</v>
      </c>
      <c r="L1024" s="169"/>
      <c r="M1024" s="169">
        <f>SUM(M1025:M1030)</f>
        <v>0</v>
      </c>
      <c r="N1024" s="168"/>
      <c r="O1024" s="168">
        <f>SUM(O1025:O1030)</f>
        <v>0.16999999999999998</v>
      </c>
      <c r="P1024" s="168"/>
      <c r="Q1024" s="168">
        <f>SUM(Q1025:Q1030)</f>
        <v>0</v>
      </c>
      <c r="R1024" s="169"/>
      <c r="S1024" s="169"/>
      <c r="T1024" s="170"/>
      <c r="U1024" s="164"/>
      <c r="V1024" s="164">
        <f>SUM(V1025:V1030)</f>
        <v>35.74</v>
      </c>
      <c r="W1024" s="164"/>
      <c r="X1024" s="164"/>
      <c r="Y1024" s="164"/>
      <c r="AG1024" t="s">
        <v>275</v>
      </c>
    </row>
    <row r="1025" spans="1:60" outlineLevel="1" x14ac:dyDescent="0.2">
      <c r="A1025" s="172">
        <v>233</v>
      </c>
      <c r="B1025" s="173" t="s">
        <v>1274</v>
      </c>
      <c r="C1025" s="188" t="s">
        <v>1275</v>
      </c>
      <c r="D1025" s="174" t="s">
        <v>374</v>
      </c>
      <c r="E1025" s="175">
        <v>150</v>
      </c>
      <c r="F1025" s="176"/>
      <c r="G1025" s="177">
        <f>ROUND(E1025*F1025,2)</f>
        <v>0</v>
      </c>
      <c r="H1025" s="176"/>
      <c r="I1025" s="177">
        <f>ROUND(E1025*H1025,2)</f>
        <v>0</v>
      </c>
      <c r="J1025" s="176"/>
      <c r="K1025" s="177">
        <f>ROUND(E1025*J1025,2)</f>
        <v>0</v>
      </c>
      <c r="L1025" s="177">
        <v>21</v>
      </c>
      <c r="M1025" s="177">
        <f>G1025*(1+L1025/100)</f>
        <v>0</v>
      </c>
      <c r="N1025" s="175">
        <v>0</v>
      </c>
      <c r="O1025" s="175">
        <f>ROUND(E1025*N1025,2)</f>
        <v>0</v>
      </c>
      <c r="P1025" s="175">
        <v>0</v>
      </c>
      <c r="Q1025" s="175">
        <f>ROUND(E1025*P1025,2)</f>
        <v>0</v>
      </c>
      <c r="R1025" s="177" t="s">
        <v>1276</v>
      </c>
      <c r="S1025" s="177" t="s">
        <v>279</v>
      </c>
      <c r="T1025" s="178" t="s">
        <v>279</v>
      </c>
      <c r="U1025" s="159">
        <v>4.3220000000000001E-2</v>
      </c>
      <c r="V1025" s="159">
        <f>ROUND(E1025*U1025,2)</f>
        <v>6.48</v>
      </c>
      <c r="W1025" s="159"/>
      <c r="X1025" s="159" t="s">
        <v>298</v>
      </c>
      <c r="Y1025" s="159" t="s">
        <v>281</v>
      </c>
      <c r="Z1025" s="148"/>
      <c r="AA1025" s="148"/>
      <c r="AB1025" s="148"/>
      <c r="AC1025" s="148"/>
      <c r="AD1025" s="148"/>
      <c r="AE1025" s="148"/>
      <c r="AF1025" s="148"/>
      <c r="AG1025" s="148" t="s">
        <v>299</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198" t="s">
        <v>1277</v>
      </c>
      <c r="D1026" s="193"/>
      <c r="E1026" s="194">
        <v>150</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329</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ht="22.5" outlineLevel="1" x14ac:dyDescent="0.2">
      <c r="A1027" s="172">
        <v>234</v>
      </c>
      <c r="B1027" s="173" t="s">
        <v>1278</v>
      </c>
      <c r="C1027" s="188" t="s">
        <v>1279</v>
      </c>
      <c r="D1027" s="174" t="s">
        <v>374</v>
      </c>
      <c r="E1027" s="175">
        <v>150</v>
      </c>
      <c r="F1027" s="176"/>
      <c r="G1027" s="177">
        <f>ROUND(E1027*F1027,2)</f>
        <v>0</v>
      </c>
      <c r="H1027" s="176"/>
      <c r="I1027" s="177">
        <f>ROUND(E1027*H1027,2)</f>
        <v>0</v>
      </c>
      <c r="J1027" s="176"/>
      <c r="K1027" s="177">
        <f>ROUND(E1027*J1027,2)</f>
        <v>0</v>
      </c>
      <c r="L1027" s="177">
        <v>21</v>
      </c>
      <c r="M1027" s="177">
        <f>G1027*(1+L1027/100)</f>
        <v>0</v>
      </c>
      <c r="N1027" s="175">
        <v>7.6999999999999996E-4</v>
      </c>
      <c r="O1027" s="175">
        <f>ROUND(E1027*N1027,2)</f>
        <v>0.12</v>
      </c>
      <c r="P1027" s="175">
        <v>0</v>
      </c>
      <c r="Q1027" s="175">
        <f>ROUND(E1027*P1027,2)</f>
        <v>0</v>
      </c>
      <c r="R1027" s="177" t="s">
        <v>1276</v>
      </c>
      <c r="S1027" s="177" t="s">
        <v>279</v>
      </c>
      <c r="T1027" s="178" t="s">
        <v>279</v>
      </c>
      <c r="U1027" s="159">
        <v>9.7439999999999999E-2</v>
      </c>
      <c r="V1027" s="159">
        <f>ROUND(E1027*U1027,2)</f>
        <v>14.62</v>
      </c>
      <c r="W1027" s="159"/>
      <c r="X1027" s="159" t="s">
        <v>298</v>
      </c>
      <c r="Y1027" s="159" t="s">
        <v>281</v>
      </c>
      <c r="Z1027" s="148"/>
      <c r="AA1027" s="148"/>
      <c r="AB1027" s="148"/>
      <c r="AC1027" s="148"/>
      <c r="AD1027" s="148"/>
      <c r="AE1027" s="148"/>
      <c r="AF1027" s="148"/>
      <c r="AG1027" s="148" t="s">
        <v>299</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2" x14ac:dyDescent="0.2">
      <c r="A1028" s="155"/>
      <c r="B1028" s="156"/>
      <c r="C1028" s="198" t="s">
        <v>1277</v>
      </c>
      <c r="D1028" s="193"/>
      <c r="E1028" s="194">
        <v>150</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329</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72">
        <v>235</v>
      </c>
      <c r="B1029" s="173" t="s">
        <v>1280</v>
      </c>
      <c r="C1029" s="188" t="s">
        <v>1281</v>
      </c>
      <c r="D1029" s="174" t="s">
        <v>374</v>
      </c>
      <c r="E1029" s="175">
        <v>150</v>
      </c>
      <c r="F1029" s="176"/>
      <c r="G1029" s="177">
        <f>ROUND(E1029*F1029,2)</f>
        <v>0</v>
      </c>
      <c r="H1029" s="176"/>
      <c r="I1029" s="177">
        <f>ROUND(E1029*H1029,2)</f>
        <v>0</v>
      </c>
      <c r="J1029" s="176"/>
      <c r="K1029" s="177">
        <f>ROUND(E1029*J1029,2)</f>
        <v>0</v>
      </c>
      <c r="L1029" s="177">
        <v>21</v>
      </c>
      <c r="M1029" s="177">
        <f>G1029*(1+L1029/100)</f>
        <v>0</v>
      </c>
      <c r="N1029" s="175">
        <v>3.3E-4</v>
      </c>
      <c r="O1029" s="175">
        <f>ROUND(E1029*N1029,2)</f>
        <v>0.05</v>
      </c>
      <c r="P1029" s="175">
        <v>0</v>
      </c>
      <c r="Q1029" s="175">
        <f>ROUND(E1029*P1029,2)</f>
        <v>0</v>
      </c>
      <c r="R1029" s="177" t="s">
        <v>1276</v>
      </c>
      <c r="S1029" s="177" t="s">
        <v>279</v>
      </c>
      <c r="T1029" s="178" t="s">
        <v>279</v>
      </c>
      <c r="U1029" s="159">
        <v>9.7589999999999996E-2</v>
      </c>
      <c r="V1029" s="159">
        <f>ROUND(E1029*U1029,2)</f>
        <v>14.64</v>
      </c>
      <c r="W1029" s="159"/>
      <c r="X1029" s="159" t="s">
        <v>298</v>
      </c>
      <c r="Y1029" s="159" t="s">
        <v>281</v>
      </c>
      <c r="Z1029" s="148"/>
      <c r="AA1029" s="148"/>
      <c r="AB1029" s="148"/>
      <c r="AC1029" s="148"/>
      <c r="AD1029" s="148"/>
      <c r="AE1029" s="148"/>
      <c r="AF1029" s="148"/>
      <c r="AG1029" s="148" t="s">
        <v>299</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2" x14ac:dyDescent="0.2">
      <c r="A1030" s="155"/>
      <c r="B1030" s="156"/>
      <c r="C1030" s="198" t="s">
        <v>1277</v>
      </c>
      <c r="D1030" s="193"/>
      <c r="E1030" s="194">
        <v>150</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329</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x14ac:dyDescent="0.2">
      <c r="A1031" s="165" t="s">
        <v>274</v>
      </c>
      <c r="B1031" s="166" t="s">
        <v>205</v>
      </c>
      <c r="C1031" s="187" t="s">
        <v>206</v>
      </c>
      <c r="D1031" s="167"/>
      <c r="E1031" s="168"/>
      <c r="F1031" s="169"/>
      <c r="G1031" s="169">
        <f>SUMIF(AG1032:AG1032,"&lt;&gt;NOR",G1032:G1032)</f>
        <v>0</v>
      </c>
      <c r="H1031" s="169"/>
      <c r="I1031" s="169">
        <f>SUM(I1032:I1032)</f>
        <v>0</v>
      </c>
      <c r="J1031" s="169"/>
      <c r="K1031" s="169">
        <f>SUM(K1032:K1032)</f>
        <v>0</v>
      </c>
      <c r="L1031" s="169"/>
      <c r="M1031" s="169">
        <f>SUM(M1032:M1032)</f>
        <v>0</v>
      </c>
      <c r="N1031" s="168"/>
      <c r="O1031" s="168">
        <f>SUM(O1032:O1032)</f>
        <v>0</v>
      </c>
      <c r="P1031" s="168"/>
      <c r="Q1031" s="168">
        <f>SUM(Q1032:Q1032)</f>
        <v>0</v>
      </c>
      <c r="R1031" s="169"/>
      <c r="S1031" s="169"/>
      <c r="T1031" s="170"/>
      <c r="U1031" s="164"/>
      <c r="V1031" s="164">
        <f>SUM(V1032:V1032)</f>
        <v>0</v>
      </c>
      <c r="W1031" s="164"/>
      <c r="X1031" s="164"/>
      <c r="Y1031" s="164"/>
      <c r="AG1031" t="s">
        <v>275</v>
      </c>
    </row>
    <row r="1032" spans="1:60" outlineLevel="1" x14ac:dyDescent="0.2">
      <c r="A1032" s="180">
        <v>236</v>
      </c>
      <c r="B1032" s="181" t="s">
        <v>1282</v>
      </c>
      <c r="C1032" s="189" t="s">
        <v>1283</v>
      </c>
      <c r="D1032" s="182" t="s">
        <v>692</v>
      </c>
      <c r="E1032" s="183">
        <v>1</v>
      </c>
      <c r="F1032" s="184"/>
      <c r="G1032" s="185">
        <f>ROUND(E1032*F1032,2)</f>
        <v>0</v>
      </c>
      <c r="H1032" s="184"/>
      <c r="I1032" s="185">
        <f>ROUND(E1032*H1032,2)</f>
        <v>0</v>
      </c>
      <c r="J1032" s="184"/>
      <c r="K1032" s="185">
        <f>ROUND(E1032*J1032,2)</f>
        <v>0</v>
      </c>
      <c r="L1032" s="185">
        <v>21</v>
      </c>
      <c r="M1032" s="185">
        <f>G1032*(1+L1032/100)</f>
        <v>0</v>
      </c>
      <c r="N1032" s="183">
        <v>0</v>
      </c>
      <c r="O1032" s="183">
        <f>ROUND(E1032*N1032,2)</f>
        <v>0</v>
      </c>
      <c r="P1032" s="183">
        <v>0</v>
      </c>
      <c r="Q1032" s="183">
        <f>ROUND(E1032*P1032,2)</f>
        <v>0</v>
      </c>
      <c r="R1032" s="185"/>
      <c r="S1032" s="185" t="s">
        <v>297</v>
      </c>
      <c r="T1032" s="186" t="s">
        <v>280</v>
      </c>
      <c r="U1032" s="159">
        <v>0</v>
      </c>
      <c r="V1032" s="159">
        <f>ROUND(E1032*U1032,2)</f>
        <v>0</v>
      </c>
      <c r="W1032" s="159"/>
      <c r="X1032" s="159" t="s">
        <v>298</v>
      </c>
      <c r="Y1032" s="159" t="s">
        <v>281</v>
      </c>
      <c r="Z1032" s="148"/>
      <c r="AA1032" s="148"/>
      <c r="AB1032" s="148"/>
      <c r="AC1032" s="148"/>
      <c r="AD1032" s="148"/>
      <c r="AE1032" s="148"/>
      <c r="AF1032" s="148"/>
      <c r="AG1032" s="148" t="s">
        <v>299</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ht="25.5" x14ac:dyDescent="0.2">
      <c r="A1033" s="165" t="s">
        <v>274</v>
      </c>
      <c r="B1033" s="166" t="s">
        <v>207</v>
      </c>
      <c r="C1033" s="187" t="s">
        <v>208</v>
      </c>
      <c r="D1033" s="167"/>
      <c r="E1033" s="168"/>
      <c r="F1033" s="169"/>
      <c r="G1033" s="169">
        <f>SUMIF(AG1034:AG1039,"&lt;&gt;NOR",G1034:G1039)</f>
        <v>0</v>
      </c>
      <c r="H1033" s="169"/>
      <c r="I1033" s="169">
        <f>SUM(I1034:I1039)</f>
        <v>0</v>
      </c>
      <c r="J1033" s="169"/>
      <c r="K1033" s="169">
        <f>SUM(K1034:K1039)</f>
        <v>0</v>
      </c>
      <c r="L1033" s="169"/>
      <c r="M1033" s="169">
        <f>SUM(M1034:M1039)</f>
        <v>0</v>
      </c>
      <c r="N1033" s="168"/>
      <c r="O1033" s="168">
        <f>SUM(O1034:O1039)</f>
        <v>0</v>
      </c>
      <c r="P1033" s="168"/>
      <c r="Q1033" s="168">
        <f>SUM(Q1034:Q1039)</f>
        <v>0</v>
      </c>
      <c r="R1033" s="169"/>
      <c r="S1033" s="169"/>
      <c r="T1033" s="170"/>
      <c r="U1033" s="164"/>
      <c r="V1033" s="164">
        <f>SUM(V1034:V1039)</f>
        <v>0</v>
      </c>
      <c r="W1033" s="164"/>
      <c r="X1033" s="164"/>
      <c r="Y1033" s="164"/>
      <c r="AG1033" t="s">
        <v>275</v>
      </c>
    </row>
    <row r="1034" spans="1:60" outlineLevel="1" x14ac:dyDescent="0.2">
      <c r="A1034" s="180">
        <v>237</v>
      </c>
      <c r="B1034" s="181" t="s">
        <v>1284</v>
      </c>
      <c r="C1034" s="189" t="s">
        <v>1285</v>
      </c>
      <c r="D1034" s="182" t="s">
        <v>1003</v>
      </c>
      <c r="E1034" s="183">
        <v>1</v>
      </c>
      <c r="F1034" s="184"/>
      <c r="G1034" s="185">
        <f t="shared" ref="G1034:G1039" si="4">ROUND(E1034*F1034,2)</f>
        <v>0</v>
      </c>
      <c r="H1034" s="184"/>
      <c r="I1034" s="185">
        <f t="shared" ref="I1034:I1039" si="5">ROUND(E1034*H1034,2)</f>
        <v>0</v>
      </c>
      <c r="J1034" s="184"/>
      <c r="K1034" s="185">
        <f t="shared" ref="K1034:K1039" si="6">ROUND(E1034*J1034,2)</f>
        <v>0</v>
      </c>
      <c r="L1034" s="185">
        <v>21</v>
      </c>
      <c r="M1034" s="185">
        <f t="shared" ref="M1034:M1039" si="7">G1034*(1+L1034/100)</f>
        <v>0</v>
      </c>
      <c r="N1034" s="183">
        <v>0</v>
      </c>
      <c r="O1034" s="183">
        <f t="shared" ref="O1034:O1039" si="8">ROUND(E1034*N1034,2)</f>
        <v>0</v>
      </c>
      <c r="P1034" s="183">
        <v>0</v>
      </c>
      <c r="Q1034" s="183">
        <f t="shared" ref="Q1034:Q1039" si="9">ROUND(E1034*P1034,2)</f>
        <v>0</v>
      </c>
      <c r="R1034" s="185"/>
      <c r="S1034" s="185" t="s">
        <v>297</v>
      </c>
      <c r="T1034" s="186" t="s">
        <v>280</v>
      </c>
      <c r="U1034" s="159">
        <v>0</v>
      </c>
      <c r="V1034" s="159">
        <f t="shared" ref="V1034:V1039" si="10">ROUND(E1034*U1034,2)</f>
        <v>0</v>
      </c>
      <c r="W1034" s="159"/>
      <c r="X1034" s="159" t="s">
        <v>238</v>
      </c>
      <c r="Y1034" s="159" t="s">
        <v>281</v>
      </c>
      <c r="Z1034" s="148"/>
      <c r="AA1034" s="148"/>
      <c r="AB1034" s="148"/>
      <c r="AC1034" s="148"/>
      <c r="AD1034" s="148"/>
      <c r="AE1034" s="148"/>
      <c r="AF1034" s="148"/>
      <c r="AG1034" s="148" t="s">
        <v>316</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80">
        <v>238</v>
      </c>
      <c r="B1035" s="181" t="s">
        <v>1286</v>
      </c>
      <c r="C1035" s="189" t="s">
        <v>1287</v>
      </c>
      <c r="D1035" s="182" t="s">
        <v>1003</v>
      </c>
      <c r="E1035" s="183">
        <v>1</v>
      </c>
      <c r="F1035" s="184"/>
      <c r="G1035" s="185">
        <f t="shared" si="4"/>
        <v>0</v>
      </c>
      <c r="H1035" s="184"/>
      <c r="I1035" s="185">
        <f t="shared" si="5"/>
        <v>0</v>
      </c>
      <c r="J1035" s="184"/>
      <c r="K1035" s="185">
        <f t="shared" si="6"/>
        <v>0</v>
      </c>
      <c r="L1035" s="185">
        <v>21</v>
      </c>
      <c r="M1035" s="185">
        <f t="shared" si="7"/>
        <v>0</v>
      </c>
      <c r="N1035" s="183">
        <v>0</v>
      </c>
      <c r="O1035" s="183">
        <f t="shared" si="8"/>
        <v>0</v>
      </c>
      <c r="P1035" s="183">
        <v>0</v>
      </c>
      <c r="Q1035" s="183">
        <f t="shared" si="9"/>
        <v>0</v>
      </c>
      <c r="R1035" s="185"/>
      <c r="S1035" s="185" t="s">
        <v>297</v>
      </c>
      <c r="T1035" s="186" t="s">
        <v>280</v>
      </c>
      <c r="U1035" s="159">
        <v>0</v>
      </c>
      <c r="V1035" s="159">
        <f t="shared" si="10"/>
        <v>0</v>
      </c>
      <c r="W1035" s="159"/>
      <c r="X1035" s="159" t="s">
        <v>238</v>
      </c>
      <c r="Y1035" s="159" t="s">
        <v>281</v>
      </c>
      <c r="Z1035" s="148"/>
      <c r="AA1035" s="148"/>
      <c r="AB1035" s="148"/>
      <c r="AC1035" s="148"/>
      <c r="AD1035" s="148"/>
      <c r="AE1035" s="148"/>
      <c r="AF1035" s="148"/>
      <c r="AG1035" s="148" t="s">
        <v>316</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80">
        <v>239</v>
      </c>
      <c r="B1036" s="181" t="s">
        <v>1288</v>
      </c>
      <c r="C1036" s="189" t="s">
        <v>1289</v>
      </c>
      <c r="D1036" s="182" t="s">
        <v>1003</v>
      </c>
      <c r="E1036" s="183">
        <v>1</v>
      </c>
      <c r="F1036" s="184"/>
      <c r="G1036" s="185">
        <f t="shared" si="4"/>
        <v>0</v>
      </c>
      <c r="H1036" s="184"/>
      <c r="I1036" s="185">
        <f t="shared" si="5"/>
        <v>0</v>
      </c>
      <c r="J1036" s="184"/>
      <c r="K1036" s="185">
        <f t="shared" si="6"/>
        <v>0</v>
      </c>
      <c r="L1036" s="185">
        <v>21</v>
      </c>
      <c r="M1036" s="185">
        <f t="shared" si="7"/>
        <v>0</v>
      </c>
      <c r="N1036" s="183">
        <v>0</v>
      </c>
      <c r="O1036" s="183">
        <f t="shared" si="8"/>
        <v>0</v>
      </c>
      <c r="P1036" s="183">
        <v>0</v>
      </c>
      <c r="Q1036" s="183">
        <f t="shared" si="9"/>
        <v>0</v>
      </c>
      <c r="R1036" s="185"/>
      <c r="S1036" s="185" t="s">
        <v>297</v>
      </c>
      <c r="T1036" s="186" t="s">
        <v>280</v>
      </c>
      <c r="U1036" s="159">
        <v>0</v>
      </c>
      <c r="V1036" s="159">
        <f t="shared" si="10"/>
        <v>0</v>
      </c>
      <c r="W1036" s="159"/>
      <c r="X1036" s="159" t="s">
        <v>238</v>
      </c>
      <c r="Y1036" s="159" t="s">
        <v>281</v>
      </c>
      <c r="Z1036" s="148"/>
      <c r="AA1036" s="148"/>
      <c r="AB1036" s="148"/>
      <c r="AC1036" s="148"/>
      <c r="AD1036" s="148"/>
      <c r="AE1036" s="148"/>
      <c r="AF1036" s="148"/>
      <c r="AG1036" s="148" t="s">
        <v>316</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80">
        <v>240</v>
      </c>
      <c r="B1037" s="181" t="s">
        <v>1290</v>
      </c>
      <c r="C1037" s="189" t="s">
        <v>1291</v>
      </c>
      <c r="D1037" s="182" t="s">
        <v>1003</v>
      </c>
      <c r="E1037" s="183">
        <v>1</v>
      </c>
      <c r="F1037" s="184"/>
      <c r="G1037" s="185">
        <f t="shared" si="4"/>
        <v>0</v>
      </c>
      <c r="H1037" s="184"/>
      <c r="I1037" s="185">
        <f t="shared" si="5"/>
        <v>0</v>
      </c>
      <c r="J1037" s="184"/>
      <c r="K1037" s="185">
        <f t="shared" si="6"/>
        <v>0</v>
      </c>
      <c r="L1037" s="185">
        <v>21</v>
      </c>
      <c r="M1037" s="185">
        <f t="shared" si="7"/>
        <v>0</v>
      </c>
      <c r="N1037" s="183">
        <v>0</v>
      </c>
      <c r="O1037" s="183">
        <f t="shared" si="8"/>
        <v>0</v>
      </c>
      <c r="P1037" s="183">
        <v>0</v>
      </c>
      <c r="Q1037" s="183">
        <f t="shared" si="9"/>
        <v>0</v>
      </c>
      <c r="R1037" s="185"/>
      <c r="S1037" s="185" t="s">
        <v>297</v>
      </c>
      <c r="T1037" s="186" t="s">
        <v>280</v>
      </c>
      <c r="U1037" s="159">
        <v>0</v>
      </c>
      <c r="V1037" s="159">
        <f t="shared" si="10"/>
        <v>0</v>
      </c>
      <c r="W1037" s="159"/>
      <c r="X1037" s="159" t="s">
        <v>238</v>
      </c>
      <c r="Y1037" s="159" t="s">
        <v>281</v>
      </c>
      <c r="Z1037" s="148"/>
      <c r="AA1037" s="148"/>
      <c r="AB1037" s="148"/>
      <c r="AC1037" s="148"/>
      <c r="AD1037" s="148"/>
      <c r="AE1037" s="148"/>
      <c r="AF1037" s="148"/>
      <c r="AG1037" s="148" t="s">
        <v>316</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80">
        <v>241</v>
      </c>
      <c r="B1038" s="181" t="s">
        <v>1292</v>
      </c>
      <c r="C1038" s="189" t="s">
        <v>1293</v>
      </c>
      <c r="D1038" s="182" t="s">
        <v>1003</v>
      </c>
      <c r="E1038" s="183">
        <v>1</v>
      </c>
      <c r="F1038" s="184"/>
      <c r="G1038" s="185">
        <f t="shared" si="4"/>
        <v>0</v>
      </c>
      <c r="H1038" s="184"/>
      <c r="I1038" s="185">
        <f t="shared" si="5"/>
        <v>0</v>
      </c>
      <c r="J1038" s="184"/>
      <c r="K1038" s="185">
        <f t="shared" si="6"/>
        <v>0</v>
      </c>
      <c r="L1038" s="185">
        <v>21</v>
      </c>
      <c r="M1038" s="185">
        <f t="shared" si="7"/>
        <v>0</v>
      </c>
      <c r="N1038" s="183">
        <v>0</v>
      </c>
      <c r="O1038" s="183">
        <f t="shared" si="8"/>
        <v>0</v>
      </c>
      <c r="P1038" s="183">
        <v>0</v>
      </c>
      <c r="Q1038" s="183">
        <f t="shared" si="9"/>
        <v>0</v>
      </c>
      <c r="R1038" s="185"/>
      <c r="S1038" s="185" t="s">
        <v>297</v>
      </c>
      <c r="T1038" s="186" t="s">
        <v>280</v>
      </c>
      <c r="U1038" s="159">
        <v>0</v>
      </c>
      <c r="V1038" s="159">
        <f t="shared" si="10"/>
        <v>0</v>
      </c>
      <c r="W1038" s="159"/>
      <c r="X1038" s="159" t="s">
        <v>238</v>
      </c>
      <c r="Y1038" s="159" t="s">
        <v>281</v>
      </c>
      <c r="Z1038" s="148"/>
      <c r="AA1038" s="148"/>
      <c r="AB1038" s="148"/>
      <c r="AC1038" s="148"/>
      <c r="AD1038" s="148"/>
      <c r="AE1038" s="148"/>
      <c r="AF1038" s="148"/>
      <c r="AG1038" s="148" t="s">
        <v>316</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ht="22.5" outlineLevel="1" x14ac:dyDescent="0.2">
      <c r="A1039" s="180">
        <v>242</v>
      </c>
      <c r="B1039" s="181" t="s">
        <v>1294</v>
      </c>
      <c r="C1039" s="189" t="s">
        <v>1295</v>
      </c>
      <c r="D1039" s="182" t="s">
        <v>1003</v>
      </c>
      <c r="E1039" s="183">
        <v>1</v>
      </c>
      <c r="F1039" s="184"/>
      <c r="G1039" s="185">
        <f t="shared" si="4"/>
        <v>0</v>
      </c>
      <c r="H1039" s="184"/>
      <c r="I1039" s="185">
        <f t="shared" si="5"/>
        <v>0</v>
      </c>
      <c r="J1039" s="184"/>
      <c r="K1039" s="185">
        <f t="shared" si="6"/>
        <v>0</v>
      </c>
      <c r="L1039" s="185">
        <v>21</v>
      </c>
      <c r="M1039" s="185">
        <f t="shared" si="7"/>
        <v>0</v>
      </c>
      <c r="N1039" s="183">
        <v>0</v>
      </c>
      <c r="O1039" s="183">
        <f t="shared" si="8"/>
        <v>0</v>
      </c>
      <c r="P1039" s="183">
        <v>0</v>
      </c>
      <c r="Q1039" s="183">
        <f t="shared" si="9"/>
        <v>0</v>
      </c>
      <c r="R1039" s="185"/>
      <c r="S1039" s="185" t="s">
        <v>297</v>
      </c>
      <c r="T1039" s="186" t="s">
        <v>280</v>
      </c>
      <c r="U1039" s="159">
        <v>0</v>
      </c>
      <c r="V1039" s="159">
        <f t="shared" si="10"/>
        <v>0</v>
      </c>
      <c r="W1039" s="159"/>
      <c r="X1039" s="159" t="s">
        <v>238</v>
      </c>
      <c r="Y1039" s="159" t="s">
        <v>281</v>
      </c>
      <c r="Z1039" s="148"/>
      <c r="AA1039" s="148"/>
      <c r="AB1039" s="148"/>
      <c r="AC1039" s="148"/>
      <c r="AD1039" s="148"/>
      <c r="AE1039" s="148"/>
      <c r="AF1039" s="148"/>
      <c r="AG1039" s="148" t="s">
        <v>316</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x14ac:dyDescent="0.2">
      <c r="A1040" s="165" t="s">
        <v>274</v>
      </c>
      <c r="B1040" s="166" t="s">
        <v>234</v>
      </c>
      <c r="C1040" s="187" t="s">
        <v>235</v>
      </c>
      <c r="D1040" s="167"/>
      <c r="E1040" s="168"/>
      <c r="F1040" s="169"/>
      <c r="G1040" s="169">
        <f>SUMIF(AG1041:AG1098,"&lt;&gt;NOR",G1041:G1098)</f>
        <v>0</v>
      </c>
      <c r="H1040" s="169"/>
      <c r="I1040" s="169">
        <f>SUM(I1041:I1098)</f>
        <v>0</v>
      </c>
      <c r="J1040" s="169"/>
      <c r="K1040" s="169">
        <f>SUM(K1041:K1098)</f>
        <v>0</v>
      </c>
      <c r="L1040" s="169"/>
      <c r="M1040" s="169">
        <f>SUM(M1041:M1098)</f>
        <v>0</v>
      </c>
      <c r="N1040" s="168"/>
      <c r="O1040" s="168">
        <f>SUM(O1041:O1098)</f>
        <v>0</v>
      </c>
      <c r="P1040" s="168"/>
      <c r="Q1040" s="168">
        <f>SUM(Q1041:Q1098)</f>
        <v>0</v>
      </c>
      <c r="R1040" s="169"/>
      <c r="S1040" s="169"/>
      <c r="T1040" s="170"/>
      <c r="U1040" s="164"/>
      <c r="V1040" s="164">
        <f>SUM(V1041:V1098)</f>
        <v>1481.0399999999997</v>
      </c>
      <c r="W1040" s="164"/>
      <c r="X1040" s="164"/>
      <c r="Y1040" s="164"/>
      <c r="AG1040" t="s">
        <v>275</v>
      </c>
    </row>
    <row r="1041" spans="1:60" outlineLevel="1" x14ac:dyDescent="0.2">
      <c r="A1041" s="180">
        <v>243</v>
      </c>
      <c r="B1041" s="181" t="s">
        <v>1296</v>
      </c>
      <c r="C1041" s="189" t="s">
        <v>1297</v>
      </c>
      <c r="D1041" s="182" t="s">
        <v>458</v>
      </c>
      <c r="E1041" s="183">
        <v>2.2400000000000002</v>
      </c>
      <c r="F1041" s="184"/>
      <c r="G1041" s="185">
        <f>ROUND(E1041*F1041,2)</f>
        <v>0</v>
      </c>
      <c r="H1041" s="184"/>
      <c r="I1041" s="185">
        <f>ROUND(E1041*H1041,2)</f>
        <v>0</v>
      </c>
      <c r="J1041" s="184"/>
      <c r="K1041" s="185">
        <f>ROUND(E1041*J1041,2)</f>
        <v>0</v>
      </c>
      <c r="L1041" s="185">
        <v>21</v>
      </c>
      <c r="M1041" s="185">
        <f>G1041*(1+L1041/100)</f>
        <v>0</v>
      </c>
      <c r="N1041" s="183">
        <v>0</v>
      </c>
      <c r="O1041" s="183">
        <f>ROUND(E1041*N1041,2)</f>
        <v>0</v>
      </c>
      <c r="P1041" s="183">
        <v>0</v>
      </c>
      <c r="Q1041" s="183">
        <f>ROUND(E1041*P1041,2)</f>
        <v>0</v>
      </c>
      <c r="R1041" s="185" t="s">
        <v>841</v>
      </c>
      <c r="S1041" s="185" t="s">
        <v>279</v>
      </c>
      <c r="T1041" s="186" t="s">
        <v>279</v>
      </c>
      <c r="U1041" s="159">
        <v>0</v>
      </c>
      <c r="V1041" s="159">
        <f>ROUND(E1041*U1041,2)</f>
        <v>0</v>
      </c>
      <c r="W1041" s="159"/>
      <c r="X1041" s="159" t="s">
        <v>298</v>
      </c>
      <c r="Y1041" s="159" t="s">
        <v>281</v>
      </c>
      <c r="Z1041" s="148"/>
      <c r="AA1041" s="148"/>
      <c r="AB1041" s="148"/>
      <c r="AC1041" s="148"/>
      <c r="AD1041" s="148"/>
      <c r="AE1041" s="148"/>
      <c r="AF1041" s="148"/>
      <c r="AG1041" s="148" t="s">
        <v>299</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1" x14ac:dyDescent="0.2">
      <c r="A1042" s="172">
        <v>244</v>
      </c>
      <c r="B1042" s="173" t="s">
        <v>1298</v>
      </c>
      <c r="C1042" s="188" t="s">
        <v>1299</v>
      </c>
      <c r="D1042" s="174" t="s">
        <v>458</v>
      </c>
      <c r="E1042" s="175">
        <v>200.65770000000001</v>
      </c>
      <c r="F1042" s="176"/>
      <c r="G1042" s="177">
        <f>ROUND(E1042*F1042,2)</f>
        <v>0</v>
      </c>
      <c r="H1042" s="176"/>
      <c r="I1042" s="177">
        <f>ROUND(E1042*H1042,2)</f>
        <v>0</v>
      </c>
      <c r="J1042" s="176"/>
      <c r="K1042" s="177">
        <f>ROUND(E1042*J1042,2)</f>
        <v>0</v>
      </c>
      <c r="L1042" s="177">
        <v>21</v>
      </c>
      <c r="M1042" s="177">
        <f>G1042*(1+L1042/100)</f>
        <v>0</v>
      </c>
      <c r="N1042" s="175">
        <v>0</v>
      </c>
      <c r="O1042" s="175">
        <f>ROUND(E1042*N1042,2)</f>
        <v>0</v>
      </c>
      <c r="P1042" s="175">
        <v>0</v>
      </c>
      <c r="Q1042" s="175">
        <f>ROUND(E1042*P1042,2)</f>
        <v>0</v>
      </c>
      <c r="R1042" s="177" t="s">
        <v>1300</v>
      </c>
      <c r="S1042" s="177" t="s">
        <v>279</v>
      </c>
      <c r="T1042" s="178" t="s">
        <v>279</v>
      </c>
      <c r="U1042" s="159">
        <v>0.749</v>
      </c>
      <c r="V1042" s="159">
        <f>ROUND(E1042*U1042,2)</f>
        <v>150.29</v>
      </c>
      <c r="W1042" s="159"/>
      <c r="X1042" s="159" t="s">
        <v>1301</v>
      </c>
      <c r="Y1042" s="159" t="s">
        <v>281</v>
      </c>
      <c r="Z1042" s="148"/>
      <c r="AA1042" s="148"/>
      <c r="AB1042" s="148"/>
      <c r="AC1042" s="148"/>
      <c r="AD1042" s="148"/>
      <c r="AE1042" s="148"/>
      <c r="AF1042" s="148"/>
      <c r="AG1042" s="148" t="s">
        <v>1302</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ht="22.5" outlineLevel="2" x14ac:dyDescent="0.2">
      <c r="A1043" s="155"/>
      <c r="B1043" s="156"/>
      <c r="C1043" s="270" t="s">
        <v>1303</v>
      </c>
      <c r="D1043" s="271"/>
      <c r="E1043" s="271"/>
      <c r="F1043" s="271"/>
      <c r="G1043" s="271"/>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327</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79" t="str">
        <f>C1043</f>
        <v>s popřípadným nutným naložením do dopravního zařízení, s vyprázdněním dopravního zařízení na hromadu nebo do dopravního prostředku, vč. příplatku za každých dalších i započatých 3,5 m výšky nad 3,5 m,</v>
      </c>
      <c r="BB1043" s="148"/>
      <c r="BC1043" s="148"/>
      <c r="BD1043" s="148"/>
      <c r="BE1043" s="148"/>
      <c r="BF1043" s="148"/>
      <c r="BG1043" s="148"/>
      <c r="BH1043" s="148"/>
    </row>
    <row r="1044" spans="1:60" outlineLevel="2" x14ac:dyDescent="0.2">
      <c r="A1044" s="155"/>
      <c r="B1044" s="156"/>
      <c r="C1044" s="198" t="s">
        <v>1304</v>
      </c>
      <c r="D1044" s="193"/>
      <c r="E1044" s="194"/>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329</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x14ac:dyDescent="0.2">
      <c r="A1045" s="155"/>
      <c r="B1045" s="156"/>
      <c r="C1045" s="198" t="s">
        <v>1305</v>
      </c>
      <c r="D1045" s="193"/>
      <c r="E1045" s="194"/>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329</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3" x14ac:dyDescent="0.2">
      <c r="A1046" s="155"/>
      <c r="B1046" s="156"/>
      <c r="C1046" s="198" t="s">
        <v>1306</v>
      </c>
      <c r="D1046" s="193"/>
      <c r="E1046" s="194">
        <v>200.65770000000001</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329</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ht="22.5" outlineLevel="1" x14ac:dyDescent="0.2">
      <c r="A1047" s="172">
        <v>245</v>
      </c>
      <c r="B1047" s="173" t="s">
        <v>1307</v>
      </c>
      <c r="C1047" s="188" t="s">
        <v>1308</v>
      </c>
      <c r="D1047" s="174" t="s">
        <v>458</v>
      </c>
      <c r="E1047" s="175">
        <v>401.31540000000001</v>
      </c>
      <c r="F1047" s="176"/>
      <c r="G1047" s="177">
        <f>ROUND(E1047*F1047,2)</f>
        <v>0</v>
      </c>
      <c r="H1047" s="176"/>
      <c r="I1047" s="177">
        <f>ROUND(E1047*H1047,2)</f>
        <v>0</v>
      </c>
      <c r="J1047" s="176"/>
      <c r="K1047" s="177">
        <f>ROUND(E1047*J1047,2)</f>
        <v>0</v>
      </c>
      <c r="L1047" s="177">
        <v>21</v>
      </c>
      <c r="M1047" s="177">
        <f>G1047*(1+L1047/100)</f>
        <v>0</v>
      </c>
      <c r="N1047" s="175">
        <v>0</v>
      </c>
      <c r="O1047" s="175">
        <f>ROUND(E1047*N1047,2)</f>
        <v>0</v>
      </c>
      <c r="P1047" s="175">
        <v>0</v>
      </c>
      <c r="Q1047" s="175">
        <f>ROUND(E1047*P1047,2)</f>
        <v>0</v>
      </c>
      <c r="R1047" s="177" t="s">
        <v>1300</v>
      </c>
      <c r="S1047" s="177" t="s">
        <v>279</v>
      </c>
      <c r="T1047" s="178" t="s">
        <v>279</v>
      </c>
      <c r="U1047" s="159">
        <v>0.03</v>
      </c>
      <c r="V1047" s="159">
        <f>ROUND(E1047*U1047,2)</f>
        <v>12.04</v>
      </c>
      <c r="W1047" s="159"/>
      <c r="X1047" s="159" t="s">
        <v>1301</v>
      </c>
      <c r="Y1047" s="159" t="s">
        <v>281</v>
      </c>
      <c r="Z1047" s="148"/>
      <c r="AA1047" s="148"/>
      <c r="AB1047" s="148"/>
      <c r="AC1047" s="148"/>
      <c r="AD1047" s="148"/>
      <c r="AE1047" s="148"/>
      <c r="AF1047" s="148"/>
      <c r="AG1047" s="148" t="s">
        <v>1302</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ht="22.5" outlineLevel="2" x14ac:dyDescent="0.2">
      <c r="A1048" s="155"/>
      <c r="B1048" s="156"/>
      <c r="C1048" s="270" t="s">
        <v>1303</v>
      </c>
      <c r="D1048" s="271"/>
      <c r="E1048" s="271"/>
      <c r="F1048" s="271"/>
      <c r="G1048" s="271"/>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327</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79" t="str">
        <f>C1048</f>
        <v>s popřípadným nutným naložením do dopravního zařízení, s vyprázdněním dopravního zařízení na hromadu nebo do dopravního prostředku, vč. příplatku za každých dalších i započatých 3,5 m výšky nad 3,5 m,</v>
      </c>
      <c r="BB1048" s="148"/>
      <c r="BC1048" s="148"/>
      <c r="BD1048" s="148"/>
      <c r="BE1048" s="148"/>
      <c r="BF1048" s="148"/>
      <c r="BG1048" s="148"/>
      <c r="BH1048" s="148"/>
    </row>
    <row r="1049" spans="1:60" outlineLevel="2" x14ac:dyDescent="0.2">
      <c r="A1049" s="155"/>
      <c r="B1049" s="156"/>
      <c r="C1049" s="198" t="s">
        <v>1304</v>
      </c>
      <c r="D1049" s="193"/>
      <c r="E1049" s="194"/>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8"/>
      <c r="AA1049" s="148"/>
      <c r="AB1049" s="148"/>
      <c r="AC1049" s="148"/>
      <c r="AD1049" s="148"/>
      <c r="AE1049" s="148"/>
      <c r="AF1049" s="148"/>
      <c r="AG1049" s="148" t="s">
        <v>329</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3" x14ac:dyDescent="0.2">
      <c r="A1050" s="155"/>
      <c r="B1050" s="156"/>
      <c r="C1050" s="198" t="s">
        <v>1305</v>
      </c>
      <c r="D1050" s="193"/>
      <c r="E1050" s="194"/>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8"/>
      <c r="AA1050" s="148"/>
      <c r="AB1050" s="148"/>
      <c r="AC1050" s="148"/>
      <c r="AD1050" s="148"/>
      <c r="AE1050" s="148"/>
      <c r="AF1050" s="148"/>
      <c r="AG1050" s="148" t="s">
        <v>329</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3" x14ac:dyDescent="0.2">
      <c r="A1051" s="155"/>
      <c r="B1051" s="156"/>
      <c r="C1051" s="198" t="s">
        <v>1309</v>
      </c>
      <c r="D1051" s="193"/>
      <c r="E1051" s="194">
        <v>401.31540000000001</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329</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ht="22.5" outlineLevel="1" x14ac:dyDescent="0.2">
      <c r="A1052" s="172">
        <v>246</v>
      </c>
      <c r="B1052" s="173" t="s">
        <v>1310</v>
      </c>
      <c r="C1052" s="188" t="s">
        <v>1311</v>
      </c>
      <c r="D1052" s="174" t="s">
        <v>458</v>
      </c>
      <c r="E1052" s="175">
        <v>200.65770000000001</v>
      </c>
      <c r="F1052" s="176"/>
      <c r="G1052" s="177">
        <f>ROUND(E1052*F1052,2)</f>
        <v>0</v>
      </c>
      <c r="H1052" s="176"/>
      <c r="I1052" s="177">
        <f>ROUND(E1052*H1052,2)</f>
        <v>0</v>
      </c>
      <c r="J1052" s="176"/>
      <c r="K1052" s="177">
        <f>ROUND(E1052*J1052,2)</f>
        <v>0</v>
      </c>
      <c r="L1052" s="177">
        <v>21</v>
      </c>
      <c r="M1052" s="177">
        <f>G1052*(1+L1052/100)</f>
        <v>0</v>
      </c>
      <c r="N1052" s="175">
        <v>0</v>
      </c>
      <c r="O1052" s="175">
        <f>ROUND(E1052*N1052,2)</f>
        <v>0</v>
      </c>
      <c r="P1052" s="175">
        <v>0</v>
      </c>
      <c r="Q1052" s="175">
        <f>ROUND(E1052*P1052,2)</f>
        <v>0</v>
      </c>
      <c r="R1052" s="177" t="s">
        <v>546</v>
      </c>
      <c r="S1052" s="177" t="s">
        <v>279</v>
      </c>
      <c r="T1052" s="178" t="s">
        <v>279</v>
      </c>
      <c r="U1052" s="159">
        <v>0.27700000000000002</v>
      </c>
      <c r="V1052" s="159">
        <f>ROUND(E1052*U1052,2)</f>
        <v>55.58</v>
      </c>
      <c r="W1052" s="159"/>
      <c r="X1052" s="159" t="s">
        <v>1301</v>
      </c>
      <c r="Y1052" s="159" t="s">
        <v>281</v>
      </c>
      <c r="Z1052" s="148"/>
      <c r="AA1052" s="148"/>
      <c r="AB1052" s="148"/>
      <c r="AC1052" s="148"/>
      <c r="AD1052" s="148"/>
      <c r="AE1052" s="148"/>
      <c r="AF1052" s="148"/>
      <c r="AG1052" s="148" t="s">
        <v>1302</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2" x14ac:dyDescent="0.2">
      <c r="A1053" s="155"/>
      <c r="B1053" s="156"/>
      <c r="C1053" s="270" t="s">
        <v>1312</v>
      </c>
      <c r="D1053" s="271"/>
      <c r="E1053" s="271"/>
      <c r="F1053" s="271"/>
      <c r="G1053" s="271"/>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327</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2" x14ac:dyDescent="0.2">
      <c r="A1054" s="155"/>
      <c r="B1054" s="156"/>
      <c r="C1054" s="261" t="s">
        <v>1313</v>
      </c>
      <c r="D1054" s="262"/>
      <c r="E1054" s="262"/>
      <c r="F1054" s="262"/>
      <c r="G1054" s="262"/>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284</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3" x14ac:dyDescent="0.2">
      <c r="A1055" s="155"/>
      <c r="B1055" s="156"/>
      <c r="C1055" s="261" t="s">
        <v>1314</v>
      </c>
      <c r="D1055" s="262"/>
      <c r="E1055" s="262"/>
      <c r="F1055" s="262"/>
      <c r="G1055" s="262"/>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284</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ht="22.5" outlineLevel="3" x14ac:dyDescent="0.2">
      <c r="A1056" s="155"/>
      <c r="B1056" s="156"/>
      <c r="C1056" s="261" t="s">
        <v>1315</v>
      </c>
      <c r="D1056" s="262"/>
      <c r="E1056" s="262"/>
      <c r="F1056" s="262"/>
      <c r="G1056" s="262"/>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284</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79" t="str">
        <f>C1056</f>
        <v>- při vodorovné dopravě po vodě : vyložení na hromady na suchu nebo na přeložení na dopravní prostředek na suchu do 15 m vodorovně a současně do 4 m svisle,</v>
      </c>
      <c r="BB1056" s="148"/>
      <c r="BC1056" s="148"/>
      <c r="BD1056" s="148"/>
      <c r="BE1056" s="148"/>
      <c r="BF1056" s="148"/>
      <c r="BG1056" s="148"/>
      <c r="BH1056" s="148"/>
    </row>
    <row r="1057" spans="1:60" outlineLevel="3" x14ac:dyDescent="0.2">
      <c r="A1057" s="155"/>
      <c r="B1057" s="156"/>
      <c r="C1057" s="261" t="s">
        <v>1316</v>
      </c>
      <c r="D1057" s="262"/>
      <c r="E1057" s="262"/>
      <c r="F1057" s="262"/>
      <c r="G1057" s="262"/>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284</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198" t="s">
        <v>1304</v>
      </c>
      <c r="D1058" s="193"/>
      <c r="E1058" s="194"/>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329</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x14ac:dyDescent="0.2">
      <c r="A1059" s="155"/>
      <c r="B1059" s="156"/>
      <c r="C1059" s="198" t="s">
        <v>1305</v>
      </c>
      <c r="D1059" s="193"/>
      <c r="E1059" s="194"/>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8"/>
      <c r="AA1059" s="148"/>
      <c r="AB1059" s="148"/>
      <c r="AC1059" s="148"/>
      <c r="AD1059" s="148"/>
      <c r="AE1059" s="148"/>
      <c r="AF1059" s="148"/>
      <c r="AG1059" s="148" t="s">
        <v>329</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3" x14ac:dyDescent="0.2">
      <c r="A1060" s="155"/>
      <c r="B1060" s="156"/>
      <c r="C1060" s="198" t="s">
        <v>1306</v>
      </c>
      <c r="D1060" s="193"/>
      <c r="E1060" s="194">
        <v>200.65770000000001</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329</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22.5" outlineLevel="1" x14ac:dyDescent="0.2">
      <c r="A1061" s="172">
        <v>247</v>
      </c>
      <c r="B1061" s="173" t="s">
        <v>1317</v>
      </c>
      <c r="C1061" s="188" t="s">
        <v>1318</v>
      </c>
      <c r="D1061" s="174" t="s">
        <v>458</v>
      </c>
      <c r="E1061" s="175">
        <v>200.65770000000001</v>
      </c>
      <c r="F1061" s="176"/>
      <c r="G1061" s="177">
        <f>ROUND(E1061*F1061,2)</f>
        <v>0</v>
      </c>
      <c r="H1061" s="176"/>
      <c r="I1061" s="177">
        <f>ROUND(E1061*H1061,2)</f>
        <v>0</v>
      </c>
      <c r="J1061" s="176"/>
      <c r="K1061" s="177">
        <f>ROUND(E1061*J1061,2)</f>
        <v>0</v>
      </c>
      <c r="L1061" s="177">
        <v>21</v>
      </c>
      <c r="M1061" s="177">
        <f>G1061*(1+L1061/100)</f>
        <v>0</v>
      </c>
      <c r="N1061" s="175">
        <v>0</v>
      </c>
      <c r="O1061" s="175">
        <f>ROUND(E1061*N1061,2)</f>
        <v>0</v>
      </c>
      <c r="P1061" s="175">
        <v>0</v>
      </c>
      <c r="Q1061" s="175">
        <f>ROUND(E1061*P1061,2)</f>
        <v>0</v>
      </c>
      <c r="R1061" s="177" t="s">
        <v>426</v>
      </c>
      <c r="S1061" s="177" t="s">
        <v>279</v>
      </c>
      <c r="T1061" s="178" t="s">
        <v>279</v>
      </c>
      <c r="U1061" s="159">
        <v>1.8160000000000001</v>
      </c>
      <c r="V1061" s="159">
        <f>ROUND(E1061*U1061,2)</f>
        <v>364.39</v>
      </c>
      <c r="W1061" s="159"/>
      <c r="X1061" s="159" t="s">
        <v>1301</v>
      </c>
      <c r="Y1061" s="159" t="s">
        <v>281</v>
      </c>
      <c r="Z1061" s="148"/>
      <c r="AA1061" s="148"/>
      <c r="AB1061" s="148"/>
      <c r="AC1061" s="148"/>
      <c r="AD1061" s="148"/>
      <c r="AE1061" s="148"/>
      <c r="AF1061" s="148"/>
      <c r="AG1061" s="148" t="s">
        <v>1302</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2" x14ac:dyDescent="0.2">
      <c r="A1062" s="155"/>
      <c r="B1062" s="156"/>
      <c r="C1062" s="270" t="s">
        <v>1319</v>
      </c>
      <c r="D1062" s="271"/>
      <c r="E1062" s="271"/>
      <c r="F1062" s="271"/>
      <c r="G1062" s="271"/>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327</v>
      </c>
      <c r="AH1062" s="148"/>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79" t="str">
        <f>C1062</f>
        <v>nebo vybouraných hmot nošením nebo přehazováním k místu nakládky přístupnému normálním dopravním prostředkům,</v>
      </c>
      <c r="BB1062" s="148"/>
      <c r="BC1062" s="148"/>
      <c r="BD1062" s="148"/>
      <c r="BE1062" s="148"/>
      <c r="BF1062" s="148"/>
      <c r="BG1062" s="148"/>
      <c r="BH1062" s="148"/>
    </row>
    <row r="1063" spans="1:60" ht="22.5" outlineLevel="2" x14ac:dyDescent="0.2">
      <c r="A1063" s="155"/>
      <c r="B1063" s="156"/>
      <c r="C1063" s="261" t="s">
        <v>1320</v>
      </c>
      <c r="D1063" s="262"/>
      <c r="E1063" s="262"/>
      <c r="F1063" s="262"/>
      <c r="G1063" s="262"/>
      <c r="H1063" s="159"/>
      <c r="I1063" s="159"/>
      <c r="J1063" s="159"/>
      <c r="K1063" s="159"/>
      <c r="L1063" s="159"/>
      <c r="M1063" s="159"/>
      <c r="N1063" s="158"/>
      <c r="O1063" s="158"/>
      <c r="P1063" s="158"/>
      <c r="Q1063" s="158"/>
      <c r="R1063" s="159"/>
      <c r="S1063" s="159"/>
      <c r="T1063" s="159"/>
      <c r="U1063" s="159"/>
      <c r="V1063" s="159"/>
      <c r="W1063" s="159"/>
      <c r="X1063" s="159"/>
      <c r="Y1063" s="159"/>
      <c r="Z1063" s="148"/>
      <c r="AA1063" s="148"/>
      <c r="AB1063" s="148"/>
      <c r="AC1063" s="148"/>
      <c r="AD1063" s="148"/>
      <c r="AE1063" s="148"/>
      <c r="AF1063" s="148"/>
      <c r="AG1063" s="148" t="s">
        <v>284</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79" t="str">
        <f>C1063</f>
        <v>S naložením suti nebo vybouraných hmot do dopravního prostředku a na jejich vyložením, popřípadě přeložením na normální dopravní prostředek.</v>
      </c>
      <c r="BB1063" s="148"/>
      <c r="BC1063" s="148"/>
      <c r="BD1063" s="148"/>
      <c r="BE1063" s="148"/>
      <c r="BF1063" s="148"/>
      <c r="BG1063" s="148"/>
      <c r="BH1063" s="148"/>
    </row>
    <row r="1064" spans="1:60" outlineLevel="2" x14ac:dyDescent="0.2">
      <c r="A1064" s="155"/>
      <c r="B1064" s="156"/>
      <c r="C1064" s="198" t="s">
        <v>1304</v>
      </c>
      <c r="D1064" s="193"/>
      <c r="E1064" s="194"/>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329</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3" x14ac:dyDescent="0.2">
      <c r="A1065" s="155"/>
      <c r="B1065" s="156"/>
      <c r="C1065" s="198" t="s">
        <v>1305</v>
      </c>
      <c r="D1065" s="193"/>
      <c r="E1065" s="194"/>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329</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3" x14ac:dyDescent="0.2">
      <c r="A1066" s="155"/>
      <c r="B1066" s="156"/>
      <c r="C1066" s="198" t="s">
        <v>1306</v>
      </c>
      <c r="D1066" s="193"/>
      <c r="E1066" s="194">
        <v>200.65770000000001</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329</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72">
        <v>248</v>
      </c>
      <c r="B1067" s="173" t="s">
        <v>1321</v>
      </c>
      <c r="C1067" s="188" t="s">
        <v>1322</v>
      </c>
      <c r="D1067" s="174" t="s">
        <v>458</v>
      </c>
      <c r="E1067" s="175">
        <v>200.65770000000001</v>
      </c>
      <c r="F1067" s="176"/>
      <c r="G1067" s="177">
        <f>ROUND(E1067*F1067,2)</f>
        <v>0</v>
      </c>
      <c r="H1067" s="176"/>
      <c r="I1067" s="177">
        <f>ROUND(E1067*H1067,2)</f>
        <v>0</v>
      </c>
      <c r="J1067" s="176"/>
      <c r="K1067" s="177">
        <f>ROUND(E1067*J1067,2)</f>
        <v>0</v>
      </c>
      <c r="L1067" s="177">
        <v>21</v>
      </c>
      <c r="M1067" s="177">
        <f>G1067*(1+L1067/100)</f>
        <v>0</v>
      </c>
      <c r="N1067" s="175">
        <v>0</v>
      </c>
      <c r="O1067" s="175">
        <f>ROUND(E1067*N1067,2)</f>
        <v>0</v>
      </c>
      <c r="P1067" s="175">
        <v>0</v>
      </c>
      <c r="Q1067" s="175">
        <f>ROUND(E1067*P1067,2)</f>
        <v>0</v>
      </c>
      <c r="R1067" s="177" t="s">
        <v>841</v>
      </c>
      <c r="S1067" s="177" t="s">
        <v>279</v>
      </c>
      <c r="T1067" s="178" t="s">
        <v>279</v>
      </c>
      <c r="U1067" s="159">
        <v>0.49</v>
      </c>
      <c r="V1067" s="159">
        <f>ROUND(E1067*U1067,2)</f>
        <v>98.32</v>
      </c>
      <c r="W1067" s="159"/>
      <c r="X1067" s="159" t="s">
        <v>1301</v>
      </c>
      <c r="Y1067" s="159" t="s">
        <v>281</v>
      </c>
      <c r="Z1067" s="148"/>
      <c r="AA1067" s="148"/>
      <c r="AB1067" s="148"/>
      <c r="AC1067" s="148"/>
      <c r="AD1067" s="148"/>
      <c r="AE1067" s="148"/>
      <c r="AF1067" s="148"/>
      <c r="AG1067" s="148" t="s">
        <v>1302</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259" t="s">
        <v>1323</v>
      </c>
      <c r="D1068" s="260"/>
      <c r="E1068" s="260"/>
      <c r="F1068" s="260"/>
      <c r="G1068" s="260"/>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284</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2" x14ac:dyDescent="0.2">
      <c r="A1069" s="155"/>
      <c r="B1069" s="156"/>
      <c r="C1069" s="198" t="s">
        <v>1304</v>
      </c>
      <c r="D1069" s="193"/>
      <c r="E1069" s="194"/>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329</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3" x14ac:dyDescent="0.2">
      <c r="A1070" s="155"/>
      <c r="B1070" s="156"/>
      <c r="C1070" s="198" t="s">
        <v>1305</v>
      </c>
      <c r="D1070" s="193"/>
      <c r="E1070" s="194"/>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8"/>
      <c r="AA1070" s="148"/>
      <c r="AB1070" s="148"/>
      <c r="AC1070" s="148"/>
      <c r="AD1070" s="148"/>
      <c r="AE1070" s="148"/>
      <c r="AF1070" s="148"/>
      <c r="AG1070" s="148" t="s">
        <v>329</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3" x14ac:dyDescent="0.2">
      <c r="A1071" s="155"/>
      <c r="B1071" s="156"/>
      <c r="C1071" s="198" t="s">
        <v>1306</v>
      </c>
      <c r="D1071" s="193"/>
      <c r="E1071" s="194">
        <v>200.65770000000001</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329</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72">
        <v>249</v>
      </c>
      <c r="B1072" s="173" t="s">
        <v>1324</v>
      </c>
      <c r="C1072" s="188" t="s">
        <v>1325</v>
      </c>
      <c r="D1072" s="174" t="s">
        <v>458</v>
      </c>
      <c r="E1072" s="175">
        <v>5819.0733300000002</v>
      </c>
      <c r="F1072" s="176"/>
      <c r="G1072" s="177">
        <f>ROUND(E1072*F1072,2)</f>
        <v>0</v>
      </c>
      <c r="H1072" s="176"/>
      <c r="I1072" s="177">
        <f>ROUND(E1072*H1072,2)</f>
        <v>0</v>
      </c>
      <c r="J1072" s="176"/>
      <c r="K1072" s="177">
        <f>ROUND(E1072*J1072,2)</f>
        <v>0</v>
      </c>
      <c r="L1072" s="177">
        <v>21</v>
      </c>
      <c r="M1072" s="177">
        <f>G1072*(1+L1072/100)</f>
        <v>0</v>
      </c>
      <c r="N1072" s="175">
        <v>0</v>
      </c>
      <c r="O1072" s="175">
        <f>ROUND(E1072*N1072,2)</f>
        <v>0</v>
      </c>
      <c r="P1072" s="175">
        <v>0</v>
      </c>
      <c r="Q1072" s="175">
        <f>ROUND(E1072*P1072,2)</f>
        <v>0</v>
      </c>
      <c r="R1072" s="177" t="s">
        <v>841</v>
      </c>
      <c r="S1072" s="177" t="s">
        <v>279</v>
      </c>
      <c r="T1072" s="178" t="s">
        <v>279</v>
      </c>
      <c r="U1072" s="159">
        <v>0</v>
      </c>
      <c r="V1072" s="159">
        <f>ROUND(E1072*U1072,2)</f>
        <v>0</v>
      </c>
      <c r="W1072" s="159"/>
      <c r="X1072" s="159" t="s">
        <v>1301</v>
      </c>
      <c r="Y1072" s="159" t="s">
        <v>281</v>
      </c>
      <c r="Z1072" s="148"/>
      <c r="AA1072" s="148"/>
      <c r="AB1072" s="148"/>
      <c r="AC1072" s="148"/>
      <c r="AD1072" s="148"/>
      <c r="AE1072" s="148"/>
      <c r="AF1072" s="148"/>
      <c r="AG1072" s="148" t="s">
        <v>1302</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198" t="s">
        <v>1304</v>
      </c>
      <c r="D1073" s="193"/>
      <c r="E1073" s="194"/>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329</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3" x14ac:dyDescent="0.2">
      <c r="A1074" s="155"/>
      <c r="B1074" s="156"/>
      <c r="C1074" s="198" t="s">
        <v>1305</v>
      </c>
      <c r="D1074" s="193"/>
      <c r="E1074" s="194"/>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329</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3" x14ac:dyDescent="0.2">
      <c r="A1075" s="155"/>
      <c r="B1075" s="156"/>
      <c r="C1075" s="198" t="s">
        <v>1326</v>
      </c>
      <c r="D1075" s="193"/>
      <c r="E1075" s="194">
        <v>5819.0733300000002</v>
      </c>
      <c r="F1075" s="159"/>
      <c r="G1075" s="159"/>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329</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72">
        <v>250</v>
      </c>
      <c r="B1076" s="173" t="s">
        <v>1327</v>
      </c>
      <c r="C1076" s="188" t="s">
        <v>1328</v>
      </c>
      <c r="D1076" s="174" t="s">
        <v>458</v>
      </c>
      <c r="E1076" s="175">
        <v>200.65770000000001</v>
      </c>
      <c r="F1076" s="176"/>
      <c r="G1076" s="177">
        <f>ROUND(E1076*F1076,2)</f>
        <v>0</v>
      </c>
      <c r="H1076" s="176"/>
      <c r="I1076" s="177">
        <f>ROUND(E1076*H1076,2)</f>
        <v>0</v>
      </c>
      <c r="J1076" s="176"/>
      <c r="K1076" s="177">
        <f>ROUND(E1076*J1076,2)</f>
        <v>0</v>
      </c>
      <c r="L1076" s="177">
        <v>21</v>
      </c>
      <c r="M1076" s="177">
        <f>G1076*(1+L1076/100)</f>
        <v>0</v>
      </c>
      <c r="N1076" s="175">
        <v>0</v>
      </c>
      <c r="O1076" s="175">
        <f>ROUND(E1076*N1076,2)</f>
        <v>0</v>
      </c>
      <c r="P1076" s="175">
        <v>0</v>
      </c>
      <c r="Q1076" s="175">
        <f>ROUND(E1076*P1076,2)</f>
        <v>0</v>
      </c>
      <c r="R1076" s="177" t="s">
        <v>841</v>
      </c>
      <c r="S1076" s="177" t="s">
        <v>279</v>
      </c>
      <c r="T1076" s="178" t="s">
        <v>279</v>
      </c>
      <c r="U1076" s="159">
        <v>0.94199999999999995</v>
      </c>
      <c r="V1076" s="159">
        <f>ROUND(E1076*U1076,2)</f>
        <v>189.02</v>
      </c>
      <c r="W1076" s="159"/>
      <c r="X1076" s="159" t="s">
        <v>1301</v>
      </c>
      <c r="Y1076" s="159" t="s">
        <v>281</v>
      </c>
      <c r="Z1076" s="148"/>
      <c r="AA1076" s="148"/>
      <c r="AB1076" s="148"/>
      <c r="AC1076" s="148"/>
      <c r="AD1076" s="148"/>
      <c r="AE1076" s="148"/>
      <c r="AF1076" s="148"/>
      <c r="AG1076" s="148" t="s">
        <v>1302</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2" x14ac:dyDescent="0.2">
      <c r="A1077" s="155"/>
      <c r="B1077" s="156"/>
      <c r="C1077" s="198" t="s">
        <v>1304</v>
      </c>
      <c r="D1077" s="193"/>
      <c r="E1077" s="194"/>
      <c r="F1077" s="159"/>
      <c r="G1077" s="159"/>
      <c r="H1077" s="159"/>
      <c r="I1077" s="159"/>
      <c r="J1077" s="159"/>
      <c r="K1077" s="159"/>
      <c r="L1077" s="159"/>
      <c r="M1077" s="159"/>
      <c r="N1077" s="158"/>
      <c r="O1077" s="158"/>
      <c r="P1077" s="158"/>
      <c r="Q1077" s="158"/>
      <c r="R1077" s="159"/>
      <c r="S1077" s="159"/>
      <c r="T1077" s="159"/>
      <c r="U1077" s="159"/>
      <c r="V1077" s="159"/>
      <c r="W1077" s="159"/>
      <c r="X1077" s="159"/>
      <c r="Y1077" s="159"/>
      <c r="Z1077" s="148"/>
      <c r="AA1077" s="148"/>
      <c r="AB1077" s="148"/>
      <c r="AC1077" s="148"/>
      <c r="AD1077" s="148"/>
      <c r="AE1077" s="148"/>
      <c r="AF1077" s="148"/>
      <c r="AG1077" s="148" t="s">
        <v>329</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3" x14ac:dyDescent="0.2">
      <c r="A1078" s="155"/>
      <c r="B1078" s="156"/>
      <c r="C1078" s="198" t="s">
        <v>1305</v>
      </c>
      <c r="D1078" s="193"/>
      <c r="E1078" s="194"/>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329</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3" x14ac:dyDescent="0.2">
      <c r="A1079" s="155"/>
      <c r="B1079" s="156"/>
      <c r="C1079" s="198" t="s">
        <v>1306</v>
      </c>
      <c r="D1079" s="193"/>
      <c r="E1079" s="194">
        <v>200.65770000000001</v>
      </c>
      <c r="F1079" s="159"/>
      <c r="G1079" s="159"/>
      <c r="H1079" s="159"/>
      <c r="I1079" s="159"/>
      <c r="J1079" s="159"/>
      <c r="K1079" s="159"/>
      <c r="L1079" s="159"/>
      <c r="M1079" s="159"/>
      <c r="N1079" s="158"/>
      <c r="O1079" s="158"/>
      <c r="P1079" s="158"/>
      <c r="Q1079" s="158"/>
      <c r="R1079" s="159"/>
      <c r="S1079" s="159"/>
      <c r="T1079" s="159"/>
      <c r="U1079" s="159"/>
      <c r="V1079" s="159"/>
      <c r="W1079" s="159"/>
      <c r="X1079" s="159"/>
      <c r="Y1079" s="159"/>
      <c r="Z1079" s="148"/>
      <c r="AA1079" s="148"/>
      <c r="AB1079" s="148"/>
      <c r="AC1079" s="148"/>
      <c r="AD1079" s="148"/>
      <c r="AE1079" s="148"/>
      <c r="AF1079" s="148"/>
      <c r="AG1079" s="148" t="s">
        <v>329</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ht="22.5" outlineLevel="1" x14ac:dyDescent="0.2">
      <c r="A1080" s="172">
        <v>251</v>
      </c>
      <c r="B1080" s="173" t="s">
        <v>1329</v>
      </c>
      <c r="C1080" s="188" t="s">
        <v>1330</v>
      </c>
      <c r="D1080" s="174" t="s">
        <v>458</v>
      </c>
      <c r="E1080" s="175">
        <v>3009.8655199999998</v>
      </c>
      <c r="F1080" s="176"/>
      <c r="G1080" s="177">
        <f>ROUND(E1080*F1080,2)</f>
        <v>0</v>
      </c>
      <c r="H1080" s="176"/>
      <c r="I1080" s="177">
        <f>ROUND(E1080*H1080,2)</f>
        <v>0</v>
      </c>
      <c r="J1080" s="176"/>
      <c r="K1080" s="177">
        <f>ROUND(E1080*J1080,2)</f>
        <v>0</v>
      </c>
      <c r="L1080" s="177">
        <v>21</v>
      </c>
      <c r="M1080" s="177">
        <f>G1080*(1+L1080/100)</f>
        <v>0</v>
      </c>
      <c r="N1080" s="175">
        <v>0</v>
      </c>
      <c r="O1080" s="175">
        <f>ROUND(E1080*N1080,2)</f>
        <v>0</v>
      </c>
      <c r="P1080" s="175">
        <v>0</v>
      </c>
      <c r="Q1080" s="175">
        <f>ROUND(E1080*P1080,2)</f>
        <v>0</v>
      </c>
      <c r="R1080" s="177" t="s">
        <v>841</v>
      </c>
      <c r="S1080" s="177" t="s">
        <v>279</v>
      </c>
      <c r="T1080" s="178" t="s">
        <v>279</v>
      </c>
      <c r="U1080" s="159">
        <v>0.105</v>
      </c>
      <c r="V1080" s="159">
        <f>ROUND(E1080*U1080,2)</f>
        <v>316.04000000000002</v>
      </c>
      <c r="W1080" s="159"/>
      <c r="X1080" s="159" t="s">
        <v>1301</v>
      </c>
      <c r="Y1080" s="159" t="s">
        <v>281</v>
      </c>
      <c r="Z1080" s="148"/>
      <c r="AA1080" s="148"/>
      <c r="AB1080" s="148"/>
      <c r="AC1080" s="148"/>
      <c r="AD1080" s="148"/>
      <c r="AE1080" s="148"/>
      <c r="AF1080" s="148"/>
      <c r="AG1080" s="148" t="s">
        <v>1302</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198" t="s">
        <v>1304</v>
      </c>
      <c r="D1081" s="193"/>
      <c r="E1081" s="194"/>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329</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3" x14ac:dyDescent="0.2">
      <c r="A1082" s="155"/>
      <c r="B1082" s="156"/>
      <c r="C1082" s="198" t="s">
        <v>1305</v>
      </c>
      <c r="D1082" s="193"/>
      <c r="E1082" s="194"/>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329</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3" x14ac:dyDescent="0.2">
      <c r="A1083" s="155"/>
      <c r="B1083" s="156"/>
      <c r="C1083" s="198" t="s">
        <v>1331</v>
      </c>
      <c r="D1083" s="193"/>
      <c r="E1083" s="194">
        <v>3009.8655199999998</v>
      </c>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8"/>
      <c r="AA1083" s="148"/>
      <c r="AB1083" s="148"/>
      <c r="AC1083" s="148"/>
      <c r="AD1083" s="148"/>
      <c r="AE1083" s="148"/>
      <c r="AF1083" s="148"/>
      <c r="AG1083" s="148" t="s">
        <v>329</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72">
        <v>252</v>
      </c>
      <c r="B1084" s="173" t="s">
        <v>1332</v>
      </c>
      <c r="C1084" s="188" t="s">
        <v>1333</v>
      </c>
      <c r="D1084" s="174" t="s">
        <v>458</v>
      </c>
      <c r="E1084" s="175">
        <v>200.65770000000001</v>
      </c>
      <c r="F1084" s="176"/>
      <c r="G1084" s="177">
        <f>ROUND(E1084*F1084,2)</f>
        <v>0</v>
      </c>
      <c r="H1084" s="176"/>
      <c r="I1084" s="177">
        <f>ROUND(E1084*H1084,2)</f>
        <v>0</v>
      </c>
      <c r="J1084" s="176"/>
      <c r="K1084" s="177">
        <f>ROUND(E1084*J1084,2)</f>
        <v>0</v>
      </c>
      <c r="L1084" s="177">
        <v>21</v>
      </c>
      <c r="M1084" s="177">
        <f>G1084*(1+L1084/100)</f>
        <v>0</v>
      </c>
      <c r="N1084" s="175">
        <v>0</v>
      </c>
      <c r="O1084" s="175">
        <f>ROUND(E1084*N1084,2)</f>
        <v>0</v>
      </c>
      <c r="P1084" s="175">
        <v>0</v>
      </c>
      <c r="Q1084" s="175">
        <f>ROUND(E1084*P1084,2)</f>
        <v>0</v>
      </c>
      <c r="R1084" s="177" t="s">
        <v>841</v>
      </c>
      <c r="S1084" s="177" t="s">
        <v>279</v>
      </c>
      <c r="T1084" s="178" t="s">
        <v>279</v>
      </c>
      <c r="U1084" s="159">
        <v>0</v>
      </c>
      <c r="V1084" s="159">
        <f>ROUND(E1084*U1084,2)</f>
        <v>0</v>
      </c>
      <c r="W1084" s="159"/>
      <c r="X1084" s="159" t="s">
        <v>1301</v>
      </c>
      <c r="Y1084" s="159" t="s">
        <v>281</v>
      </c>
      <c r="Z1084" s="148"/>
      <c r="AA1084" s="148"/>
      <c r="AB1084" s="148"/>
      <c r="AC1084" s="148"/>
      <c r="AD1084" s="148"/>
      <c r="AE1084" s="148"/>
      <c r="AF1084" s="148"/>
      <c r="AG1084" s="148" t="s">
        <v>1302</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198" t="s">
        <v>1304</v>
      </c>
      <c r="D1085" s="193"/>
      <c r="E1085" s="194"/>
      <c r="F1085" s="159"/>
      <c r="G1085" s="159"/>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329</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3" x14ac:dyDescent="0.2">
      <c r="A1086" s="155"/>
      <c r="B1086" s="156"/>
      <c r="C1086" s="198" t="s">
        <v>1305</v>
      </c>
      <c r="D1086" s="193"/>
      <c r="E1086" s="194"/>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329</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3" x14ac:dyDescent="0.2">
      <c r="A1087" s="155"/>
      <c r="B1087" s="156"/>
      <c r="C1087" s="198" t="s">
        <v>1306</v>
      </c>
      <c r="D1087" s="193"/>
      <c r="E1087" s="194">
        <v>200.65770000000001</v>
      </c>
      <c r="F1087" s="159"/>
      <c r="G1087" s="159"/>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329</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ht="22.5" outlineLevel="1" x14ac:dyDescent="0.2">
      <c r="A1088" s="172">
        <v>253</v>
      </c>
      <c r="B1088" s="173" t="s">
        <v>1334</v>
      </c>
      <c r="C1088" s="188" t="s">
        <v>1335</v>
      </c>
      <c r="D1088" s="174" t="s">
        <v>458</v>
      </c>
      <c r="E1088" s="175">
        <v>200.65770000000001</v>
      </c>
      <c r="F1088" s="176"/>
      <c r="G1088" s="177">
        <f>ROUND(E1088*F1088,2)</f>
        <v>0</v>
      </c>
      <c r="H1088" s="176"/>
      <c r="I1088" s="177">
        <f>ROUND(E1088*H1088,2)</f>
        <v>0</v>
      </c>
      <c r="J1088" s="176"/>
      <c r="K1088" s="177">
        <f>ROUND(E1088*J1088,2)</f>
        <v>0</v>
      </c>
      <c r="L1088" s="177">
        <v>21</v>
      </c>
      <c r="M1088" s="177">
        <f>G1088*(1+L1088/100)</f>
        <v>0</v>
      </c>
      <c r="N1088" s="175">
        <v>0</v>
      </c>
      <c r="O1088" s="175">
        <f>ROUND(E1088*N1088,2)</f>
        <v>0</v>
      </c>
      <c r="P1088" s="175">
        <v>0</v>
      </c>
      <c r="Q1088" s="175">
        <f>ROUND(E1088*P1088,2)</f>
        <v>0</v>
      </c>
      <c r="R1088" s="177" t="s">
        <v>426</v>
      </c>
      <c r="S1088" s="177" t="s">
        <v>279</v>
      </c>
      <c r="T1088" s="178" t="s">
        <v>279</v>
      </c>
      <c r="U1088" s="159">
        <v>0.752</v>
      </c>
      <c r="V1088" s="159">
        <f>ROUND(E1088*U1088,2)</f>
        <v>150.88999999999999</v>
      </c>
      <c r="W1088" s="159"/>
      <c r="X1088" s="159" t="s">
        <v>1301</v>
      </c>
      <c r="Y1088" s="159" t="s">
        <v>281</v>
      </c>
      <c r="Z1088" s="148"/>
      <c r="AA1088" s="148"/>
      <c r="AB1088" s="148"/>
      <c r="AC1088" s="148"/>
      <c r="AD1088" s="148"/>
      <c r="AE1088" s="148"/>
      <c r="AF1088" s="148"/>
      <c r="AG1088" s="148" t="s">
        <v>1302</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2" x14ac:dyDescent="0.2">
      <c r="A1089" s="155"/>
      <c r="B1089" s="156"/>
      <c r="C1089" s="270" t="s">
        <v>1336</v>
      </c>
      <c r="D1089" s="271"/>
      <c r="E1089" s="271"/>
      <c r="F1089" s="271"/>
      <c r="G1089" s="271"/>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327</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79" t="str">
        <f>C1089</f>
        <v>nebo vybouraných hmot nošením nebo přehazováním k místu nakládky přístupnému normálním dopravním prostředkům do 10 m,</v>
      </c>
      <c r="BB1089" s="148"/>
      <c r="BC1089" s="148"/>
      <c r="BD1089" s="148"/>
      <c r="BE1089" s="148"/>
      <c r="BF1089" s="148"/>
      <c r="BG1089" s="148"/>
      <c r="BH1089" s="148"/>
    </row>
    <row r="1090" spans="1:60" ht="22.5" outlineLevel="2" x14ac:dyDescent="0.2">
      <c r="A1090" s="155"/>
      <c r="B1090" s="156"/>
      <c r="C1090" s="261" t="s">
        <v>1320</v>
      </c>
      <c r="D1090" s="262"/>
      <c r="E1090" s="262"/>
      <c r="F1090" s="262"/>
      <c r="G1090" s="262"/>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284</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79" t="str">
        <f>C1090</f>
        <v>S naložením suti nebo vybouraných hmot do dopravního prostředku a na jejich vyložením, popřípadě přeložením na normální dopravní prostředek.</v>
      </c>
      <c r="BB1090" s="148"/>
      <c r="BC1090" s="148"/>
      <c r="BD1090" s="148"/>
      <c r="BE1090" s="148"/>
      <c r="BF1090" s="148"/>
      <c r="BG1090" s="148"/>
      <c r="BH1090" s="148"/>
    </row>
    <row r="1091" spans="1:60" outlineLevel="2" x14ac:dyDescent="0.2">
      <c r="A1091" s="155"/>
      <c r="B1091" s="156"/>
      <c r="C1091" s="198" t="s">
        <v>1304</v>
      </c>
      <c r="D1091" s="193"/>
      <c r="E1091" s="194"/>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329</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198" t="s">
        <v>1305</v>
      </c>
      <c r="D1092" s="193"/>
      <c r="E1092" s="194"/>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329</v>
      </c>
      <c r="AH1092" s="148">
        <v>0</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3" x14ac:dyDescent="0.2">
      <c r="A1093" s="155"/>
      <c r="B1093" s="156"/>
      <c r="C1093" s="198" t="s">
        <v>1306</v>
      </c>
      <c r="D1093" s="193"/>
      <c r="E1093" s="194">
        <v>200.65770000000001</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329</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ht="22.5" outlineLevel="1" x14ac:dyDescent="0.2">
      <c r="A1094" s="172">
        <v>254</v>
      </c>
      <c r="B1094" s="173" t="s">
        <v>1337</v>
      </c>
      <c r="C1094" s="188" t="s">
        <v>1338</v>
      </c>
      <c r="D1094" s="174" t="s">
        <v>458</v>
      </c>
      <c r="E1094" s="175">
        <v>401.31540000000001</v>
      </c>
      <c r="F1094" s="176"/>
      <c r="G1094" s="177">
        <f>ROUND(E1094*F1094,2)</f>
        <v>0</v>
      </c>
      <c r="H1094" s="176"/>
      <c r="I1094" s="177">
        <f>ROUND(E1094*H1094,2)</f>
        <v>0</v>
      </c>
      <c r="J1094" s="176"/>
      <c r="K1094" s="177">
        <f>ROUND(E1094*J1094,2)</f>
        <v>0</v>
      </c>
      <c r="L1094" s="177">
        <v>21</v>
      </c>
      <c r="M1094" s="177">
        <f>G1094*(1+L1094/100)</f>
        <v>0</v>
      </c>
      <c r="N1094" s="175">
        <v>0</v>
      </c>
      <c r="O1094" s="175">
        <f>ROUND(E1094*N1094,2)</f>
        <v>0</v>
      </c>
      <c r="P1094" s="175">
        <v>0</v>
      </c>
      <c r="Q1094" s="175">
        <f>ROUND(E1094*P1094,2)</f>
        <v>0</v>
      </c>
      <c r="R1094" s="177" t="s">
        <v>426</v>
      </c>
      <c r="S1094" s="177" t="s">
        <v>279</v>
      </c>
      <c r="T1094" s="178" t="s">
        <v>279</v>
      </c>
      <c r="U1094" s="159">
        <v>0.36</v>
      </c>
      <c r="V1094" s="159">
        <f>ROUND(E1094*U1094,2)</f>
        <v>144.47</v>
      </c>
      <c r="W1094" s="159"/>
      <c r="X1094" s="159" t="s">
        <v>1301</v>
      </c>
      <c r="Y1094" s="159" t="s">
        <v>281</v>
      </c>
      <c r="Z1094" s="148"/>
      <c r="AA1094" s="148"/>
      <c r="AB1094" s="148"/>
      <c r="AC1094" s="148"/>
      <c r="AD1094" s="148"/>
      <c r="AE1094" s="148"/>
      <c r="AF1094" s="148"/>
      <c r="AG1094" s="148" t="s">
        <v>1302</v>
      </c>
      <c r="AH1094" s="148"/>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2" x14ac:dyDescent="0.2">
      <c r="A1095" s="155"/>
      <c r="B1095" s="156"/>
      <c r="C1095" s="270" t="s">
        <v>1336</v>
      </c>
      <c r="D1095" s="271"/>
      <c r="E1095" s="271"/>
      <c r="F1095" s="271"/>
      <c r="G1095" s="271"/>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327</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79" t="str">
        <f>C1095</f>
        <v>nebo vybouraných hmot nošením nebo přehazováním k místu nakládky přístupnému normálním dopravním prostředkům do 10 m,</v>
      </c>
      <c r="BB1095" s="148"/>
      <c r="BC1095" s="148"/>
      <c r="BD1095" s="148"/>
      <c r="BE1095" s="148"/>
      <c r="BF1095" s="148"/>
      <c r="BG1095" s="148"/>
      <c r="BH1095" s="148"/>
    </row>
    <row r="1096" spans="1:60" outlineLevel="2" x14ac:dyDescent="0.2">
      <c r="A1096" s="155"/>
      <c r="B1096" s="156"/>
      <c r="C1096" s="198" t="s">
        <v>1304</v>
      </c>
      <c r="D1096" s="193"/>
      <c r="E1096" s="194"/>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329</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8" t="s">
        <v>1305</v>
      </c>
      <c r="D1097" s="193"/>
      <c r="E1097" s="194"/>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329</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8" t="s">
        <v>1309</v>
      </c>
      <c r="D1098" s="193"/>
      <c r="E1098" s="194">
        <v>401.31540000000001</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329</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x14ac:dyDescent="0.2">
      <c r="A1099" s="165" t="s">
        <v>274</v>
      </c>
      <c r="B1099" s="166" t="s">
        <v>240</v>
      </c>
      <c r="C1099" s="187" t="s">
        <v>28</v>
      </c>
      <c r="D1099" s="167"/>
      <c r="E1099" s="168"/>
      <c r="F1099" s="169"/>
      <c r="G1099" s="169">
        <f>SUMIF(AG1100:AG1111,"&lt;&gt;NOR",G1100:G1111)</f>
        <v>0</v>
      </c>
      <c r="H1099" s="169"/>
      <c r="I1099" s="169">
        <f>SUM(I1100:I1111)</f>
        <v>0</v>
      </c>
      <c r="J1099" s="169"/>
      <c r="K1099" s="169">
        <f>SUM(K1100:K1111)</f>
        <v>0</v>
      </c>
      <c r="L1099" s="169"/>
      <c r="M1099" s="169">
        <f>SUM(M1100:M1111)</f>
        <v>0</v>
      </c>
      <c r="N1099" s="168"/>
      <c r="O1099" s="168">
        <f>SUM(O1100:O1111)</f>
        <v>0</v>
      </c>
      <c r="P1099" s="168"/>
      <c r="Q1099" s="168">
        <f>SUM(Q1100:Q1111)</f>
        <v>0</v>
      </c>
      <c r="R1099" s="169"/>
      <c r="S1099" s="169"/>
      <c r="T1099" s="170"/>
      <c r="U1099" s="164"/>
      <c r="V1099" s="164">
        <f>SUM(V1100:V1111)</f>
        <v>0</v>
      </c>
      <c r="W1099" s="164"/>
      <c r="X1099" s="164"/>
      <c r="Y1099" s="164"/>
      <c r="AG1099" t="s">
        <v>275</v>
      </c>
    </row>
    <row r="1100" spans="1:60" outlineLevel="1" x14ac:dyDescent="0.2">
      <c r="A1100" s="180">
        <v>255</v>
      </c>
      <c r="B1100" s="181" t="s">
        <v>1339</v>
      </c>
      <c r="C1100" s="189" t="s">
        <v>1340</v>
      </c>
      <c r="D1100" s="182" t="s">
        <v>1003</v>
      </c>
      <c r="E1100" s="183">
        <v>1</v>
      </c>
      <c r="F1100" s="184"/>
      <c r="G1100" s="185">
        <f>ROUND(E1100*F1100,2)</f>
        <v>0</v>
      </c>
      <c r="H1100" s="184"/>
      <c r="I1100" s="185">
        <f>ROUND(E1100*H1100,2)</f>
        <v>0</v>
      </c>
      <c r="J1100" s="184"/>
      <c r="K1100" s="185">
        <f>ROUND(E1100*J1100,2)</f>
        <v>0</v>
      </c>
      <c r="L1100" s="185">
        <v>21</v>
      </c>
      <c r="M1100" s="185">
        <f>G1100*(1+L1100/100)</f>
        <v>0</v>
      </c>
      <c r="N1100" s="183">
        <v>0</v>
      </c>
      <c r="O1100" s="183">
        <f>ROUND(E1100*N1100,2)</f>
        <v>0</v>
      </c>
      <c r="P1100" s="183">
        <v>0</v>
      </c>
      <c r="Q1100" s="183">
        <f>ROUND(E1100*P1100,2)</f>
        <v>0</v>
      </c>
      <c r="R1100" s="185"/>
      <c r="S1100" s="185" t="s">
        <v>297</v>
      </c>
      <c r="T1100" s="186" t="s">
        <v>280</v>
      </c>
      <c r="U1100" s="159">
        <v>0</v>
      </c>
      <c r="V1100" s="159">
        <f>ROUND(E1100*U1100,2)</f>
        <v>0</v>
      </c>
      <c r="W1100" s="159"/>
      <c r="X1100" s="159" t="s">
        <v>298</v>
      </c>
      <c r="Y1100" s="159" t="s">
        <v>281</v>
      </c>
      <c r="Z1100" s="148"/>
      <c r="AA1100" s="148"/>
      <c r="AB1100" s="148"/>
      <c r="AC1100" s="148"/>
      <c r="AD1100" s="148"/>
      <c r="AE1100" s="148"/>
      <c r="AF1100" s="148"/>
      <c r="AG1100" s="148" t="s">
        <v>299</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80">
        <v>256</v>
      </c>
      <c r="B1101" s="181" t="s">
        <v>1341</v>
      </c>
      <c r="C1101" s="189" t="s">
        <v>1342</v>
      </c>
      <c r="D1101" s="182" t="s">
        <v>1003</v>
      </c>
      <c r="E1101" s="183">
        <v>1</v>
      </c>
      <c r="F1101" s="184"/>
      <c r="G1101" s="185">
        <f>ROUND(E1101*F1101,2)</f>
        <v>0</v>
      </c>
      <c r="H1101" s="184"/>
      <c r="I1101" s="185">
        <f>ROUND(E1101*H1101,2)</f>
        <v>0</v>
      </c>
      <c r="J1101" s="184"/>
      <c r="K1101" s="185">
        <f>ROUND(E1101*J1101,2)</f>
        <v>0</v>
      </c>
      <c r="L1101" s="185">
        <v>21</v>
      </c>
      <c r="M1101" s="185">
        <f>G1101*(1+L1101/100)</f>
        <v>0</v>
      </c>
      <c r="N1101" s="183">
        <v>0</v>
      </c>
      <c r="O1101" s="183">
        <f>ROUND(E1101*N1101,2)</f>
        <v>0</v>
      </c>
      <c r="P1101" s="183">
        <v>0</v>
      </c>
      <c r="Q1101" s="183">
        <f>ROUND(E1101*P1101,2)</f>
        <v>0</v>
      </c>
      <c r="R1101" s="185"/>
      <c r="S1101" s="185" t="s">
        <v>297</v>
      </c>
      <c r="T1101" s="186" t="s">
        <v>280</v>
      </c>
      <c r="U1101" s="159">
        <v>0</v>
      </c>
      <c r="V1101" s="159">
        <f>ROUND(E1101*U1101,2)</f>
        <v>0</v>
      </c>
      <c r="W1101" s="159"/>
      <c r="X1101" s="159" t="s">
        <v>298</v>
      </c>
      <c r="Y1101" s="159" t="s">
        <v>281</v>
      </c>
      <c r="Z1101" s="148"/>
      <c r="AA1101" s="148"/>
      <c r="AB1101" s="148"/>
      <c r="AC1101" s="148"/>
      <c r="AD1101" s="148"/>
      <c r="AE1101" s="148"/>
      <c r="AF1101" s="148"/>
      <c r="AG1101" s="148" t="s">
        <v>299</v>
      </c>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80">
        <v>257</v>
      </c>
      <c r="B1102" s="181" t="s">
        <v>1343</v>
      </c>
      <c r="C1102" s="189" t="s">
        <v>1344</v>
      </c>
      <c r="D1102" s="182" t="s">
        <v>1003</v>
      </c>
      <c r="E1102" s="183">
        <v>1</v>
      </c>
      <c r="F1102" s="184"/>
      <c r="G1102" s="185">
        <f>ROUND(E1102*F1102,2)</f>
        <v>0</v>
      </c>
      <c r="H1102" s="184"/>
      <c r="I1102" s="185">
        <f>ROUND(E1102*H1102,2)</f>
        <v>0</v>
      </c>
      <c r="J1102" s="184"/>
      <c r="K1102" s="185">
        <f>ROUND(E1102*J1102,2)</f>
        <v>0</v>
      </c>
      <c r="L1102" s="185">
        <v>21</v>
      </c>
      <c r="M1102" s="185">
        <f>G1102*(1+L1102/100)</f>
        <v>0</v>
      </c>
      <c r="N1102" s="183">
        <v>0</v>
      </c>
      <c r="O1102" s="183">
        <f>ROUND(E1102*N1102,2)</f>
        <v>0</v>
      </c>
      <c r="P1102" s="183">
        <v>0</v>
      </c>
      <c r="Q1102" s="183">
        <f>ROUND(E1102*P1102,2)</f>
        <v>0</v>
      </c>
      <c r="R1102" s="185"/>
      <c r="S1102" s="185" t="s">
        <v>297</v>
      </c>
      <c r="T1102" s="186" t="s">
        <v>280</v>
      </c>
      <c r="U1102" s="159">
        <v>0</v>
      </c>
      <c r="V1102" s="159">
        <f>ROUND(E1102*U1102,2)</f>
        <v>0</v>
      </c>
      <c r="W1102" s="159"/>
      <c r="X1102" s="159" t="s">
        <v>298</v>
      </c>
      <c r="Y1102" s="159" t="s">
        <v>281</v>
      </c>
      <c r="Z1102" s="148"/>
      <c r="AA1102" s="148"/>
      <c r="AB1102" s="148"/>
      <c r="AC1102" s="148"/>
      <c r="AD1102" s="148"/>
      <c r="AE1102" s="148"/>
      <c r="AF1102" s="148"/>
      <c r="AG1102" s="148" t="s">
        <v>299</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1" x14ac:dyDescent="0.2">
      <c r="A1103" s="172">
        <v>258</v>
      </c>
      <c r="B1103" s="173" t="s">
        <v>1345</v>
      </c>
      <c r="C1103" s="188" t="s">
        <v>1346</v>
      </c>
      <c r="D1103" s="174" t="s">
        <v>332</v>
      </c>
      <c r="E1103" s="175">
        <v>206.74242000000001</v>
      </c>
      <c r="F1103" s="176"/>
      <c r="G1103" s="177">
        <f>ROUND(E1103*F1103,2)</f>
        <v>0</v>
      </c>
      <c r="H1103" s="176"/>
      <c r="I1103" s="177">
        <f>ROUND(E1103*H1103,2)</f>
        <v>0</v>
      </c>
      <c r="J1103" s="176"/>
      <c r="K1103" s="177">
        <f>ROUND(E1103*J1103,2)</f>
        <v>0</v>
      </c>
      <c r="L1103" s="177">
        <v>21</v>
      </c>
      <c r="M1103" s="177">
        <f>G1103*(1+L1103/100)</f>
        <v>0</v>
      </c>
      <c r="N1103" s="175">
        <v>0</v>
      </c>
      <c r="O1103" s="175">
        <f>ROUND(E1103*N1103,2)</f>
        <v>0</v>
      </c>
      <c r="P1103" s="175">
        <v>0</v>
      </c>
      <c r="Q1103" s="175">
        <f>ROUND(E1103*P1103,2)</f>
        <v>0</v>
      </c>
      <c r="R1103" s="177"/>
      <c r="S1103" s="177" t="s">
        <v>297</v>
      </c>
      <c r="T1103" s="178" t="s">
        <v>280</v>
      </c>
      <c r="U1103" s="159">
        <v>0</v>
      </c>
      <c r="V1103" s="159">
        <f>ROUND(E1103*U1103,2)</f>
        <v>0</v>
      </c>
      <c r="W1103" s="159"/>
      <c r="X1103" s="159" t="s">
        <v>298</v>
      </c>
      <c r="Y1103" s="159" t="s">
        <v>281</v>
      </c>
      <c r="Z1103" s="148"/>
      <c r="AA1103" s="148"/>
      <c r="AB1103" s="148"/>
      <c r="AC1103" s="148"/>
      <c r="AD1103" s="148"/>
      <c r="AE1103" s="148"/>
      <c r="AF1103" s="148"/>
      <c r="AG1103" s="148" t="s">
        <v>299</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2" x14ac:dyDescent="0.2">
      <c r="A1104" s="155"/>
      <c r="B1104" s="156"/>
      <c r="C1104" s="198" t="s">
        <v>1347</v>
      </c>
      <c r="D1104" s="193"/>
      <c r="E1104" s="194"/>
      <c r="F1104" s="159"/>
      <c r="G1104" s="159"/>
      <c r="H1104" s="159"/>
      <c r="I1104" s="159"/>
      <c r="J1104" s="159"/>
      <c r="K1104" s="159"/>
      <c r="L1104" s="159"/>
      <c r="M1104" s="159"/>
      <c r="N1104" s="158"/>
      <c r="O1104" s="158"/>
      <c r="P1104" s="158"/>
      <c r="Q1104" s="158"/>
      <c r="R1104" s="159"/>
      <c r="S1104" s="159"/>
      <c r="T1104" s="159"/>
      <c r="U1104" s="159"/>
      <c r="V1104" s="159"/>
      <c r="W1104" s="159"/>
      <c r="X1104" s="159"/>
      <c r="Y1104" s="159"/>
      <c r="Z1104" s="148"/>
      <c r="AA1104" s="148"/>
      <c r="AB1104" s="148"/>
      <c r="AC1104" s="148"/>
      <c r="AD1104" s="148"/>
      <c r="AE1104" s="148"/>
      <c r="AF1104" s="148"/>
      <c r="AG1104" s="148" t="s">
        <v>329</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x14ac:dyDescent="0.2">
      <c r="A1105" s="155"/>
      <c r="B1105" s="156"/>
      <c r="C1105" s="198" t="s">
        <v>1348</v>
      </c>
      <c r="D1105" s="193"/>
      <c r="E1105" s="194">
        <v>206.74242000000001</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329</v>
      </c>
      <c r="AH1105" s="148">
        <v>5</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80">
        <v>259</v>
      </c>
      <c r="B1106" s="181" t="s">
        <v>1349</v>
      </c>
      <c r="C1106" s="189" t="s">
        <v>1350</v>
      </c>
      <c r="D1106" s="182" t="s">
        <v>1003</v>
      </c>
      <c r="E1106" s="183">
        <v>1</v>
      </c>
      <c r="F1106" s="184"/>
      <c r="G1106" s="185">
        <f t="shared" ref="G1106:G1111" si="11">ROUND(E1106*F1106,2)</f>
        <v>0</v>
      </c>
      <c r="H1106" s="184"/>
      <c r="I1106" s="185">
        <f t="shared" ref="I1106:I1111" si="12">ROUND(E1106*H1106,2)</f>
        <v>0</v>
      </c>
      <c r="J1106" s="184"/>
      <c r="K1106" s="185">
        <f t="shared" ref="K1106:K1111" si="13">ROUND(E1106*J1106,2)</f>
        <v>0</v>
      </c>
      <c r="L1106" s="185">
        <v>21</v>
      </c>
      <c r="M1106" s="185">
        <f t="shared" ref="M1106:M1111" si="14">G1106*(1+L1106/100)</f>
        <v>0</v>
      </c>
      <c r="N1106" s="183">
        <v>0</v>
      </c>
      <c r="O1106" s="183">
        <f t="shared" ref="O1106:O1111" si="15">ROUND(E1106*N1106,2)</f>
        <v>0</v>
      </c>
      <c r="P1106" s="183">
        <v>0</v>
      </c>
      <c r="Q1106" s="183">
        <f t="shared" ref="Q1106:Q1111" si="16">ROUND(E1106*P1106,2)</f>
        <v>0</v>
      </c>
      <c r="R1106" s="185"/>
      <c r="S1106" s="185" t="s">
        <v>297</v>
      </c>
      <c r="T1106" s="186" t="s">
        <v>280</v>
      </c>
      <c r="U1106" s="159">
        <v>0</v>
      </c>
      <c r="V1106" s="159">
        <f t="shared" ref="V1106:V1111" si="17">ROUND(E1106*U1106,2)</f>
        <v>0</v>
      </c>
      <c r="W1106" s="159"/>
      <c r="X1106" s="159" t="s">
        <v>238</v>
      </c>
      <c r="Y1106" s="159" t="s">
        <v>281</v>
      </c>
      <c r="Z1106" s="148"/>
      <c r="AA1106" s="148"/>
      <c r="AB1106" s="148"/>
      <c r="AC1106" s="148"/>
      <c r="AD1106" s="148"/>
      <c r="AE1106" s="148"/>
      <c r="AF1106" s="148"/>
      <c r="AG1106" s="148" t="s">
        <v>316</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1" x14ac:dyDescent="0.2">
      <c r="A1107" s="180">
        <v>260</v>
      </c>
      <c r="B1107" s="181" t="s">
        <v>1351</v>
      </c>
      <c r="C1107" s="189" t="s">
        <v>1352</v>
      </c>
      <c r="D1107" s="182" t="s">
        <v>1003</v>
      </c>
      <c r="E1107" s="183">
        <v>1</v>
      </c>
      <c r="F1107" s="184"/>
      <c r="G1107" s="185">
        <f t="shared" si="11"/>
        <v>0</v>
      </c>
      <c r="H1107" s="184"/>
      <c r="I1107" s="185">
        <f t="shared" si="12"/>
        <v>0</v>
      </c>
      <c r="J1107" s="184"/>
      <c r="K1107" s="185">
        <f t="shared" si="13"/>
        <v>0</v>
      </c>
      <c r="L1107" s="185">
        <v>21</v>
      </c>
      <c r="M1107" s="185">
        <f t="shared" si="14"/>
        <v>0</v>
      </c>
      <c r="N1107" s="183">
        <v>0</v>
      </c>
      <c r="O1107" s="183">
        <f t="shared" si="15"/>
        <v>0</v>
      </c>
      <c r="P1107" s="183">
        <v>0</v>
      </c>
      <c r="Q1107" s="183">
        <f t="shared" si="16"/>
        <v>0</v>
      </c>
      <c r="R1107" s="185"/>
      <c r="S1107" s="185" t="s">
        <v>297</v>
      </c>
      <c r="T1107" s="186" t="s">
        <v>280</v>
      </c>
      <c r="U1107" s="159">
        <v>0</v>
      </c>
      <c r="V1107" s="159">
        <f t="shared" si="17"/>
        <v>0</v>
      </c>
      <c r="W1107" s="159"/>
      <c r="X1107" s="159" t="s">
        <v>238</v>
      </c>
      <c r="Y1107" s="159" t="s">
        <v>281</v>
      </c>
      <c r="Z1107" s="148"/>
      <c r="AA1107" s="148"/>
      <c r="AB1107" s="148"/>
      <c r="AC1107" s="148"/>
      <c r="AD1107" s="148"/>
      <c r="AE1107" s="148"/>
      <c r="AF1107" s="148"/>
      <c r="AG1107" s="148" t="s">
        <v>316</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80">
        <v>261</v>
      </c>
      <c r="B1108" s="181" t="s">
        <v>1353</v>
      </c>
      <c r="C1108" s="189" t="s">
        <v>1354</v>
      </c>
      <c r="D1108" s="182" t="s">
        <v>1003</v>
      </c>
      <c r="E1108" s="183">
        <v>1</v>
      </c>
      <c r="F1108" s="184"/>
      <c r="G1108" s="185">
        <f t="shared" si="11"/>
        <v>0</v>
      </c>
      <c r="H1108" s="184"/>
      <c r="I1108" s="185">
        <f t="shared" si="12"/>
        <v>0</v>
      </c>
      <c r="J1108" s="184"/>
      <c r="K1108" s="185">
        <f t="shared" si="13"/>
        <v>0</v>
      </c>
      <c r="L1108" s="185">
        <v>21</v>
      </c>
      <c r="M1108" s="185">
        <f t="shared" si="14"/>
        <v>0</v>
      </c>
      <c r="N1108" s="183">
        <v>0</v>
      </c>
      <c r="O1108" s="183">
        <f t="shared" si="15"/>
        <v>0</v>
      </c>
      <c r="P1108" s="183">
        <v>0</v>
      </c>
      <c r="Q1108" s="183">
        <f t="shared" si="16"/>
        <v>0</v>
      </c>
      <c r="R1108" s="185"/>
      <c r="S1108" s="185" t="s">
        <v>297</v>
      </c>
      <c r="T1108" s="186" t="s">
        <v>280</v>
      </c>
      <c r="U1108" s="159">
        <v>0</v>
      </c>
      <c r="V1108" s="159">
        <f t="shared" si="17"/>
        <v>0</v>
      </c>
      <c r="W1108" s="159"/>
      <c r="X1108" s="159" t="s">
        <v>238</v>
      </c>
      <c r="Y1108" s="159" t="s">
        <v>281</v>
      </c>
      <c r="Z1108" s="148"/>
      <c r="AA1108" s="148"/>
      <c r="AB1108" s="148"/>
      <c r="AC1108" s="148"/>
      <c r="AD1108" s="148"/>
      <c r="AE1108" s="148"/>
      <c r="AF1108" s="148"/>
      <c r="AG1108" s="148" t="s">
        <v>316</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80">
        <v>262</v>
      </c>
      <c r="B1109" s="181" t="s">
        <v>1355</v>
      </c>
      <c r="C1109" s="189" t="s">
        <v>1356</v>
      </c>
      <c r="D1109" s="182" t="s">
        <v>1003</v>
      </c>
      <c r="E1109" s="183">
        <v>1</v>
      </c>
      <c r="F1109" s="184"/>
      <c r="G1109" s="185">
        <f t="shared" si="11"/>
        <v>0</v>
      </c>
      <c r="H1109" s="184"/>
      <c r="I1109" s="185">
        <f t="shared" si="12"/>
        <v>0</v>
      </c>
      <c r="J1109" s="184"/>
      <c r="K1109" s="185">
        <f t="shared" si="13"/>
        <v>0</v>
      </c>
      <c r="L1109" s="185">
        <v>21</v>
      </c>
      <c r="M1109" s="185">
        <f t="shared" si="14"/>
        <v>0</v>
      </c>
      <c r="N1109" s="183">
        <v>0</v>
      </c>
      <c r="O1109" s="183">
        <f t="shared" si="15"/>
        <v>0</v>
      </c>
      <c r="P1109" s="183">
        <v>0</v>
      </c>
      <c r="Q1109" s="183">
        <f t="shared" si="16"/>
        <v>0</v>
      </c>
      <c r="R1109" s="185"/>
      <c r="S1109" s="185" t="s">
        <v>297</v>
      </c>
      <c r="T1109" s="186" t="s">
        <v>280</v>
      </c>
      <c r="U1109" s="159">
        <v>0</v>
      </c>
      <c r="V1109" s="159">
        <f t="shared" si="17"/>
        <v>0</v>
      </c>
      <c r="W1109" s="159"/>
      <c r="X1109" s="159" t="s">
        <v>238</v>
      </c>
      <c r="Y1109" s="159" t="s">
        <v>281</v>
      </c>
      <c r="Z1109" s="148"/>
      <c r="AA1109" s="148"/>
      <c r="AB1109" s="148"/>
      <c r="AC1109" s="148"/>
      <c r="AD1109" s="148"/>
      <c r="AE1109" s="148"/>
      <c r="AF1109" s="148"/>
      <c r="AG1109" s="148" t="s">
        <v>316</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1" x14ac:dyDescent="0.2">
      <c r="A1110" s="180">
        <v>263</v>
      </c>
      <c r="B1110" s="181" t="s">
        <v>1357</v>
      </c>
      <c r="C1110" s="189" t="s">
        <v>1358</v>
      </c>
      <c r="D1110" s="182" t="s">
        <v>1003</v>
      </c>
      <c r="E1110" s="183">
        <v>1</v>
      </c>
      <c r="F1110" s="184"/>
      <c r="G1110" s="185">
        <f t="shared" si="11"/>
        <v>0</v>
      </c>
      <c r="H1110" s="184"/>
      <c r="I1110" s="185">
        <f t="shared" si="12"/>
        <v>0</v>
      </c>
      <c r="J1110" s="184"/>
      <c r="K1110" s="185">
        <f t="shared" si="13"/>
        <v>0</v>
      </c>
      <c r="L1110" s="185">
        <v>21</v>
      </c>
      <c r="M1110" s="185">
        <f t="shared" si="14"/>
        <v>0</v>
      </c>
      <c r="N1110" s="183">
        <v>0</v>
      </c>
      <c r="O1110" s="183">
        <f t="shared" si="15"/>
        <v>0</v>
      </c>
      <c r="P1110" s="183">
        <v>0</v>
      </c>
      <c r="Q1110" s="183">
        <f t="shared" si="16"/>
        <v>0</v>
      </c>
      <c r="R1110" s="185"/>
      <c r="S1110" s="185" t="s">
        <v>297</v>
      </c>
      <c r="T1110" s="186" t="s">
        <v>280</v>
      </c>
      <c r="U1110" s="159">
        <v>0</v>
      </c>
      <c r="V1110" s="159">
        <f t="shared" si="17"/>
        <v>0</v>
      </c>
      <c r="W1110" s="159"/>
      <c r="X1110" s="159" t="s">
        <v>238</v>
      </c>
      <c r="Y1110" s="159" t="s">
        <v>281</v>
      </c>
      <c r="Z1110" s="148"/>
      <c r="AA1110" s="148"/>
      <c r="AB1110" s="148"/>
      <c r="AC1110" s="148"/>
      <c r="AD1110" s="148"/>
      <c r="AE1110" s="148"/>
      <c r="AF1110" s="148"/>
      <c r="AG1110" s="148" t="s">
        <v>316</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72">
        <v>264</v>
      </c>
      <c r="B1111" s="173" t="s">
        <v>1359</v>
      </c>
      <c r="C1111" s="188" t="s">
        <v>1360</v>
      </c>
      <c r="D1111" s="174" t="s">
        <v>1003</v>
      </c>
      <c r="E1111" s="175">
        <v>1</v>
      </c>
      <c r="F1111" s="176"/>
      <c r="G1111" s="177">
        <f t="shared" si="11"/>
        <v>0</v>
      </c>
      <c r="H1111" s="176"/>
      <c r="I1111" s="177">
        <f t="shared" si="12"/>
        <v>0</v>
      </c>
      <c r="J1111" s="176"/>
      <c r="K1111" s="177">
        <f t="shared" si="13"/>
        <v>0</v>
      </c>
      <c r="L1111" s="177">
        <v>21</v>
      </c>
      <c r="M1111" s="177">
        <f t="shared" si="14"/>
        <v>0</v>
      </c>
      <c r="N1111" s="175">
        <v>0</v>
      </c>
      <c r="O1111" s="175">
        <f t="shared" si="15"/>
        <v>0</v>
      </c>
      <c r="P1111" s="175">
        <v>0</v>
      </c>
      <c r="Q1111" s="175">
        <f t="shared" si="16"/>
        <v>0</v>
      </c>
      <c r="R1111" s="177"/>
      <c r="S1111" s="177" t="s">
        <v>297</v>
      </c>
      <c r="T1111" s="178" t="s">
        <v>280</v>
      </c>
      <c r="U1111" s="159">
        <v>0</v>
      </c>
      <c r="V1111" s="159">
        <f t="shared" si="17"/>
        <v>0</v>
      </c>
      <c r="W1111" s="159"/>
      <c r="X1111" s="159" t="s">
        <v>238</v>
      </c>
      <c r="Y1111" s="159" t="s">
        <v>281</v>
      </c>
      <c r="Z1111" s="148"/>
      <c r="AA1111" s="148"/>
      <c r="AB1111" s="148"/>
      <c r="AC1111" s="148"/>
      <c r="AD1111" s="148"/>
      <c r="AE1111" s="148"/>
      <c r="AF1111" s="148"/>
      <c r="AG1111" s="148" t="s">
        <v>316</v>
      </c>
      <c r="AH1111" s="148"/>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x14ac:dyDescent="0.2">
      <c r="A1112" s="3"/>
      <c r="B1112" s="4"/>
      <c r="C1112" s="190"/>
      <c r="D1112" s="6"/>
      <c r="E1112" s="3"/>
      <c r="F1112" s="3"/>
      <c r="G1112" s="3"/>
      <c r="H1112" s="3"/>
      <c r="I1112" s="3"/>
      <c r="J1112" s="3"/>
      <c r="K1112" s="3"/>
      <c r="L1112" s="3"/>
      <c r="M1112" s="3"/>
      <c r="N1112" s="3"/>
      <c r="O1112" s="3"/>
      <c r="P1112" s="3"/>
      <c r="Q1112" s="3"/>
      <c r="R1112" s="3"/>
      <c r="S1112" s="3"/>
      <c r="T1112" s="3"/>
      <c r="U1112" s="3"/>
      <c r="V1112" s="3"/>
      <c r="W1112" s="3"/>
      <c r="X1112" s="3"/>
      <c r="Y1112" s="3"/>
      <c r="AE1112">
        <v>15</v>
      </c>
      <c r="AF1112">
        <v>21</v>
      </c>
      <c r="AG1112" t="s">
        <v>260</v>
      </c>
    </row>
    <row r="1113" spans="1:60" x14ac:dyDescent="0.2">
      <c r="A1113" s="151"/>
      <c r="B1113" s="152" t="s">
        <v>29</v>
      </c>
      <c r="C1113" s="191"/>
      <c r="D1113" s="153"/>
      <c r="E1113" s="154"/>
      <c r="F1113" s="154"/>
      <c r="G1113" s="171">
        <f>G8+G99+G179+G255+G264+G293+G441+G491+G499+G506+G559+G573+G672+G687+G699+G712+G721+G781+G807+G888+G1020+G1024+G1031+G1033+G1040+G1099</f>
        <v>0</v>
      </c>
      <c r="H1113" s="3"/>
      <c r="I1113" s="3"/>
      <c r="J1113" s="3"/>
      <c r="K1113" s="3"/>
      <c r="L1113" s="3"/>
      <c r="M1113" s="3"/>
      <c r="N1113" s="3"/>
      <c r="O1113" s="3"/>
      <c r="P1113" s="3"/>
      <c r="Q1113" s="3"/>
      <c r="R1113" s="3"/>
      <c r="S1113" s="3"/>
      <c r="T1113" s="3"/>
      <c r="U1113" s="3"/>
      <c r="V1113" s="3"/>
      <c r="W1113" s="3"/>
      <c r="X1113" s="3"/>
      <c r="Y1113" s="3"/>
      <c r="AE1113">
        <f>SUMIF(L7:L1111,AE1112,G7:G1111)</f>
        <v>0</v>
      </c>
      <c r="AF1113">
        <f>SUMIF(L7:L1111,AF1112,G7:G1111)</f>
        <v>0</v>
      </c>
      <c r="AG1113" t="s">
        <v>319</v>
      </c>
    </row>
    <row r="1114" spans="1:60" x14ac:dyDescent="0.2">
      <c r="C1114" s="192"/>
      <c r="D1114" s="10"/>
      <c r="AG1114" t="s">
        <v>320</v>
      </c>
    </row>
    <row r="1115" spans="1:60" x14ac:dyDescent="0.2">
      <c r="D1115" s="10"/>
    </row>
    <row r="1116" spans="1:60" x14ac:dyDescent="0.2">
      <c r="D1116" s="10"/>
    </row>
    <row r="1117" spans="1:60" x14ac:dyDescent="0.2">
      <c r="D1117" s="10"/>
    </row>
    <row r="1118" spans="1:60" x14ac:dyDescent="0.2">
      <c r="D1118" s="10"/>
    </row>
    <row r="1119" spans="1:60" x14ac:dyDescent="0.2">
      <c r="D1119" s="10"/>
    </row>
    <row r="1120" spans="1:60"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3CHrrvtv8F1/1PDMI3xXw/8ALV7MYGHEd4f0f2K0LYV8vfzbDvMCNsOOuNCykevAYf3xnKw7TbCouQNLkMBog==" saltValue="5YXCSxwCKT8szuB2UfUttg==" spinCount="100000" sheet="1" formatRows="0"/>
  <mergeCells count="322">
    <mergeCell ref="C22:G22"/>
    <mergeCell ref="C26:G26"/>
    <mergeCell ref="C30:G30"/>
    <mergeCell ref="C33:G33"/>
    <mergeCell ref="C36:G36"/>
    <mergeCell ref="C57:G57"/>
    <mergeCell ref="A1:G1"/>
    <mergeCell ref="C2:G2"/>
    <mergeCell ref="C3:G3"/>
    <mergeCell ref="C4:G4"/>
    <mergeCell ref="C10:G10"/>
    <mergeCell ref="C13:G13"/>
    <mergeCell ref="C91:G91"/>
    <mergeCell ref="C94:G94"/>
    <mergeCell ref="C101:G101"/>
    <mergeCell ref="C122:G122"/>
    <mergeCell ref="C125:G125"/>
    <mergeCell ref="C130:G130"/>
    <mergeCell ref="C58:G58"/>
    <mergeCell ref="C63:G63"/>
    <mergeCell ref="C66:G66"/>
    <mergeCell ref="C71:G71"/>
    <mergeCell ref="C81:G81"/>
    <mergeCell ref="C90:G90"/>
    <mergeCell ref="C175:G175"/>
    <mergeCell ref="C181:G181"/>
    <mergeCell ref="C184:G184"/>
    <mergeCell ref="C189:G189"/>
    <mergeCell ref="C194:G194"/>
    <mergeCell ref="C202:G202"/>
    <mergeCell ref="C140:G140"/>
    <mergeCell ref="C143:G143"/>
    <mergeCell ref="C160:G160"/>
    <mergeCell ref="C161:G161"/>
    <mergeCell ref="C162:G162"/>
    <mergeCell ref="C166:G166"/>
    <mergeCell ref="C236:G236"/>
    <mergeCell ref="C241:G241"/>
    <mergeCell ref="C246:G246"/>
    <mergeCell ref="C257:G257"/>
    <mergeCell ref="C266:G266"/>
    <mergeCell ref="C273:G273"/>
    <mergeCell ref="C207:G207"/>
    <mergeCell ref="C212:G212"/>
    <mergeCell ref="C222:G222"/>
    <mergeCell ref="C226:G226"/>
    <mergeCell ref="C227:G227"/>
    <mergeCell ref="C231:G231"/>
    <mergeCell ref="C286:G286"/>
    <mergeCell ref="C287:G287"/>
    <mergeCell ref="C295:G295"/>
    <mergeCell ref="C298:G298"/>
    <mergeCell ref="C308:G308"/>
    <mergeCell ref="C311:G311"/>
    <mergeCell ref="C280:G280"/>
    <mergeCell ref="C281:G281"/>
    <mergeCell ref="C282:G282"/>
    <mergeCell ref="C283:G283"/>
    <mergeCell ref="C284:G284"/>
    <mergeCell ref="C285:G285"/>
    <mergeCell ref="C404:G404"/>
    <mergeCell ref="C410:G410"/>
    <mergeCell ref="C411:G411"/>
    <mergeCell ref="C412:G412"/>
    <mergeCell ref="C413:G413"/>
    <mergeCell ref="C414:G414"/>
    <mergeCell ref="C318:G318"/>
    <mergeCell ref="C327:G327"/>
    <mergeCell ref="C328:G328"/>
    <mergeCell ref="C358:G358"/>
    <mergeCell ref="C359:G359"/>
    <mergeCell ref="C403:G403"/>
    <mergeCell ref="C423:G423"/>
    <mergeCell ref="C424:G424"/>
    <mergeCell ref="C425:G425"/>
    <mergeCell ref="C426:G426"/>
    <mergeCell ref="C427:G427"/>
    <mergeCell ref="C430:G430"/>
    <mergeCell ref="C415:G415"/>
    <mergeCell ref="C416:G416"/>
    <mergeCell ref="C417:G417"/>
    <mergeCell ref="C420:G420"/>
    <mergeCell ref="C421:G421"/>
    <mergeCell ref="C422:G422"/>
    <mergeCell ref="C437:G437"/>
    <mergeCell ref="C443:G443"/>
    <mergeCell ref="C444:G444"/>
    <mergeCell ref="C447:G447"/>
    <mergeCell ref="C448:G448"/>
    <mergeCell ref="C453:G453"/>
    <mergeCell ref="C431:G431"/>
    <mergeCell ref="C432:G432"/>
    <mergeCell ref="C433:G433"/>
    <mergeCell ref="C434:G434"/>
    <mergeCell ref="C435:G435"/>
    <mergeCell ref="C436:G436"/>
    <mergeCell ref="C481:G481"/>
    <mergeCell ref="C482:G482"/>
    <mergeCell ref="C483:G483"/>
    <mergeCell ref="C493:G493"/>
    <mergeCell ref="C495:G495"/>
    <mergeCell ref="C496:G496"/>
    <mergeCell ref="C454:G454"/>
    <mergeCell ref="C459:G459"/>
    <mergeCell ref="C460:G460"/>
    <mergeCell ref="C464:G464"/>
    <mergeCell ref="C468:G468"/>
    <mergeCell ref="C473:G473"/>
    <mergeCell ref="C520:G520"/>
    <mergeCell ref="C523:G523"/>
    <mergeCell ref="C526:G526"/>
    <mergeCell ref="C530:G530"/>
    <mergeCell ref="C535:G535"/>
    <mergeCell ref="C554:G554"/>
    <mergeCell ref="C497:G497"/>
    <mergeCell ref="C501:G501"/>
    <mergeCell ref="C504:G504"/>
    <mergeCell ref="C508:G508"/>
    <mergeCell ref="C509:G509"/>
    <mergeCell ref="C514:G514"/>
    <mergeCell ref="C609:G609"/>
    <mergeCell ref="C614:G614"/>
    <mergeCell ref="C617:G617"/>
    <mergeCell ref="C659:G659"/>
    <mergeCell ref="C662:G662"/>
    <mergeCell ref="C674:G674"/>
    <mergeCell ref="C557:G557"/>
    <mergeCell ref="C575:G575"/>
    <mergeCell ref="C579:G579"/>
    <mergeCell ref="C583:G583"/>
    <mergeCell ref="C598:G598"/>
    <mergeCell ref="C605:G605"/>
    <mergeCell ref="C711:G711"/>
    <mergeCell ref="C718:G718"/>
    <mergeCell ref="C720:G720"/>
    <mergeCell ref="C723:G723"/>
    <mergeCell ref="C724:G724"/>
    <mergeCell ref="C726:G726"/>
    <mergeCell ref="C681:G681"/>
    <mergeCell ref="C689:G689"/>
    <mergeCell ref="C702:G702"/>
    <mergeCell ref="C705:G705"/>
    <mergeCell ref="C706:G706"/>
    <mergeCell ref="C709:G709"/>
    <mergeCell ref="C735:G735"/>
    <mergeCell ref="C737:G737"/>
    <mergeCell ref="C738:G738"/>
    <mergeCell ref="C739:G739"/>
    <mergeCell ref="C741:G741"/>
    <mergeCell ref="C742:G742"/>
    <mergeCell ref="C727:G727"/>
    <mergeCell ref="C729:G729"/>
    <mergeCell ref="C730:G730"/>
    <mergeCell ref="C731:G731"/>
    <mergeCell ref="C733:G733"/>
    <mergeCell ref="C734:G734"/>
    <mergeCell ref="C753:G753"/>
    <mergeCell ref="C755:G755"/>
    <mergeCell ref="C757:G757"/>
    <mergeCell ref="C759:G759"/>
    <mergeCell ref="C761:G761"/>
    <mergeCell ref="C762:G762"/>
    <mergeCell ref="C744:G744"/>
    <mergeCell ref="C745:G745"/>
    <mergeCell ref="C747:G747"/>
    <mergeCell ref="C748:G748"/>
    <mergeCell ref="C750:G750"/>
    <mergeCell ref="C751:G751"/>
    <mergeCell ref="C774:G774"/>
    <mergeCell ref="C775:G775"/>
    <mergeCell ref="C778:G778"/>
    <mergeCell ref="C780:G780"/>
    <mergeCell ref="C804:G804"/>
    <mergeCell ref="C806:G806"/>
    <mergeCell ref="C765:G765"/>
    <mergeCell ref="C766:G766"/>
    <mergeCell ref="C768:G768"/>
    <mergeCell ref="C769:G769"/>
    <mergeCell ref="C771:G771"/>
    <mergeCell ref="C772:G772"/>
    <mergeCell ref="C817:G817"/>
    <mergeCell ref="C818:G818"/>
    <mergeCell ref="C820:G820"/>
    <mergeCell ref="C821:G821"/>
    <mergeCell ref="C822:G822"/>
    <mergeCell ref="C824:G824"/>
    <mergeCell ref="C809:G809"/>
    <mergeCell ref="C810:G810"/>
    <mergeCell ref="C812:G812"/>
    <mergeCell ref="C813:G813"/>
    <mergeCell ref="C814:G814"/>
    <mergeCell ref="C816:G816"/>
    <mergeCell ref="C834:G834"/>
    <mergeCell ref="C836:G836"/>
    <mergeCell ref="C837:G837"/>
    <mergeCell ref="C839:G839"/>
    <mergeCell ref="C840:G840"/>
    <mergeCell ref="C841:G841"/>
    <mergeCell ref="C825:G825"/>
    <mergeCell ref="C827:G827"/>
    <mergeCell ref="C828:G828"/>
    <mergeCell ref="C830:G830"/>
    <mergeCell ref="C831:G831"/>
    <mergeCell ref="C833:G833"/>
    <mergeCell ref="C852:G852"/>
    <mergeCell ref="C853:G853"/>
    <mergeCell ref="C855:G855"/>
    <mergeCell ref="C856:G856"/>
    <mergeCell ref="C858:G858"/>
    <mergeCell ref="C859:G859"/>
    <mergeCell ref="C843:G843"/>
    <mergeCell ref="C844:G844"/>
    <mergeCell ref="C846:G846"/>
    <mergeCell ref="C847:G847"/>
    <mergeCell ref="C849:G849"/>
    <mergeCell ref="C850:G850"/>
    <mergeCell ref="C872:G872"/>
    <mergeCell ref="C874:G874"/>
    <mergeCell ref="C876:G876"/>
    <mergeCell ref="C878:G878"/>
    <mergeCell ref="C880:G880"/>
    <mergeCell ref="C883:G883"/>
    <mergeCell ref="C861:G861"/>
    <mergeCell ref="C863:G863"/>
    <mergeCell ref="C865:G865"/>
    <mergeCell ref="C866:G866"/>
    <mergeCell ref="C868:G868"/>
    <mergeCell ref="C870:G870"/>
    <mergeCell ref="C903:G903"/>
    <mergeCell ref="C904:G904"/>
    <mergeCell ref="C906:G906"/>
    <mergeCell ref="C907:G907"/>
    <mergeCell ref="C908:G908"/>
    <mergeCell ref="C910:G910"/>
    <mergeCell ref="C885:G885"/>
    <mergeCell ref="C887:G887"/>
    <mergeCell ref="C897:G897"/>
    <mergeCell ref="C898:G898"/>
    <mergeCell ref="C900:G900"/>
    <mergeCell ref="C902:G902"/>
    <mergeCell ref="C920:G920"/>
    <mergeCell ref="C922:G922"/>
    <mergeCell ref="C924:G924"/>
    <mergeCell ref="C926:G926"/>
    <mergeCell ref="C928:G928"/>
    <mergeCell ref="C929:G929"/>
    <mergeCell ref="C911:G911"/>
    <mergeCell ref="C912:G912"/>
    <mergeCell ref="C914:G914"/>
    <mergeCell ref="C915:G915"/>
    <mergeCell ref="C916:G916"/>
    <mergeCell ref="C918:G918"/>
    <mergeCell ref="C939:G939"/>
    <mergeCell ref="C941:G941"/>
    <mergeCell ref="C943:G943"/>
    <mergeCell ref="C944:G944"/>
    <mergeCell ref="C946:G946"/>
    <mergeCell ref="C947:G947"/>
    <mergeCell ref="C930:G930"/>
    <mergeCell ref="C931:G931"/>
    <mergeCell ref="C932:G932"/>
    <mergeCell ref="C934:G934"/>
    <mergeCell ref="C936:G936"/>
    <mergeCell ref="C938:G938"/>
    <mergeCell ref="C959:G959"/>
    <mergeCell ref="C961:G961"/>
    <mergeCell ref="C963:G963"/>
    <mergeCell ref="C964:G964"/>
    <mergeCell ref="C965:G965"/>
    <mergeCell ref="C967:G967"/>
    <mergeCell ref="C948:G948"/>
    <mergeCell ref="C950:G950"/>
    <mergeCell ref="C952:G952"/>
    <mergeCell ref="C953:G953"/>
    <mergeCell ref="C955:G955"/>
    <mergeCell ref="C957:G957"/>
    <mergeCell ref="C977:G977"/>
    <mergeCell ref="C978:G978"/>
    <mergeCell ref="C980:G980"/>
    <mergeCell ref="C981:G981"/>
    <mergeCell ref="C982:G982"/>
    <mergeCell ref="C984:G984"/>
    <mergeCell ref="C968:G968"/>
    <mergeCell ref="C969:G969"/>
    <mergeCell ref="C971:G971"/>
    <mergeCell ref="C972:G972"/>
    <mergeCell ref="C973:G973"/>
    <mergeCell ref="C975:G975"/>
    <mergeCell ref="C995:G995"/>
    <mergeCell ref="C996:G996"/>
    <mergeCell ref="C998:G998"/>
    <mergeCell ref="C1000:G1000"/>
    <mergeCell ref="C1002:G1002"/>
    <mergeCell ref="C1003:G1003"/>
    <mergeCell ref="C986:G986"/>
    <mergeCell ref="C988:G988"/>
    <mergeCell ref="C990:G990"/>
    <mergeCell ref="C991:G991"/>
    <mergeCell ref="C992:G992"/>
    <mergeCell ref="C994:G994"/>
    <mergeCell ref="C1015:G1015"/>
    <mergeCell ref="C1017:G1017"/>
    <mergeCell ref="C1022:G1022"/>
    <mergeCell ref="C1043:G1043"/>
    <mergeCell ref="C1048:G1048"/>
    <mergeCell ref="C1053:G1053"/>
    <mergeCell ref="C1005:G1005"/>
    <mergeCell ref="C1006:G1006"/>
    <mergeCell ref="C1007:G1007"/>
    <mergeCell ref="C1009:G1009"/>
    <mergeCell ref="C1011:G1011"/>
    <mergeCell ref="C1013:G1013"/>
    <mergeCell ref="C1068:G1068"/>
    <mergeCell ref="C1089:G1089"/>
    <mergeCell ref="C1090:G1090"/>
    <mergeCell ref="C1095:G1095"/>
    <mergeCell ref="C1054:G1054"/>
    <mergeCell ref="C1055:G1055"/>
    <mergeCell ref="C1056:G1056"/>
    <mergeCell ref="C1057:G1057"/>
    <mergeCell ref="C1062:G1062"/>
    <mergeCell ref="C1063:G106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E030-10FD-4604-8276-6EF75CC28B9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62</v>
      </c>
      <c r="C3" s="264" t="s">
        <v>63</v>
      </c>
      <c r="D3" s="265"/>
      <c r="E3" s="265"/>
      <c r="F3" s="265"/>
      <c r="G3" s="266"/>
      <c r="AC3" s="122" t="s">
        <v>247</v>
      </c>
      <c r="AG3" t="s">
        <v>250</v>
      </c>
    </row>
    <row r="4" spans="1:60" ht="24.95" customHeight="1" x14ac:dyDescent="0.2">
      <c r="A4" s="141" t="s">
        <v>9</v>
      </c>
      <c r="B4" s="142" t="s">
        <v>64</v>
      </c>
      <c r="C4" s="267" t="s">
        <v>65</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209</v>
      </c>
      <c r="C8" s="187" t="s">
        <v>210</v>
      </c>
      <c r="D8" s="167"/>
      <c r="E8" s="168"/>
      <c r="F8" s="169"/>
      <c r="G8" s="169">
        <f>SUMIF(AG9:AG37,"&lt;&gt;NOR",G9:G37)</f>
        <v>0</v>
      </c>
      <c r="H8" s="169"/>
      <c r="I8" s="169">
        <f>SUM(I9:I37)</f>
        <v>0</v>
      </c>
      <c r="J8" s="169"/>
      <c r="K8" s="169">
        <f>SUM(K9:K37)</f>
        <v>0</v>
      </c>
      <c r="L8" s="169"/>
      <c r="M8" s="169">
        <f>SUM(M9:M37)</f>
        <v>0</v>
      </c>
      <c r="N8" s="168"/>
      <c r="O8" s="168">
        <f>SUM(O9:O37)</f>
        <v>0</v>
      </c>
      <c r="P8" s="168"/>
      <c r="Q8" s="168">
        <f>SUM(Q9:Q37)</f>
        <v>0</v>
      </c>
      <c r="R8" s="169"/>
      <c r="S8" s="169"/>
      <c r="T8" s="170"/>
      <c r="U8" s="164"/>
      <c r="V8" s="164">
        <f>SUM(V9:V37)</f>
        <v>0</v>
      </c>
      <c r="W8" s="164"/>
      <c r="X8" s="164"/>
      <c r="Y8" s="164"/>
      <c r="AG8" t="s">
        <v>275</v>
      </c>
    </row>
    <row r="9" spans="1:60" outlineLevel="1" x14ac:dyDescent="0.2">
      <c r="A9" s="180">
        <v>1</v>
      </c>
      <c r="B9" s="181" t="s">
        <v>1368</v>
      </c>
      <c r="C9" s="189" t="s">
        <v>1369</v>
      </c>
      <c r="D9" s="182" t="s">
        <v>482</v>
      </c>
      <c r="E9" s="183">
        <v>1</v>
      </c>
      <c r="F9" s="184"/>
      <c r="G9" s="185">
        <f t="shared" ref="G9:G15" si="0">ROUND(E9*F9,2)</f>
        <v>0</v>
      </c>
      <c r="H9" s="184"/>
      <c r="I9" s="185">
        <f t="shared" ref="I9:I15" si="1">ROUND(E9*H9,2)</f>
        <v>0</v>
      </c>
      <c r="J9" s="184"/>
      <c r="K9" s="185">
        <f t="shared" ref="K9:K15" si="2">ROUND(E9*J9,2)</f>
        <v>0</v>
      </c>
      <c r="L9" s="185">
        <v>21</v>
      </c>
      <c r="M9" s="185">
        <f t="shared" ref="M9:M15" si="3">G9*(1+L9/100)</f>
        <v>0</v>
      </c>
      <c r="N9" s="183">
        <v>0</v>
      </c>
      <c r="O9" s="183">
        <f t="shared" ref="O9:O15" si="4">ROUND(E9*N9,2)</f>
        <v>0</v>
      </c>
      <c r="P9" s="183">
        <v>0</v>
      </c>
      <c r="Q9" s="183">
        <f t="shared" ref="Q9:Q15" si="5">ROUND(E9*P9,2)</f>
        <v>0</v>
      </c>
      <c r="R9" s="185"/>
      <c r="S9" s="185" t="s">
        <v>297</v>
      </c>
      <c r="T9" s="186" t="s">
        <v>280</v>
      </c>
      <c r="U9" s="159">
        <v>0</v>
      </c>
      <c r="V9" s="159">
        <f t="shared" ref="V9:V15" si="6">ROUND(E9*U9,2)</f>
        <v>0</v>
      </c>
      <c r="W9" s="159"/>
      <c r="X9" s="159" t="s">
        <v>499</v>
      </c>
      <c r="Y9" s="159" t="s">
        <v>281</v>
      </c>
      <c r="Z9" s="148"/>
      <c r="AA9" s="148"/>
      <c r="AB9" s="148"/>
      <c r="AC9" s="148"/>
      <c r="AD9" s="148"/>
      <c r="AE9" s="148"/>
      <c r="AF9" s="148"/>
      <c r="AG9" s="148" t="s">
        <v>1129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0">
        <v>2</v>
      </c>
      <c r="B10" s="181" t="s">
        <v>1370</v>
      </c>
      <c r="C10" s="189" t="s">
        <v>1371</v>
      </c>
      <c r="D10" s="182" t="s">
        <v>482</v>
      </c>
      <c r="E10" s="183">
        <v>1</v>
      </c>
      <c r="F10" s="184"/>
      <c r="G10" s="185">
        <f t="shared" si="0"/>
        <v>0</v>
      </c>
      <c r="H10" s="184"/>
      <c r="I10" s="185">
        <f t="shared" si="1"/>
        <v>0</v>
      </c>
      <c r="J10" s="184"/>
      <c r="K10" s="185">
        <f t="shared" si="2"/>
        <v>0</v>
      </c>
      <c r="L10" s="185">
        <v>21</v>
      </c>
      <c r="M10" s="185">
        <f t="shared" si="3"/>
        <v>0</v>
      </c>
      <c r="N10" s="183">
        <v>0</v>
      </c>
      <c r="O10" s="183">
        <f t="shared" si="4"/>
        <v>0</v>
      </c>
      <c r="P10" s="183">
        <v>0</v>
      </c>
      <c r="Q10" s="183">
        <f t="shared" si="5"/>
        <v>0</v>
      </c>
      <c r="R10" s="185"/>
      <c r="S10" s="185" t="s">
        <v>297</v>
      </c>
      <c r="T10" s="186" t="s">
        <v>280</v>
      </c>
      <c r="U10" s="159">
        <v>0</v>
      </c>
      <c r="V10" s="159">
        <f t="shared" si="6"/>
        <v>0</v>
      </c>
      <c r="W10" s="159"/>
      <c r="X10" s="159" t="s">
        <v>499</v>
      </c>
      <c r="Y10" s="159" t="s">
        <v>281</v>
      </c>
      <c r="Z10" s="148"/>
      <c r="AA10" s="148"/>
      <c r="AB10" s="148"/>
      <c r="AC10" s="148"/>
      <c r="AD10" s="148"/>
      <c r="AE10" s="148"/>
      <c r="AF10" s="148"/>
      <c r="AG10" s="148" t="s">
        <v>1129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80">
        <v>3</v>
      </c>
      <c r="B11" s="181" t="s">
        <v>143</v>
      </c>
      <c r="C11" s="189" t="s">
        <v>1372</v>
      </c>
      <c r="D11" s="182" t="s">
        <v>482</v>
      </c>
      <c r="E11" s="183">
        <v>1</v>
      </c>
      <c r="F11" s="184"/>
      <c r="G11" s="185">
        <f t="shared" si="0"/>
        <v>0</v>
      </c>
      <c r="H11" s="184"/>
      <c r="I11" s="185">
        <f t="shared" si="1"/>
        <v>0</v>
      </c>
      <c r="J11" s="184"/>
      <c r="K11" s="185">
        <f t="shared" si="2"/>
        <v>0</v>
      </c>
      <c r="L11" s="185">
        <v>21</v>
      </c>
      <c r="M11" s="185">
        <f t="shared" si="3"/>
        <v>0</v>
      </c>
      <c r="N11" s="183">
        <v>0</v>
      </c>
      <c r="O11" s="183">
        <f t="shared" si="4"/>
        <v>0</v>
      </c>
      <c r="P11" s="183">
        <v>0</v>
      </c>
      <c r="Q11" s="183">
        <f t="shared" si="5"/>
        <v>0</v>
      </c>
      <c r="R11" s="185"/>
      <c r="S11" s="185" t="s">
        <v>297</v>
      </c>
      <c r="T11" s="186" t="s">
        <v>280</v>
      </c>
      <c r="U11" s="159">
        <v>0</v>
      </c>
      <c r="V11" s="159">
        <f t="shared" si="6"/>
        <v>0</v>
      </c>
      <c r="W11" s="159"/>
      <c r="X11" s="159" t="s">
        <v>499</v>
      </c>
      <c r="Y11" s="159" t="s">
        <v>281</v>
      </c>
      <c r="Z11" s="148"/>
      <c r="AA11" s="148"/>
      <c r="AB11" s="148"/>
      <c r="AC11" s="148"/>
      <c r="AD11" s="148"/>
      <c r="AE11" s="148"/>
      <c r="AF11" s="148"/>
      <c r="AG11" s="148" t="s">
        <v>1129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0">
        <v>4</v>
      </c>
      <c r="B12" s="181" t="s">
        <v>1373</v>
      </c>
      <c r="C12" s="189" t="s">
        <v>1374</v>
      </c>
      <c r="D12" s="182" t="s">
        <v>482</v>
      </c>
      <c r="E12" s="183">
        <v>1</v>
      </c>
      <c r="F12" s="184"/>
      <c r="G12" s="185">
        <f t="shared" si="0"/>
        <v>0</v>
      </c>
      <c r="H12" s="184"/>
      <c r="I12" s="185">
        <f t="shared" si="1"/>
        <v>0</v>
      </c>
      <c r="J12" s="184"/>
      <c r="K12" s="185">
        <f t="shared" si="2"/>
        <v>0</v>
      </c>
      <c r="L12" s="185">
        <v>21</v>
      </c>
      <c r="M12" s="185">
        <f t="shared" si="3"/>
        <v>0</v>
      </c>
      <c r="N12" s="183">
        <v>0</v>
      </c>
      <c r="O12" s="183">
        <f t="shared" si="4"/>
        <v>0</v>
      </c>
      <c r="P12" s="183">
        <v>0</v>
      </c>
      <c r="Q12" s="183">
        <f t="shared" si="5"/>
        <v>0</v>
      </c>
      <c r="R12" s="185"/>
      <c r="S12" s="185" t="s">
        <v>297</v>
      </c>
      <c r="T12" s="186" t="s">
        <v>280</v>
      </c>
      <c r="U12" s="159">
        <v>0</v>
      </c>
      <c r="V12" s="159">
        <f t="shared" si="6"/>
        <v>0</v>
      </c>
      <c r="W12" s="159"/>
      <c r="X12" s="159" t="s">
        <v>499</v>
      </c>
      <c r="Y12" s="159" t="s">
        <v>281</v>
      </c>
      <c r="Z12" s="148"/>
      <c r="AA12" s="148"/>
      <c r="AB12" s="148"/>
      <c r="AC12" s="148"/>
      <c r="AD12" s="148"/>
      <c r="AE12" s="148"/>
      <c r="AF12" s="148"/>
      <c r="AG12" s="148" t="s">
        <v>1129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0">
        <v>5</v>
      </c>
      <c r="B13" s="181" t="s">
        <v>1375</v>
      </c>
      <c r="C13" s="189" t="s">
        <v>1376</v>
      </c>
      <c r="D13" s="182" t="s">
        <v>482</v>
      </c>
      <c r="E13" s="183">
        <v>1</v>
      </c>
      <c r="F13" s="184"/>
      <c r="G13" s="185">
        <f t="shared" si="0"/>
        <v>0</v>
      </c>
      <c r="H13" s="184"/>
      <c r="I13" s="185">
        <f t="shared" si="1"/>
        <v>0</v>
      </c>
      <c r="J13" s="184"/>
      <c r="K13" s="185">
        <f t="shared" si="2"/>
        <v>0</v>
      </c>
      <c r="L13" s="185">
        <v>21</v>
      </c>
      <c r="M13" s="185">
        <f t="shared" si="3"/>
        <v>0</v>
      </c>
      <c r="N13" s="183">
        <v>0</v>
      </c>
      <c r="O13" s="183">
        <f t="shared" si="4"/>
        <v>0</v>
      </c>
      <c r="P13" s="183">
        <v>0</v>
      </c>
      <c r="Q13" s="183">
        <f t="shared" si="5"/>
        <v>0</v>
      </c>
      <c r="R13" s="185"/>
      <c r="S13" s="185" t="s">
        <v>297</v>
      </c>
      <c r="T13" s="186" t="s">
        <v>280</v>
      </c>
      <c r="U13" s="159">
        <v>0</v>
      </c>
      <c r="V13" s="159">
        <f t="shared" si="6"/>
        <v>0</v>
      </c>
      <c r="W13" s="159"/>
      <c r="X13" s="159" t="s">
        <v>499</v>
      </c>
      <c r="Y13" s="159" t="s">
        <v>281</v>
      </c>
      <c r="Z13" s="148"/>
      <c r="AA13" s="148"/>
      <c r="AB13" s="148"/>
      <c r="AC13" s="148"/>
      <c r="AD13" s="148"/>
      <c r="AE13" s="148"/>
      <c r="AF13" s="148"/>
      <c r="AG13" s="148" t="s">
        <v>1129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0">
        <v>6</v>
      </c>
      <c r="B14" s="181" t="s">
        <v>1377</v>
      </c>
      <c r="C14" s="189" t="s">
        <v>1378</v>
      </c>
      <c r="D14" s="182" t="s">
        <v>1134</v>
      </c>
      <c r="E14" s="183">
        <v>2</v>
      </c>
      <c r="F14" s="184"/>
      <c r="G14" s="185">
        <f t="shared" si="0"/>
        <v>0</v>
      </c>
      <c r="H14" s="184"/>
      <c r="I14" s="185">
        <f t="shared" si="1"/>
        <v>0</v>
      </c>
      <c r="J14" s="184"/>
      <c r="K14" s="185">
        <f t="shared" si="2"/>
        <v>0</v>
      </c>
      <c r="L14" s="185">
        <v>21</v>
      </c>
      <c r="M14" s="185">
        <f t="shared" si="3"/>
        <v>0</v>
      </c>
      <c r="N14" s="183">
        <v>0</v>
      </c>
      <c r="O14" s="183">
        <f t="shared" si="4"/>
        <v>0</v>
      </c>
      <c r="P14" s="183">
        <v>0</v>
      </c>
      <c r="Q14" s="183">
        <f t="shared" si="5"/>
        <v>0</v>
      </c>
      <c r="R14" s="185"/>
      <c r="S14" s="185" t="s">
        <v>297</v>
      </c>
      <c r="T14" s="186" t="s">
        <v>280</v>
      </c>
      <c r="U14" s="159">
        <v>0</v>
      </c>
      <c r="V14" s="159">
        <f t="shared" si="6"/>
        <v>0</v>
      </c>
      <c r="W14" s="159"/>
      <c r="X14" s="159" t="s">
        <v>499</v>
      </c>
      <c r="Y14" s="159" t="s">
        <v>281</v>
      </c>
      <c r="Z14" s="148"/>
      <c r="AA14" s="148"/>
      <c r="AB14" s="148"/>
      <c r="AC14" s="148"/>
      <c r="AD14" s="148"/>
      <c r="AE14" s="148"/>
      <c r="AF14" s="148"/>
      <c r="AG14" s="148" t="s">
        <v>1129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1" x14ac:dyDescent="0.2">
      <c r="A15" s="172">
        <v>7</v>
      </c>
      <c r="B15" s="173" t="s">
        <v>147</v>
      </c>
      <c r="C15" s="188" t="s">
        <v>1379</v>
      </c>
      <c r="D15" s="174" t="s">
        <v>482</v>
      </c>
      <c r="E15" s="175">
        <v>1</v>
      </c>
      <c r="F15" s="176"/>
      <c r="G15" s="177">
        <f t="shared" si="0"/>
        <v>0</v>
      </c>
      <c r="H15" s="176"/>
      <c r="I15" s="177">
        <f t="shared" si="1"/>
        <v>0</v>
      </c>
      <c r="J15" s="176"/>
      <c r="K15" s="177">
        <f t="shared" si="2"/>
        <v>0</v>
      </c>
      <c r="L15" s="177">
        <v>21</v>
      </c>
      <c r="M15" s="177">
        <f t="shared" si="3"/>
        <v>0</v>
      </c>
      <c r="N15" s="175">
        <v>0</v>
      </c>
      <c r="O15" s="175">
        <f t="shared" si="4"/>
        <v>0</v>
      </c>
      <c r="P15" s="175">
        <v>0</v>
      </c>
      <c r="Q15" s="175">
        <f t="shared" si="5"/>
        <v>0</v>
      </c>
      <c r="R15" s="177"/>
      <c r="S15" s="177" t="s">
        <v>297</v>
      </c>
      <c r="T15" s="178" t="s">
        <v>280</v>
      </c>
      <c r="U15" s="159">
        <v>0</v>
      </c>
      <c r="V15" s="159">
        <f t="shared" si="6"/>
        <v>0</v>
      </c>
      <c r="W15" s="159"/>
      <c r="X15" s="159" t="s">
        <v>499</v>
      </c>
      <c r="Y15" s="159" t="s">
        <v>281</v>
      </c>
      <c r="Z15" s="148"/>
      <c r="AA15" s="148"/>
      <c r="AB15" s="148"/>
      <c r="AC15" s="148"/>
      <c r="AD15" s="148"/>
      <c r="AE15" s="148"/>
      <c r="AF15" s="148"/>
      <c r="AG15" s="148" t="s">
        <v>1129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9" t="s">
        <v>1380</v>
      </c>
      <c r="D16" s="260"/>
      <c r="E16" s="260"/>
      <c r="F16" s="260"/>
      <c r="G16" s="260"/>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284</v>
      </c>
      <c r="AH16" s="148"/>
      <c r="AI16" s="148"/>
      <c r="AJ16" s="148"/>
      <c r="AK16" s="148"/>
      <c r="AL16" s="148"/>
      <c r="AM16" s="148"/>
      <c r="AN16" s="148"/>
      <c r="AO16" s="148"/>
      <c r="AP16" s="148"/>
      <c r="AQ16" s="148"/>
      <c r="AR16" s="148"/>
      <c r="AS16" s="148"/>
      <c r="AT16" s="148"/>
      <c r="AU16" s="148"/>
      <c r="AV16" s="148"/>
      <c r="AW16" s="148"/>
      <c r="AX16" s="148"/>
      <c r="AY16" s="148"/>
      <c r="AZ16" s="148"/>
      <c r="BA16" s="179" t="str">
        <f>C16</f>
        <v>ucpávka keramická s příměsi uhlíku. Třífázový motor z třídou izolace F a krytím IP 54., 400 V, 0,55 kW</v>
      </c>
      <c r="BB16" s="148"/>
      <c r="BC16" s="148"/>
      <c r="BD16" s="148"/>
      <c r="BE16" s="148"/>
      <c r="BF16" s="148"/>
      <c r="BG16" s="148"/>
      <c r="BH16" s="148"/>
    </row>
    <row r="17" spans="1:60" ht="33.75" outlineLevel="1" x14ac:dyDescent="0.2">
      <c r="A17" s="172">
        <v>8</v>
      </c>
      <c r="B17" s="173" t="s">
        <v>1381</v>
      </c>
      <c r="C17" s="188" t="s">
        <v>1382</v>
      </c>
      <c r="D17" s="174" t="s">
        <v>482</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297</v>
      </c>
      <c r="T17" s="178" t="s">
        <v>280</v>
      </c>
      <c r="U17" s="159">
        <v>0</v>
      </c>
      <c r="V17" s="159">
        <f>ROUND(E17*U17,2)</f>
        <v>0</v>
      </c>
      <c r="W17" s="159"/>
      <c r="X17" s="159" t="s">
        <v>499</v>
      </c>
      <c r="Y17" s="159" t="s">
        <v>281</v>
      </c>
      <c r="Z17" s="148"/>
      <c r="AA17" s="148"/>
      <c r="AB17" s="148"/>
      <c r="AC17" s="148"/>
      <c r="AD17" s="148"/>
      <c r="AE17" s="148"/>
      <c r="AF17" s="148"/>
      <c r="AG17" s="148" t="s">
        <v>1129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9" t="s">
        <v>1380</v>
      </c>
      <c r="D18" s="260"/>
      <c r="E18" s="260"/>
      <c r="F18" s="260"/>
      <c r="G18" s="260"/>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284</v>
      </c>
      <c r="AH18" s="148"/>
      <c r="AI18" s="148"/>
      <c r="AJ18" s="148"/>
      <c r="AK18" s="148"/>
      <c r="AL18" s="148"/>
      <c r="AM18" s="148"/>
      <c r="AN18" s="148"/>
      <c r="AO18" s="148"/>
      <c r="AP18" s="148"/>
      <c r="AQ18" s="148"/>
      <c r="AR18" s="148"/>
      <c r="AS18" s="148"/>
      <c r="AT18" s="148"/>
      <c r="AU18" s="148"/>
      <c r="AV18" s="148"/>
      <c r="AW18" s="148"/>
      <c r="AX18" s="148"/>
      <c r="AY18" s="148"/>
      <c r="AZ18" s="148"/>
      <c r="BA18" s="179" t="str">
        <f>C18</f>
        <v>ucpávka keramická s příměsi uhlíku. Třífázový motor z třídou izolace F a krytím IP 54., 400 V, 0,55 kW</v>
      </c>
      <c r="BB18" s="148"/>
      <c r="BC18" s="148"/>
      <c r="BD18" s="148"/>
      <c r="BE18" s="148"/>
      <c r="BF18" s="148"/>
      <c r="BG18" s="148"/>
      <c r="BH18" s="148"/>
    </row>
    <row r="19" spans="1:60" ht="22.5" outlineLevel="1" x14ac:dyDescent="0.2">
      <c r="A19" s="180">
        <v>9</v>
      </c>
      <c r="B19" s="181" t="s">
        <v>1383</v>
      </c>
      <c r="C19" s="189" t="s">
        <v>1384</v>
      </c>
      <c r="D19" s="182" t="s">
        <v>482</v>
      </c>
      <c r="E19" s="183">
        <v>2</v>
      </c>
      <c r="F19" s="184"/>
      <c r="G19" s="185">
        <f>ROUND(E19*F19,2)</f>
        <v>0</v>
      </c>
      <c r="H19" s="184"/>
      <c r="I19" s="185">
        <f>ROUND(E19*H19,2)</f>
        <v>0</v>
      </c>
      <c r="J19" s="184"/>
      <c r="K19" s="185">
        <f>ROUND(E19*J19,2)</f>
        <v>0</v>
      </c>
      <c r="L19" s="185">
        <v>21</v>
      </c>
      <c r="M19" s="185">
        <f>G19*(1+L19/100)</f>
        <v>0</v>
      </c>
      <c r="N19" s="183">
        <v>0</v>
      </c>
      <c r="O19" s="183">
        <f>ROUND(E19*N19,2)</f>
        <v>0</v>
      </c>
      <c r="P19" s="183">
        <v>0</v>
      </c>
      <c r="Q19" s="183">
        <f>ROUND(E19*P19,2)</f>
        <v>0</v>
      </c>
      <c r="R19" s="185"/>
      <c r="S19" s="185" t="s">
        <v>297</v>
      </c>
      <c r="T19" s="186" t="s">
        <v>280</v>
      </c>
      <c r="U19" s="159">
        <v>0</v>
      </c>
      <c r="V19" s="159">
        <f>ROUND(E19*U19,2)</f>
        <v>0</v>
      </c>
      <c r="W19" s="159"/>
      <c r="X19" s="159" t="s">
        <v>499</v>
      </c>
      <c r="Y19" s="159" t="s">
        <v>281</v>
      </c>
      <c r="Z19" s="148"/>
      <c r="AA19" s="148"/>
      <c r="AB19" s="148"/>
      <c r="AC19" s="148"/>
      <c r="AD19" s="148"/>
      <c r="AE19" s="148"/>
      <c r="AF19" s="148"/>
      <c r="AG19" s="148" t="s">
        <v>1129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33.75" outlineLevel="1" x14ac:dyDescent="0.2">
      <c r="A20" s="172">
        <v>10</v>
      </c>
      <c r="B20" s="173" t="s">
        <v>155</v>
      </c>
      <c r="C20" s="188" t="s">
        <v>1385</v>
      </c>
      <c r="D20" s="174" t="s">
        <v>482</v>
      </c>
      <c r="E20" s="175">
        <v>1</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297</v>
      </c>
      <c r="T20" s="178" t="s">
        <v>280</v>
      </c>
      <c r="U20" s="159">
        <v>0</v>
      </c>
      <c r="V20" s="159">
        <f>ROUND(E20*U20,2)</f>
        <v>0</v>
      </c>
      <c r="W20" s="159"/>
      <c r="X20" s="159" t="s">
        <v>499</v>
      </c>
      <c r="Y20" s="159" t="s">
        <v>281</v>
      </c>
      <c r="Z20" s="148"/>
      <c r="AA20" s="148"/>
      <c r="AB20" s="148"/>
      <c r="AC20" s="148"/>
      <c r="AD20" s="148"/>
      <c r="AE20" s="148"/>
      <c r="AF20" s="148"/>
      <c r="AG20" s="148" t="s">
        <v>1129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59" t="s">
        <v>1386</v>
      </c>
      <c r="D21" s="260"/>
      <c r="E21" s="260"/>
      <c r="F21" s="260"/>
      <c r="G21" s="260"/>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284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1" x14ac:dyDescent="0.2">
      <c r="A22" s="172">
        <v>11</v>
      </c>
      <c r="B22" s="173" t="s">
        <v>1387</v>
      </c>
      <c r="C22" s="188" t="s">
        <v>1388</v>
      </c>
      <c r="D22" s="174" t="s">
        <v>482</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297</v>
      </c>
      <c r="T22" s="178" t="s">
        <v>280</v>
      </c>
      <c r="U22" s="159">
        <v>0</v>
      </c>
      <c r="V22" s="159">
        <f>ROUND(E22*U22,2)</f>
        <v>0</v>
      </c>
      <c r="W22" s="159"/>
      <c r="X22" s="159" t="s">
        <v>499</v>
      </c>
      <c r="Y22" s="159" t="s">
        <v>281</v>
      </c>
      <c r="Z22" s="148"/>
      <c r="AA22" s="148"/>
      <c r="AB22" s="148"/>
      <c r="AC22" s="148"/>
      <c r="AD22" s="148"/>
      <c r="AE22" s="148"/>
      <c r="AF22" s="148"/>
      <c r="AG22" s="148" t="s">
        <v>1129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259" t="s">
        <v>1389</v>
      </c>
      <c r="D23" s="260"/>
      <c r="E23" s="260"/>
      <c r="F23" s="260"/>
      <c r="G23" s="260"/>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284</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0">
        <v>12</v>
      </c>
      <c r="B24" s="181" t="s">
        <v>1390</v>
      </c>
      <c r="C24" s="189" t="s">
        <v>1391</v>
      </c>
      <c r="D24" s="182" t="s">
        <v>482</v>
      </c>
      <c r="E24" s="183">
        <v>1</v>
      </c>
      <c r="F24" s="184"/>
      <c r="G24" s="185">
        <f t="shared" ref="G24:G35" si="7">ROUND(E24*F24,2)</f>
        <v>0</v>
      </c>
      <c r="H24" s="184"/>
      <c r="I24" s="185">
        <f t="shared" ref="I24:I35" si="8">ROUND(E24*H24,2)</f>
        <v>0</v>
      </c>
      <c r="J24" s="184"/>
      <c r="K24" s="185">
        <f t="shared" ref="K24:K35" si="9">ROUND(E24*J24,2)</f>
        <v>0</v>
      </c>
      <c r="L24" s="185">
        <v>21</v>
      </c>
      <c r="M24" s="185">
        <f t="shared" ref="M24:M35" si="10">G24*(1+L24/100)</f>
        <v>0</v>
      </c>
      <c r="N24" s="183">
        <v>0</v>
      </c>
      <c r="O24" s="183">
        <f t="shared" ref="O24:O35" si="11">ROUND(E24*N24,2)</f>
        <v>0</v>
      </c>
      <c r="P24" s="183">
        <v>0</v>
      </c>
      <c r="Q24" s="183">
        <f t="shared" ref="Q24:Q35" si="12">ROUND(E24*P24,2)</f>
        <v>0</v>
      </c>
      <c r="R24" s="185"/>
      <c r="S24" s="185" t="s">
        <v>297</v>
      </c>
      <c r="T24" s="186" t="s">
        <v>280</v>
      </c>
      <c r="U24" s="159">
        <v>0</v>
      </c>
      <c r="V24" s="159">
        <f t="shared" ref="V24:V35" si="13">ROUND(E24*U24,2)</f>
        <v>0</v>
      </c>
      <c r="W24" s="159"/>
      <c r="X24" s="159" t="s">
        <v>499</v>
      </c>
      <c r="Y24" s="159" t="s">
        <v>281</v>
      </c>
      <c r="Z24" s="148"/>
      <c r="AA24" s="148"/>
      <c r="AB24" s="148"/>
      <c r="AC24" s="148"/>
      <c r="AD24" s="148"/>
      <c r="AE24" s="148"/>
      <c r="AF24" s="148"/>
      <c r="AG24" s="148" t="s">
        <v>1129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80">
        <v>13</v>
      </c>
      <c r="B25" s="181" t="s">
        <v>1392</v>
      </c>
      <c r="C25" s="189" t="s">
        <v>1393</v>
      </c>
      <c r="D25" s="182" t="s">
        <v>482</v>
      </c>
      <c r="E25" s="183">
        <v>1</v>
      </c>
      <c r="F25" s="184"/>
      <c r="G25" s="185">
        <f t="shared" si="7"/>
        <v>0</v>
      </c>
      <c r="H25" s="184"/>
      <c r="I25" s="185">
        <f t="shared" si="8"/>
        <v>0</v>
      </c>
      <c r="J25" s="184"/>
      <c r="K25" s="185">
        <f t="shared" si="9"/>
        <v>0</v>
      </c>
      <c r="L25" s="185">
        <v>21</v>
      </c>
      <c r="M25" s="185">
        <f t="shared" si="10"/>
        <v>0</v>
      </c>
      <c r="N25" s="183">
        <v>0</v>
      </c>
      <c r="O25" s="183">
        <f t="shared" si="11"/>
        <v>0</v>
      </c>
      <c r="P25" s="183">
        <v>0</v>
      </c>
      <c r="Q25" s="183">
        <f t="shared" si="12"/>
        <v>0</v>
      </c>
      <c r="R25" s="185"/>
      <c r="S25" s="185" t="s">
        <v>297</v>
      </c>
      <c r="T25" s="186" t="s">
        <v>280</v>
      </c>
      <c r="U25" s="159">
        <v>0</v>
      </c>
      <c r="V25" s="159">
        <f t="shared" si="13"/>
        <v>0</v>
      </c>
      <c r="W25" s="159"/>
      <c r="X25" s="159" t="s">
        <v>499</v>
      </c>
      <c r="Y25" s="159" t="s">
        <v>281</v>
      </c>
      <c r="Z25" s="148"/>
      <c r="AA25" s="148"/>
      <c r="AB25" s="148"/>
      <c r="AC25" s="148"/>
      <c r="AD25" s="148"/>
      <c r="AE25" s="148"/>
      <c r="AF25" s="148"/>
      <c r="AG25" s="148" t="s">
        <v>1129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0">
        <v>14</v>
      </c>
      <c r="B26" s="181" t="s">
        <v>1394</v>
      </c>
      <c r="C26" s="189" t="s">
        <v>1395</v>
      </c>
      <c r="D26" s="182" t="s">
        <v>482</v>
      </c>
      <c r="E26" s="183">
        <v>3</v>
      </c>
      <c r="F26" s="184"/>
      <c r="G26" s="185">
        <f t="shared" si="7"/>
        <v>0</v>
      </c>
      <c r="H26" s="184"/>
      <c r="I26" s="185">
        <f t="shared" si="8"/>
        <v>0</v>
      </c>
      <c r="J26" s="184"/>
      <c r="K26" s="185">
        <f t="shared" si="9"/>
        <v>0</v>
      </c>
      <c r="L26" s="185">
        <v>21</v>
      </c>
      <c r="M26" s="185">
        <f t="shared" si="10"/>
        <v>0</v>
      </c>
      <c r="N26" s="183">
        <v>0</v>
      </c>
      <c r="O26" s="183">
        <f t="shared" si="11"/>
        <v>0</v>
      </c>
      <c r="P26" s="183">
        <v>0</v>
      </c>
      <c r="Q26" s="183">
        <f t="shared" si="12"/>
        <v>0</v>
      </c>
      <c r="R26" s="185"/>
      <c r="S26" s="185" t="s">
        <v>297</v>
      </c>
      <c r="T26" s="186" t="s">
        <v>280</v>
      </c>
      <c r="U26" s="159">
        <v>0</v>
      </c>
      <c r="V26" s="159">
        <f t="shared" si="13"/>
        <v>0</v>
      </c>
      <c r="W26" s="159"/>
      <c r="X26" s="159" t="s">
        <v>499</v>
      </c>
      <c r="Y26" s="159" t="s">
        <v>281</v>
      </c>
      <c r="Z26" s="148"/>
      <c r="AA26" s="148"/>
      <c r="AB26" s="148"/>
      <c r="AC26" s="148"/>
      <c r="AD26" s="148"/>
      <c r="AE26" s="148"/>
      <c r="AF26" s="148"/>
      <c r="AG26" s="148" t="s">
        <v>1129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0">
        <v>15</v>
      </c>
      <c r="B27" s="181" t="s">
        <v>1396</v>
      </c>
      <c r="C27" s="189" t="s">
        <v>1397</v>
      </c>
      <c r="D27" s="182" t="s">
        <v>482</v>
      </c>
      <c r="E27" s="183">
        <v>3</v>
      </c>
      <c r="F27" s="184"/>
      <c r="G27" s="185">
        <f t="shared" si="7"/>
        <v>0</v>
      </c>
      <c r="H27" s="184"/>
      <c r="I27" s="185">
        <f t="shared" si="8"/>
        <v>0</v>
      </c>
      <c r="J27" s="184"/>
      <c r="K27" s="185">
        <f t="shared" si="9"/>
        <v>0</v>
      </c>
      <c r="L27" s="185">
        <v>21</v>
      </c>
      <c r="M27" s="185">
        <f t="shared" si="10"/>
        <v>0</v>
      </c>
      <c r="N27" s="183">
        <v>0</v>
      </c>
      <c r="O27" s="183">
        <f t="shared" si="11"/>
        <v>0</v>
      </c>
      <c r="P27" s="183">
        <v>0</v>
      </c>
      <c r="Q27" s="183">
        <f t="shared" si="12"/>
        <v>0</v>
      </c>
      <c r="R27" s="185"/>
      <c r="S27" s="185" t="s">
        <v>297</v>
      </c>
      <c r="T27" s="186" t="s">
        <v>280</v>
      </c>
      <c r="U27" s="159">
        <v>0</v>
      </c>
      <c r="V27" s="159">
        <f t="shared" si="13"/>
        <v>0</v>
      </c>
      <c r="W27" s="159"/>
      <c r="X27" s="159" t="s">
        <v>499</v>
      </c>
      <c r="Y27" s="159" t="s">
        <v>281</v>
      </c>
      <c r="Z27" s="148"/>
      <c r="AA27" s="148"/>
      <c r="AB27" s="148"/>
      <c r="AC27" s="148"/>
      <c r="AD27" s="148"/>
      <c r="AE27" s="148"/>
      <c r="AF27" s="148"/>
      <c r="AG27" s="148" t="s">
        <v>1129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0">
        <v>16</v>
      </c>
      <c r="B28" s="181" t="s">
        <v>52</v>
      </c>
      <c r="C28" s="189" t="s">
        <v>1398</v>
      </c>
      <c r="D28" s="182" t="s">
        <v>482</v>
      </c>
      <c r="E28" s="183">
        <v>5</v>
      </c>
      <c r="F28" s="184"/>
      <c r="G28" s="185">
        <f t="shared" si="7"/>
        <v>0</v>
      </c>
      <c r="H28" s="184"/>
      <c r="I28" s="185">
        <f t="shared" si="8"/>
        <v>0</v>
      </c>
      <c r="J28" s="184"/>
      <c r="K28" s="185">
        <f t="shared" si="9"/>
        <v>0</v>
      </c>
      <c r="L28" s="185">
        <v>21</v>
      </c>
      <c r="M28" s="185">
        <f t="shared" si="10"/>
        <v>0</v>
      </c>
      <c r="N28" s="183">
        <v>0</v>
      </c>
      <c r="O28" s="183">
        <f t="shared" si="11"/>
        <v>0</v>
      </c>
      <c r="P28" s="183">
        <v>0</v>
      </c>
      <c r="Q28" s="183">
        <f t="shared" si="12"/>
        <v>0</v>
      </c>
      <c r="R28" s="185"/>
      <c r="S28" s="185" t="s">
        <v>297</v>
      </c>
      <c r="T28" s="186" t="s">
        <v>280</v>
      </c>
      <c r="U28" s="159">
        <v>0</v>
      </c>
      <c r="V28" s="159">
        <f t="shared" si="13"/>
        <v>0</v>
      </c>
      <c r="W28" s="159"/>
      <c r="X28" s="159" t="s">
        <v>499</v>
      </c>
      <c r="Y28" s="159" t="s">
        <v>281</v>
      </c>
      <c r="Z28" s="148"/>
      <c r="AA28" s="148"/>
      <c r="AB28" s="148"/>
      <c r="AC28" s="148"/>
      <c r="AD28" s="148"/>
      <c r="AE28" s="148"/>
      <c r="AF28" s="148"/>
      <c r="AG28" s="148" t="s">
        <v>1129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0">
        <v>17</v>
      </c>
      <c r="B29" s="181" t="s">
        <v>1399</v>
      </c>
      <c r="C29" s="189" t="s">
        <v>1400</v>
      </c>
      <c r="D29" s="182" t="s">
        <v>482</v>
      </c>
      <c r="E29" s="183">
        <v>3</v>
      </c>
      <c r="F29" s="184"/>
      <c r="G29" s="185">
        <f t="shared" si="7"/>
        <v>0</v>
      </c>
      <c r="H29" s="184"/>
      <c r="I29" s="185">
        <f t="shared" si="8"/>
        <v>0</v>
      </c>
      <c r="J29" s="184"/>
      <c r="K29" s="185">
        <f t="shared" si="9"/>
        <v>0</v>
      </c>
      <c r="L29" s="185">
        <v>21</v>
      </c>
      <c r="M29" s="185">
        <f t="shared" si="10"/>
        <v>0</v>
      </c>
      <c r="N29" s="183">
        <v>0</v>
      </c>
      <c r="O29" s="183">
        <f t="shared" si="11"/>
        <v>0</v>
      </c>
      <c r="P29" s="183">
        <v>0</v>
      </c>
      <c r="Q29" s="183">
        <f t="shared" si="12"/>
        <v>0</v>
      </c>
      <c r="R29" s="185"/>
      <c r="S29" s="185" t="s">
        <v>297</v>
      </c>
      <c r="T29" s="186" t="s">
        <v>280</v>
      </c>
      <c r="U29" s="159">
        <v>0</v>
      </c>
      <c r="V29" s="159">
        <f t="shared" si="13"/>
        <v>0</v>
      </c>
      <c r="W29" s="159"/>
      <c r="X29" s="159" t="s">
        <v>499</v>
      </c>
      <c r="Y29" s="159" t="s">
        <v>281</v>
      </c>
      <c r="Z29" s="148"/>
      <c r="AA29" s="148"/>
      <c r="AB29" s="148"/>
      <c r="AC29" s="148"/>
      <c r="AD29" s="148"/>
      <c r="AE29" s="148"/>
      <c r="AF29" s="148"/>
      <c r="AG29" s="148" t="s">
        <v>1129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0">
        <v>18</v>
      </c>
      <c r="B30" s="181" t="s">
        <v>1401</v>
      </c>
      <c r="C30" s="189" t="s">
        <v>1402</v>
      </c>
      <c r="D30" s="182" t="s">
        <v>482</v>
      </c>
      <c r="E30" s="183">
        <v>1</v>
      </c>
      <c r="F30" s="184"/>
      <c r="G30" s="185">
        <f t="shared" si="7"/>
        <v>0</v>
      </c>
      <c r="H30" s="184"/>
      <c r="I30" s="185">
        <f t="shared" si="8"/>
        <v>0</v>
      </c>
      <c r="J30" s="184"/>
      <c r="K30" s="185">
        <f t="shared" si="9"/>
        <v>0</v>
      </c>
      <c r="L30" s="185">
        <v>21</v>
      </c>
      <c r="M30" s="185">
        <f t="shared" si="10"/>
        <v>0</v>
      </c>
      <c r="N30" s="183">
        <v>0</v>
      </c>
      <c r="O30" s="183">
        <f t="shared" si="11"/>
        <v>0</v>
      </c>
      <c r="P30" s="183">
        <v>0</v>
      </c>
      <c r="Q30" s="183">
        <f t="shared" si="12"/>
        <v>0</v>
      </c>
      <c r="R30" s="185"/>
      <c r="S30" s="185" t="s">
        <v>297</v>
      </c>
      <c r="T30" s="186" t="s">
        <v>280</v>
      </c>
      <c r="U30" s="159">
        <v>0</v>
      </c>
      <c r="V30" s="159">
        <f t="shared" si="13"/>
        <v>0</v>
      </c>
      <c r="W30" s="159"/>
      <c r="X30" s="159" t="s">
        <v>499</v>
      </c>
      <c r="Y30" s="159" t="s">
        <v>281</v>
      </c>
      <c r="Z30" s="148"/>
      <c r="AA30" s="148"/>
      <c r="AB30" s="148"/>
      <c r="AC30" s="148"/>
      <c r="AD30" s="148"/>
      <c r="AE30" s="148"/>
      <c r="AF30" s="148"/>
      <c r="AG30" s="148" t="s">
        <v>1129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0">
        <v>19</v>
      </c>
      <c r="B31" s="181" t="s">
        <v>1403</v>
      </c>
      <c r="C31" s="189" t="s">
        <v>1404</v>
      </c>
      <c r="D31" s="182" t="s">
        <v>482</v>
      </c>
      <c r="E31" s="183">
        <v>3</v>
      </c>
      <c r="F31" s="184"/>
      <c r="G31" s="185">
        <f t="shared" si="7"/>
        <v>0</v>
      </c>
      <c r="H31" s="184"/>
      <c r="I31" s="185">
        <f t="shared" si="8"/>
        <v>0</v>
      </c>
      <c r="J31" s="184"/>
      <c r="K31" s="185">
        <f t="shared" si="9"/>
        <v>0</v>
      </c>
      <c r="L31" s="185">
        <v>21</v>
      </c>
      <c r="M31" s="185">
        <f t="shared" si="10"/>
        <v>0</v>
      </c>
      <c r="N31" s="183">
        <v>0</v>
      </c>
      <c r="O31" s="183">
        <f t="shared" si="11"/>
        <v>0</v>
      </c>
      <c r="P31" s="183">
        <v>0</v>
      </c>
      <c r="Q31" s="183">
        <f t="shared" si="12"/>
        <v>0</v>
      </c>
      <c r="R31" s="185"/>
      <c r="S31" s="185" t="s">
        <v>297</v>
      </c>
      <c r="T31" s="186" t="s">
        <v>280</v>
      </c>
      <c r="U31" s="159">
        <v>0</v>
      </c>
      <c r="V31" s="159">
        <f t="shared" si="13"/>
        <v>0</v>
      </c>
      <c r="W31" s="159"/>
      <c r="X31" s="159" t="s">
        <v>499</v>
      </c>
      <c r="Y31" s="159" t="s">
        <v>281</v>
      </c>
      <c r="Z31" s="148"/>
      <c r="AA31" s="148"/>
      <c r="AB31" s="148"/>
      <c r="AC31" s="148"/>
      <c r="AD31" s="148"/>
      <c r="AE31" s="148"/>
      <c r="AF31" s="148"/>
      <c r="AG31" s="148" t="s">
        <v>1129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0">
        <v>20</v>
      </c>
      <c r="B32" s="181" t="s">
        <v>1405</v>
      </c>
      <c r="C32" s="189" t="s">
        <v>1406</v>
      </c>
      <c r="D32" s="182" t="s">
        <v>482</v>
      </c>
      <c r="E32" s="183">
        <v>1</v>
      </c>
      <c r="F32" s="184"/>
      <c r="G32" s="185">
        <f t="shared" si="7"/>
        <v>0</v>
      </c>
      <c r="H32" s="184"/>
      <c r="I32" s="185">
        <f t="shared" si="8"/>
        <v>0</v>
      </c>
      <c r="J32" s="184"/>
      <c r="K32" s="185">
        <f t="shared" si="9"/>
        <v>0</v>
      </c>
      <c r="L32" s="185">
        <v>21</v>
      </c>
      <c r="M32" s="185">
        <f t="shared" si="10"/>
        <v>0</v>
      </c>
      <c r="N32" s="183">
        <v>0</v>
      </c>
      <c r="O32" s="183">
        <f t="shared" si="11"/>
        <v>0</v>
      </c>
      <c r="P32" s="183">
        <v>0</v>
      </c>
      <c r="Q32" s="183">
        <f t="shared" si="12"/>
        <v>0</v>
      </c>
      <c r="R32" s="185"/>
      <c r="S32" s="185" t="s">
        <v>297</v>
      </c>
      <c r="T32" s="186" t="s">
        <v>280</v>
      </c>
      <c r="U32" s="159">
        <v>0</v>
      </c>
      <c r="V32" s="159">
        <f t="shared" si="13"/>
        <v>0</v>
      </c>
      <c r="W32" s="159"/>
      <c r="X32" s="159" t="s">
        <v>499</v>
      </c>
      <c r="Y32" s="159" t="s">
        <v>281</v>
      </c>
      <c r="Z32" s="148"/>
      <c r="AA32" s="148"/>
      <c r="AB32" s="148"/>
      <c r="AC32" s="148"/>
      <c r="AD32" s="148"/>
      <c r="AE32" s="148"/>
      <c r="AF32" s="148"/>
      <c r="AG32" s="148" t="s">
        <v>1129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0">
        <v>21</v>
      </c>
      <c r="B33" s="181" t="s">
        <v>1407</v>
      </c>
      <c r="C33" s="189" t="s">
        <v>1408</v>
      </c>
      <c r="D33" s="182" t="s">
        <v>482</v>
      </c>
      <c r="E33" s="183">
        <v>1</v>
      </c>
      <c r="F33" s="184"/>
      <c r="G33" s="185">
        <f t="shared" si="7"/>
        <v>0</v>
      </c>
      <c r="H33" s="184"/>
      <c r="I33" s="185">
        <f t="shared" si="8"/>
        <v>0</v>
      </c>
      <c r="J33" s="184"/>
      <c r="K33" s="185">
        <f t="shared" si="9"/>
        <v>0</v>
      </c>
      <c r="L33" s="185">
        <v>21</v>
      </c>
      <c r="M33" s="185">
        <f t="shared" si="10"/>
        <v>0</v>
      </c>
      <c r="N33" s="183">
        <v>0</v>
      </c>
      <c r="O33" s="183">
        <f t="shared" si="11"/>
        <v>0</v>
      </c>
      <c r="P33" s="183">
        <v>0</v>
      </c>
      <c r="Q33" s="183">
        <f t="shared" si="12"/>
        <v>0</v>
      </c>
      <c r="R33" s="185"/>
      <c r="S33" s="185" t="s">
        <v>297</v>
      </c>
      <c r="T33" s="186" t="s">
        <v>280</v>
      </c>
      <c r="U33" s="159">
        <v>0</v>
      </c>
      <c r="V33" s="159">
        <f t="shared" si="13"/>
        <v>0</v>
      </c>
      <c r="W33" s="159"/>
      <c r="X33" s="159" t="s">
        <v>499</v>
      </c>
      <c r="Y33" s="159" t="s">
        <v>281</v>
      </c>
      <c r="Z33" s="148"/>
      <c r="AA33" s="148"/>
      <c r="AB33" s="148"/>
      <c r="AC33" s="148"/>
      <c r="AD33" s="148"/>
      <c r="AE33" s="148"/>
      <c r="AF33" s="148"/>
      <c r="AG33" s="148" t="s">
        <v>1129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0">
        <v>22</v>
      </c>
      <c r="B34" s="181" t="s">
        <v>1409</v>
      </c>
      <c r="C34" s="189" t="s">
        <v>1410</v>
      </c>
      <c r="D34" s="182" t="s">
        <v>482</v>
      </c>
      <c r="E34" s="183">
        <v>1</v>
      </c>
      <c r="F34" s="184"/>
      <c r="G34" s="185">
        <f t="shared" si="7"/>
        <v>0</v>
      </c>
      <c r="H34" s="184"/>
      <c r="I34" s="185">
        <f t="shared" si="8"/>
        <v>0</v>
      </c>
      <c r="J34" s="184"/>
      <c r="K34" s="185">
        <f t="shared" si="9"/>
        <v>0</v>
      </c>
      <c r="L34" s="185">
        <v>21</v>
      </c>
      <c r="M34" s="185">
        <f t="shared" si="10"/>
        <v>0</v>
      </c>
      <c r="N34" s="183">
        <v>0</v>
      </c>
      <c r="O34" s="183">
        <f t="shared" si="11"/>
        <v>0</v>
      </c>
      <c r="P34" s="183">
        <v>0</v>
      </c>
      <c r="Q34" s="183">
        <f t="shared" si="12"/>
        <v>0</v>
      </c>
      <c r="R34" s="185"/>
      <c r="S34" s="185" t="s">
        <v>297</v>
      </c>
      <c r="T34" s="186" t="s">
        <v>280</v>
      </c>
      <c r="U34" s="159">
        <v>0</v>
      </c>
      <c r="V34" s="159">
        <f t="shared" si="13"/>
        <v>0</v>
      </c>
      <c r="W34" s="159"/>
      <c r="X34" s="159" t="s">
        <v>499</v>
      </c>
      <c r="Y34" s="159" t="s">
        <v>281</v>
      </c>
      <c r="Z34" s="148"/>
      <c r="AA34" s="148"/>
      <c r="AB34" s="148"/>
      <c r="AC34" s="148"/>
      <c r="AD34" s="148"/>
      <c r="AE34" s="148"/>
      <c r="AF34" s="148"/>
      <c r="AG34" s="148" t="s">
        <v>1129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72">
        <v>23</v>
      </c>
      <c r="B35" s="173" t="s">
        <v>1411</v>
      </c>
      <c r="C35" s="188" t="s">
        <v>1412</v>
      </c>
      <c r="D35" s="174" t="s">
        <v>482</v>
      </c>
      <c r="E35" s="175">
        <v>1</v>
      </c>
      <c r="F35" s="176"/>
      <c r="G35" s="177">
        <f t="shared" si="7"/>
        <v>0</v>
      </c>
      <c r="H35" s="176"/>
      <c r="I35" s="177">
        <f t="shared" si="8"/>
        <v>0</v>
      </c>
      <c r="J35" s="176"/>
      <c r="K35" s="177">
        <f t="shared" si="9"/>
        <v>0</v>
      </c>
      <c r="L35" s="177">
        <v>21</v>
      </c>
      <c r="M35" s="177">
        <f t="shared" si="10"/>
        <v>0</v>
      </c>
      <c r="N35" s="175">
        <v>0</v>
      </c>
      <c r="O35" s="175">
        <f t="shared" si="11"/>
        <v>0</v>
      </c>
      <c r="P35" s="175">
        <v>0</v>
      </c>
      <c r="Q35" s="175">
        <f t="shared" si="12"/>
        <v>0</v>
      </c>
      <c r="R35" s="177"/>
      <c r="S35" s="177" t="s">
        <v>297</v>
      </c>
      <c r="T35" s="178" t="s">
        <v>280</v>
      </c>
      <c r="U35" s="159">
        <v>0</v>
      </c>
      <c r="V35" s="159">
        <f t="shared" si="13"/>
        <v>0</v>
      </c>
      <c r="W35" s="159"/>
      <c r="X35" s="159" t="s">
        <v>499</v>
      </c>
      <c r="Y35" s="159" t="s">
        <v>281</v>
      </c>
      <c r="Z35" s="148"/>
      <c r="AA35" s="148"/>
      <c r="AB35" s="148"/>
      <c r="AC35" s="148"/>
      <c r="AD35" s="148"/>
      <c r="AE35" s="148"/>
      <c r="AF35" s="148"/>
      <c r="AG35" s="148" t="s">
        <v>1129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9" t="s">
        <v>1413</v>
      </c>
      <c r="D36" s="260"/>
      <c r="E36" s="260"/>
      <c r="F36" s="260"/>
      <c r="G36" s="260"/>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284</v>
      </c>
      <c r="AH36" s="148"/>
      <c r="AI36" s="148"/>
      <c r="AJ36" s="148"/>
      <c r="AK36" s="148"/>
      <c r="AL36" s="148"/>
      <c r="AM36" s="148"/>
      <c r="AN36" s="148"/>
      <c r="AO36" s="148"/>
      <c r="AP36" s="148"/>
      <c r="AQ36" s="148"/>
      <c r="AR36" s="148"/>
      <c r="AS36" s="148"/>
      <c r="AT36" s="148"/>
      <c r="AU36" s="148"/>
      <c r="AV36" s="148"/>
      <c r="AW36" s="148"/>
      <c r="AX36" s="148"/>
      <c r="AY36" s="148"/>
      <c r="AZ36" s="148"/>
      <c r="BA36" s="179" t="str">
        <f>C36</f>
        <v>akumulační nádrž pro cirkulaci vodních prvků a separační část po usazování odpadní vody z praní filtru.2350x1500x1400 mm</v>
      </c>
      <c r="BB36" s="148"/>
      <c r="BC36" s="148"/>
      <c r="BD36" s="148"/>
      <c r="BE36" s="148"/>
      <c r="BF36" s="148"/>
      <c r="BG36" s="148"/>
      <c r="BH36" s="148"/>
    </row>
    <row r="37" spans="1:60" outlineLevel="1" x14ac:dyDescent="0.2">
      <c r="A37" s="180">
        <v>24</v>
      </c>
      <c r="B37" s="181" t="s">
        <v>1414</v>
      </c>
      <c r="C37" s="189" t="s">
        <v>1415</v>
      </c>
      <c r="D37" s="182" t="s">
        <v>482</v>
      </c>
      <c r="E37" s="183">
        <v>4</v>
      </c>
      <c r="F37" s="184"/>
      <c r="G37" s="185">
        <f>ROUND(E37*F37,2)</f>
        <v>0</v>
      </c>
      <c r="H37" s="184"/>
      <c r="I37" s="185">
        <f>ROUND(E37*H37,2)</f>
        <v>0</v>
      </c>
      <c r="J37" s="184"/>
      <c r="K37" s="185">
        <f>ROUND(E37*J37,2)</f>
        <v>0</v>
      </c>
      <c r="L37" s="185">
        <v>21</v>
      </c>
      <c r="M37" s="185">
        <f>G37*(1+L37/100)</f>
        <v>0</v>
      </c>
      <c r="N37" s="183">
        <v>0</v>
      </c>
      <c r="O37" s="183">
        <f>ROUND(E37*N37,2)</f>
        <v>0</v>
      </c>
      <c r="P37" s="183">
        <v>0</v>
      </c>
      <c r="Q37" s="183">
        <f>ROUND(E37*P37,2)</f>
        <v>0</v>
      </c>
      <c r="R37" s="185"/>
      <c r="S37" s="185" t="s">
        <v>297</v>
      </c>
      <c r="T37" s="186" t="s">
        <v>280</v>
      </c>
      <c r="U37" s="159">
        <v>0</v>
      </c>
      <c r="V37" s="159">
        <f>ROUND(E37*U37,2)</f>
        <v>0</v>
      </c>
      <c r="W37" s="159"/>
      <c r="X37" s="159" t="s">
        <v>499</v>
      </c>
      <c r="Y37" s="159" t="s">
        <v>281</v>
      </c>
      <c r="Z37" s="148"/>
      <c r="AA37" s="148"/>
      <c r="AB37" s="148"/>
      <c r="AC37" s="148"/>
      <c r="AD37" s="148"/>
      <c r="AE37" s="148"/>
      <c r="AF37" s="148"/>
      <c r="AG37" s="148" t="s">
        <v>1129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5" t="s">
        <v>274</v>
      </c>
      <c r="B38" s="166" t="s">
        <v>212</v>
      </c>
      <c r="C38" s="187" t="s">
        <v>213</v>
      </c>
      <c r="D38" s="167"/>
      <c r="E38" s="168"/>
      <c r="F38" s="169"/>
      <c r="G38" s="169">
        <f>SUMIF(AG39:AG59,"&lt;&gt;NOR",G39:G59)</f>
        <v>0</v>
      </c>
      <c r="H38" s="169"/>
      <c r="I38" s="169">
        <f>SUM(I39:I59)</f>
        <v>0</v>
      </c>
      <c r="J38" s="169"/>
      <c r="K38" s="169">
        <f>SUM(K39:K59)</f>
        <v>0</v>
      </c>
      <c r="L38" s="169"/>
      <c r="M38" s="169">
        <f>SUM(M39:M59)</f>
        <v>0</v>
      </c>
      <c r="N38" s="168"/>
      <c r="O38" s="168">
        <f>SUM(O39:O59)</f>
        <v>0</v>
      </c>
      <c r="P38" s="168"/>
      <c r="Q38" s="168">
        <f>SUM(Q39:Q59)</f>
        <v>0</v>
      </c>
      <c r="R38" s="169"/>
      <c r="S38" s="169"/>
      <c r="T38" s="170"/>
      <c r="U38" s="164"/>
      <c r="V38" s="164">
        <f>SUM(V39:V59)</f>
        <v>0</v>
      </c>
      <c r="W38" s="164"/>
      <c r="X38" s="164"/>
      <c r="Y38" s="164"/>
      <c r="AG38" t="s">
        <v>275</v>
      </c>
    </row>
    <row r="39" spans="1:60" outlineLevel="1" x14ac:dyDescent="0.2">
      <c r="A39" s="180">
        <v>25</v>
      </c>
      <c r="B39" s="181" t="s">
        <v>1416</v>
      </c>
      <c r="C39" s="189" t="s">
        <v>1417</v>
      </c>
      <c r="D39" s="182" t="s">
        <v>482</v>
      </c>
      <c r="E39" s="183">
        <v>2</v>
      </c>
      <c r="F39" s="184"/>
      <c r="G39" s="185">
        <f t="shared" ref="G39:G59" si="14">ROUND(E39*F39,2)</f>
        <v>0</v>
      </c>
      <c r="H39" s="184"/>
      <c r="I39" s="185">
        <f t="shared" ref="I39:I59" si="15">ROUND(E39*H39,2)</f>
        <v>0</v>
      </c>
      <c r="J39" s="184"/>
      <c r="K39" s="185">
        <f t="shared" ref="K39:K59" si="16">ROUND(E39*J39,2)</f>
        <v>0</v>
      </c>
      <c r="L39" s="185">
        <v>21</v>
      </c>
      <c r="M39" s="185">
        <f t="shared" ref="M39:M59" si="17">G39*(1+L39/100)</f>
        <v>0</v>
      </c>
      <c r="N39" s="183">
        <v>0</v>
      </c>
      <c r="O39" s="183">
        <f t="shared" ref="O39:O59" si="18">ROUND(E39*N39,2)</f>
        <v>0</v>
      </c>
      <c r="P39" s="183">
        <v>0</v>
      </c>
      <c r="Q39" s="183">
        <f t="shared" ref="Q39:Q59" si="19">ROUND(E39*P39,2)</f>
        <v>0</v>
      </c>
      <c r="R39" s="185"/>
      <c r="S39" s="185" t="s">
        <v>297</v>
      </c>
      <c r="T39" s="186" t="s">
        <v>280</v>
      </c>
      <c r="U39" s="159">
        <v>0</v>
      </c>
      <c r="V39" s="159">
        <f t="shared" ref="V39:V59" si="20">ROUND(E39*U39,2)</f>
        <v>0</v>
      </c>
      <c r="W39" s="159"/>
      <c r="X39" s="159" t="s">
        <v>499</v>
      </c>
      <c r="Y39" s="159" t="s">
        <v>281</v>
      </c>
      <c r="Z39" s="148"/>
      <c r="AA39" s="148"/>
      <c r="AB39" s="148"/>
      <c r="AC39" s="148"/>
      <c r="AD39" s="148"/>
      <c r="AE39" s="148"/>
      <c r="AF39" s="148"/>
      <c r="AG39" s="148" t="s">
        <v>1129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0">
        <v>26</v>
      </c>
      <c r="B40" s="181" t="s">
        <v>1418</v>
      </c>
      <c r="C40" s="189" t="s">
        <v>1419</v>
      </c>
      <c r="D40" s="182" t="s">
        <v>482</v>
      </c>
      <c r="E40" s="183">
        <v>1</v>
      </c>
      <c r="F40" s="184"/>
      <c r="G40" s="185">
        <f t="shared" si="14"/>
        <v>0</v>
      </c>
      <c r="H40" s="184"/>
      <c r="I40" s="185">
        <f t="shared" si="15"/>
        <v>0</v>
      </c>
      <c r="J40" s="184"/>
      <c r="K40" s="185">
        <f t="shared" si="16"/>
        <v>0</v>
      </c>
      <c r="L40" s="185">
        <v>21</v>
      </c>
      <c r="M40" s="185">
        <f t="shared" si="17"/>
        <v>0</v>
      </c>
      <c r="N40" s="183">
        <v>0</v>
      </c>
      <c r="O40" s="183">
        <f t="shared" si="18"/>
        <v>0</v>
      </c>
      <c r="P40" s="183">
        <v>0</v>
      </c>
      <c r="Q40" s="183">
        <f t="shared" si="19"/>
        <v>0</v>
      </c>
      <c r="R40" s="185"/>
      <c r="S40" s="185" t="s">
        <v>297</v>
      </c>
      <c r="T40" s="186" t="s">
        <v>280</v>
      </c>
      <c r="U40" s="159">
        <v>0</v>
      </c>
      <c r="V40" s="159">
        <f t="shared" si="20"/>
        <v>0</v>
      </c>
      <c r="W40" s="159"/>
      <c r="X40" s="159" t="s">
        <v>499</v>
      </c>
      <c r="Y40" s="159" t="s">
        <v>281</v>
      </c>
      <c r="Z40" s="148"/>
      <c r="AA40" s="148"/>
      <c r="AB40" s="148"/>
      <c r="AC40" s="148"/>
      <c r="AD40" s="148"/>
      <c r="AE40" s="148"/>
      <c r="AF40" s="148"/>
      <c r="AG40" s="148" t="s">
        <v>1129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0">
        <v>27</v>
      </c>
      <c r="B41" s="181" t="s">
        <v>1420</v>
      </c>
      <c r="C41" s="189" t="s">
        <v>1421</v>
      </c>
      <c r="D41" s="182" t="s">
        <v>482</v>
      </c>
      <c r="E41" s="183">
        <v>2</v>
      </c>
      <c r="F41" s="184"/>
      <c r="G41" s="185">
        <f t="shared" si="14"/>
        <v>0</v>
      </c>
      <c r="H41" s="184"/>
      <c r="I41" s="185">
        <f t="shared" si="15"/>
        <v>0</v>
      </c>
      <c r="J41" s="184"/>
      <c r="K41" s="185">
        <f t="shared" si="16"/>
        <v>0</v>
      </c>
      <c r="L41" s="185">
        <v>21</v>
      </c>
      <c r="M41" s="185">
        <f t="shared" si="17"/>
        <v>0</v>
      </c>
      <c r="N41" s="183">
        <v>0</v>
      </c>
      <c r="O41" s="183">
        <f t="shared" si="18"/>
        <v>0</v>
      </c>
      <c r="P41" s="183">
        <v>0</v>
      </c>
      <c r="Q41" s="183">
        <f t="shared" si="19"/>
        <v>0</v>
      </c>
      <c r="R41" s="185"/>
      <c r="S41" s="185" t="s">
        <v>297</v>
      </c>
      <c r="T41" s="186" t="s">
        <v>280</v>
      </c>
      <c r="U41" s="159">
        <v>0</v>
      </c>
      <c r="V41" s="159">
        <f t="shared" si="20"/>
        <v>0</v>
      </c>
      <c r="W41" s="159"/>
      <c r="X41" s="159" t="s">
        <v>499</v>
      </c>
      <c r="Y41" s="159" t="s">
        <v>281</v>
      </c>
      <c r="Z41" s="148"/>
      <c r="AA41" s="148"/>
      <c r="AB41" s="148"/>
      <c r="AC41" s="148"/>
      <c r="AD41" s="148"/>
      <c r="AE41" s="148"/>
      <c r="AF41" s="148"/>
      <c r="AG41" s="148" t="s">
        <v>1129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0">
        <v>28</v>
      </c>
      <c r="B42" s="181" t="s">
        <v>1422</v>
      </c>
      <c r="C42" s="189" t="s">
        <v>1423</v>
      </c>
      <c r="D42" s="182" t="s">
        <v>482</v>
      </c>
      <c r="E42" s="183">
        <v>1</v>
      </c>
      <c r="F42" s="184"/>
      <c r="G42" s="185">
        <f t="shared" si="14"/>
        <v>0</v>
      </c>
      <c r="H42" s="184"/>
      <c r="I42" s="185">
        <f t="shared" si="15"/>
        <v>0</v>
      </c>
      <c r="J42" s="184"/>
      <c r="K42" s="185">
        <f t="shared" si="16"/>
        <v>0</v>
      </c>
      <c r="L42" s="185">
        <v>21</v>
      </c>
      <c r="M42" s="185">
        <f t="shared" si="17"/>
        <v>0</v>
      </c>
      <c r="N42" s="183">
        <v>0</v>
      </c>
      <c r="O42" s="183">
        <f t="shared" si="18"/>
        <v>0</v>
      </c>
      <c r="P42" s="183">
        <v>0</v>
      </c>
      <c r="Q42" s="183">
        <f t="shared" si="19"/>
        <v>0</v>
      </c>
      <c r="R42" s="185"/>
      <c r="S42" s="185" t="s">
        <v>297</v>
      </c>
      <c r="T42" s="186" t="s">
        <v>280</v>
      </c>
      <c r="U42" s="159">
        <v>0</v>
      </c>
      <c r="V42" s="159">
        <f t="shared" si="20"/>
        <v>0</v>
      </c>
      <c r="W42" s="159"/>
      <c r="X42" s="159" t="s">
        <v>499</v>
      </c>
      <c r="Y42" s="159" t="s">
        <v>281</v>
      </c>
      <c r="Z42" s="148"/>
      <c r="AA42" s="148"/>
      <c r="AB42" s="148"/>
      <c r="AC42" s="148"/>
      <c r="AD42" s="148"/>
      <c r="AE42" s="148"/>
      <c r="AF42" s="148"/>
      <c r="AG42" s="148" t="s">
        <v>1129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0">
        <v>29</v>
      </c>
      <c r="B43" s="181" t="s">
        <v>1424</v>
      </c>
      <c r="C43" s="189" t="s">
        <v>1425</v>
      </c>
      <c r="D43" s="182" t="s">
        <v>482</v>
      </c>
      <c r="E43" s="183">
        <v>1</v>
      </c>
      <c r="F43" s="184"/>
      <c r="G43" s="185">
        <f t="shared" si="14"/>
        <v>0</v>
      </c>
      <c r="H43" s="184"/>
      <c r="I43" s="185">
        <f t="shared" si="15"/>
        <v>0</v>
      </c>
      <c r="J43" s="184"/>
      <c r="K43" s="185">
        <f t="shared" si="16"/>
        <v>0</v>
      </c>
      <c r="L43" s="185">
        <v>21</v>
      </c>
      <c r="M43" s="185">
        <f t="shared" si="17"/>
        <v>0</v>
      </c>
      <c r="N43" s="183">
        <v>0</v>
      </c>
      <c r="O43" s="183">
        <f t="shared" si="18"/>
        <v>0</v>
      </c>
      <c r="P43" s="183">
        <v>0</v>
      </c>
      <c r="Q43" s="183">
        <f t="shared" si="19"/>
        <v>0</v>
      </c>
      <c r="R43" s="185"/>
      <c r="S43" s="185" t="s">
        <v>297</v>
      </c>
      <c r="T43" s="186" t="s">
        <v>280</v>
      </c>
      <c r="U43" s="159">
        <v>0</v>
      </c>
      <c r="V43" s="159">
        <f t="shared" si="20"/>
        <v>0</v>
      </c>
      <c r="W43" s="159"/>
      <c r="X43" s="159" t="s">
        <v>499</v>
      </c>
      <c r="Y43" s="159" t="s">
        <v>281</v>
      </c>
      <c r="Z43" s="148"/>
      <c r="AA43" s="148"/>
      <c r="AB43" s="148"/>
      <c r="AC43" s="148"/>
      <c r="AD43" s="148"/>
      <c r="AE43" s="148"/>
      <c r="AF43" s="148"/>
      <c r="AG43" s="148" t="s">
        <v>1129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0">
        <v>30</v>
      </c>
      <c r="B44" s="181" t="s">
        <v>1426</v>
      </c>
      <c r="C44" s="189" t="s">
        <v>1427</v>
      </c>
      <c r="D44" s="182" t="s">
        <v>482</v>
      </c>
      <c r="E44" s="183">
        <v>3</v>
      </c>
      <c r="F44" s="184"/>
      <c r="G44" s="185">
        <f t="shared" si="14"/>
        <v>0</v>
      </c>
      <c r="H44" s="184"/>
      <c r="I44" s="185">
        <f t="shared" si="15"/>
        <v>0</v>
      </c>
      <c r="J44" s="184"/>
      <c r="K44" s="185">
        <f t="shared" si="16"/>
        <v>0</v>
      </c>
      <c r="L44" s="185">
        <v>21</v>
      </c>
      <c r="M44" s="185">
        <f t="shared" si="17"/>
        <v>0</v>
      </c>
      <c r="N44" s="183">
        <v>0</v>
      </c>
      <c r="O44" s="183">
        <f t="shared" si="18"/>
        <v>0</v>
      </c>
      <c r="P44" s="183">
        <v>0</v>
      </c>
      <c r="Q44" s="183">
        <f t="shared" si="19"/>
        <v>0</v>
      </c>
      <c r="R44" s="185"/>
      <c r="S44" s="185" t="s">
        <v>297</v>
      </c>
      <c r="T44" s="186" t="s">
        <v>280</v>
      </c>
      <c r="U44" s="159">
        <v>0</v>
      </c>
      <c r="V44" s="159">
        <f t="shared" si="20"/>
        <v>0</v>
      </c>
      <c r="W44" s="159"/>
      <c r="X44" s="159" t="s">
        <v>499</v>
      </c>
      <c r="Y44" s="159" t="s">
        <v>281</v>
      </c>
      <c r="Z44" s="148"/>
      <c r="AA44" s="148"/>
      <c r="AB44" s="148"/>
      <c r="AC44" s="148"/>
      <c r="AD44" s="148"/>
      <c r="AE44" s="148"/>
      <c r="AF44" s="148"/>
      <c r="AG44" s="148" t="s">
        <v>1129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0">
        <v>31</v>
      </c>
      <c r="B45" s="181" t="s">
        <v>1428</v>
      </c>
      <c r="C45" s="189" t="s">
        <v>1429</v>
      </c>
      <c r="D45" s="182" t="s">
        <v>482</v>
      </c>
      <c r="E45" s="183">
        <v>1</v>
      </c>
      <c r="F45" s="184"/>
      <c r="G45" s="185">
        <f t="shared" si="14"/>
        <v>0</v>
      </c>
      <c r="H45" s="184"/>
      <c r="I45" s="185">
        <f t="shared" si="15"/>
        <v>0</v>
      </c>
      <c r="J45" s="184"/>
      <c r="K45" s="185">
        <f t="shared" si="16"/>
        <v>0</v>
      </c>
      <c r="L45" s="185">
        <v>21</v>
      </c>
      <c r="M45" s="185">
        <f t="shared" si="17"/>
        <v>0</v>
      </c>
      <c r="N45" s="183">
        <v>0</v>
      </c>
      <c r="O45" s="183">
        <f t="shared" si="18"/>
        <v>0</v>
      </c>
      <c r="P45" s="183">
        <v>0</v>
      </c>
      <c r="Q45" s="183">
        <f t="shared" si="19"/>
        <v>0</v>
      </c>
      <c r="R45" s="185"/>
      <c r="S45" s="185" t="s">
        <v>297</v>
      </c>
      <c r="T45" s="186" t="s">
        <v>280</v>
      </c>
      <c r="U45" s="159">
        <v>0</v>
      </c>
      <c r="V45" s="159">
        <f t="shared" si="20"/>
        <v>0</v>
      </c>
      <c r="W45" s="159"/>
      <c r="X45" s="159" t="s">
        <v>499</v>
      </c>
      <c r="Y45" s="159" t="s">
        <v>281</v>
      </c>
      <c r="Z45" s="148"/>
      <c r="AA45" s="148"/>
      <c r="AB45" s="148"/>
      <c r="AC45" s="148"/>
      <c r="AD45" s="148"/>
      <c r="AE45" s="148"/>
      <c r="AF45" s="148"/>
      <c r="AG45" s="148" t="s">
        <v>1129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0">
        <v>32</v>
      </c>
      <c r="B46" s="181" t="s">
        <v>1430</v>
      </c>
      <c r="C46" s="189" t="s">
        <v>1431</v>
      </c>
      <c r="D46" s="182" t="s">
        <v>482</v>
      </c>
      <c r="E46" s="183">
        <v>1</v>
      </c>
      <c r="F46" s="184"/>
      <c r="G46" s="185">
        <f t="shared" si="14"/>
        <v>0</v>
      </c>
      <c r="H46" s="184"/>
      <c r="I46" s="185">
        <f t="shared" si="15"/>
        <v>0</v>
      </c>
      <c r="J46" s="184"/>
      <c r="K46" s="185">
        <f t="shared" si="16"/>
        <v>0</v>
      </c>
      <c r="L46" s="185">
        <v>21</v>
      </c>
      <c r="M46" s="185">
        <f t="shared" si="17"/>
        <v>0</v>
      </c>
      <c r="N46" s="183">
        <v>0</v>
      </c>
      <c r="O46" s="183">
        <f t="shared" si="18"/>
        <v>0</v>
      </c>
      <c r="P46" s="183">
        <v>0</v>
      </c>
      <c r="Q46" s="183">
        <f t="shared" si="19"/>
        <v>0</v>
      </c>
      <c r="R46" s="185"/>
      <c r="S46" s="185" t="s">
        <v>297</v>
      </c>
      <c r="T46" s="186" t="s">
        <v>280</v>
      </c>
      <c r="U46" s="159">
        <v>0</v>
      </c>
      <c r="V46" s="159">
        <f t="shared" si="20"/>
        <v>0</v>
      </c>
      <c r="W46" s="159"/>
      <c r="X46" s="159" t="s">
        <v>499</v>
      </c>
      <c r="Y46" s="159" t="s">
        <v>281</v>
      </c>
      <c r="Z46" s="148"/>
      <c r="AA46" s="148"/>
      <c r="AB46" s="148"/>
      <c r="AC46" s="148"/>
      <c r="AD46" s="148"/>
      <c r="AE46" s="148"/>
      <c r="AF46" s="148"/>
      <c r="AG46" s="148" t="s">
        <v>1129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0">
        <v>33</v>
      </c>
      <c r="B47" s="181" t="s">
        <v>1432</v>
      </c>
      <c r="C47" s="189" t="s">
        <v>1433</v>
      </c>
      <c r="D47" s="182" t="s">
        <v>482</v>
      </c>
      <c r="E47" s="183">
        <v>1</v>
      </c>
      <c r="F47" s="184"/>
      <c r="G47" s="185">
        <f t="shared" si="14"/>
        <v>0</v>
      </c>
      <c r="H47" s="184"/>
      <c r="I47" s="185">
        <f t="shared" si="15"/>
        <v>0</v>
      </c>
      <c r="J47" s="184"/>
      <c r="K47" s="185">
        <f t="shared" si="16"/>
        <v>0</v>
      </c>
      <c r="L47" s="185">
        <v>21</v>
      </c>
      <c r="M47" s="185">
        <f t="shared" si="17"/>
        <v>0</v>
      </c>
      <c r="N47" s="183">
        <v>0</v>
      </c>
      <c r="O47" s="183">
        <f t="shared" si="18"/>
        <v>0</v>
      </c>
      <c r="P47" s="183">
        <v>0</v>
      </c>
      <c r="Q47" s="183">
        <f t="shared" si="19"/>
        <v>0</v>
      </c>
      <c r="R47" s="185"/>
      <c r="S47" s="185" t="s">
        <v>297</v>
      </c>
      <c r="T47" s="186" t="s">
        <v>280</v>
      </c>
      <c r="U47" s="159">
        <v>0</v>
      </c>
      <c r="V47" s="159">
        <f t="shared" si="20"/>
        <v>0</v>
      </c>
      <c r="W47" s="159"/>
      <c r="X47" s="159" t="s">
        <v>499</v>
      </c>
      <c r="Y47" s="159" t="s">
        <v>281</v>
      </c>
      <c r="Z47" s="148"/>
      <c r="AA47" s="148"/>
      <c r="AB47" s="148"/>
      <c r="AC47" s="148"/>
      <c r="AD47" s="148"/>
      <c r="AE47" s="148"/>
      <c r="AF47" s="148"/>
      <c r="AG47" s="148" t="s">
        <v>1129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0">
        <v>34</v>
      </c>
      <c r="B48" s="181" t="s">
        <v>1434</v>
      </c>
      <c r="C48" s="189" t="s">
        <v>1435</v>
      </c>
      <c r="D48" s="182" t="s">
        <v>482</v>
      </c>
      <c r="E48" s="183">
        <v>1</v>
      </c>
      <c r="F48" s="184"/>
      <c r="G48" s="185">
        <f t="shared" si="14"/>
        <v>0</v>
      </c>
      <c r="H48" s="184"/>
      <c r="I48" s="185">
        <f t="shared" si="15"/>
        <v>0</v>
      </c>
      <c r="J48" s="184"/>
      <c r="K48" s="185">
        <f t="shared" si="16"/>
        <v>0</v>
      </c>
      <c r="L48" s="185">
        <v>21</v>
      </c>
      <c r="M48" s="185">
        <f t="shared" si="17"/>
        <v>0</v>
      </c>
      <c r="N48" s="183">
        <v>0</v>
      </c>
      <c r="O48" s="183">
        <f t="shared" si="18"/>
        <v>0</v>
      </c>
      <c r="P48" s="183">
        <v>0</v>
      </c>
      <c r="Q48" s="183">
        <f t="shared" si="19"/>
        <v>0</v>
      </c>
      <c r="R48" s="185"/>
      <c r="S48" s="185" t="s">
        <v>297</v>
      </c>
      <c r="T48" s="186" t="s">
        <v>280</v>
      </c>
      <c r="U48" s="159">
        <v>0</v>
      </c>
      <c r="V48" s="159">
        <f t="shared" si="20"/>
        <v>0</v>
      </c>
      <c r="W48" s="159"/>
      <c r="X48" s="159" t="s">
        <v>499</v>
      </c>
      <c r="Y48" s="159" t="s">
        <v>281</v>
      </c>
      <c r="Z48" s="148"/>
      <c r="AA48" s="148"/>
      <c r="AB48" s="148"/>
      <c r="AC48" s="148"/>
      <c r="AD48" s="148"/>
      <c r="AE48" s="148"/>
      <c r="AF48" s="148"/>
      <c r="AG48" s="148" t="s">
        <v>1129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0">
        <v>35</v>
      </c>
      <c r="B49" s="181" t="s">
        <v>1436</v>
      </c>
      <c r="C49" s="189" t="s">
        <v>1437</v>
      </c>
      <c r="D49" s="182" t="s">
        <v>482</v>
      </c>
      <c r="E49" s="183">
        <v>1</v>
      </c>
      <c r="F49" s="184"/>
      <c r="G49" s="185">
        <f t="shared" si="14"/>
        <v>0</v>
      </c>
      <c r="H49" s="184"/>
      <c r="I49" s="185">
        <f t="shared" si="15"/>
        <v>0</v>
      </c>
      <c r="J49" s="184"/>
      <c r="K49" s="185">
        <f t="shared" si="16"/>
        <v>0</v>
      </c>
      <c r="L49" s="185">
        <v>21</v>
      </c>
      <c r="M49" s="185">
        <f t="shared" si="17"/>
        <v>0</v>
      </c>
      <c r="N49" s="183">
        <v>0</v>
      </c>
      <c r="O49" s="183">
        <f t="shared" si="18"/>
        <v>0</v>
      </c>
      <c r="P49" s="183">
        <v>0</v>
      </c>
      <c r="Q49" s="183">
        <f t="shared" si="19"/>
        <v>0</v>
      </c>
      <c r="R49" s="185"/>
      <c r="S49" s="185" t="s">
        <v>297</v>
      </c>
      <c r="T49" s="186" t="s">
        <v>280</v>
      </c>
      <c r="U49" s="159">
        <v>0</v>
      </c>
      <c r="V49" s="159">
        <f t="shared" si="20"/>
        <v>0</v>
      </c>
      <c r="W49" s="159"/>
      <c r="X49" s="159" t="s">
        <v>499</v>
      </c>
      <c r="Y49" s="159" t="s">
        <v>281</v>
      </c>
      <c r="Z49" s="148"/>
      <c r="AA49" s="148"/>
      <c r="AB49" s="148"/>
      <c r="AC49" s="148"/>
      <c r="AD49" s="148"/>
      <c r="AE49" s="148"/>
      <c r="AF49" s="148"/>
      <c r="AG49" s="148" t="s">
        <v>1129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0">
        <v>36</v>
      </c>
      <c r="B50" s="181" t="s">
        <v>1438</v>
      </c>
      <c r="C50" s="189" t="s">
        <v>1439</v>
      </c>
      <c r="D50" s="182" t="s">
        <v>482</v>
      </c>
      <c r="E50" s="183">
        <v>3</v>
      </c>
      <c r="F50" s="184"/>
      <c r="G50" s="185">
        <f t="shared" si="14"/>
        <v>0</v>
      </c>
      <c r="H50" s="184"/>
      <c r="I50" s="185">
        <f t="shared" si="15"/>
        <v>0</v>
      </c>
      <c r="J50" s="184"/>
      <c r="K50" s="185">
        <f t="shared" si="16"/>
        <v>0</v>
      </c>
      <c r="L50" s="185">
        <v>21</v>
      </c>
      <c r="M50" s="185">
        <f t="shared" si="17"/>
        <v>0</v>
      </c>
      <c r="N50" s="183">
        <v>0</v>
      </c>
      <c r="O50" s="183">
        <f t="shared" si="18"/>
        <v>0</v>
      </c>
      <c r="P50" s="183">
        <v>0</v>
      </c>
      <c r="Q50" s="183">
        <f t="shared" si="19"/>
        <v>0</v>
      </c>
      <c r="R50" s="185"/>
      <c r="S50" s="185" t="s">
        <v>297</v>
      </c>
      <c r="T50" s="186" t="s">
        <v>280</v>
      </c>
      <c r="U50" s="159">
        <v>0</v>
      </c>
      <c r="V50" s="159">
        <f t="shared" si="20"/>
        <v>0</v>
      </c>
      <c r="W50" s="159"/>
      <c r="X50" s="159" t="s">
        <v>499</v>
      </c>
      <c r="Y50" s="159" t="s">
        <v>281</v>
      </c>
      <c r="Z50" s="148"/>
      <c r="AA50" s="148"/>
      <c r="AB50" s="148"/>
      <c r="AC50" s="148"/>
      <c r="AD50" s="148"/>
      <c r="AE50" s="148"/>
      <c r="AF50" s="148"/>
      <c r="AG50" s="148" t="s">
        <v>1129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0">
        <v>37</v>
      </c>
      <c r="B51" s="181" t="s">
        <v>1440</v>
      </c>
      <c r="C51" s="189" t="s">
        <v>1441</v>
      </c>
      <c r="D51" s="182" t="s">
        <v>482</v>
      </c>
      <c r="E51" s="183">
        <v>3</v>
      </c>
      <c r="F51" s="184"/>
      <c r="G51" s="185">
        <f t="shared" si="14"/>
        <v>0</v>
      </c>
      <c r="H51" s="184"/>
      <c r="I51" s="185">
        <f t="shared" si="15"/>
        <v>0</v>
      </c>
      <c r="J51" s="184"/>
      <c r="K51" s="185">
        <f t="shared" si="16"/>
        <v>0</v>
      </c>
      <c r="L51" s="185">
        <v>21</v>
      </c>
      <c r="M51" s="185">
        <f t="shared" si="17"/>
        <v>0</v>
      </c>
      <c r="N51" s="183">
        <v>0</v>
      </c>
      <c r="O51" s="183">
        <f t="shared" si="18"/>
        <v>0</v>
      </c>
      <c r="P51" s="183">
        <v>0</v>
      </c>
      <c r="Q51" s="183">
        <f t="shared" si="19"/>
        <v>0</v>
      </c>
      <c r="R51" s="185"/>
      <c r="S51" s="185" t="s">
        <v>297</v>
      </c>
      <c r="T51" s="186" t="s">
        <v>280</v>
      </c>
      <c r="U51" s="159">
        <v>0</v>
      </c>
      <c r="V51" s="159">
        <f t="shared" si="20"/>
        <v>0</v>
      </c>
      <c r="W51" s="159"/>
      <c r="X51" s="159" t="s">
        <v>499</v>
      </c>
      <c r="Y51" s="159" t="s">
        <v>281</v>
      </c>
      <c r="Z51" s="148"/>
      <c r="AA51" s="148"/>
      <c r="AB51" s="148"/>
      <c r="AC51" s="148"/>
      <c r="AD51" s="148"/>
      <c r="AE51" s="148"/>
      <c r="AF51" s="148"/>
      <c r="AG51" s="148" t="s">
        <v>1129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0">
        <v>38</v>
      </c>
      <c r="B52" s="181" t="s">
        <v>1442</v>
      </c>
      <c r="C52" s="189" t="s">
        <v>1443</v>
      </c>
      <c r="D52" s="182" t="s">
        <v>482</v>
      </c>
      <c r="E52" s="183">
        <v>1</v>
      </c>
      <c r="F52" s="184"/>
      <c r="G52" s="185">
        <f t="shared" si="14"/>
        <v>0</v>
      </c>
      <c r="H52" s="184"/>
      <c r="I52" s="185">
        <f t="shared" si="15"/>
        <v>0</v>
      </c>
      <c r="J52" s="184"/>
      <c r="K52" s="185">
        <f t="shared" si="16"/>
        <v>0</v>
      </c>
      <c r="L52" s="185">
        <v>21</v>
      </c>
      <c r="M52" s="185">
        <f t="shared" si="17"/>
        <v>0</v>
      </c>
      <c r="N52" s="183">
        <v>0</v>
      </c>
      <c r="O52" s="183">
        <f t="shared" si="18"/>
        <v>0</v>
      </c>
      <c r="P52" s="183">
        <v>0</v>
      </c>
      <c r="Q52" s="183">
        <f t="shared" si="19"/>
        <v>0</v>
      </c>
      <c r="R52" s="185"/>
      <c r="S52" s="185" t="s">
        <v>297</v>
      </c>
      <c r="T52" s="186" t="s">
        <v>280</v>
      </c>
      <c r="U52" s="159">
        <v>0</v>
      </c>
      <c r="V52" s="159">
        <f t="shared" si="20"/>
        <v>0</v>
      </c>
      <c r="W52" s="159"/>
      <c r="X52" s="159" t="s">
        <v>499</v>
      </c>
      <c r="Y52" s="159" t="s">
        <v>281</v>
      </c>
      <c r="Z52" s="148"/>
      <c r="AA52" s="148"/>
      <c r="AB52" s="148"/>
      <c r="AC52" s="148"/>
      <c r="AD52" s="148"/>
      <c r="AE52" s="148"/>
      <c r="AF52" s="148"/>
      <c r="AG52" s="148" t="s">
        <v>1129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0">
        <v>39</v>
      </c>
      <c r="B53" s="181" t="s">
        <v>1444</v>
      </c>
      <c r="C53" s="189" t="s">
        <v>1445</v>
      </c>
      <c r="D53" s="182" t="s">
        <v>482</v>
      </c>
      <c r="E53" s="183">
        <v>1</v>
      </c>
      <c r="F53" s="184"/>
      <c r="G53" s="185">
        <f t="shared" si="14"/>
        <v>0</v>
      </c>
      <c r="H53" s="184"/>
      <c r="I53" s="185">
        <f t="shared" si="15"/>
        <v>0</v>
      </c>
      <c r="J53" s="184"/>
      <c r="K53" s="185">
        <f t="shared" si="16"/>
        <v>0</v>
      </c>
      <c r="L53" s="185">
        <v>21</v>
      </c>
      <c r="M53" s="185">
        <f t="shared" si="17"/>
        <v>0</v>
      </c>
      <c r="N53" s="183">
        <v>0</v>
      </c>
      <c r="O53" s="183">
        <f t="shared" si="18"/>
        <v>0</v>
      </c>
      <c r="P53" s="183">
        <v>0</v>
      </c>
      <c r="Q53" s="183">
        <f t="shared" si="19"/>
        <v>0</v>
      </c>
      <c r="R53" s="185"/>
      <c r="S53" s="185" t="s">
        <v>297</v>
      </c>
      <c r="T53" s="186" t="s">
        <v>280</v>
      </c>
      <c r="U53" s="159">
        <v>0</v>
      </c>
      <c r="V53" s="159">
        <f t="shared" si="20"/>
        <v>0</v>
      </c>
      <c r="W53" s="159"/>
      <c r="X53" s="159" t="s">
        <v>499</v>
      </c>
      <c r="Y53" s="159" t="s">
        <v>281</v>
      </c>
      <c r="Z53" s="148"/>
      <c r="AA53" s="148"/>
      <c r="AB53" s="148"/>
      <c r="AC53" s="148"/>
      <c r="AD53" s="148"/>
      <c r="AE53" s="148"/>
      <c r="AF53" s="148"/>
      <c r="AG53" s="148" t="s">
        <v>1129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0">
        <v>40</v>
      </c>
      <c r="B54" s="181" t="s">
        <v>1446</v>
      </c>
      <c r="C54" s="189" t="s">
        <v>1447</v>
      </c>
      <c r="D54" s="182" t="s">
        <v>482</v>
      </c>
      <c r="E54" s="183">
        <v>1</v>
      </c>
      <c r="F54" s="184"/>
      <c r="G54" s="185">
        <f t="shared" si="14"/>
        <v>0</v>
      </c>
      <c r="H54" s="184"/>
      <c r="I54" s="185">
        <f t="shared" si="15"/>
        <v>0</v>
      </c>
      <c r="J54" s="184"/>
      <c r="K54" s="185">
        <f t="shared" si="16"/>
        <v>0</v>
      </c>
      <c r="L54" s="185">
        <v>21</v>
      </c>
      <c r="M54" s="185">
        <f t="shared" si="17"/>
        <v>0</v>
      </c>
      <c r="N54" s="183">
        <v>0</v>
      </c>
      <c r="O54" s="183">
        <f t="shared" si="18"/>
        <v>0</v>
      </c>
      <c r="P54" s="183">
        <v>0</v>
      </c>
      <c r="Q54" s="183">
        <f t="shared" si="19"/>
        <v>0</v>
      </c>
      <c r="R54" s="185"/>
      <c r="S54" s="185" t="s">
        <v>297</v>
      </c>
      <c r="T54" s="186" t="s">
        <v>280</v>
      </c>
      <c r="U54" s="159">
        <v>0</v>
      </c>
      <c r="V54" s="159">
        <f t="shared" si="20"/>
        <v>0</v>
      </c>
      <c r="W54" s="159"/>
      <c r="X54" s="159" t="s">
        <v>499</v>
      </c>
      <c r="Y54" s="159" t="s">
        <v>281</v>
      </c>
      <c r="Z54" s="148"/>
      <c r="AA54" s="148"/>
      <c r="AB54" s="148"/>
      <c r="AC54" s="148"/>
      <c r="AD54" s="148"/>
      <c r="AE54" s="148"/>
      <c r="AF54" s="148"/>
      <c r="AG54" s="148" t="s">
        <v>1129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0">
        <v>41</v>
      </c>
      <c r="B55" s="181" t="s">
        <v>1448</v>
      </c>
      <c r="C55" s="189" t="s">
        <v>1449</v>
      </c>
      <c r="D55" s="182" t="s">
        <v>1134</v>
      </c>
      <c r="E55" s="183">
        <v>1</v>
      </c>
      <c r="F55" s="184"/>
      <c r="G55" s="185">
        <f t="shared" si="14"/>
        <v>0</v>
      </c>
      <c r="H55" s="184"/>
      <c r="I55" s="185">
        <f t="shared" si="15"/>
        <v>0</v>
      </c>
      <c r="J55" s="184"/>
      <c r="K55" s="185">
        <f t="shared" si="16"/>
        <v>0</v>
      </c>
      <c r="L55" s="185">
        <v>21</v>
      </c>
      <c r="M55" s="185">
        <f t="shared" si="17"/>
        <v>0</v>
      </c>
      <c r="N55" s="183">
        <v>0</v>
      </c>
      <c r="O55" s="183">
        <f t="shared" si="18"/>
        <v>0</v>
      </c>
      <c r="P55" s="183">
        <v>0</v>
      </c>
      <c r="Q55" s="183">
        <f t="shared" si="19"/>
        <v>0</v>
      </c>
      <c r="R55" s="185"/>
      <c r="S55" s="185" t="s">
        <v>297</v>
      </c>
      <c r="T55" s="186" t="s">
        <v>280</v>
      </c>
      <c r="U55" s="159">
        <v>0</v>
      </c>
      <c r="V55" s="159">
        <f t="shared" si="20"/>
        <v>0</v>
      </c>
      <c r="W55" s="159"/>
      <c r="X55" s="159" t="s">
        <v>499</v>
      </c>
      <c r="Y55" s="159" t="s">
        <v>281</v>
      </c>
      <c r="Z55" s="148"/>
      <c r="AA55" s="148"/>
      <c r="AB55" s="148"/>
      <c r="AC55" s="148"/>
      <c r="AD55" s="148"/>
      <c r="AE55" s="148"/>
      <c r="AF55" s="148"/>
      <c r="AG55" s="148" t="s">
        <v>1129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0">
        <v>42</v>
      </c>
      <c r="B56" s="181" t="s">
        <v>1450</v>
      </c>
      <c r="C56" s="189" t="s">
        <v>1451</v>
      </c>
      <c r="D56" s="182" t="s">
        <v>482</v>
      </c>
      <c r="E56" s="183">
        <v>1</v>
      </c>
      <c r="F56" s="184"/>
      <c r="G56" s="185">
        <f t="shared" si="14"/>
        <v>0</v>
      </c>
      <c r="H56" s="184"/>
      <c r="I56" s="185">
        <f t="shared" si="15"/>
        <v>0</v>
      </c>
      <c r="J56" s="184"/>
      <c r="K56" s="185">
        <f t="shared" si="16"/>
        <v>0</v>
      </c>
      <c r="L56" s="185">
        <v>21</v>
      </c>
      <c r="M56" s="185">
        <f t="shared" si="17"/>
        <v>0</v>
      </c>
      <c r="N56" s="183">
        <v>0</v>
      </c>
      <c r="O56" s="183">
        <f t="shared" si="18"/>
        <v>0</v>
      </c>
      <c r="P56" s="183">
        <v>0</v>
      </c>
      <c r="Q56" s="183">
        <f t="shared" si="19"/>
        <v>0</v>
      </c>
      <c r="R56" s="185"/>
      <c r="S56" s="185" t="s">
        <v>297</v>
      </c>
      <c r="T56" s="186" t="s">
        <v>280</v>
      </c>
      <c r="U56" s="159">
        <v>0</v>
      </c>
      <c r="V56" s="159">
        <f t="shared" si="20"/>
        <v>0</v>
      </c>
      <c r="W56" s="159"/>
      <c r="X56" s="159" t="s">
        <v>298</v>
      </c>
      <c r="Y56" s="159" t="s">
        <v>281</v>
      </c>
      <c r="Z56" s="148"/>
      <c r="AA56" s="148"/>
      <c r="AB56" s="148"/>
      <c r="AC56" s="148"/>
      <c r="AD56" s="148"/>
      <c r="AE56" s="148"/>
      <c r="AF56" s="148"/>
      <c r="AG56" s="148" t="s">
        <v>951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0">
        <v>43</v>
      </c>
      <c r="B57" s="181" t="s">
        <v>1452</v>
      </c>
      <c r="C57" s="189" t="s">
        <v>1453</v>
      </c>
      <c r="D57" s="182" t="s">
        <v>482</v>
      </c>
      <c r="E57" s="183">
        <v>1</v>
      </c>
      <c r="F57" s="184"/>
      <c r="G57" s="185">
        <f t="shared" si="14"/>
        <v>0</v>
      </c>
      <c r="H57" s="184"/>
      <c r="I57" s="185">
        <f t="shared" si="15"/>
        <v>0</v>
      </c>
      <c r="J57" s="184"/>
      <c r="K57" s="185">
        <f t="shared" si="16"/>
        <v>0</v>
      </c>
      <c r="L57" s="185">
        <v>21</v>
      </c>
      <c r="M57" s="185">
        <f t="shared" si="17"/>
        <v>0</v>
      </c>
      <c r="N57" s="183">
        <v>0</v>
      </c>
      <c r="O57" s="183">
        <f t="shared" si="18"/>
        <v>0</v>
      </c>
      <c r="P57" s="183">
        <v>0</v>
      </c>
      <c r="Q57" s="183">
        <f t="shared" si="19"/>
        <v>0</v>
      </c>
      <c r="R57" s="185"/>
      <c r="S57" s="185" t="s">
        <v>297</v>
      </c>
      <c r="T57" s="186" t="s">
        <v>280</v>
      </c>
      <c r="U57" s="159">
        <v>0</v>
      </c>
      <c r="V57" s="159">
        <f t="shared" si="20"/>
        <v>0</v>
      </c>
      <c r="W57" s="159"/>
      <c r="X57" s="159" t="s">
        <v>499</v>
      </c>
      <c r="Y57" s="159" t="s">
        <v>281</v>
      </c>
      <c r="Z57" s="148"/>
      <c r="AA57" s="148"/>
      <c r="AB57" s="148"/>
      <c r="AC57" s="148"/>
      <c r="AD57" s="148"/>
      <c r="AE57" s="148"/>
      <c r="AF57" s="148"/>
      <c r="AG57" s="148" t="s">
        <v>1129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0">
        <v>44</v>
      </c>
      <c r="B58" s="181" t="s">
        <v>1454</v>
      </c>
      <c r="C58" s="189" t="s">
        <v>1455</v>
      </c>
      <c r="D58" s="182" t="s">
        <v>482</v>
      </c>
      <c r="E58" s="183">
        <v>1</v>
      </c>
      <c r="F58" s="184"/>
      <c r="G58" s="185">
        <f t="shared" si="14"/>
        <v>0</v>
      </c>
      <c r="H58" s="184"/>
      <c r="I58" s="185">
        <f t="shared" si="15"/>
        <v>0</v>
      </c>
      <c r="J58" s="184"/>
      <c r="K58" s="185">
        <f t="shared" si="16"/>
        <v>0</v>
      </c>
      <c r="L58" s="185">
        <v>21</v>
      </c>
      <c r="M58" s="185">
        <f t="shared" si="17"/>
        <v>0</v>
      </c>
      <c r="N58" s="183">
        <v>0</v>
      </c>
      <c r="O58" s="183">
        <f t="shared" si="18"/>
        <v>0</v>
      </c>
      <c r="P58" s="183">
        <v>0</v>
      </c>
      <c r="Q58" s="183">
        <f t="shared" si="19"/>
        <v>0</v>
      </c>
      <c r="R58" s="185"/>
      <c r="S58" s="185" t="s">
        <v>297</v>
      </c>
      <c r="T58" s="186" t="s">
        <v>280</v>
      </c>
      <c r="U58" s="159">
        <v>0</v>
      </c>
      <c r="V58" s="159">
        <f t="shared" si="20"/>
        <v>0</v>
      </c>
      <c r="W58" s="159"/>
      <c r="X58" s="159" t="s">
        <v>499</v>
      </c>
      <c r="Y58" s="159" t="s">
        <v>281</v>
      </c>
      <c r="Z58" s="148"/>
      <c r="AA58" s="148"/>
      <c r="AB58" s="148"/>
      <c r="AC58" s="148"/>
      <c r="AD58" s="148"/>
      <c r="AE58" s="148"/>
      <c r="AF58" s="148"/>
      <c r="AG58" s="148" t="s">
        <v>1129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80">
        <v>45</v>
      </c>
      <c r="B59" s="181" t="s">
        <v>1456</v>
      </c>
      <c r="C59" s="189" t="s">
        <v>1457</v>
      </c>
      <c r="D59" s="182" t="s">
        <v>1011</v>
      </c>
      <c r="E59" s="183">
        <v>15</v>
      </c>
      <c r="F59" s="184"/>
      <c r="G59" s="185">
        <f t="shared" si="14"/>
        <v>0</v>
      </c>
      <c r="H59" s="184"/>
      <c r="I59" s="185">
        <f t="shared" si="15"/>
        <v>0</v>
      </c>
      <c r="J59" s="184"/>
      <c r="K59" s="185">
        <f t="shared" si="16"/>
        <v>0</v>
      </c>
      <c r="L59" s="185">
        <v>21</v>
      </c>
      <c r="M59" s="185">
        <f t="shared" si="17"/>
        <v>0</v>
      </c>
      <c r="N59" s="183">
        <v>0</v>
      </c>
      <c r="O59" s="183">
        <f t="shared" si="18"/>
        <v>0</v>
      </c>
      <c r="P59" s="183">
        <v>0</v>
      </c>
      <c r="Q59" s="183">
        <f t="shared" si="19"/>
        <v>0</v>
      </c>
      <c r="R59" s="185"/>
      <c r="S59" s="185" t="s">
        <v>297</v>
      </c>
      <c r="T59" s="186" t="s">
        <v>280</v>
      </c>
      <c r="U59" s="159">
        <v>0</v>
      </c>
      <c r="V59" s="159">
        <f t="shared" si="20"/>
        <v>0</v>
      </c>
      <c r="W59" s="159"/>
      <c r="X59" s="159" t="s">
        <v>499</v>
      </c>
      <c r="Y59" s="159" t="s">
        <v>281</v>
      </c>
      <c r="Z59" s="148"/>
      <c r="AA59" s="148"/>
      <c r="AB59" s="148"/>
      <c r="AC59" s="148"/>
      <c r="AD59" s="148"/>
      <c r="AE59" s="148"/>
      <c r="AF59" s="148"/>
      <c r="AG59" s="148" t="s">
        <v>1129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5" t="s">
        <v>274</v>
      </c>
      <c r="B60" s="166" t="s">
        <v>215</v>
      </c>
      <c r="C60" s="187" t="s">
        <v>216</v>
      </c>
      <c r="D60" s="167"/>
      <c r="E60" s="168"/>
      <c r="F60" s="169"/>
      <c r="G60" s="169">
        <f>SUMIF(AG61:AG63,"&lt;&gt;NOR",G61:G63)</f>
        <v>0</v>
      </c>
      <c r="H60" s="169"/>
      <c r="I60" s="169">
        <f>SUM(I61:I63)</f>
        <v>0</v>
      </c>
      <c r="J60" s="169"/>
      <c r="K60" s="169">
        <f>SUM(K61:K63)</f>
        <v>0</v>
      </c>
      <c r="L60" s="169"/>
      <c r="M60" s="169">
        <f>SUM(M61:M63)</f>
        <v>0</v>
      </c>
      <c r="N60" s="168"/>
      <c r="O60" s="168">
        <f>SUM(O61:O63)</f>
        <v>0</v>
      </c>
      <c r="P60" s="168"/>
      <c r="Q60" s="168">
        <f>SUM(Q61:Q63)</f>
        <v>0</v>
      </c>
      <c r="R60" s="169"/>
      <c r="S60" s="169"/>
      <c r="T60" s="170"/>
      <c r="U60" s="164"/>
      <c r="V60" s="164">
        <f>SUM(V61:V63)</f>
        <v>0</v>
      </c>
      <c r="W60" s="164"/>
      <c r="X60" s="164"/>
      <c r="Y60" s="164"/>
      <c r="AG60" t="s">
        <v>275</v>
      </c>
    </row>
    <row r="61" spans="1:60" outlineLevel="1" x14ac:dyDescent="0.2">
      <c r="A61" s="180">
        <v>46</v>
      </c>
      <c r="B61" s="181" t="s">
        <v>1458</v>
      </c>
      <c r="C61" s="189" t="s">
        <v>1459</v>
      </c>
      <c r="D61" s="182" t="s">
        <v>482</v>
      </c>
      <c r="E61" s="183">
        <v>2</v>
      </c>
      <c r="F61" s="184"/>
      <c r="G61" s="185">
        <f>ROUND(E61*F61,2)</f>
        <v>0</v>
      </c>
      <c r="H61" s="184"/>
      <c r="I61" s="185">
        <f>ROUND(E61*H61,2)</f>
        <v>0</v>
      </c>
      <c r="J61" s="184"/>
      <c r="K61" s="185">
        <f>ROUND(E61*J61,2)</f>
        <v>0</v>
      </c>
      <c r="L61" s="185">
        <v>21</v>
      </c>
      <c r="M61" s="185">
        <f>G61*(1+L61/100)</f>
        <v>0</v>
      </c>
      <c r="N61" s="183">
        <v>0</v>
      </c>
      <c r="O61" s="183">
        <f>ROUND(E61*N61,2)</f>
        <v>0</v>
      </c>
      <c r="P61" s="183">
        <v>0</v>
      </c>
      <c r="Q61" s="183">
        <f>ROUND(E61*P61,2)</f>
        <v>0</v>
      </c>
      <c r="R61" s="185"/>
      <c r="S61" s="185" t="s">
        <v>297</v>
      </c>
      <c r="T61" s="186" t="s">
        <v>280</v>
      </c>
      <c r="U61" s="159">
        <v>0</v>
      </c>
      <c r="V61" s="159">
        <f>ROUND(E61*U61,2)</f>
        <v>0</v>
      </c>
      <c r="W61" s="159"/>
      <c r="X61" s="159" t="s">
        <v>499</v>
      </c>
      <c r="Y61" s="159" t="s">
        <v>281</v>
      </c>
      <c r="Z61" s="148"/>
      <c r="AA61" s="148"/>
      <c r="AB61" s="148"/>
      <c r="AC61" s="148"/>
      <c r="AD61" s="148"/>
      <c r="AE61" s="148"/>
      <c r="AF61" s="148"/>
      <c r="AG61" s="148" t="s">
        <v>1129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0">
        <v>47</v>
      </c>
      <c r="B62" s="181" t="s">
        <v>1460</v>
      </c>
      <c r="C62" s="189" t="s">
        <v>1461</v>
      </c>
      <c r="D62" s="182" t="s">
        <v>482</v>
      </c>
      <c r="E62" s="183">
        <v>1</v>
      </c>
      <c r="F62" s="184"/>
      <c r="G62" s="185">
        <f>ROUND(E62*F62,2)</f>
        <v>0</v>
      </c>
      <c r="H62" s="184"/>
      <c r="I62" s="185">
        <f>ROUND(E62*H62,2)</f>
        <v>0</v>
      </c>
      <c r="J62" s="184"/>
      <c r="K62" s="185">
        <f>ROUND(E62*J62,2)</f>
        <v>0</v>
      </c>
      <c r="L62" s="185">
        <v>21</v>
      </c>
      <c r="M62" s="185">
        <f>G62*(1+L62/100)</f>
        <v>0</v>
      </c>
      <c r="N62" s="183">
        <v>0</v>
      </c>
      <c r="O62" s="183">
        <f>ROUND(E62*N62,2)</f>
        <v>0</v>
      </c>
      <c r="P62" s="183">
        <v>0</v>
      </c>
      <c r="Q62" s="183">
        <f>ROUND(E62*P62,2)</f>
        <v>0</v>
      </c>
      <c r="R62" s="185"/>
      <c r="S62" s="185" t="s">
        <v>297</v>
      </c>
      <c r="T62" s="186" t="s">
        <v>280</v>
      </c>
      <c r="U62" s="159">
        <v>0</v>
      </c>
      <c r="V62" s="159">
        <f>ROUND(E62*U62,2)</f>
        <v>0</v>
      </c>
      <c r="W62" s="159"/>
      <c r="X62" s="159" t="s">
        <v>499</v>
      </c>
      <c r="Y62" s="159" t="s">
        <v>281</v>
      </c>
      <c r="Z62" s="148"/>
      <c r="AA62" s="148"/>
      <c r="AB62" s="148"/>
      <c r="AC62" s="148"/>
      <c r="AD62" s="148"/>
      <c r="AE62" s="148"/>
      <c r="AF62" s="148"/>
      <c r="AG62" s="148" t="s">
        <v>1129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0">
        <v>48</v>
      </c>
      <c r="B63" s="181" t="s">
        <v>1462</v>
      </c>
      <c r="C63" s="189" t="s">
        <v>1463</v>
      </c>
      <c r="D63" s="182" t="s">
        <v>482</v>
      </c>
      <c r="E63" s="183">
        <v>1</v>
      </c>
      <c r="F63" s="184"/>
      <c r="G63" s="185">
        <f>ROUND(E63*F63,2)</f>
        <v>0</v>
      </c>
      <c r="H63" s="184"/>
      <c r="I63" s="185">
        <f>ROUND(E63*H63,2)</f>
        <v>0</v>
      </c>
      <c r="J63" s="184"/>
      <c r="K63" s="185">
        <f>ROUND(E63*J63,2)</f>
        <v>0</v>
      </c>
      <c r="L63" s="185">
        <v>21</v>
      </c>
      <c r="M63" s="185">
        <f>G63*(1+L63/100)</f>
        <v>0</v>
      </c>
      <c r="N63" s="183">
        <v>0</v>
      </c>
      <c r="O63" s="183">
        <f>ROUND(E63*N63,2)</f>
        <v>0</v>
      </c>
      <c r="P63" s="183">
        <v>0</v>
      </c>
      <c r="Q63" s="183">
        <f>ROUND(E63*P63,2)</f>
        <v>0</v>
      </c>
      <c r="R63" s="185"/>
      <c r="S63" s="185" t="s">
        <v>297</v>
      </c>
      <c r="T63" s="186" t="s">
        <v>280</v>
      </c>
      <c r="U63" s="159">
        <v>0</v>
      </c>
      <c r="V63" s="159">
        <f>ROUND(E63*U63,2)</f>
        <v>0</v>
      </c>
      <c r="W63" s="159"/>
      <c r="X63" s="159" t="s">
        <v>499</v>
      </c>
      <c r="Y63" s="159" t="s">
        <v>281</v>
      </c>
      <c r="Z63" s="148"/>
      <c r="AA63" s="148"/>
      <c r="AB63" s="148"/>
      <c r="AC63" s="148"/>
      <c r="AD63" s="148"/>
      <c r="AE63" s="148"/>
      <c r="AF63" s="148"/>
      <c r="AG63" s="148" t="s">
        <v>1129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5" t="s">
        <v>274</v>
      </c>
      <c r="B64" s="166" t="s">
        <v>218</v>
      </c>
      <c r="C64" s="187" t="s">
        <v>220</v>
      </c>
      <c r="D64" s="167"/>
      <c r="E64" s="168"/>
      <c r="F64" s="169"/>
      <c r="G64" s="169">
        <f>SUMIF(AG65:AG98,"&lt;&gt;NOR",G65:G98)</f>
        <v>0</v>
      </c>
      <c r="H64" s="169"/>
      <c r="I64" s="169">
        <f>SUM(I65:I98)</f>
        <v>0</v>
      </c>
      <c r="J64" s="169"/>
      <c r="K64" s="169">
        <f>SUM(K65:K98)</f>
        <v>0</v>
      </c>
      <c r="L64" s="169"/>
      <c r="M64" s="169">
        <f>SUM(M65:M98)</f>
        <v>0</v>
      </c>
      <c r="N64" s="168"/>
      <c r="O64" s="168">
        <f>SUM(O65:O98)</f>
        <v>0</v>
      </c>
      <c r="P64" s="168"/>
      <c r="Q64" s="168">
        <f>SUM(Q65:Q98)</f>
        <v>0</v>
      </c>
      <c r="R64" s="169"/>
      <c r="S64" s="169"/>
      <c r="T64" s="170"/>
      <c r="U64" s="164"/>
      <c r="V64" s="164">
        <f>SUM(V65:V98)</f>
        <v>0</v>
      </c>
      <c r="W64" s="164"/>
      <c r="X64" s="164"/>
      <c r="Y64" s="164"/>
      <c r="AG64" t="s">
        <v>275</v>
      </c>
    </row>
    <row r="65" spans="1:60" outlineLevel="1" x14ac:dyDescent="0.2">
      <c r="A65" s="180">
        <v>49</v>
      </c>
      <c r="B65" s="181" t="s">
        <v>1464</v>
      </c>
      <c r="C65" s="189" t="s">
        <v>1465</v>
      </c>
      <c r="D65" s="182" t="s">
        <v>324</v>
      </c>
      <c r="E65" s="183">
        <v>1</v>
      </c>
      <c r="F65" s="184"/>
      <c r="G65" s="185">
        <f t="shared" ref="G65:G98" si="21">ROUND(E65*F65,2)</f>
        <v>0</v>
      </c>
      <c r="H65" s="184"/>
      <c r="I65" s="185">
        <f t="shared" ref="I65:I98" si="22">ROUND(E65*H65,2)</f>
        <v>0</v>
      </c>
      <c r="J65" s="184"/>
      <c r="K65" s="185">
        <f t="shared" ref="K65:K98" si="23">ROUND(E65*J65,2)</f>
        <v>0</v>
      </c>
      <c r="L65" s="185">
        <v>21</v>
      </c>
      <c r="M65" s="185">
        <f t="shared" ref="M65:M98" si="24">G65*(1+L65/100)</f>
        <v>0</v>
      </c>
      <c r="N65" s="183">
        <v>0</v>
      </c>
      <c r="O65" s="183">
        <f t="shared" ref="O65:O98" si="25">ROUND(E65*N65,2)</f>
        <v>0</v>
      </c>
      <c r="P65" s="183">
        <v>0</v>
      </c>
      <c r="Q65" s="183">
        <f t="shared" ref="Q65:Q98" si="26">ROUND(E65*P65,2)</f>
        <v>0</v>
      </c>
      <c r="R65" s="185"/>
      <c r="S65" s="185" t="s">
        <v>297</v>
      </c>
      <c r="T65" s="186" t="s">
        <v>280</v>
      </c>
      <c r="U65" s="159">
        <v>0</v>
      </c>
      <c r="V65" s="159">
        <f t="shared" ref="V65:V98" si="27">ROUND(E65*U65,2)</f>
        <v>0</v>
      </c>
      <c r="W65" s="159"/>
      <c r="X65" s="159" t="s">
        <v>298</v>
      </c>
      <c r="Y65" s="159" t="s">
        <v>281</v>
      </c>
      <c r="Z65" s="148"/>
      <c r="AA65" s="148"/>
      <c r="AB65" s="148"/>
      <c r="AC65" s="148"/>
      <c r="AD65" s="148"/>
      <c r="AE65" s="148"/>
      <c r="AF65" s="148"/>
      <c r="AG65" s="148" t="s">
        <v>951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0">
        <v>50</v>
      </c>
      <c r="B66" s="181" t="s">
        <v>1466</v>
      </c>
      <c r="C66" s="189" t="s">
        <v>1467</v>
      </c>
      <c r="D66" s="182" t="s">
        <v>324</v>
      </c>
      <c r="E66" s="183">
        <v>6</v>
      </c>
      <c r="F66" s="184"/>
      <c r="G66" s="185">
        <f t="shared" si="21"/>
        <v>0</v>
      </c>
      <c r="H66" s="184"/>
      <c r="I66" s="185">
        <f t="shared" si="22"/>
        <v>0</v>
      </c>
      <c r="J66" s="184"/>
      <c r="K66" s="185">
        <f t="shared" si="23"/>
        <v>0</v>
      </c>
      <c r="L66" s="185">
        <v>21</v>
      </c>
      <c r="M66" s="185">
        <f t="shared" si="24"/>
        <v>0</v>
      </c>
      <c r="N66" s="183">
        <v>0</v>
      </c>
      <c r="O66" s="183">
        <f t="shared" si="25"/>
        <v>0</v>
      </c>
      <c r="P66" s="183">
        <v>0</v>
      </c>
      <c r="Q66" s="183">
        <f t="shared" si="26"/>
        <v>0</v>
      </c>
      <c r="R66" s="185"/>
      <c r="S66" s="185" t="s">
        <v>297</v>
      </c>
      <c r="T66" s="186" t="s">
        <v>280</v>
      </c>
      <c r="U66" s="159">
        <v>0</v>
      </c>
      <c r="V66" s="159">
        <f t="shared" si="27"/>
        <v>0</v>
      </c>
      <c r="W66" s="159"/>
      <c r="X66" s="159" t="s">
        <v>298</v>
      </c>
      <c r="Y66" s="159" t="s">
        <v>281</v>
      </c>
      <c r="Z66" s="148"/>
      <c r="AA66" s="148"/>
      <c r="AB66" s="148"/>
      <c r="AC66" s="148"/>
      <c r="AD66" s="148"/>
      <c r="AE66" s="148"/>
      <c r="AF66" s="148"/>
      <c r="AG66" s="148" t="s">
        <v>951</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0">
        <v>51</v>
      </c>
      <c r="B67" s="181" t="s">
        <v>1468</v>
      </c>
      <c r="C67" s="189" t="s">
        <v>1469</v>
      </c>
      <c r="D67" s="182" t="s">
        <v>324</v>
      </c>
      <c r="E67" s="183">
        <v>17</v>
      </c>
      <c r="F67" s="184"/>
      <c r="G67" s="185">
        <f t="shared" si="21"/>
        <v>0</v>
      </c>
      <c r="H67" s="184"/>
      <c r="I67" s="185">
        <f t="shared" si="22"/>
        <v>0</v>
      </c>
      <c r="J67" s="184"/>
      <c r="K67" s="185">
        <f t="shared" si="23"/>
        <v>0</v>
      </c>
      <c r="L67" s="185">
        <v>21</v>
      </c>
      <c r="M67" s="185">
        <f t="shared" si="24"/>
        <v>0</v>
      </c>
      <c r="N67" s="183">
        <v>0</v>
      </c>
      <c r="O67" s="183">
        <f t="shared" si="25"/>
        <v>0</v>
      </c>
      <c r="P67" s="183">
        <v>0</v>
      </c>
      <c r="Q67" s="183">
        <f t="shared" si="26"/>
        <v>0</v>
      </c>
      <c r="R67" s="185"/>
      <c r="S67" s="185" t="s">
        <v>297</v>
      </c>
      <c r="T67" s="186" t="s">
        <v>280</v>
      </c>
      <c r="U67" s="159">
        <v>0</v>
      </c>
      <c r="V67" s="159">
        <f t="shared" si="27"/>
        <v>0</v>
      </c>
      <c r="W67" s="159"/>
      <c r="X67" s="159" t="s">
        <v>298</v>
      </c>
      <c r="Y67" s="159" t="s">
        <v>281</v>
      </c>
      <c r="Z67" s="148"/>
      <c r="AA67" s="148"/>
      <c r="AB67" s="148"/>
      <c r="AC67" s="148"/>
      <c r="AD67" s="148"/>
      <c r="AE67" s="148"/>
      <c r="AF67" s="148"/>
      <c r="AG67" s="148" t="s">
        <v>951</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0">
        <v>52</v>
      </c>
      <c r="B68" s="181" t="s">
        <v>1470</v>
      </c>
      <c r="C68" s="189" t="s">
        <v>1471</v>
      </c>
      <c r="D68" s="182" t="s">
        <v>324</v>
      </c>
      <c r="E68" s="183">
        <v>4</v>
      </c>
      <c r="F68" s="184"/>
      <c r="G68" s="185">
        <f t="shared" si="21"/>
        <v>0</v>
      </c>
      <c r="H68" s="184"/>
      <c r="I68" s="185">
        <f t="shared" si="22"/>
        <v>0</v>
      </c>
      <c r="J68" s="184"/>
      <c r="K68" s="185">
        <f t="shared" si="23"/>
        <v>0</v>
      </c>
      <c r="L68" s="185">
        <v>21</v>
      </c>
      <c r="M68" s="185">
        <f t="shared" si="24"/>
        <v>0</v>
      </c>
      <c r="N68" s="183">
        <v>0</v>
      </c>
      <c r="O68" s="183">
        <f t="shared" si="25"/>
        <v>0</v>
      </c>
      <c r="P68" s="183">
        <v>0</v>
      </c>
      <c r="Q68" s="183">
        <f t="shared" si="26"/>
        <v>0</v>
      </c>
      <c r="R68" s="185"/>
      <c r="S68" s="185" t="s">
        <v>297</v>
      </c>
      <c r="T68" s="186" t="s">
        <v>280</v>
      </c>
      <c r="U68" s="159">
        <v>0</v>
      </c>
      <c r="V68" s="159">
        <f t="shared" si="27"/>
        <v>0</v>
      </c>
      <c r="W68" s="159"/>
      <c r="X68" s="159" t="s">
        <v>298</v>
      </c>
      <c r="Y68" s="159" t="s">
        <v>281</v>
      </c>
      <c r="Z68" s="148"/>
      <c r="AA68" s="148"/>
      <c r="AB68" s="148"/>
      <c r="AC68" s="148"/>
      <c r="AD68" s="148"/>
      <c r="AE68" s="148"/>
      <c r="AF68" s="148"/>
      <c r="AG68" s="148" t="s">
        <v>951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0">
        <v>53</v>
      </c>
      <c r="B69" s="181" t="s">
        <v>1472</v>
      </c>
      <c r="C69" s="189" t="s">
        <v>1473</v>
      </c>
      <c r="D69" s="182" t="s">
        <v>324</v>
      </c>
      <c r="E69" s="183">
        <v>103</v>
      </c>
      <c r="F69" s="184"/>
      <c r="G69" s="185">
        <f t="shared" si="21"/>
        <v>0</v>
      </c>
      <c r="H69" s="184"/>
      <c r="I69" s="185">
        <f t="shared" si="22"/>
        <v>0</v>
      </c>
      <c r="J69" s="184"/>
      <c r="K69" s="185">
        <f t="shared" si="23"/>
        <v>0</v>
      </c>
      <c r="L69" s="185">
        <v>21</v>
      </c>
      <c r="M69" s="185">
        <f t="shared" si="24"/>
        <v>0</v>
      </c>
      <c r="N69" s="183">
        <v>0</v>
      </c>
      <c r="O69" s="183">
        <f t="shared" si="25"/>
        <v>0</v>
      </c>
      <c r="P69" s="183">
        <v>0</v>
      </c>
      <c r="Q69" s="183">
        <f t="shared" si="26"/>
        <v>0</v>
      </c>
      <c r="R69" s="185"/>
      <c r="S69" s="185" t="s">
        <v>297</v>
      </c>
      <c r="T69" s="186" t="s">
        <v>280</v>
      </c>
      <c r="U69" s="159">
        <v>0</v>
      </c>
      <c r="V69" s="159">
        <f t="shared" si="27"/>
        <v>0</v>
      </c>
      <c r="W69" s="159"/>
      <c r="X69" s="159" t="s">
        <v>298</v>
      </c>
      <c r="Y69" s="159" t="s">
        <v>281</v>
      </c>
      <c r="Z69" s="148"/>
      <c r="AA69" s="148"/>
      <c r="AB69" s="148"/>
      <c r="AC69" s="148"/>
      <c r="AD69" s="148"/>
      <c r="AE69" s="148"/>
      <c r="AF69" s="148"/>
      <c r="AG69" s="148" t="s">
        <v>951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0">
        <v>54</v>
      </c>
      <c r="B70" s="181" t="s">
        <v>1474</v>
      </c>
      <c r="C70" s="189" t="s">
        <v>1475</v>
      </c>
      <c r="D70" s="182" t="s">
        <v>324</v>
      </c>
      <c r="E70" s="183">
        <v>57</v>
      </c>
      <c r="F70" s="184"/>
      <c r="G70" s="185">
        <f t="shared" si="21"/>
        <v>0</v>
      </c>
      <c r="H70" s="184"/>
      <c r="I70" s="185">
        <f t="shared" si="22"/>
        <v>0</v>
      </c>
      <c r="J70" s="184"/>
      <c r="K70" s="185">
        <f t="shared" si="23"/>
        <v>0</v>
      </c>
      <c r="L70" s="185">
        <v>21</v>
      </c>
      <c r="M70" s="185">
        <f t="shared" si="24"/>
        <v>0</v>
      </c>
      <c r="N70" s="183">
        <v>0</v>
      </c>
      <c r="O70" s="183">
        <f t="shared" si="25"/>
        <v>0</v>
      </c>
      <c r="P70" s="183">
        <v>0</v>
      </c>
      <c r="Q70" s="183">
        <f t="shared" si="26"/>
        <v>0</v>
      </c>
      <c r="R70" s="185"/>
      <c r="S70" s="185" t="s">
        <v>297</v>
      </c>
      <c r="T70" s="186" t="s">
        <v>280</v>
      </c>
      <c r="U70" s="159">
        <v>0</v>
      </c>
      <c r="V70" s="159">
        <f t="shared" si="27"/>
        <v>0</v>
      </c>
      <c r="W70" s="159"/>
      <c r="X70" s="159" t="s">
        <v>298</v>
      </c>
      <c r="Y70" s="159" t="s">
        <v>281</v>
      </c>
      <c r="Z70" s="148"/>
      <c r="AA70" s="148"/>
      <c r="AB70" s="148"/>
      <c r="AC70" s="148"/>
      <c r="AD70" s="148"/>
      <c r="AE70" s="148"/>
      <c r="AF70" s="148"/>
      <c r="AG70" s="148" t="s">
        <v>951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0">
        <v>55</v>
      </c>
      <c r="B71" s="181" t="s">
        <v>1476</v>
      </c>
      <c r="C71" s="189" t="s">
        <v>1477</v>
      </c>
      <c r="D71" s="182" t="s">
        <v>324</v>
      </c>
      <c r="E71" s="183">
        <v>20</v>
      </c>
      <c r="F71" s="184"/>
      <c r="G71" s="185">
        <f t="shared" si="21"/>
        <v>0</v>
      </c>
      <c r="H71" s="184"/>
      <c r="I71" s="185">
        <f t="shared" si="22"/>
        <v>0</v>
      </c>
      <c r="J71" s="184"/>
      <c r="K71" s="185">
        <f t="shared" si="23"/>
        <v>0</v>
      </c>
      <c r="L71" s="185">
        <v>21</v>
      </c>
      <c r="M71" s="185">
        <f t="shared" si="24"/>
        <v>0</v>
      </c>
      <c r="N71" s="183">
        <v>0</v>
      </c>
      <c r="O71" s="183">
        <f t="shared" si="25"/>
        <v>0</v>
      </c>
      <c r="P71" s="183">
        <v>0</v>
      </c>
      <c r="Q71" s="183">
        <f t="shared" si="26"/>
        <v>0</v>
      </c>
      <c r="R71" s="185"/>
      <c r="S71" s="185" t="s">
        <v>297</v>
      </c>
      <c r="T71" s="186" t="s">
        <v>280</v>
      </c>
      <c r="U71" s="159">
        <v>0</v>
      </c>
      <c r="V71" s="159">
        <f t="shared" si="27"/>
        <v>0</v>
      </c>
      <c r="W71" s="159"/>
      <c r="X71" s="159" t="s">
        <v>298</v>
      </c>
      <c r="Y71" s="159" t="s">
        <v>281</v>
      </c>
      <c r="Z71" s="148"/>
      <c r="AA71" s="148"/>
      <c r="AB71" s="148"/>
      <c r="AC71" s="148"/>
      <c r="AD71" s="148"/>
      <c r="AE71" s="148"/>
      <c r="AF71" s="148"/>
      <c r="AG71" s="148" t="s">
        <v>951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0">
        <v>56</v>
      </c>
      <c r="B72" s="181" t="s">
        <v>1478</v>
      </c>
      <c r="C72" s="189" t="s">
        <v>1479</v>
      </c>
      <c r="D72" s="182" t="s">
        <v>324</v>
      </c>
      <c r="E72" s="183">
        <v>278</v>
      </c>
      <c r="F72" s="184"/>
      <c r="G72" s="185">
        <f t="shared" si="21"/>
        <v>0</v>
      </c>
      <c r="H72" s="184"/>
      <c r="I72" s="185">
        <f t="shared" si="22"/>
        <v>0</v>
      </c>
      <c r="J72" s="184"/>
      <c r="K72" s="185">
        <f t="shared" si="23"/>
        <v>0</v>
      </c>
      <c r="L72" s="185">
        <v>21</v>
      </c>
      <c r="M72" s="185">
        <f t="shared" si="24"/>
        <v>0</v>
      </c>
      <c r="N72" s="183">
        <v>0</v>
      </c>
      <c r="O72" s="183">
        <f t="shared" si="25"/>
        <v>0</v>
      </c>
      <c r="P72" s="183">
        <v>0</v>
      </c>
      <c r="Q72" s="183">
        <f t="shared" si="26"/>
        <v>0</v>
      </c>
      <c r="R72" s="185"/>
      <c r="S72" s="185" t="s">
        <v>297</v>
      </c>
      <c r="T72" s="186" t="s">
        <v>280</v>
      </c>
      <c r="U72" s="159">
        <v>0</v>
      </c>
      <c r="V72" s="159">
        <f t="shared" si="27"/>
        <v>0</v>
      </c>
      <c r="W72" s="159"/>
      <c r="X72" s="159" t="s">
        <v>298</v>
      </c>
      <c r="Y72" s="159" t="s">
        <v>281</v>
      </c>
      <c r="Z72" s="148"/>
      <c r="AA72" s="148"/>
      <c r="AB72" s="148"/>
      <c r="AC72" s="148"/>
      <c r="AD72" s="148"/>
      <c r="AE72" s="148"/>
      <c r="AF72" s="148"/>
      <c r="AG72" s="148" t="s">
        <v>951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0">
        <v>57</v>
      </c>
      <c r="B73" s="181" t="s">
        <v>1480</v>
      </c>
      <c r="C73" s="189" t="s">
        <v>1481</v>
      </c>
      <c r="D73" s="182" t="s">
        <v>324</v>
      </c>
      <c r="E73" s="183">
        <v>125</v>
      </c>
      <c r="F73" s="184"/>
      <c r="G73" s="185">
        <f t="shared" si="21"/>
        <v>0</v>
      </c>
      <c r="H73" s="184"/>
      <c r="I73" s="185">
        <f t="shared" si="22"/>
        <v>0</v>
      </c>
      <c r="J73" s="184"/>
      <c r="K73" s="185">
        <f t="shared" si="23"/>
        <v>0</v>
      </c>
      <c r="L73" s="185">
        <v>21</v>
      </c>
      <c r="M73" s="185">
        <f t="shared" si="24"/>
        <v>0</v>
      </c>
      <c r="N73" s="183">
        <v>0</v>
      </c>
      <c r="O73" s="183">
        <f t="shared" si="25"/>
        <v>0</v>
      </c>
      <c r="P73" s="183">
        <v>0</v>
      </c>
      <c r="Q73" s="183">
        <f t="shared" si="26"/>
        <v>0</v>
      </c>
      <c r="R73" s="185"/>
      <c r="S73" s="185" t="s">
        <v>297</v>
      </c>
      <c r="T73" s="186" t="s">
        <v>280</v>
      </c>
      <c r="U73" s="159">
        <v>0</v>
      </c>
      <c r="V73" s="159">
        <f t="shared" si="27"/>
        <v>0</v>
      </c>
      <c r="W73" s="159"/>
      <c r="X73" s="159" t="s">
        <v>298</v>
      </c>
      <c r="Y73" s="159" t="s">
        <v>281</v>
      </c>
      <c r="Z73" s="148"/>
      <c r="AA73" s="148"/>
      <c r="AB73" s="148"/>
      <c r="AC73" s="148"/>
      <c r="AD73" s="148"/>
      <c r="AE73" s="148"/>
      <c r="AF73" s="148"/>
      <c r="AG73" s="148" t="s">
        <v>951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0">
        <v>58</v>
      </c>
      <c r="B74" s="181" t="s">
        <v>1482</v>
      </c>
      <c r="C74" s="189" t="s">
        <v>1483</v>
      </c>
      <c r="D74" s="182" t="s">
        <v>482</v>
      </c>
      <c r="E74" s="183">
        <v>5</v>
      </c>
      <c r="F74" s="184"/>
      <c r="G74" s="185">
        <f t="shared" si="21"/>
        <v>0</v>
      </c>
      <c r="H74" s="184"/>
      <c r="I74" s="185">
        <f t="shared" si="22"/>
        <v>0</v>
      </c>
      <c r="J74" s="184"/>
      <c r="K74" s="185">
        <f t="shared" si="23"/>
        <v>0</v>
      </c>
      <c r="L74" s="185">
        <v>21</v>
      </c>
      <c r="M74" s="185">
        <f t="shared" si="24"/>
        <v>0</v>
      </c>
      <c r="N74" s="183">
        <v>0</v>
      </c>
      <c r="O74" s="183">
        <f t="shared" si="25"/>
        <v>0</v>
      </c>
      <c r="P74" s="183">
        <v>0</v>
      </c>
      <c r="Q74" s="183">
        <f t="shared" si="26"/>
        <v>0</v>
      </c>
      <c r="R74" s="185"/>
      <c r="S74" s="185" t="s">
        <v>297</v>
      </c>
      <c r="T74" s="186" t="s">
        <v>280</v>
      </c>
      <c r="U74" s="159">
        <v>0</v>
      </c>
      <c r="V74" s="159">
        <f t="shared" si="27"/>
        <v>0</v>
      </c>
      <c r="W74" s="159"/>
      <c r="X74" s="159" t="s">
        <v>499</v>
      </c>
      <c r="Y74" s="159" t="s">
        <v>281</v>
      </c>
      <c r="Z74" s="148"/>
      <c r="AA74" s="148"/>
      <c r="AB74" s="148"/>
      <c r="AC74" s="148"/>
      <c r="AD74" s="148"/>
      <c r="AE74" s="148"/>
      <c r="AF74" s="148"/>
      <c r="AG74" s="148" t="s">
        <v>1129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0">
        <v>59</v>
      </c>
      <c r="B75" s="181" t="s">
        <v>1484</v>
      </c>
      <c r="C75" s="189" t="s">
        <v>1485</v>
      </c>
      <c r="D75" s="182" t="s">
        <v>482</v>
      </c>
      <c r="E75" s="183">
        <v>2</v>
      </c>
      <c r="F75" s="184"/>
      <c r="G75" s="185">
        <f t="shared" si="21"/>
        <v>0</v>
      </c>
      <c r="H75" s="184"/>
      <c r="I75" s="185">
        <f t="shared" si="22"/>
        <v>0</v>
      </c>
      <c r="J75" s="184"/>
      <c r="K75" s="185">
        <f t="shared" si="23"/>
        <v>0</v>
      </c>
      <c r="L75" s="185">
        <v>21</v>
      </c>
      <c r="M75" s="185">
        <f t="shared" si="24"/>
        <v>0</v>
      </c>
      <c r="N75" s="183">
        <v>0</v>
      </c>
      <c r="O75" s="183">
        <f t="shared" si="25"/>
        <v>0</v>
      </c>
      <c r="P75" s="183">
        <v>0</v>
      </c>
      <c r="Q75" s="183">
        <f t="shared" si="26"/>
        <v>0</v>
      </c>
      <c r="R75" s="185"/>
      <c r="S75" s="185" t="s">
        <v>297</v>
      </c>
      <c r="T75" s="186" t="s">
        <v>280</v>
      </c>
      <c r="U75" s="159">
        <v>0</v>
      </c>
      <c r="V75" s="159">
        <f t="shared" si="27"/>
        <v>0</v>
      </c>
      <c r="W75" s="159"/>
      <c r="X75" s="159" t="s">
        <v>499</v>
      </c>
      <c r="Y75" s="159" t="s">
        <v>281</v>
      </c>
      <c r="Z75" s="148"/>
      <c r="AA75" s="148"/>
      <c r="AB75" s="148"/>
      <c r="AC75" s="148"/>
      <c r="AD75" s="148"/>
      <c r="AE75" s="148"/>
      <c r="AF75" s="148"/>
      <c r="AG75" s="148" t="s">
        <v>1129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0">
        <v>60</v>
      </c>
      <c r="B76" s="181" t="s">
        <v>1486</v>
      </c>
      <c r="C76" s="189" t="s">
        <v>1487</v>
      </c>
      <c r="D76" s="182" t="s">
        <v>482</v>
      </c>
      <c r="E76" s="183">
        <v>6</v>
      </c>
      <c r="F76" s="184"/>
      <c r="G76" s="185">
        <f t="shared" si="21"/>
        <v>0</v>
      </c>
      <c r="H76" s="184"/>
      <c r="I76" s="185">
        <f t="shared" si="22"/>
        <v>0</v>
      </c>
      <c r="J76" s="184"/>
      <c r="K76" s="185">
        <f t="shared" si="23"/>
        <v>0</v>
      </c>
      <c r="L76" s="185">
        <v>21</v>
      </c>
      <c r="M76" s="185">
        <f t="shared" si="24"/>
        <v>0</v>
      </c>
      <c r="N76" s="183">
        <v>0</v>
      </c>
      <c r="O76" s="183">
        <f t="shared" si="25"/>
        <v>0</v>
      </c>
      <c r="P76" s="183">
        <v>0</v>
      </c>
      <c r="Q76" s="183">
        <f t="shared" si="26"/>
        <v>0</v>
      </c>
      <c r="R76" s="185"/>
      <c r="S76" s="185" t="s">
        <v>297</v>
      </c>
      <c r="T76" s="186" t="s">
        <v>280</v>
      </c>
      <c r="U76" s="159">
        <v>0</v>
      </c>
      <c r="V76" s="159">
        <f t="shared" si="27"/>
        <v>0</v>
      </c>
      <c r="W76" s="159"/>
      <c r="X76" s="159" t="s">
        <v>499</v>
      </c>
      <c r="Y76" s="159" t="s">
        <v>281</v>
      </c>
      <c r="Z76" s="148"/>
      <c r="AA76" s="148"/>
      <c r="AB76" s="148"/>
      <c r="AC76" s="148"/>
      <c r="AD76" s="148"/>
      <c r="AE76" s="148"/>
      <c r="AF76" s="148"/>
      <c r="AG76" s="148" t="s">
        <v>1129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0">
        <v>61</v>
      </c>
      <c r="B77" s="181" t="s">
        <v>1488</v>
      </c>
      <c r="C77" s="189" t="s">
        <v>1489</v>
      </c>
      <c r="D77" s="182" t="s">
        <v>482</v>
      </c>
      <c r="E77" s="183">
        <v>2</v>
      </c>
      <c r="F77" s="184"/>
      <c r="G77" s="185">
        <f t="shared" si="21"/>
        <v>0</v>
      </c>
      <c r="H77" s="184"/>
      <c r="I77" s="185">
        <f t="shared" si="22"/>
        <v>0</v>
      </c>
      <c r="J77" s="184"/>
      <c r="K77" s="185">
        <f t="shared" si="23"/>
        <v>0</v>
      </c>
      <c r="L77" s="185">
        <v>21</v>
      </c>
      <c r="M77" s="185">
        <f t="shared" si="24"/>
        <v>0</v>
      </c>
      <c r="N77" s="183">
        <v>0</v>
      </c>
      <c r="O77" s="183">
        <f t="shared" si="25"/>
        <v>0</v>
      </c>
      <c r="P77" s="183">
        <v>0</v>
      </c>
      <c r="Q77" s="183">
        <f t="shared" si="26"/>
        <v>0</v>
      </c>
      <c r="R77" s="185"/>
      <c r="S77" s="185" t="s">
        <v>297</v>
      </c>
      <c r="T77" s="186" t="s">
        <v>280</v>
      </c>
      <c r="U77" s="159">
        <v>0</v>
      </c>
      <c r="V77" s="159">
        <f t="shared" si="27"/>
        <v>0</v>
      </c>
      <c r="W77" s="159"/>
      <c r="X77" s="159" t="s">
        <v>499</v>
      </c>
      <c r="Y77" s="159" t="s">
        <v>281</v>
      </c>
      <c r="Z77" s="148"/>
      <c r="AA77" s="148"/>
      <c r="AB77" s="148"/>
      <c r="AC77" s="148"/>
      <c r="AD77" s="148"/>
      <c r="AE77" s="148"/>
      <c r="AF77" s="148"/>
      <c r="AG77" s="148" t="s">
        <v>1129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0">
        <v>62</v>
      </c>
      <c r="B78" s="181" t="s">
        <v>1490</v>
      </c>
      <c r="C78" s="189" t="s">
        <v>1491</v>
      </c>
      <c r="D78" s="182" t="s">
        <v>482</v>
      </c>
      <c r="E78" s="183">
        <v>10</v>
      </c>
      <c r="F78" s="184"/>
      <c r="G78" s="185">
        <f t="shared" si="21"/>
        <v>0</v>
      </c>
      <c r="H78" s="184"/>
      <c r="I78" s="185">
        <f t="shared" si="22"/>
        <v>0</v>
      </c>
      <c r="J78" s="184"/>
      <c r="K78" s="185">
        <f t="shared" si="23"/>
        <v>0</v>
      </c>
      <c r="L78" s="185">
        <v>21</v>
      </c>
      <c r="M78" s="185">
        <f t="shared" si="24"/>
        <v>0</v>
      </c>
      <c r="N78" s="183">
        <v>0</v>
      </c>
      <c r="O78" s="183">
        <f t="shared" si="25"/>
        <v>0</v>
      </c>
      <c r="P78" s="183">
        <v>0</v>
      </c>
      <c r="Q78" s="183">
        <f t="shared" si="26"/>
        <v>0</v>
      </c>
      <c r="R78" s="185"/>
      <c r="S78" s="185" t="s">
        <v>297</v>
      </c>
      <c r="T78" s="186" t="s">
        <v>280</v>
      </c>
      <c r="U78" s="159">
        <v>0</v>
      </c>
      <c r="V78" s="159">
        <f t="shared" si="27"/>
        <v>0</v>
      </c>
      <c r="W78" s="159"/>
      <c r="X78" s="159" t="s">
        <v>499</v>
      </c>
      <c r="Y78" s="159" t="s">
        <v>281</v>
      </c>
      <c r="Z78" s="148"/>
      <c r="AA78" s="148"/>
      <c r="AB78" s="148"/>
      <c r="AC78" s="148"/>
      <c r="AD78" s="148"/>
      <c r="AE78" s="148"/>
      <c r="AF78" s="148"/>
      <c r="AG78" s="148" t="s">
        <v>1129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0">
        <v>63</v>
      </c>
      <c r="B79" s="181" t="s">
        <v>149</v>
      </c>
      <c r="C79" s="189" t="s">
        <v>1492</v>
      </c>
      <c r="D79" s="182" t="s">
        <v>482</v>
      </c>
      <c r="E79" s="183">
        <v>4</v>
      </c>
      <c r="F79" s="184"/>
      <c r="G79" s="185">
        <f t="shared" si="21"/>
        <v>0</v>
      </c>
      <c r="H79" s="184"/>
      <c r="I79" s="185">
        <f t="shared" si="22"/>
        <v>0</v>
      </c>
      <c r="J79" s="184"/>
      <c r="K79" s="185">
        <f t="shared" si="23"/>
        <v>0</v>
      </c>
      <c r="L79" s="185">
        <v>21</v>
      </c>
      <c r="M79" s="185">
        <f t="shared" si="24"/>
        <v>0</v>
      </c>
      <c r="N79" s="183">
        <v>0</v>
      </c>
      <c r="O79" s="183">
        <f t="shared" si="25"/>
        <v>0</v>
      </c>
      <c r="P79" s="183">
        <v>0</v>
      </c>
      <c r="Q79" s="183">
        <f t="shared" si="26"/>
        <v>0</v>
      </c>
      <c r="R79" s="185"/>
      <c r="S79" s="185" t="s">
        <v>297</v>
      </c>
      <c r="T79" s="186" t="s">
        <v>280</v>
      </c>
      <c r="U79" s="159">
        <v>0</v>
      </c>
      <c r="V79" s="159">
        <f t="shared" si="27"/>
        <v>0</v>
      </c>
      <c r="W79" s="159"/>
      <c r="X79" s="159" t="s">
        <v>499</v>
      </c>
      <c r="Y79" s="159" t="s">
        <v>281</v>
      </c>
      <c r="Z79" s="148"/>
      <c r="AA79" s="148"/>
      <c r="AB79" s="148"/>
      <c r="AC79" s="148"/>
      <c r="AD79" s="148"/>
      <c r="AE79" s="148"/>
      <c r="AF79" s="148"/>
      <c r="AG79" s="148" t="s">
        <v>1129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0">
        <v>64</v>
      </c>
      <c r="B80" s="181" t="s">
        <v>151</v>
      </c>
      <c r="C80" s="189" t="s">
        <v>1493</v>
      </c>
      <c r="D80" s="182" t="s">
        <v>482</v>
      </c>
      <c r="E80" s="183">
        <v>3</v>
      </c>
      <c r="F80" s="184"/>
      <c r="G80" s="185">
        <f t="shared" si="21"/>
        <v>0</v>
      </c>
      <c r="H80" s="184"/>
      <c r="I80" s="185">
        <f t="shared" si="22"/>
        <v>0</v>
      </c>
      <c r="J80" s="184"/>
      <c r="K80" s="185">
        <f t="shared" si="23"/>
        <v>0</v>
      </c>
      <c r="L80" s="185">
        <v>21</v>
      </c>
      <c r="M80" s="185">
        <f t="shared" si="24"/>
        <v>0</v>
      </c>
      <c r="N80" s="183">
        <v>0</v>
      </c>
      <c r="O80" s="183">
        <f t="shared" si="25"/>
        <v>0</v>
      </c>
      <c r="P80" s="183">
        <v>0</v>
      </c>
      <c r="Q80" s="183">
        <f t="shared" si="26"/>
        <v>0</v>
      </c>
      <c r="R80" s="185"/>
      <c r="S80" s="185" t="s">
        <v>297</v>
      </c>
      <c r="T80" s="186" t="s">
        <v>280</v>
      </c>
      <c r="U80" s="159">
        <v>0</v>
      </c>
      <c r="V80" s="159">
        <f t="shared" si="27"/>
        <v>0</v>
      </c>
      <c r="W80" s="159"/>
      <c r="X80" s="159" t="s">
        <v>298</v>
      </c>
      <c r="Y80" s="159" t="s">
        <v>281</v>
      </c>
      <c r="Z80" s="148"/>
      <c r="AA80" s="148"/>
      <c r="AB80" s="148"/>
      <c r="AC80" s="148"/>
      <c r="AD80" s="148"/>
      <c r="AE80" s="148"/>
      <c r="AF80" s="148"/>
      <c r="AG80" s="148" t="s">
        <v>951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80">
        <v>65</v>
      </c>
      <c r="B81" s="181" t="s">
        <v>153</v>
      </c>
      <c r="C81" s="189" t="s">
        <v>1494</v>
      </c>
      <c r="D81" s="182" t="s">
        <v>482</v>
      </c>
      <c r="E81" s="183">
        <v>1</v>
      </c>
      <c r="F81" s="184"/>
      <c r="G81" s="185">
        <f t="shared" si="21"/>
        <v>0</v>
      </c>
      <c r="H81" s="184"/>
      <c r="I81" s="185">
        <f t="shared" si="22"/>
        <v>0</v>
      </c>
      <c r="J81" s="184"/>
      <c r="K81" s="185">
        <f t="shared" si="23"/>
        <v>0</v>
      </c>
      <c r="L81" s="185">
        <v>21</v>
      </c>
      <c r="M81" s="185">
        <f t="shared" si="24"/>
        <v>0</v>
      </c>
      <c r="N81" s="183">
        <v>0</v>
      </c>
      <c r="O81" s="183">
        <f t="shared" si="25"/>
        <v>0</v>
      </c>
      <c r="P81" s="183">
        <v>0</v>
      </c>
      <c r="Q81" s="183">
        <f t="shared" si="26"/>
        <v>0</v>
      </c>
      <c r="R81" s="185"/>
      <c r="S81" s="185" t="s">
        <v>297</v>
      </c>
      <c r="T81" s="186" t="s">
        <v>280</v>
      </c>
      <c r="U81" s="159">
        <v>0</v>
      </c>
      <c r="V81" s="159">
        <f t="shared" si="27"/>
        <v>0</v>
      </c>
      <c r="W81" s="159"/>
      <c r="X81" s="159" t="s">
        <v>298</v>
      </c>
      <c r="Y81" s="159" t="s">
        <v>281</v>
      </c>
      <c r="Z81" s="148"/>
      <c r="AA81" s="148"/>
      <c r="AB81" s="148"/>
      <c r="AC81" s="148"/>
      <c r="AD81" s="148"/>
      <c r="AE81" s="148"/>
      <c r="AF81" s="148"/>
      <c r="AG81" s="148" t="s">
        <v>951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0">
        <v>66</v>
      </c>
      <c r="B82" s="181" t="s">
        <v>1495</v>
      </c>
      <c r="C82" s="189" t="s">
        <v>1496</v>
      </c>
      <c r="D82" s="182" t="s">
        <v>482</v>
      </c>
      <c r="E82" s="183">
        <v>1</v>
      </c>
      <c r="F82" s="184"/>
      <c r="G82" s="185">
        <f t="shared" si="21"/>
        <v>0</v>
      </c>
      <c r="H82" s="184"/>
      <c r="I82" s="185">
        <f t="shared" si="22"/>
        <v>0</v>
      </c>
      <c r="J82" s="184"/>
      <c r="K82" s="185">
        <f t="shared" si="23"/>
        <v>0</v>
      </c>
      <c r="L82" s="185">
        <v>21</v>
      </c>
      <c r="M82" s="185">
        <f t="shared" si="24"/>
        <v>0</v>
      </c>
      <c r="N82" s="183">
        <v>0</v>
      </c>
      <c r="O82" s="183">
        <f t="shared" si="25"/>
        <v>0</v>
      </c>
      <c r="P82" s="183">
        <v>0</v>
      </c>
      <c r="Q82" s="183">
        <f t="shared" si="26"/>
        <v>0</v>
      </c>
      <c r="R82" s="185"/>
      <c r="S82" s="185" t="s">
        <v>297</v>
      </c>
      <c r="T82" s="186" t="s">
        <v>280</v>
      </c>
      <c r="U82" s="159">
        <v>0</v>
      </c>
      <c r="V82" s="159">
        <f t="shared" si="27"/>
        <v>0</v>
      </c>
      <c r="W82" s="159"/>
      <c r="X82" s="159" t="s">
        <v>298</v>
      </c>
      <c r="Y82" s="159" t="s">
        <v>281</v>
      </c>
      <c r="Z82" s="148"/>
      <c r="AA82" s="148"/>
      <c r="AB82" s="148"/>
      <c r="AC82" s="148"/>
      <c r="AD82" s="148"/>
      <c r="AE82" s="148"/>
      <c r="AF82" s="148"/>
      <c r="AG82" s="148" t="s">
        <v>951</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0">
        <v>67</v>
      </c>
      <c r="B83" s="181" t="s">
        <v>1497</v>
      </c>
      <c r="C83" s="189" t="s">
        <v>1498</v>
      </c>
      <c r="D83" s="182" t="s">
        <v>482</v>
      </c>
      <c r="E83" s="183">
        <v>1</v>
      </c>
      <c r="F83" s="184"/>
      <c r="G83" s="185">
        <f t="shared" si="21"/>
        <v>0</v>
      </c>
      <c r="H83" s="184"/>
      <c r="I83" s="185">
        <f t="shared" si="22"/>
        <v>0</v>
      </c>
      <c r="J83" s="184"/>
      <c r="K83" s="185">
        <f t="shared" si="23"/>
        <v>0</v>
      </c>
      <c r="L83" s="185">
        <v>21</v>
      </c>
      <c r="M83" s="185">
        <f t="shared" si="24"/>
        <v>0</v>
      </c>
      <c r="N83" s="183">
        <v>0</v>
      </c>
      <c r="O83" s="183">
        <f t="shared" si="25"/>
        <v>0</v>
      </c>
      <c r="P83" s="183">
        <v>0</v>
      </c>
      <c r="Q83" s="183">
        <f t="shared" si="26"/>
        <v>0</v>
      </c>
      <c r="R83" s="185"/>
      <c r="S83" s="185" t="s">
        <v>297</v>
      </c>
      <c r="T83" s="186" t="s">
        <v>280</v>
      </c>
      <c r="U83" s="159">
        <v>0</v>
      </c>
      <c r="V83" s="159">
        <f t="shared" si="27"/>
        <v>0</v>
      </c>
      <c r="W83" s="159"/>
      <c r="X83" s="159" t="s">
        <v>499</v>
      </c>
      <c r="Y83" s="159" t="s">
        <v>281</v>
      </c>
      <c r="Z83" s="148"/>
      <c r="AA83" s="148"/>
      <c r="AB83" s="148"/>
      <c r="AC83" s="148"/>
      <c r="AD83" s="148"/>
      <c r="AE83" s="148"/>
      <c r="AF83" s="148"/>
      <c r="AG83" s="148" t="s">
        <v>1129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0">
        <v>68</v>
      </c>
      <c r="B84" s="181" t="s">
        <v>1499</v>
      </c>
      <c r="C84" s="189" t="s">
        <v>1500</v>
      </c>
      <c r="D84" s="182" t="s">
        <v>482</v>
      </c>
      <c r="E84" s="183">
        <v>6</v>
      </c>
      <c r="F84" s="184"/>
      <c r="G84" s="185">
        <f t="shared" si="21"/>
        <v>0</v>
      </c>
      <c r="H84" s="184"/>
      <c r="I84" s="185">
        <f t="shared" si="22"/>
        <v>0</v>
      </c>
      <c r="J84" s="184"/>
      <c r="K84" s="185">
        <f t="shared" si="23"/>
        <v>0</v>
      </c>
      <c r="L84" s="185">
        <v>21</v>
      </c>
      <c r="M84" s="185">
        <f t="shared" si="24"/>
        <v>0</v>
      </c>
      <c r="N84" s="183">
        <v>0</v>
      </c>
      <c r="O84" s="183">
        <f t="shared" si="25"/>
        <v>0</v>
      </c>
      <c r="P84" s="183">
        <v>0</v>
      </c>
      <c r="Q84" s="183">
        <f t="shared" si="26"/>
        <v>0</v>
      </c>
      <c r="R84" s="185"/>
      <c r="S84" s="185" t="s">
        <v>297</v>
      </c>
      <c r="T84" s="186" t="s">
        <v>280</v>
      </c>
      <c r="U84" s="159">
        <v>0</v>
      </c>
      <c r="V84" s="159">
        <f t="shared" si="27"/>
        <v>0</v>
      </c>
      <c r="W84" s="159"/>
      <c r="X84" s="159" t="s">
        <v>499</v>
      </c>
      <c r="Y84" s="159" t="s">
        <v>281</v>
      </c>
      <c r="Z84" s="148"/>
      <c r="AA84" s="148"/>
      <c r="AB84" s="148"/>
      <c r="AC84" s="148"/>
      <c r="AD84" s="148"/>
      <c r="AE84" s="148"/>
      <c r="AF84" s="148"/>
      <c r="AG84" s="148" t="s">
        <v>1129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0">
        <v>69</v>
      </c>
      <c r="B85" s="181" t="s">
        <v>1501</v>
      </c>
      <c r="C85" s="189" t="s">
        <v>1502</v>
      </c>
      <c r="D85" s="182" t="s">
        <v>482</v>
      </c>
      <c r="E85" s="183">
        <v>1</v>
      </c>
      <c r="F85" s="184"/>
      <c r="G85" s="185">
        <f t="shared" si="21"/>
        <v>0</v>
      </c>
      <c r="H85" s="184"/>
      <c r="I85" s="185">
        <f t="shared" si="22"/>
        <v>0</v>
      </c>
      <c r="J85" s="184"/>
      <c r="K85" s="185">
        <f t="shared" si="23"/>
        <v>0</v>
      </c>
      <c r="L85" s="185">
        <v>21</v>
      </c>
      <c r="M85" s="185">
        <f t="shared" si="24"/>
        <v>0</v>
      </c>
      <c r="N85" s="183">
        <v>0</v>
      </c>
      <c r="O85" s="183">
        <f t="shared" si="25"/>
        <v>0</v>
      </c>
      <c r="P85" s="183">
        <v>0</v>
      </c>
      <c r="Q85" s="183">
        <f t="shared" si="26"/>
        <v>0</v>
      </c>
      <c r="R85" s="185"/>
      <c r="S85" s="185" t="s">
        <v>297</v>
      </c>
      <c r="T85" s="186" t="s">
        <v>280</v>
      </c>
      <c r="U85" s="159">
        <v>0</v>
      </c>
      <c r="V85" s="159">
        <f t="shared" si="27"/>
        <v>0</v>
      </c>
      <c r="W85" s="159"/>
      <c r="X85" s="159" t="s">
        <v>499</v>
      </c>
      <c r="Y85" s="159" t="s">
        <v>281</v>
      </c>
      <c r="Z85" s="148"/>
      <c r="AA85" s="148"/>
      <c r="AB85" s="148"/>
      <c r="AC85" s="148"/>
      <c r="AD85" s="148"/>
      <c r="AE85" s="148"/>
      <c r="AF85" s="148"/>
      <c r="AG85" s="148" t="s">
        <v>1129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0">
        <v>70</v>
      </c>
      <c r="B86" s="181" t="s">
        <v>1503</v>
      </c>
      <c r="C86" s="189" t="s">
        <v>1504</v>
      </c>
      <c r="D86" s="182" t="s">
        <v>482</v>
      </c>
      <c r="E86" s="183">
        <v>1</v>
      </c>
      <c r="F86" s="184"/>
      <c r="G86" s="185">
        <f t="shared" si="21"/>
        <v>0</v>
      </c>
      <c r="H86" s="184"/>
      <c r="I86" s="185">
        <f t="shared" si="22"/>
        <v>0</v>
      </c>
      <c r="J86" s="184"/>
      <c r="K86" s="185">
        <f t="shared" si="23"/>
        <v>0</v>
      </c>
      <c r="L86" s="185">
        <v>21</v>
      </c>
      <c r="M86" s="185">
        <f t="shared" si="24"/>
        <v>0</v>
      </c>
      <c r="N86" s="183">
        <v>0</v>
      </c>
      <c r="O86" s="183">
        <f t="shared" si="25"/>
        <v>0</v>
      </c>
      <c r="P86" s="183">
        <v>0</v>
      </c>
      <c r="Q86" s="183">
        <f t="shared" si="26"/>
        <v>0</v>
      </c>
      <c r="R86" s="185"/>
      <c r="S86" s="185" t="s">
        <v>297</v>
      </c>
      <c r="T86" s="186" t="s">
        <v>280</v>
      </c>
      <c r="U86" s="159">
        <v>0</v>
      </c>
      <c r="V86" s="159">
        <f t="shared" si="27"/>
        <v>0</v>
      </c>
      <c r="W86" s="159"/>
      <c r="X86" s="159" t="s">
        <v>499</v>
      </c>
      <c r="Y86" s="159" t="s">
        <v>281</v>
      </c>
      <c r="Z86" s="148"/>
      <c r="AA86" s="148"/>
      <c r="AB86" s="148"/>
      <c r="AC86" s="148"/>
      <c r="AD86" s="148"/>
      <c r="AE86" s="148"/>
      <c r="AF86" s="148"/>
      <c r="AG86" s="148" t="s">
        <v>1129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0">
        <v>71</v>
      </c>
      <c r="B87" s="181" t="s">
        <v>1505</v>
      </c>
      <c r="C87" s="189" t="s">
        <v>1506</v>
      </c>
      <c r="D87" s="182" t="s">
        <v>482</v>
      </c>
      <c r="E87" s="183">
        <v>1</v>
      </c>
      <c r="F87" s="184"/>
      <c r="G87" s="185">
        <f t="shared" si="21"/>
        <v>0</v>
      </c>
      <c r="H87" s="184"/>
      <c r="I87" s="185">
        <f t="shared" si="22"/>
        <v>0</v>
      </c>
      <c r="J87" s="184"/>
      <c r="K87" s="185">
        <f t="shared" si="23"/>
        <v>0</v>
      </c>
      <c r="L87" s="185">
        <v>21</v>
      </c>
      <c r="M87" s="185">
        <f t="shared" si="24"/>
        <v>0</v>
      </c>
      <c r="N87" s="183">
        <v>0</v>
      </c>
      <c r="O87" s="183">
        <f t="shared" si="25"/>
        <v>0</v>
      </c>
      <c r="P87" s="183">
        <v>0</v>
      </c>
      <c r="Q87" s="183">
        <f t="shared" si="26"/>
        <v>0</v>
      </c>
      <c r="R87" s="185"/>
      <c r="S87" s="185" t="s">
        <v>297</v>
      </c>
      <c r="T87" s="186" t="s">
        <v>280</v>
      </c>
      <c r="U87" s="159">
        <v>0</v>
      </c>
      <c r="V87" s="159">
        <f t="shared" si="27"/>
        <v>0</v>
      </c>
      <c r="W87" s="159"/>
      <c r="X87" s="159" t="s">
        <v>499</v>
      </c>
      <c r="Y87" s="159" t="s">
        <v>281</v>
      </c>
      <c r="Z87" s="148"/>
      <c r="AA87" s="148"/>
      <c r="AB87" s="148"/>
      <c r="AC87" s="148"/>
      <c r="AD87" s="148"/>
      <c r="AE87" s="148"/>
      <c r="AF87" s="148"/>
      <c r="AG87" s="148" t="s">
        <v>1129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0">
        <v>72</v>
      </c>
      <c r="B88" s="181" t="s">
        <v>1507</v>
      </c>
      <c r="C88" s="189" t="s">
        <v>1508</v>
      </c>
      <c r="D88" s="182" t="s">
        <v>482</v>
      </c>
      <c r="E88" s="183">
        <v>1</v>
      </c>
      <c r="F88" s="184"/>
      <c r="G88" s="185">
        <f t="shared" si="21"/>
        <v>0</v>
      </c>
      <c r="H88" s="184"/>
      <c r="I88" s="185">
        <f t="shared" si="22"/>
        <v>0</v>
      </c>
      <c r="J88" s="184"/>
      <c r="K88" s="185">
        <f t="shared" si="23"/>
        <v>0</v>
      </c>
      <c r="L88" s="185">
        <v>21</v>
      </c>
      <c r="M88" s="185">
        <f t="shared" si="24"/>
        <v>0</v>
      </c>
      <c r="N88" s="183">
        <v>0</v>
      </c>
      <c r="O88" s="183">
        <f t="shared" si="25"/>
        <v>0</v>
      </c>
      <c r="P88" s="183">
        <v>0</v>
      </c>
      <c r="Q88" s="183">
        <f t="shared" si="26"/>
        <v>0</v>
      </c>
      <c r="R88" s="185"/>
      <c r="S88" s="185" t="s">
        <v>297</v>
      </c>
      <c r="T88" s="186" t="s">
        <v>280</v>
      </c>
      <c r="U88" s="159">
        <v>0</v>
      </c>
      <c r="V88" s="159">
        <f t="shared" si="27"/>
        <v>0</v>
      </c>
      <c r="W88" s="159"/>
      <c r="X88" s="159" t="s">
        <v>499</v>
      </c>
      <c r="Y88" s="159" t="s">
        <v>281</v>
      </c>
      <c r="Z88" s="148"/>
      <c r="AA88" s="148"/>
      <c r="AB88" s="148"/>
      <c r="AC88" s="148"/>
      <c r="AD88" s="148"/>
      <c r="AE88" s="148"/>
      <c r="AF88" s="148"/>
      <c r="AG88" s="148" t="s">
        <v>1129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0">
        <v>73</v>
      </c>
      <c r="B89" s="181" t="s">
        <v>1509</v>
      </c>
      <c r="C89" s="189" t="s">
        <v>1510</v>
      </c>
      <c r="D89" s="182" t="s">
        <v>1134</v>
      </c>
      <c r="E89" s="183">
        <v>1</v>
      </c>
      <c r="F89" s="184"/>
      <c r="G89" s="185">
        <f t="shared" si="21"/>
        <v>0</v>
      </c>
      <c r="H89" s="184"/>
      <c r="I89" s="185">
        <f t="shared" si="22"/>
        <v>0</v>
      </c>
      <c r="J89" s="184"/>
      <c r="K89" s="185">
        <f t="shared" si="23"/>
        <v>0</v>
      </c>
      <c r="L89" s="185">
        <v>21</v>
      </c>
      <c r="M89" s="185">
        <f t="shared" si="24"/>
        <v>0</v>
      </c>
      <c r="N89" s="183">
        <v>0</v>
      </c>
      <c r="O89" s="183">
        <f t="shared" si="25"/>
        <v>0</v>
      </c>
      <c r="P89" s="183">
        <v>0</v>
      </c>
      <c r="Q89" s="183">
        <f t="shared" si="26"/>
        <v>0</v>
      </c>
      <c r="R89" s="185"/>
      <c r="S89" s="185" t="s">
        <v>297</v>
      </c>
      <c r="T89" s="186" t="s">
        <v>280</v>
      </c>
      <c r="U89" s="159">
        <v>0</v>
      </c>
      <c r="V89" s="159">
        <f t="shared" si="27"/>
        <v>0</v>
      </c>
      <c r="W89" s="159"/>
      <c r="X89" s="159" t="s">
        <v>499</v>
      </c>
      <c r="Y89" s="159" t="s">
        <v>281</v>
      </c>
      <c r="Z89" s="148"/>
      <c r="AA89" s="148"/>
      <c r="AB89" s="148"/>
      <c r="AC89" s="148"/>
      <c r="AD89" s="148"/>
      <c r="AE89" s="148"/>
      <c r="AF89" s="148"/>
      <c r="AG89" s="148" t="s">
        <v>1129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0">
        <v>74</v>
      </c>
      <c r="B90" s="181" t="s">
        <v>1511</v>
      </c>
      <c r="C90" s="189" t="s">
        <v>1512</v>
      </c>
      <c r="D90" s="182" t="s">
        <v>482</v>
      </c>
      <c r="E90" s="183">
        <v>4</v>
      </c>
      <c r="F90" s="184"/>
      <c r="G90" s="185">
        <f t="shared" si="21"/>
        <v>0</v>
      </c>
      <c r="H90" s="184"/>
      <c r="I90" s="185">
        <f t="shared" si="22"/>
        <v>0</v>
      </c>
      <c r="J90" s="184"/>
      <c r="K90" s="185">
        <f t="shared" si="23"/>
        <v>0</v>
      </c>
      <c r="L90" s="185">
        <v>21</v>
      </c>
      <c r="M90" s="185">
        <f t="shared" si="24"/>
        <v>0</v>
      </c>
      <c r="N90" s="183">
        <v>0</v>
      </c>
      <c r="O90" s="183">
        <f t="shared" si="25"/>
        <v>0</v>
      </c>
      <c r="P90" s="183">
        <v>0</v>
      </c>
      <c r="Q90" s="183">
        <f t="shared" si="26"/>
        <v>0</v>
      </c>
      <c r="R90" s="185"/>
      <c r="S90" s="185" t="s">
        <v>297</v>
      </c>
      <c r="T90" s="186" t="s">
        <v>280</v>
      </c>
      <c r="U90" s="159">
        <v>0</v>
      </c>
      <c r="V90" s="159">
        <f t="shared" si="27"/>
        <v>0</v>
      </c>
      <c r="W90" s="159"/>
      <c r="X90" s="159" t="s">
        <v>499</v>
      </c>
      <c r="Y90" s="159" t="s">
        <v>281</v>
      </c>
      <c r="Z90" s="148"/>
      <c r="AA90" s="148"/>
      <c r="AB90" s="148"/>
      <c r="AC90" s="148"/>
      <c r="AD90" s="148"/>
      <c r="AE90" s="148"/>
      <c r="AF90" s="148"/>
      <c r="AG90" s="148" t="s">
        <v>1129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80">
        <v>75</v>
      </c>
      <c r="B91" s="181" t="s">
        <v>1513</v>
      </c>
      <c r="C91" s="189" t="s">
        <v>1514</v>
      </c>
      <c r="D91" s="182" t="s">
        <v>482</v>
      </c>
      <c r="E91" s="183">
        <v>2</v>
      </c>
      <c r="F91" s="184"/>
      <c r="G91" s="185">
        <f t="shared" si="21"/>
        <v>0</v>
      </c>
      <c r="H91" s="184"/>
      <c r="I91" s="185">
        <f t="shared" si="22"/>
        <v>0</v>
      </c>
      <c r="J91" s="184"/>
      <c r="K91" s="185">
        <f t="shared" si="23"/>
        <v>0</v>
      </c>
      <c r="L91" s="185">
        <v>21</v>
      </c>
      <c r="M91" s="185">
        <f t="shared" si="24"/>
        <v>0</v>
      </c>
      <c r="N91" s="183">
        <v>0</v>
      </c>
      <c r="O91" s="183">
        <f t="shared" si="25"/>
        <v>0</v>
      </c>
      <c r="P91" s="183">
        <v>0</v>
      </c>
      <c r="Q91" s="183">
        <f t="shared" si="26"/>
        <v>0</v>
      </c>
      <c r="R91" s="185"/>
      <c r="S91" s="185" t="s">
        <v>297</v>
      </c>
      <c r="T91" s="186" t="s">
        <v>280</v>
      </c>
      <c r="U91" s="159">
        <v>0</v>
      </c>
      <c r="V91" s="159">
        <f t="shared" si="27"/>
        <v>0</v>
      </c>
      <c r="W91" s="159"/>
      <c r="X91" s="159" t="s">
        <v>499</v>
      </c>
      <c r="Y91" s="159" t="s">
        <v>281</v>
      </c>
      <c r="Z91" s="148"/>
      <c r="AA91" s="148"/>
      <c r="AB91" s="148"/>
      <c r="AC91" s="148"/>
      <c r="AD91" s="148"/>
      <c r="AE91" s="148"/>
      <c r="AF91" s="148"/>
      <c r="AG91" s="148" t="s">
        <v>1129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80">
        <v>76</v>
      </c>
      <c r="B92" s="181" t="s">
        <v>1515</v>
      </c>
      <c r="C92" s="189" t="s">
        <v>1516</v>
      </c>
      <c r="D92" s="182" t="s">
        <v>482</v>
      </c>
      <c r="E92" s="183">
        <v>112</v>
      </c>
      <c r="F92" s="184"/>
      <c r="G92" s="185">
        <f t="shared" si="21"/>
        <v>0</v>
      </c>
      <c r="H92" s="184"/>
      <c r="I92" s="185">
        <f t="shared" si="22"/>
        <v>0</v>
      </c>
      <c r="J92" s="184"/>
      <c r="K92" s="185">
        <f t="shared" si="23"/>
        <v>0</v>
      </c>
      <c r="L92" s="185">
        <v>21</v>
      </c>
      <c r="M92" s="185">
        <f t="shared" si="24"/>
        <v>0</v>
      </c>
      <c r="N92" s="183">
        <v>0</v>
      </c>
      <c r="O92" s="183">
        <f t="shared" si="25"/>
        <v>0</v>
      </c>
      <c r="P92" s="183">
        <v>0</v>
      </c>
      <c r="Q92" s="183">
        <f t="shared" si="26"/>
        <v>0</v>
      </c>
      <c r="R92" s="185"/>
      <c r="S92" s="185" t="s">
        <v>297</v>
      </c>
      <c r="T92" s="186" t="s">
        <v>280</v>
      </c>
      <c r="U92" s="159">
        <v>0</v>
      </c>
      <c r="V92" s="159">
        <f t="shared" si="27"/>
        <v>0</v>
      </c>
      <c r="W92" s="159"/>
      <c r="X92" s="159" t="s">
        <v>499</v>
      </c>
      <c r="Y92" s="159" t="s">
        <v>281</v>
      </c>
      <c r="Z92" s="148"/>
      <c r="AA92" s="148"/>
      <c r="AB92" s="148"/>
      <c r="AC92" s="148"/>
      <c r="AD92" s="148"/>
      <c r="AE92" s="148"/>
      <c r="AF92" s="148"/>
      <c r="AG92" s="148" t="s">
        <v>1129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0">
        <v>77</v>
      </c>
      <c r="B93" s="181" t="s">
        <v>1517</v>
      </c>
      <c r="C93" s="189" t="s">
        <v>1518</v>
      </c>
      <c r="D93" s="182" t="s">
        <v>482</v>
      </c>
      <c r="E93" s="183">
        <v>135</v>
      </c>
      <c r="F93" s="184"/>
      <c r="G93" s="185">
        <f t="shared" si="21"/>
        <v>0</v>
      </c>
      <c r="H93" s="184"/>
      <c r="I93" s="185">
        <f t="shared" si="22"/>
        <v>0</v>
      </c>
      <c r="J93" s="184"/>
      <c r="K93" s="185">
        <f t="shared" si="23"/>
        <v>0</v>
      </c>
      <c r="L93" s="185">
        <v>21</v>
      </c>
      <c r="M93" s="185">
        <f t="shared" si="24"/>
        <v>0</v>
      </c>
      <c r="N93" s="183">
        <v>0</v>
      </c>
      <c r="O93" s="183">
        <f t="shared" si="25"/>
        <v>0</v>
      </c>
      <c r="P93" s="183">
        <v>0</v>
      </c>
      <c r="Q93" s="183">
        <f t="shared" si="26"/>
        <v>0</v>
      </c>
      <c r="R93" s="185"/>
      <c r="S93" s="185" t="s">
        <v>297</v>
      </c>
      <c r="T93" s="186" t="s">
        <v>280</v>
      </c>
      <c r="U93" s="159">
        <v>0</v>
      </c>
      <c r="V93" s="159">
        <f t="shared" si="27"/>
        <v>0</v>
      </c>
      <c r="W93" s="159"/>
      <c r="X93" s="159" t="s">
        <v>499</v>
      </c>
      <c r="Y93" s="159" t="s">
        <v>281</v>
      </c>
      <c r="Z93" s="148"/>
      <c r="AA93" s="148"/>
      <c r="AB93" s="148"/>
      <c r="AC93" s="148"/>
      <c r="AD93" s="148"/>
      <c r="AE93" s="148"/>
      <c r="AF93" s="148"/>
      <c r="AG93" s="148" t="s">
        <v>1129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80">
        <v>78</v>
      </c>
      <c r="B94" s="181" t="s">
        <v>1519</v>
      </c>
      <c r="C94" s="189" t="s">
        <v>1520</v>
      </c>
      <c r="D94" s="182" t="s">
        <v>1134</v>
      </c>
      <c r="E94" s="183">
        <v>1</v>
      </c>
      <c r="F94" s="184"/>
      <c r="G94" s="185">
        <f t="shared" si="21"/>
        <v>0</v>
      </c>
      <c r="H94" s="184"/>
      <c r="I94" s="185">
        <f t="shared" si="22"/>
        <v>0</v>
      </c>
      <c r="J94" s="184"/>
      <c r="K94" s="185">
        <f t="shared" si="23"/>
        <v>0</v>
      </c>
      <c r="L94" s="185">
        <v>21</v>
      </c>
      <c r="M94" s="185">
        <f t="shared" si="24"/>
        <v>0</v>
      </c>
      <c r="N94" s="183">
        <v>0</v>
      </c>
      <c r="O94" s="183">
        <f t="shared" si="25"/>
        <v>0</v>
      </c>
      <c r="P94" s="183">
        <v>0</v>
      </c>
      <c r="Q94" s="183">
        <f t="shared" si="26"/>
        <v>0</v>
      </c>
      <c r="R94" s="185"/>
      <c r="S94" s="185" t="s">
        <v>297</v>
      </c>
      <c r="T94" s="186" t="s">
        <v>280</v>
      </c>
      <c r="U94" s="159">
        <v>0</v>
      </c>
      <c r="V94" s="159">
        <f t="shared" si="27"/>
        <v>0</v>
      </c>
      <c r="W94" s="159"/>
      <c r="X94" s="159" t="s">
        <v>499</v>
      </c>
      <c r="Y94" s="159" t="s">
        <v>281</v>
      </c>
      <c r="Z94" s="148"/>
      <c r="AA94" s="148"/>
      <c r="AB94" s="148"/>
      <c r="AC94" s="148"/>
      <c r="AD94" s="148"/>
      <c r="AE94" s="148"/>
      <c r="AF94" s="148"/>
      <c r="AG94" s="148" t="s">
        <v>1129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80">
        <v>79</v>
      </c>
      <c r="B95" s="181" t="s">
        <v>1521</v>
      </c>
      <c r="C95" s="189" t="s">
        <v>1522</v>
      </c>
      <c r="D95" s="182" t="s">
        <v>482</v>
      </c>
      <c r="E95" s="183">
        <v>3</v>
      </c>
      <c r="F95" s="184"/>
      <c r="G95" s="185">
        <f t="shared" si="21"/>
        <v>0</v>
      </c>
      <c r="H95" s="184"/>
      <c r="I95" s="185">
        <f t="shared" si="22"/>
        <v>0</v>
      </c>
      <c r="J95" s="184"/>
      <c r="K95" s="185">
        <f t="shared" si="23"/>
        <v>0</v>
      </c>
      <c r="L95" s="185">
        <v>21</v>
      </c>
      <c r="M95" s="185">
        <f t="shared" si="24"/>
        <v>0</v>
      </c>
      <c r="N95" s="183">
        <v>0</v>
      </c>
      <c r="O95" s="183">
        <f t="shared" si="25"/>
        <v>0</v>
      </c>
      <c r="P95" s="183">
        <v>0</v>
      </c>
      <c r="Q95" s="183">
        <f t="shared" si="26"/>
        <v>0</v>
      </c>
      <c r="R95" s="185"/>
      <c r="S95" s="185" t="s">
        <v>297</v>
      </c>
      <c r="T95" s="186" t="s">
        <v>280</v>
      </c>
      <c r="U95" s="159">
        <v>0</v>
      </c>
      <c r="V95" s="159">
        <f t="shared" si="27"/>
        <v>0</v>
      </c>
      <c r="W95" s="159"/>
      <c r="X95" s="159" t="s">
        <v>499</v>
      </c>
      <c r="Y95" s="159" t="s">
        <v>281</v>
      </c>
      <c r="Z95" s="148"/>
      <c r="AA95" s="148"/>
      <c r="AB95" s="148"/>
      <c r="AC95" s="148"/>
      <c r="AD95" s="148"/>
      <c r="AE95" s="148"/>
      <c r="AF95" s="148"/>
      <c r="AG95" s="148" t="s">
        <v>1129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80">
        <v>80</v>
      </c>
      <c r="B96" s="181" t="s">
        <v>1523</v>
      </c>
      <c r="C96" s="189" t="s">
        <v>1524</v>
      </c>
      <c r="D96" s="182" t="s">
        <v>324</v>
      </c>
      <c r="E96" s="183">
        <v>7</v>
      </c>
      <c r="F96" s="184"/>
      <c r="G96" s="185">
        <f t="shared" si="21"/>
        <v>0</v>
      </c>
      <c r="H96" s="184"/>
      <c r="I96" s="185">
        <f t="shared" si="22"/>
        <v>0</v>
      </c>
      <c r="J96" s="184"/>
      <c r="K96" s="185">
        <f t="shared" si="23"/>
        <v>0</v>
      </c>
      <c r="L96" s="185">
        <v>21</v>
      </c>
      <c r="M96" s="185">
        <f t="shared" si="24"/>
        <v>0</v>
      </c>
      <c r="N96" s="183">
        <v>0</v>
      </c>
      <c r="O96" s="183">
        <f t="shared" si="25"/>
        <v>0</v>
      </c>
      <c r="P96" s="183">
        <v>0</v>
      </c>
      <c r="Q96" s="183">
        <f t="shared" si="26"/>
        <v>0</v>
      </c>
      <c r="R96" s="185"/>
      <c r="S96" s="185" t="s">
        <v>297</v>
      </c>
      <c r="T96" s="186" t="s">
        <v>280</v>
      </c>
      <c r="U96" s="159">
        <v>0</v>
      </c>
      <c r="V96" s="159">
        <f t="shared" si="27"/>
        <v>0</v>
      </c>
      <c r="W96" s="159"/>
      <c r="X96" s="159" t="s">
        <v>499</v>
      </c>
      <c r="Y96" s="159" t="s">
        <v>281</v>
      </c>
      <c r="Z96" s="148"/>
      <c r="AA96" s="148"/>
      <c r="AB96" s="148"/>
      <c r="AC96" s="148"/>
      <c r="AD96" s="148"/>
      <c r="AE96" s="148"/>
      <c r="AF96" s="148"/>
      <c r="AG96" s="148" t="s">
        <v>1129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80">
        <v>81</v>
      </c>
      <c r="B97" s="181" t="s">
        <v>1525</v>
      </c>
      <c r="C97" s="189" t="s">
        <v>1526</v>
      </c>
      <c r="D97" s="182" t="s">
        <v>482</v>
      </c>
      <c r="E97" s="183">
        <v>4</v>
      </c>
      <c r="F97" s="184"/>
      <c r="G97" s="185">
        <f t="shared" si="21"/>
        <v>0</v>
      </c>
      <c r="H97" s="184"/>
      <c r="I97" s="185">
        <f t="shared" si="22"/>
        <v>0</v>
      </c>
      <c r="J97" s="184"/>
      <c r="K97" s="185">
        <f t="shared" si="23"/>
        <v>0</v>
      </c>
      <c r="L97" s="185">
        <v>21</v>
      </c>
      <c r="M97" s="185">
        <f t="shared" si="24"/>
        <v>0</v>
      </c>
      <c r="N97" s="183">
        <v>0</v>
      </c>
      <c r="O97" s="183">
        <f t="shared" si="25"/>
        <v>0</v>
      </c>
      <c r="P97" s="183">
        <v>0</v>
      </c>
      <c r="Q97" s="183">
        <f t="shared" si="26"/>
        <v>0</v>
      </c>
      <c r="R97" s="185"/>
      <c r="S97" s="185" t="s">
        <v>297</v>
      </c>
      <c r="T97" s="186" t="s">
        <v>280</v>
      </c>
      <c r="U97" s="159">
        <v>0</v>
      </c>
      <c r="V97" s="159">
        <f t="shared" si="27"/>
        <v>0</v>
      </c>
      <c r="W97" s="159"/>
      <c r="X97" s="159" t="s">
        <v>499</v>
      </c>
      <c r="Y97" s="159" t="s">
        <v>281</v>
      </c>
      <c r="Z97" s="148"/>
      <c r="AA97" s="148"/>
      <c r="AB97" s="148"/>
      <c r="AC97" s="148"/>
      <c r="AD97" s="148"/>
      <c r="AE97" s="148"/>
      <c r="AF97" s="148"/>
      <c r="AG97" s="148" t="s">
        <v>1129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80">
        <v>82</v>
      </c>
      <c r="B98" s="181" t="s">
        <v>1527</v>
      </c>
      <c r="C98" s="189" t="s">
        <v>1528</v>
      </c>
      <c r="D98" s="182" t="s">
        <v>482</v>
      </c>
      <c r="E98" s="183">
        <v>1</v>
      </c>
      <c r="F98" s="184"/>
      <c r="G98" s="185">
        <f t="shared" si="21"/>
        <v>0</v>
      </c>
      <c r="H98" s="184"/>
      <c r="I98" s="185">
        <f t="shared" si="22"/>
        <v>0</v>
      </c>
      <c r="J98" s="184"/>
      <c r="K98" s="185">
        <f t="shared" si="23"/>
        <v>0</v>
      </c>
      <c r="L98" s="185">
        <v>21</v>
      </c>
      <c r="M98" s="185">
        <f t="shared" si="24"/>
        <v>0</v>
      </c>
      <c r="N98" s="183">
        <v>0</v>
      </c>
      <c r="O98" s="183">
        <f t="shared" si="25"/>
        <v>0</v>
      </c>
      <c r="P98" s="183">
        <v>0</v>
      </c>
      <c r="Q98" s="183">
        <f t="shared" si="26"/>
        <v>0</v>
      </c>
      <c r="R98" s="185"/>
      <c r="S98" s="185" t="s">
        <v>297</v>
      </c>
      <c r="T98" s="186" t="s">
        <v>280</v>
      </c>
      <c r="U98" s="159">
        <v>0</v>
      </c>
      <c r="V98" s="159">
        <f t="shared" si="27"/>
        <v>0</v>
      </c>
      <c r="W98" s="159"/>
      <c r="X98" s="159" t="s">
        <v>499</v>
      </c>
      <c r="Y98" s="159" t="s">
        <v>281</v>
      </c>
      <c r="Z98" s="148"/>
      <c r="AA98" s="148"/>
      <c r="AB98" s="148"/>
      <c r="AC98" s="148"/>
      <c r="AD98" s="148"/>
      <c r="AE98" s="148"/>
      <c r="AF98" s="148"/>
      <c r="AG98" s="148" t="s">
        <v>1129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5" t="s">
        <v>274</v>
      </c>
      <c r="B99" s="166" t="s">
        <v>221</v>
      </c>
      <c r="C99" s="187" t="s">
        <v>223</v>
      </c>
      <c r="D99" s="167"/>
      <c r="E99" s="168"/>
      <c r="F99" s="169"/>
      <c r="G99" s="169">
        <f>SUMIF(AG100:AG105,"&lt;&gt;NOR",G100:G105)</f>
        <v>0</v>
      </c>
      <c r="H99" s="169"/>
      <c r="I99" s="169">
        <f>SUM(I100:I105)</f>
        <v>0</v>
      </c>
      <c r="J99" s="169"/>
      <c r="K99" s="169">
        <f>SUM(K100:K105)</f>
        <v>0</v>
      </c>
      <c r="L99" s="169"/>
      <c r="M99" s="169">
        <f>SUM(M100:M105)</f>
        <v>0</v>
      </c>
      <c r="N99" s="168"/>
      <c r="O99" s="168">
        <f>SUM(O100:O105)</f>
        <v>0</v>
      </c>
      <c r="P99" s="168"/>
      <c r="Q99" s="168">
        <f>SUM(Q100:Q105)</f>
        <v>0</v>
      </c>
      <c r="R99" s="169"/>
      <c r="S99" s="169"/>
      <c r="T99" s="170"/>
      <c r="U99" s="164"/>
      <c r="V99" s="164">
        <f>SUM(V100:V105)</f>
        <v>0</v>
      </c>
      <c r="W99" s="164"/>
      <c r="X99" s="164"/>
      <c r="Y99" s="164"/>
      <c r="AG99" t="s">
        <v>275</v>
      </c>
    </row>
    <row r="100" spans="1:60" outlineLevel="1" x14ac:dyDescent="0.2">
      <c r="A100" s="180">
        <v>83</v>
      </c>
      <c r="B100" s="181" t="s">
        <v>1529</v>
      </c>
      <c r="C100" s="189" t="s">
        <v>1530</v>
      </c>
      <c r="D100" s="182" t="s">
        <v>1134</v>
      </c>
      <c r="E100" s="183">
        <v>1</v>
      </c>
      <c r="F100" s="184"/>
      <c r="G100" s="185">
        <f t="shared" ref="G100:G105" si="28">ROUND(E100*F100,2)</f>
        <v>0</v>
      </c>
      <c r="H100" s="184"/>
      <c r="I100" s="185">
        <f t="shared" ref="I100:I105" si="29">ROUND(E100*H100,2)</f>
        <v>0</v>
      </c>
      <c r="J100" s="184"/>
      <c r="K100" s="185">
        <f t="shared" ref="K100:K105" si="30">ROUND(E100*J100,2)</f>
        <v>0</v>
      </c>
      <c r="L100" s="185">
        <v>21</v>
      </c>
      <c r="M100" s="185">
        <f t="shared" ref="M100:M105" si="31">G100*(1+L100/100)</f>
        <v>0</v>
      </c>
      <c r="N100" s="183">
        <v>0</v>
      </c>
      <c r="O100" s="183">
        <f t="shared" ref="O100:O105" si="32">ROUND(E100*N100,2)</f>
        <v>0</v>
      </c>
      <c r="P100" s="183">
        <v>0</v>
      </c>
      <c r="Q100" s="183">
        <f t="shared" ref="Q100:Q105" si="33">ROUND(E100*P100,2)</f>
        <v>0</v>
      </c>
      <c r="R100" s="185"/>
      <c r="S100" s="185" t="s">
        <v>297</v>
      </c>
      <c r="T100" s="186" t="s">
        <v>280</v>
      </c>
      <c r="U100" s="159">
        <v>0</v>
      </c>
      <c r="V100" s="159">
        <f t="shared" ref="V100:V105" si="34">ROUND(E100*U100,2)</f>
        <v>0</v>
      </c>
      <c r="W100" s="159"/>
      <c r="X100" s="159" t="s">
        <v>499</v>
      </c>
      <c r="Y100" s="159" t="s">
        <v>281</v>
      </c>
      <c r="Z100" s="148"/>
      <c r="AA100" s="148"/>
      <c r="AB100" s="148"/>
      <c r="AC100" s="148"/>
      <c r="AD100" s="148"/>
      <c r="AE100" s="148"/>
      <c r="AF100" s="148"/>
      <c r="AG100" s="148" t="s">
        <v>1129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80">
        <v>84</v>
      </c>
      <c r="B101" s="181" t="s">
        <v>1531</v>
      </c>
      <c r="C101" s="189" t="s">
        <v>1532</v>
      </c>
      <c r="D101" s="182" t="s">
        <v>1134</v>
      </c>
      <c r="E101" s="183">
        <v>1</v>
      </c>
      <c r="F101" s="184"/>
      <c r="G101" s="185">
        <f t="shared" si="28"/>
        <v>0</v>
      </c>
      <c r="H101" s="184"/>
      <c r="I101" s="185">
        <f t="shared" si="29"/>
        <v>0</v>
      </c>
      <c r="J101" s="184"/>
      <c r="K101" s="185">
        <f t="shared" si="30"/>
        <v>0</v>
      </c>
      <c r="L101" s="185">
        <v>21</v>
      </c>
      <c r="M101" s="185">
        <f t="shared" si="31"/>
        <v>0</v>
      </c>
      <c r="N101" s="183">
        <v>0</v>
      </c>
      <c r="O101" s="183">
        <f t="shared" si="32"/>
        <v>0</v>
      </c>
      <c r="P101" s="183">
        <v>0</v>
      </c>
      <c r="Q101" s="183">
        <f t="shared" si="33"/>
        <v>0</v>
      </c>
      <c r="R101" s="185"/>
      <c r="S101" s="185" t="s">
        <v>297</v>
      </c>
      <c r="T101" s="186" t="s">
        <v>280</v>
      </c>
      <c r="U101" s="159">
        <v>0</v>
      </c>
      <c r="V101" s="159">
        <f t="shared" si="34"/>
        <v>0</v>
      </c>
      <c r="W101" s="159"/>
      <c r="X101" s="159" t="s">
        <v>499</v>
      </c>
      <c r="Y101" s="159" t="s">
        <v>281</v>
      </c>
      <c r="Z101" s="148"/>
      <c r="AA101" s="148"/>
      <c r="AB101" s="148"/>
      <c r="AC101" s="148"/>
      <c r="AD101" s="148"/>
      <c r="AE101" s="148"/>
      <c r="AF101" s="148"/>
      <c r="AG101" s="148" t="s">
        <v>1129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80">
        <v>85</v>
      </c>
      <c r="B102" s="181" t="s">
        <v>1533</v>
      </c>
      <c r="C102" s="189" t="s">
        <v>1534</v>
      </c>
      <c r="D102" s="182" t="s">
        <v>1134</v>
      </c>
      <c r="E102" s="183">
        <v>1</v>
      </c>
      <c r="F102" s="184"/>
      <c r="G102" s="185">
        <f t="shared" si="28"/>
        <v>0</v>
      </c>
      <c r="H102" s="184"/>
      <c r="I102" s="185">
        <f t="shared" si="29"/>
        <v>0</v>
      </c>
      <c r="J102" s="184"/>
      <c r="K102" s="185">
        <f t="shared" si="30"/>
        <v>0</v>
      </c>
      <c r="L102" s="185">
        <v>21</v>
      </c>
      <c r="M102" s="185">
        <f t="shared" si="31"/>
        <v>0</v>
      </c>
      <c r="N102" s="183">
        <v>0</v>
      </c>
      <c r="O102" s="183">
        <f t="shared" si="32"/>
        <v>0</v>
      </c>
      <c r="P102" s="183">
        <v>0</v>
      </c>
      <c r="Q102" s="183">
        <f t="shared" si="33"/>
        <v>0</v>
      </c>
      <c r="R102" s="185"/>
      <c r="S102" s="185" t="s">
        <v>297</v>
      </c>
      <c r="T102" s="186" t="s">
        <v>280</v>
      </c>
      <c r="U102" s="159">
        <v>0</v>
      </c>
      <c r="V102" s="159">
        <f t="shared" si="34"/>
        <v>0</v>
      </c>
      <c r="W102" s="159"/>
      <c r="X102" s="159" t="s">
        <v>298</v>
      </c>
      <c r="Y102" s="159" t="s">
        <v>281</v>
      </c>
      <c r="Z102" s="148"/>
      <c r="AA102" s="148"/>
      <c r="AB102" s="148"/>
      <c r="AC102" s="148"/>
      <c r="AD102" s="148"/>
      <c r="AE102" s="148"/>
      <c r="AF102" s="148"/>
      <c r="AG102" s="148" t="s">
        <v>951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80">
        <v>86</v>
      </c>
      <c r="B103" s="181" t="s">
        <v>1535</v>
      </c>
      <c r="C103" s="189" t="s">
        <v>1536</v>
      </c>
      <c r="D103" s="182" t="s">
        <v>1134</v>
      </c>
      <c r="E103" s="183">
        <v>1</v>
      </c>
      <c r="F103" s="184"/>
      <c r="G103" s="185">
        <f t="shared" si="28"/>
        <v>0</v>
      </c>
      <c r="H103" s="184"/>
      <c r="I103" s="185">
        <f t="shared" si="29"/>
        <v>0</v>
      </c>
      <c r="J103" s="184"/>
      <c r="K103" s="185">
        <f t="shared" si="30"/>
        <v>0</v>
      </c>
      <c r="L103" s="185">
        <v>21</v>
      </c>
      <c r="M103" s="185">
        <f t="shared" si="31"/>
        <v>0</v>
      </c>
      <c r="N103" s="183">
        <v>0</v>
      </c>
      <c r="O103" s="183">
        <f t="shared" si="32"/>
        <v>0</v>
      </c>
      <c r="P103" s="183">
        <v>0</v>
      </c>
      <c r="Q103" s="183">
        <f t="shared" si="33"/>
        <v>0</v>
      </c>
      <c r="R103" s="185"/>
      <c r="S103" s="185" t="s">
        <v>297</v>
      </c>
      <c r="T103" s="186" t="s">
        <v>280</v>
      </c>
      <c r="U103" s="159">
        <v>0</v>
      </c>
      <c r="V103" s="159">
        <f t="shared" si="34"/>
        <v>0</v>
      </c>
      <c r="W103" s="159"/>
      <c r="X103" s="159" t="s">
        <v>499</v>
      </c>
      <c r="Y103" s="159" t="s">
        <v>281</v>
      </c>
      <c r="Z103" s="148"/>
      <c r="AA103" s="148"/>
      <c r="AB103" s="148"/>
      <c r="AC103" s="148"/>
      <c r="AD103" s="148"/>
      <c r="AE103" s="148"/>
      <c r="AF103" s="148"/>
      <c r="AG103" s="148" t="s">
        <v>1129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0">
        <v>87</v>
      </c>
      <c r="B104" s="181" t="s">
        <v>1537</v>
      </c>
      <c r="C104" s="189" t="s">
        <v>1538</v>
      </c>
      <c r="D104" s="182" t="s">
        <v>1134</v>
      </c>
      <c r="E104" s="183">
        <v>1</v>
      </c>
      <c r="F104" s="184"/>
      <c r="G104" s="185">
        <f t="shared" si="28"/>
        <v>0</v>
      </c>
      <c r="H104" s="184"/>
      <c r="I104" s="185">
        <f t="shared" si="29"/>
        <v>0</v>
      </c>
      <c r="J104" s="184"/>
      <c r="K104" s="185">
        <f t="shared" si="30"/>
        <v>0</v>
      </c>
      <c r="L104" s="185">
        <v>21</v>
      </c>
      <c r="M104" s="185">
        <f t="shared" si="31"/>
        <v>0</v>
      </c>
      <c r="N104" s="183">
        <v>0</v>
      </c>
      <c r="O104" s="183">
        <f t="shared" si="32"/>
        <v>0</v>
      </c>
      <c r="P104" s="183">
        <v>0</v>
      </c>
      <c r="Q104" s="183">
        <f t="shared" si="33"/>
        <v>0</v>
      </c>
      <c r="R104" s="185"/>
      <c r="S104" s="185" t="s">
        <v>297</v>
      </c>
      <c r="T104" s="186" t="s">
        <v>280</v>
      </c>
      <c r="U104" s="159">
        <v>0</v>
      </c>
      <c r="V104" s="159">
        <f t="shared" si="34"/>
        <v>0</v>
      </c>
      <c r="W104" s="159"/>
      <c r="X104" s="159" t="s">
        <v>499</v>
      </c>
      <c r="Y104" s="159" t="s">
        <v>281</v>
      </c>
      <c r="Z104" s="148"/>
      <c r="AA104" s="148"/>
      <c r="AB104" s="148"/>
      <c r="AC104" s="148"/>
      <c r="AD104" s="148"/>
      <c r="AE104" s="148"/>
      <c r="AF104" s="148"/>
      <c r="AG104" s="148" t="s">
        <v>1129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80">
        <v>88</v>
      </c>
      <c r="B105" s="181" t="s">
        <v>1539</v>
      </c>
      <c r="C105" s="189" t="s">
        <v>1540</v>
      </c>
      <c r="D105" s="182" t="s">
        <v>1134</v>
      </c>
      <c r="E105" s="183">
        <v>1</v>
      </c>
      <c r="F105" s="184"/>
      <c r="G105" s="185">
        <f t="shared" si="28"/>
        <v>0</v>
      </c>
      <c r="H105" s="184"/>
      <c r="I105" s="185">
        <f t="shared" si="29"/>
        <v>0</v>
      </c>
      <c r="J105" s="184"/>
      <c r="K105" s="185">
        <f t="shared" si="30"/>
        <v>0</v>
      </c>
      <c r="L105" s="185">
        <v>21</v>
      </c>
      <c r="M105" s="185">
        <f t="shared" si="31"/>
        <v>0</v>
      </c>
      <c r="N105" s="183">
        <v>0</v>
      </c>
      <c r="O105" s="183">
        <f t="shared" si="32"/>
        <v>0</v>
      </c>
      <c r="P105" s="183">
        <v>0</v>
      </c>
      <c r="Q105" s="183">
        <f t="shared" si="33"/>
        <v>0</v>
      </c>
      <c r="R105" s="185"/>
      <c r="S105" s="185" t="s">
        <v>297</v>
      </c>
      <c r="T105" s="186" t="s">
        <v>280</v>
      </c>
      <c r="U105" s="159">
        <v>0</v>
      </c>
      <c r="V105" s="159">
        <f t="shared" si="34"/>
        <v>0</v>
      </c>
      <c r="W105" s="159"/>
      <c r="X105" s="159" t="s">
        <v>298</v>
      </c>
      <c r="Y105" s="159" t="s">
        <v>281</v>
      </c>
      <c r="Z105" s="148"/>
      <c r="AA105" s="148"/>
      <c r="AB105" s="148"/>
      <c r="AC105" s="148"/>
      <c r="AD105" s="148"/>
      <c r="AE105" s="148"/>
      <c r="AF105" s="148"/>
      <c r="AG105" s="148" t="s">
        <v>951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5" t="s">
        <v>274</v>
      </c>
      <c r="B106" s="166" t="s">
        <v>226</v>
      </c>
      <c r="C106" s="187" t="s">
        <v>227</v>
      </c>
      <c r="D106" s="167"/>
      <c r="E106" s="168"/>
      <c r="F106" s="169"/>
      <c r="G106" s="169">
        <f>SUMIF(AG107:AG114,"&lt;&gt;NOR",G107:G114)</f>
        <v>0</v>
      </c>
      <c r="H106" s="169"/>
      <c r="I106" s="169">
        <f>SUM(I107:I114)</f>
        <v>0</v>
      </c>
      <c r="J106" s="169"/>
      <c r="K106" s="169">
        <f>SUM(K107:K114)</f>
        <v>0</v>
      </c>
      <c r="L106" s="169"/>
      <c r="M106" s="169">
        <f>SUM(M107:M114)</f>
        <v>0</v>
      </c>
      <c r="N106" s="168"/>
      <c r="O106" s="168">
        <f>SUM(O107:O114)</f>
        <v>0</v>
      </c>
      <c r="P106" s="168"/>
      <c r="Q106" s="168">
        <f>SUM(Q107:Q114)</f>
        <v>0</v>
      </c>
      <c r="R106" s="169"/>
      <c r="S106" s="169"/>
      <c r="T106" s="170"/>
      <c r="U106" s="164"/>
      <c r="V106" s="164">
        <f>SUM(V107:V114)</f>
        <v>0</v>
      </c>
      <c r="W106" s="164"/>
      <c r="X106" s="164"/>
      <c r="Y106" s="164"/>
      <c r="AG106" t="s">
        <v>275</v>
      </c>
    </row>
    <row r="107" spans="1:60" outlineLevel="1" x14ac:dyDescent="0.2">
      <c r="A107" s="180">
        <v>89</v>
      </c>
      <c r="B107" s="181" t="s">
        <v>1541</v>
      </c>
      <c r="C107" s="189" t="s">
        <v>1542</v>
      </c>
      <c r="D107" s="182" t="s">
        <v>1134</v>
      </c>
      <c r="E107" s="183">
        <v>1</v>
      </c>
      <c r="F107" s="184"/>
      <c r="G107" s="185">
        <f t="shared" ref="G107:G114" si="35">ROUND(E107*F107,2)</f>
        <v>0</v>
      </c>
      <c r="H107" s="184"/>
      <c r="I107" s="185">
        <f t="shared" ref="I107:I114" si="36">ROUND(E107*H107,2)</f>
        <v>0</v>
      </c>
      <c r="J107" s="184"/>
      <c r="K107" s="185">
        <f t="shared" ref="K107:K114" si="37">ROUND(E107*J107,2)</f>
        <v>0</v>
      </c>
      <c r="L107" s="185">
        <v>21</v>
      </c>
      <c r="M107" s="185">
        <f t="shared" ref="M107:M114" si="38">G107*(1+L107/100)</f>
        <v>0</v>
      </c>
      <c r="N107" s="183">
        <v>0</v>
      </c>
      <c r="O107" s="183">
        <f t="shared" ref="O107:O114" si="39">ROUND(E107*N107,2)</f>
        <v>0</v>
      </c>
      <c r="P107" s="183">
        <v>0</v>
      </c>
      <c r="Q107" s="183">
        <f t="shared" ref="Q107:Q114" si="40">ROUND(E107*P107,2)</f>
        <v>0</v>
      </c>
      <c r="R107" s="185"/>
      <c r="S107" s="185" t="s">
        <v>297</v>
      </c>
      <c r="T107" s="186" t="s">
        <v>280</v>
      </c>
      <c r="U107" s="159">
        <v>0</v>
      </c>
      <c r="V107" s="159">
        <f t="shared" ref="V107:V114" si="41">ROUND(E107*U107,2)</f>
        <v>0</v>
      </c>
      <c r="W107" s="159"/>
      <c r="X107" s="159" t="s">
        <v>298</v>
      </c>
      <c r="Y107" s="159" t="s">
        <v>281</v>
      </c>
      <c r="Z107" s="148"/>
      <c r="AA107" s="148"/>
      <c r="AB107" s="148"/>
      <c r="AC107" s="148"/>
      <c r="AD107" s="148"/>
      <c r="AE107" s="148"/>
      <c r="AF107" s="148"/>
      <c r="AG107" s="148" t="s">
        <v>951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80">
        <v>90</v>
      </c>
      <c r="B108" s="181" t="s">
        <v>1543</v>
      </c>
      <c r="C108" s="189" t="s">
        <v>31</v>
      </c>
      <c r="D108" s="182" t="s">
        <v>1134</v>
      </c>
      <c r="E108" s="183">
        <v>1</v>
      </c>
      <c r="F108" s="184"/>
      <c r="G108" s="185">
        <f t="shared" si="35"/>
        <v>0</v>
      </c>
      <c r="H108" s="184"/>
      <c r="I108" s="185">
        <f t="shared" si="36"/>
        <v>0</v>
      </c>
      <c r="J108" s="184"/>
      <c r="K108" s="185">
        <f t="shared" si="37"/>
        <v>0</v>
      </c>
      <c r="L108" s="185">
        <v>21</v>
      </c>
      <c r="M108" s="185">
        <f t="shared" si="38"/>
        <v>0</v>
      </c>
      <c r="N108" s="183">
        <v>0</v>
      </c>
      <c r="O108" s="183">
        <f t="shared" si="39"/>
        <v>0</v>
      </c>
      <c r="P108" s="183">
        <v>0</v>
      </c>
      <c r="Q108" s="183">
        <f t="shared" si="40"/>
        <v>0</v>
      </c>
      <c r="R108" s="185"/>
      <c r="S108" s="185" t="s">
        <v>297</v>
      </c>
      <c r="T108" s="186" t="s">
        <v>280</v>
      </c>
      <c r="U108" s="159">
        <v>0</v>
      </c>
      <c r="V108" s="159">
        <f t="shared" si="41"/>
        <v>0</v>
      </c>
      <c r="W108" s="159"/>
      <c r="X108" s="159" t="s">
        <v>298</v>
      </c>
      <c r="Y108" s="159" t="s">
        <v>281</v>
      </c>
      <c r="Z108" s="148"/>
      <c r="AA108" s="148"/>
      <c r="AB108" s="148"/>
      <c r="AC108" s="148"/>
      <c r="AD108" s="148"/>
      <c r="AE108" s="148"/>
      <c r="AF108" s="148"/>
      <c r="AG108" s="148" t="s">
        <v>951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80">
        <v>91</v>
      </c>
      <c r="B109" s="181" t="s">
        <v>1544</v>
      </c>
      <c r="C109" s="189" t="s">
        <v>1545</v>
      </c>
      <c r="D109" s="182" t="s">
        <v>1134</v>
      </c>
      <c r="E109" s="183">
        <v>1</v>
      </c>
      <c r="F109" s="184"/>
      <c r="G109" s="185">
        <f t="shared" si="35"/>
        <v>0</v>
      </c>
      <c r="H109" s="184"/>
      <c r="I109" s="185">
        <f t="shared" si="36"/>
        <v>0</v>
      </c>
      <c r="J109" s="184"/>
      <c r="K109" s="185">
        <f t="shared" si="37"/>
        <v>0</v>
      </c>
      <c r="L109" s="185">
        <v>21</v>
      </c>
      <c r="M109" s="185">
        <f t="shared" si="38"/>
        <v>0</v>
      </c>
      <c r="N109" s="183">
        <v>0</v>
      </c>
      <c r="O109" s="183">
        <f t="shared" si="39"/>
        <v>0</v>
      </c>
      <c r="P109" s="183">
        <v>0</v>
      </c>
      <c r="Q109" s="183">
        <f t="shared" si="40"/>
        <v>0</v>
      </c>
      <c r="R109" s="185"/>
      <c r="S109" s="185" t="s">
        <v>297</v>
      </c>
      <c r="T109" s="186" t="s">
        <v>280</v>
      </c>
      <c r="U109" s="159">
        <v>0</v>
      </c>
      <c r="V109" s="159">
        <f t="shared" si="41"/>
        <v>0</v>
      </c>
      <c r="W109" s="159"/>
      <c r="X109" s="159" t="s">
        <v>499</v>
      </c>
      <c r="Y109" s="159" t="s">
        <v>281</v>
      </c>
      <c r="Z109" s="148"/>
      <c r="AA109" s="148"/>
      <c r="AB109" s="148"/>
      <c r="AC109" s="148"/>
      <c r="AD109" s="148"/>
      <c r="AE109" s="148"/>
      <c r="AF109" s="148"/>
      <c r="AG109" s="148" t="s">
        <v>1129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80">
        <v>92</v>
      </c>
      <c r="B110" s="181" t="s">
        <v>1546</v>
      </c>
      <c r="C110" s="189" t="s">
        <v>1547</v>
      </c>
      <c r="D110" s="182" t="s">
        <v>1134</v>
      </c>
      <c r="E110" s="183">
        <v>1</v>
      </c>
      <c r="F110" s="184"/>
      <c r="G110" s="185">
        <f t="shared" si="35"/>
        <v>0</v>
      </c>
      <c r="H110" s="184"/>
      <c r="I110" s="185">
        <f t="shared" si="36"/>
        <v>0</v>
      </c>
      <c r="J110" s="184"/>
      <c r="K110" s="185">
        <f t="shared" si="37"/>
        <v>0</v>
      </c>
      <c r="L110" s="185">
        <v>21</v>
      </c>
      <c r="M110" s="185">
        <f t="shared" si="38"/>
        <v>0</v>
      </c>
      <c r="N110" s="183">
        <v>0</v>
      </c>
      <c r="O110" s="183">
        <f t="shared" si="39"/>
        <v>0</v>
      </c>
      <c r="P110" s="183">
        <v>0</v>
      </c>
      <c r="Q110" s="183">
        <f t="shared" si="40"/>
        <v>0</v>
      </c>
      <c r="R110" s="185"/>
      <c r="S110" s="185" t="s">
        <v>297</v>
      </c>
      <c r="T110" s="186" t="s">
        <v>280</v>
      </c>
      <c r="U110" s="159">
        <v>0</v>
      </c>
      <c r="V110" s="159">
        <f t="shared" si="41"/>
        <v>0</v>
      </c>
      <c r="W110" s="159"/>
      <c r="X110" s="159" t="s">
        <v>499</v>
      </c>
      <c r="Y110" s="159" t="s">
        <v>281</v>
      </c>
      <c r="Z110" s="148"/>
      <c r="AA110" s="148"/>
      <c r="AB110" s="148"/>
      <c r="AC110" s="148"/>
      <c r="AD110" s="148"/>
      <c r="AE110" s="148"/>
      <c r="AF110" s="148"/>
      <c r="AG110" s="148" t="s">
        <v>1129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0">
        <v>93</v>
      </c>
      <c r="B111" s="181" t="s">
        <v>157</v>
      </c>
      <c r="C111" s="189" t="s">
        <v>1548</v>
      </c>
      <c r="D111" s="182" t="s">
        <v>1134</v>
      </c>
      <c r="E111" s="183">
        <v>1</v>
      </c>
      <c r="F111" s="184"/>
      <c r="G111" s="185">
        <f t="shared" si="35"/>
        <v>0</v>
      </c>
      <c r="H111" s="184"/>
      <c r="I111" s="185">
        <f t="shared" si="36"/>
        <v>0</v>
      </c>
      <c r="J111" s="184"/>
      <c r="K111" s="185">
        <f t="shared" si="37"/>
        <v>0</v>
      </c>
      <c r="L111" s="185">
        <v>21</v>
      </c>
      <c r="M111" s="185">
        <f t="shared" si="38"/>
        <v>0</v>
      </c>
      <c r="N111" s="183">
        <v>0</v>
      </c>
      <c r="O111" s="183">
        <f t="shared" si="39"/>
        <v>0</v>
      </c>
      <c r="P111" s="183">
        <v>0</v>
      </c>
      <c r="Q111" s="183">
        <f t="shared" si="40"/>
        <v>0</v>
      </c>
      <c r="R111" s="185"/>
      <c r="S111" s="185" t="s">
        <v>297</v>
      </c>
      <c r="T111" s="186" t="s">
        <v>280</v>
      </c>
      <c r="U111" s="159">
        <v>0</v>
      </c>
      <c r="V111" s="159">
        <f t="shared" si="41"/>
        <v>0</v>
      </c>
      <c r="W111" s="159"/>
      <c r="X111" s="159" t="s">
        <v>499</v>
      </c>
      <c r="Y111" s="159" t="s">
        <v>281</v>
      </c>
      <c r="Z111" s="148"/>
      <c r="AA111" s="148"/>
      <c r="AB111" s="148"/>
      <c r="AC111" s="148"/>
      <c r="AD111" s="148"/>
      <c r="AE111" s="148"/>
      <c r="AF111" s="148"/>
      <c r="AG111" s="148" t="s">
        <v>1129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80">
        <v>94</v>
      </c>
      <c r="B112" s="181" t="s">
        <v>1549</v>
      </c>
      <c r="C112" s="189" t="s">
        <v>1550</v>
      </c>
      <c r="D112" s="182" t="s">
        <v>1134</v>
      </c>
      <c r="E112" s="183">
        <v>1</v>
      </c>
      <c r="F112" s="184"/>
      <c r="G112" s="185">
        <f t="shared" si="35"/>
        <v>0</v>
      </c>
      <c r="H112" s="184"/>
      <c r="I112" s="185">
        <f t="shared" si="36"/>
        <v>0</v>
      </c>
      <c r="J112" s="184"/>
      <c r="K112" s="185">
        <f t="shared" si="37"/>
        <v>0</v>
      </c>
      <c r="L112" s="185">
        <v>21</v>
      </c>
      <c r="M112" s="185">
        <f t="shared" si="38"/>
        <v>0</v>
      </c>
      <c r="N112" s="183">
        <v>0</v>
      </c>
      <c r="O112" s="183">
        <f t="shared" si="39"/>
        <v>0</v>
      </c>
      <c r="P112" s="183">
        <v>0</v>
      </c>
      <c r="Q112" s="183">
        <f t="shared" si="40"/>
        <v>0</v>
      </c>
      <c r="R112" s="185"/>
      <c r="S112" s="185" t="s">
        <v>297</v>
      </c>
      <c r="T112" s="186" t="s">
        <v>280</v>
      </c>
      <c r="U112" s="159">
        <v>0</v>
      </c>
      <c r="V112" s="159">
        <f t="shared" si="41"/>
        <v>0</v>
      </c>
      <c r="W112" s="159"/>
      <c r="X112" s="159" t="s">
        <v>298</v>
      </c>
      <c r="Y112" s="159" t="s">
        <v>281</v>
      </c>
      <c r="Z112" s="148"/>
      <c r="AA112" s="148"/>
      <c r="AB112" s="148"/>
      <c r="AC112" s="148"/>
      <c r="AD112" s="148"/>
      <c r="AE112" s="148"/>
      <c r="AF112" s="148"/>
      <c r="AG112" s="148" t="s">
        <v>951</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80">
        <v>95</v>
      </c>
      <c r="B113" s="181" t="s">
        <v>1551</v>
      </c>
      <c r="C113" s="189" t="s">
        <v>1552</v>
      </c>
      <c r="D113" s="182" t="s">
        <v>1134</v>
      </c>
      <c r="E113" s="183">
        <v>1</v>
      </c>
      <c r="F113" s="184"/>
      <c r="G113" s="185">
        <f t="shared" si="35"/>
        <v>0</v>
      </c>
      <c r="H113" s="184"/>
      <c r="I113" s="185">
        <f t="shared" si="36"/>
        <v>0</v>
      </c>
      <c r="J113" s="184"/>
      <c r="K113" s="185">
        <f t="shared" si="37"/>
        <v>0</v>
      </c>
      <c r="L113" s="185">
        <v>21</v>
      </c>
      <c r="M113" s="185">
        <f t="shared" si="38"/>
        <v>0</v>
      </c>
      <c r="N113" s="183">
        <v>0</v>
      </c>
      <c r="O113" s="183">
        <f t="shared" si="39"/>
        <v>0</v>
      </c>
      <c r="P113" s="183">
        <v>0</v>
      </c>
      <c r="Q113" s="183">
        <f t="shared" si="40"/>
        <v>0</v>
      </c>
      <c r="R113" s="185"/>
      <c r="S113" s="185" t="s">
        <v>297</v>
      </c>
      <c r="T113" s="186" t="s">
        <v>280</v>
      </c>
      <c r="U113" s="159">
        <v>0</v>
      </c>
      <c r="V113" s="159">
        <f t="shared" si="41"/>
        <v>0</v>
      </c>
      <c r="W113" s="159"/>
      <c r="X113" s="159" t="s">
        <v>1553</v>
      </c>
      <c r="Y113" s="159" t="s">
        <v>281</v>
      </c>
      <c r="Z113" s="148"/>
      <c r="AA113" s="148"/>
      <c r="AB113" s="148"/>
      <c r="AC113" s="148"/>
      <c r="AD113" s="148"/>
      <c r="AE113" s="148"/>
      <c r="AF113" s="148"/>
      <c r="AG113" s="148" t="s">
        <v>1554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96</v>
      </c>
      <c r="B114" s="173" t="s">
        <v>159</v>
      </c>
      <c r="C114" s="188" t="s">
        <v>27</v>
      </c>
      <c r="D114" s="174" t="s">
        <v>1134</v>
      </c>
      <c r="E114" s="175">
        <v>1</v>
      </c>
      <c r="F114" s="176"/>
      <c r="G114" s="177">
        <f t="shared" si="35"/>
        <v>0</v>
      </c>
      <c r="H114" s="176"/>
      <c r="I114" s="177">
        <f t="shared" si="36"/>
        <v>0</v>
      </c>
      <c r="J114" s="176"/>
      <c r="K114" s="177">
        <f t="shared" si="37"/>
        <v>0</v>
      </c>
      <c r="L114" s="177">
        <v>21</v>
      </c>
      <c r="M114" s="177">
        <f t="shared" si="38"/>
        <v>0</v>
      </c>
      <c r="N114" s="175">
        <v>0</v>
      </c>
      <c r="O114" s="175">
        <f t="shared" si="39"/>
        <v>0</v>
      </c>
      <c r="P114" s="175">
        <v>0</v>
      </c>
      <c r="Q114" s="175">
        <f t="shared" si="40"/>
        <v>0</v>
      </c>
      <c r="R114" s="177"/>
      <c r="S114" s="177" t="s">
        <v>297</v>
      </c>
      <c r="T114" s="178" t="s">
        <v>280</v>
      </c>
      <c r="U114" s="159">
        <v>0</v>
      </c>
      <c r="V114" s="159">
        <f t="shared" si="41"/>
        <v>0</v>
      </c>
      <c r="W114" s="159"/>
      <c r="X114" s="159" t="s">
        <v>499</v>
      </c>
      <c r="Y114" s="159" t="s">
        <v>281</v>
      </c>
      <c r="Z114" s="148"/>
      <c r="AA114" s="148"/>
      <c r="AB114" s="148"/>
      <c r="AC114" s="148"/>
      <c r="AD114" s="148"/>
      <c r="AE114" s="148"/>
      <c r="AF114" s="148"/>
      <c r="AG114" s="148" t="s">
        <v>1129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x14ac:dyDescent="0.2">
      <c r="A115" s="3"/>
      <c r="B115" s="4"/>
      <c r="C115" s="190"/>
      <c r="D115" s="6"/>
      <c r="E115" s="3"/>
      <c r="F115" s="3"/>
      <c r="G115" s="3"/>
      <c r="H115" s="3"/>
      <c r="I115" s="3"/>
      <c r="J115" s="3"/>
      <c r="K115" s="3"/>
      <c r="L115" s="3"/>
      <c r="M115" s="3"/>
      <c r="N115" s="3"/>
      <c r="O115" s="3"/>
      <c r="P115" s="3"/>
      <c r="Q115" s="3"/>
      <c r="R115" s="3"/>
      <c r="S115" s="3"/>
      <c r="T115" s="3"/>
      <c r="U115" s="3"/>
      <c r="V115" s="3"/>
      <c r="W115" s="3"/>
      <c r="X115" s="3"/>
      <c r="Y115" s="3"/>
      <c r="AE115">
        <v>15</v>
      </c>
      <c r="AF115">
        <v>21</v>
      </c>
      <c r="AG115" t="s">
        <v>260</v>
      </c>
    </row>
    <row r="116" spans="1:60" x14ac:dyDescent="0.2">
      <c r="A116" s="151"/>
      <c r="B116" s="152" t="s">
        <v>29</v>
      </c>
      <c r="C116" s="191"/>
      <c r="D116" s="153"/>
      <c r="E116" s="154"/>
      <c r="F116" s="154"/>
      <c r="G116" s="171">
        <f>G8+G38+G60+G64+G99+G106</f>
        <v>0</v>
      </c>
      <c r="H116" s="3"/>
      <c r="I116" s="3"/>
      <c r="J116" s="3"/>
      <c r="K116" s="3"/>
      <c r="L116" s="3"/>
      <c r="M116" s="3"/>
      <c r="N116" s="3"/>
      <c r="O116" s="3"/>
      <c r="P116" s="3"/>
      <c r="Q116" s="3"/>
      <c r="R116" s="3"/>
      <c r="S116" s="3"/>
      <c r="T116" s="3"/>
      <c r="U116" s="3"/>
      <c r="V116" s="3"/>
      <c r="W116" s="3"/>
      <c r="X116" s="3"/>
      <c r="Y116" s="3"/>
      <c r="AE116">
        <f>SUMIF(L7:L114,AE115,G7:G114)</f>
        <v>0</v>
      </c>
      <c r="AF116">
        <f>SUMIF(L7:L114,AF115,G7:G114)</f>
        <v>0</v>
      </c>
      <c r="AG116" t="s">
        <v>319</v>
      </c>
    </row>
    <row r="117" spans="1:60" x14ac:dyDescent="0.2">
      <c r="C117" s="192"/>
      <c r="D117" s="10"/>
      <c r="AG117" t="s">
        <v>320</v>
      </c>
    </row>
    <row r="118" spans="1:60" x14ac:dyDescent="0.2">
      <c r="D118" s="10"/>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ejgLL37TL22x7ubJgvcPXzrnAJ3lSYQI24QQwfK6mBh+KnYO1je4GizTFE4Bi4G5cLitaxkH87c7Wp2j/BJEg==" saltValue="W6DKcA4SPEP/IqG0HcLDrA==" spinCount="100000" sheet="1" formatRows="0"/>
  <mergeCells count="9">
    <mergeCell ref="C21:G21"/>
    <mergeCell ref="C23:G23"/>
    <mergeCell ref="C36:G36"/>
    <mergeCell ref="A1:G1"/>
    <mergeCell ref="C2:G2"/>
    <mergeCell ref="C3:G3"/>
    <mergeCell ref="C4:G4"/>
    <mergeCell ref="C16:G16"/>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A8CB-EBA8-4815-99E1-79D947A3487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62</v>
      </c>
      <c r="C3" s="264" t="s">
        <v>63</v>
      </c>
      <c r="D3" s="265"/>
      <c r="E3" s="265"/>
      <c r="F3" s="265"/>
      <c r="G3" s="266"/>
      <c r="AC3" s="122" t="s">
        <v>247</v>
      </c>
      <c r="AG3" t="s">
        <v>250</v>
      </c>
    </row>
    <row r="4" spans="1:60" ht="24.95" customHeight="1" x14ac:dyDescent="0.2">
      <c r="A4" s="141" t="s">
        <v>9</v>
      </c>
      <c r="B4" s="142" t="s">
        <v>66</v>
      </c>
      <c r="C4" s="267" t="s">
        <v>67</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209</v>
      </c>
      <c r="C8" s="187" t="s">
        <v>211</v>
      </c>
      <c r="D8" s="167"/>
      <c r="E8" s="168"/>
      <c r="F8" s="169"/>
      <c r="G8" s="169">
        <f>SUMIF(AG9:AG12,"&lt;&gt;NOR",G9:G12)</f>
        <v>0</v>
      </c>
      <c r="H8" s="169"/>
      <c r="I8" s="169">
        <f>SUM(I9:I12)</f>
        <v>0</v>
      </c>
      <c r="J8" s="169"/>
      <c r="K8" s="169">
        <f>SUM(K9:K12)</f>
        <v>0</v>
      </c>
      <c r="L8" s="169"/>
      <c r="M8" s="169">
        <f>SUM(M9:M12)</f>
        <v>0</v>
      </c>
      <c r="N8" s="168"/>
      <c r="O8" s="168">
        <f>SUM(O9:O12)</f>
        <v>0</v>
      </c>
      <c r="P8" s="168"/>
      <c r="Q8" s="168">
        <f>SUM(Q9:Q12)</f>
        <v>0</v>
      </c>
      <c r="R8" s="169"/>
      <c r="S8" s="169"/>
      <c r="T8" s="170"/>
      <c r="U8" s="164"/>
      <c r="V8" s="164">
        <f>SUM(V9:V12)</f>
        <v>0</v>
      </c>
      <c r="W8" s="164"/>
      <c r="X8" s="164"/>
      <c r="Y8" s="164"/>
      <c r="AG8" t="s">
        <v>275</v>
      </c>
    </row>
    <row r="9" spans="1:60" outlineLevel="1" x14ac:dyDescent="0.2">
      <c r="A9" s="180">
        <v>1</v>
      </c>
      <c r="B9" s="181" t="s">
        <v>1555</v>
      </c>
      <c r="C9" s="189" t="s">
        <v>1556</v>
      </c>
      <c r="D9" s="182" t="s">
        <v>482</v>
      </c>
      <c r="E9" s="183">
        <v>1</v>
      </c>
      <c r="F9" s="184"/>
      <c r="G9" s="185">
        <f>ROUND(E9*F9,2)</f>
        <v>0</v>
      </c>
      <c r="H9" s="184"/>
      <c r="I9" s="185">
        <f>ROUND(E9*H9,2)</f>
        <v>0</v>
      </c>
      <c r="J9" s="184"/>
      <c r="K9" s="185">
        <f>ROUND(E9*J9,2)</f>
        <v>0</v>
      </c>
      <c r="L9" s="185">
        <v>21</v>
      </c>
      <c r="M9" s="185">
        <f>G9*(1+L9/100)</f>
        <v>0</v>
      </c>
      <c r="N9" s="183">
        <v>0</v>
      </c>
      <c r="O9" s="183">
        <f>ROUND(E9*N9,2)</f>
        <v>0</v>
      </c>
      <c r="P9" s="183">
        <v>0</v>
      </c>
      <c r="Q9" s="183">
        <f>ROUND(E9*P9,2)</f>
        <v>0</v>
      </c>
      <c r="R9" s="185"/>
      <c r="S9" s="185" t="s">
        <v>297</v>
      </c>
      <c r="T9" s="186" t="s">
        <v>280</v>
      </c>
      <c r="U9" s="159">
        <v>0</v>
      </c>
      <c r="V9" s="159">
        <f>ROUND(E9*U9,2)</f>
        <v>0</v>
      </c>
      <c r="W9" s="159"/>
      <c r="X9" s="159" t="s">
        <v>298</v>
      </c>
      <c r="Y9" s="159" t="s">
        <v>281</v>
      </c>
      <c r="Z9" s="148"/>
      <c r="AA9" s="148"/>
      <c r="AB9" s="148"/>
      <c r="AC9" s="148"/>
      <c r="AD9" s="148"/>
      <c r="AE9" s="148"/>
      <c r="AF9" s="148"/>
      <c r="AG9" s="148" t="s">
        <v>951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0">
        <v>2</v>
      </c>
      <c r="B10" s="181" t="s">
        <v>1557</v>
      </c>
      <c r="C10" s="189" t="s">
        <v>1558</v>
      </c>
      <c r="D10" s="182" t="s">
        <v>692</v>
      </c>
      <c r="E10" s="183">
        <v>1</v>
      </c>
      <c r="F10" s="184"/>
      <c r="G10" s="185">
        <f>ROUND(E10*F10,2)</f>
        <v>0</v>
      </c>
      <c r="H10" s="184"/>
      <c r="I10" s="185">
        <f>ROUND(E10*H10,2)</f>
        <v>0</v>
      </c>
      <c r="J10" s="184"/>
      <c r="K10" s="185">
        <f>ROUND(E10*J10,2)</f>
        <v>0</v>
      </c>
      <c r="L10" s="185">
        <v>21</v>
      </c>
      <c r="M10" s="185">
        <f>G10*(1+L10/100)</f>
        <v>0</v>
      </c>
      <c r="N10" s="183">
        <v>0</v>
      </c>
      <c r="O10" s="183">
        <f>ROUND(E10*N10,2)</f>
        <v>0</v>
      </c>
      <c r="P10" s="183">
        <v>0</v>
      </c>
      <c r="Q10" s="183">
        <f>ROUND(E10*P10,2)</f>
        <v>0</v>
      </c>
      <c r="R10" s="185"/>
      <c r="S10" s="185" t="s">
        <v>297</v>
      </c>
      <c r="T10" s="186" t="s">
        <v>280</v>
      </c>
      <c r="U10" s="159">
        <v>0</v>
      </c>
      <c r="V10" s="159">
        <f>ROUND(E10*U10,2)</f>
        <v>0</v>
      </c>
      <c r="W10" s="159"/>
      <c r="X10" s="159" t="s">
        <v>298</v>
      </c>
      <c r="Y10" s="159" t="s">
        <v>281</v>
      </c>
      <c r="Z10" s="148"/>
      <c r="AA10" s="148"/>
      <c r="AB10" s="148"/>
      <c r="AC10" s="148"/>
      <c r="AD10" s="148"/>
      <c r="AE10" s="148"/>
      <c r="AF10" s="148"/>
      <c r="AG10" s="148" t="s">
        <v>951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0">
        <v>3</v>
      </c>
      <c r="B11" s="181" t="s">
        <v>1559</v>
      </c>
      <c r="C11" s="189" t="s">
        <v>1560</v>
      </c>
      <c r="D11" s="182" t="s">
        <v>482</v>
      </c>
      <c r="E11" s="183">
        <v>1</v>
      </c>
      <c r="F11" s="184"/>
      <c r="G11" s="185">
        <f>ROUND(E11*F11,2)</f>
        <v>0</v>
      </c>
      <c r="H11" s="184"/>
      <c r="I11" s="185">
        <f>ROUND(E11*H11,2)</f>
        <v>0</v>
      </c>
      <c r="J11" s="184"/>
      <c r="K11" s="185">
        <f>ROUND(E11*J11,2)</f>
        <v>0</v>
      </c>
      <c r="L11" s="185">
        <v>21</v>
      </c>
      <c r="M11" s="185">
        <f>G11*(1+L11/100)</f>
        <v>0</v>
      </c>
      <c r="N11" s="183">
        <v>0</v>
      </c>
      <c r="O11" s="183">
        <f>ROUND(E11*N11,2)</f>
        <v>0</v>
      </c>
      <c r="P11" s="183">
        <v>0</v>
      </c>
      <c r="Q11" s="183">
        <f>ROUND(E11*P11,2)</f>
        <v>0</v>
      </c>
      <c r="R11" s="185"/>
      <c r="S11" s="185" t="s">
        <v>297</v>
      </c>
      <c r="T11" s="186" t="s">
        <v>280</v>
      </c>
      <c r="U11" s="159">
        <v>0</v>
      </c>
      <c r="V11" s="159">
        <f>ROUND(E11*U11,2)</f>
        <v>0</v>
      </c>
      <c r="W11" s="159"/>
      <c r="X11" s="159" t="s">
        <v>298</v>
      </c>
      <c r="Y11" s="159" t="s">
        <v>281</v>
      </c>
      <c r="Z11" s="148"/>
      <c r="AA11" s="148"/>
      <c r="AB11" s="148"/>
      <c r="AC11" s="148"/>
      <c r="AD11" s="148"/>
      <c r="AE11" s="148"/>
      <c r="AF11" s="148"/>
      <c r="AG11" s="148" t="s">
        <v>951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0">
        <v>4</v>
      </c>
      <c r="B12" s="181" t="s">
        <v>1561</v>
      </c>
      <c r="C12" s="189" t="s">
        <v>1562</v>
      </c>
      <c r="D12" s="182" t="s">
        <v>482</v>
      </c>
      <c r="E12" s="183">
        <v>1</v>
      </c>
      <c r="F12" s="184"/>
      <c r="G12" s="185">
        <f>ROUND(E12*F12,2)</f>
        <v>0</v>
      </c>
      <c r="H12" s="184"/>
      <c r="I12" s="185">
        <f>ROUND(E12*H12,2)</f>
        <v>0</v>
      </c>
      <c r="J12" s="184"/>
      <c r="K12" s="185">
        <f>ROUND(E12*J12,2)</f>
        <v>0</v>
      </c>
      <c r="L12" s="185">
        <v>21</v>
      </c>
      <c r="M12" s="185">
        <f>G12*(1+L12/100)</f>
        <v>0</v>
      </c>
      <c r="N12" s="183">
        <v>0</v>
      </c>
      <c r="O12" s="183">
        <f>ROUND(E12*N12,2)</f>
        <v>0</v>
      </c>
      <c r="P12" s="183">
        <v>0</v>
      </c>
      <c r="Q12" s="183">
        <f>ROUND(E12*P12,2)</f>
        <v>0</v>
      </c>
      <c r="R12" s="185"/>
      <c r="S12" s="185" t="s">
        <v>297</v>
      </c>
      <c r="T12" s="186" t="s">
        <v>280</v>
      </c>
      <c r="U12" s="159">
        <v>0</v>
      </c>
      <c r="V12" s="159">
        <f>ROUND(E12*U12,2)</f>
        <v>0</v>
      </c>
      <c r="W12" s="159"/>
      <c r="X12" s="159" t="s">
        <v>298</v>
      </c>
      <c r="Y12" s="159" t="s">
        <v>281</v>
      </c>
      <c r="Z12" s="148"/>
      <c r="AA12" s="148"/>
      <c r="AB12" s="148"/>
      <c r="AC12" s="148"/>
      <c r="AD12" s="148"/>
      <c r="AE12" s="148"/>
      <c r="AF12" s="148"/>
      <c r="AG12" s="148" t="s">
        <v>951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5" t="s">
        <v>274</v>
      </c>
      <c r="B13" s="166" t="s">
        <v>212</v>
      </c>
      <c r="C13" s="187" t="s">
        <v>214</v>
      </c>
      <c r="D13" s="167"/>
      <c r="E13" s="168"/>
      <c r="F13" s="169"/>
      <c r="G13" s="169">
        <f>SUMIF(AG14:AG40,"&lt;&gt;NOR",G14:G40)</f>
        <v>0</v>
      </c>
      <c r="H13" s="169"/>
      <c r="I13" s="169">
        <f>SUM(I14:I40)</f>
        <v>0</v>
      </c>
      <c r="J13" s="169"/>
      <c r="K13" s="169">
        <f>SUM(K14:K40)</f>
        <v>0</v>
      </c>
      <c r="L13" s="169"/>
      <c r="M13" s="169">
        <f>SUM(M14:M40)</f>
        <v>0</v>
      </c>
      <c r="N13" s="168"/>
      <c r="O13" s="168">
        <f>SUM(O14:O40)</f>
        <v>0</v>
      </c>
      <c r="P13" s="168"/>
      <c r="Q13" s="168">
        <f>SUM(Q14:Q40)</f>
        <v>0</v>
      </c>
      <c r="R13" s="169"/>
      <c r="S13" s="169"/>
      <c r="T13" s="170"/>
      <c r="U13" s="164"/>
      <c r="V13" s="164">
        <f>SUM(V14:V40)</f>
        <v>0</v>
      </c>
      <c r="W13" s="164"/>
      <c r="X13" s="164"/>
      <c r="Y13" s="164"/>
      <c r="AG13" t="s">
        <v>275</v>
      </c>
    </row>
    <row r="14" spans="1:60" outlineLevel="1" x14ac:dyDescent="0.2">
      <c r="A14" s="180">
        <v>5</v>
      </c>
      <c r="B14" s="181" t="s">
        <v>1563</v>
      </c>
      <c r="C14" s="189" t="s">
        <v>1564</v>
      </c>
      <c r="D14" s="182" t="s">
        <v>482</v>
      </c>
      <c r="E14" s="183">
        <v>1</v>
      </c>
      <c r="F14" s="184"/>
      <c r="G14" s="185">
        <f>ROUND(E14*F14,2)</f>
        <v>0</v>
      </c>
      <c r="H14" s="184"/>
      <c r="I14" s="185">
        <f>ROUND(E14*H14,2)</f>
        <v>0</v>
      </c>
      <c r="J14" s="184"/>
      <c r="K14" s="185">
        <f>ROUND(E14*J14,2)</f>
        <v>0</v>
      </c>
      <c r="L14" s="185">
        <v>21</v>
      </c>
      <c r="M14" s="185">
        <f>G14*(1+L14/100)</f>
        <v>0</v>
      </c>
      <c r="N14" s="183">
        <v>0</v>
      </c>
      <c r="O14" s="183">
        <f>ROUND(E14*N14,2)</f>
        <v>0</v>
      </c>
      <c r="P14" s="183">
        <v>0</v>
      </c>
      <c r="Q14" s="183">
        <f>ROUND(E14*P14,2)</f>
        <v>0</v>
      </c>
      <c r="R14" s="185"/>
      <c r="S14" s="185" t="s">
        <v>297</v>
      </c>
      <c r="T14" s="186" t="s">
        <v>280</v>
      </c>
      <c r="U14" s="159">
        <v>0</v>
      </c>
      <c r="V14" s="159">
        <f>ROUND(E14*U14,2)</f>
        <v>0</v>
      </c>
      <c r="W14" s="159"/>
      <c r="X14" s="159" t="s">
        <v>298</v>
      </c>
      <c r="Y14" s="159" t="s">
        <v>281</v>
      </c>
      <c r="Z14" s="148"/>
      <c r="AA14" s="148"/>
      <c r="AB14" s="148"/>
      <c r="AC14" s="148"/>
      <c r="AD14" s="148"/>
      <c r="AE14" s="148"/>
      <c r="AF14" s="148"/>
      <c r="AG14" s="148" t="s">
        <v>951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0">
        <v>6</v>
      </c>
      <c r="B15" s="181" t="s">
        <v>1565</v>
      </c>
      <c r="C15" s="189" t="s">
        <v>1566</v>
      </c>
      <c r="D15" s="182" t="s">
        <v>482</v>
      </c>
      <c r="E15" s="183">
        <v>1</v>
      </c>
      <c r="F15" s="184"/>
      <c r="G15" s="185">
        <f>ROUND(E15*F15,2)</f>
        <v>0</v>
      </c>
      <c r="H15" s="184"/>
      <c r="I15" s="185">
        <f>ROUND(E15*H15,2)</f>
        <v>0</v>
      </c>
      <c r="J15" s="184"/>
      <c r="K15" s="185">
        <f>ROUND(E15*J15,2)</f>
        <v>0</v>
      </c>
      <c r="L15" s="185">
        <v>21</v>
      </c>
      <c r="M15" s="185">
        <f>G15*(1+L15/100)</f>
        <v>0</v>
      </c>
      <c r="N15" s="183">
        <v>0</v>
      </c>
      <c r="O15" s="183">
        <f>ROUND(E15*N15,2)</f>
        <v>0</v>
      </c>
      <c r="P15" s="183">
        <v>0</v>
      </c>
      <c r="Q15" s="183">
        <f>ROUND(E15*P15,2)</f>
        <v>0</v>
      </c>
      <c r="R15" s="185"/>
      <c r="S15" s="185" t="s">
        <v>297</v>
      </c>
      <c r="T15" s="186" t="s">
        <v>280</v>
      </c>
      <c r="U15" s="159">
        <v>0</v>
      </c>
      <c r="V15" s="159">
        <f>ROUND(E15*U15,2)</f>
        <v>0</v>
      </c>
      <c r="W15" s="159"/>
      <c r="X15" s="159" t="s">
        <v>298</v>
      </c>
      <c r="Y15" s="159" t="s">
        <v>281</v>
      </c>
      <c r="Z15" s="148"/>
      <c r="AA15" s="148"/>
      <c r="AB15" s="148"/>
      <c r="AC15" s="148"/>
      <c r="AD15" s="148"/>
      <c r="AE15" s="148"/>
      <c r="AF15" s="148"/>
      <c r="AG15" s="148" t="s">
        <v>951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0">
        <v>7</v>
      </c>
      <c r="B16" s="181" t="s">
        <v>1567</v>
      </c>
      <c r="C16" s="189" t="s">
        <v>1568</v>
      </c>
      <c r="D16" s="182" t="s">
        <v>482</v>
      </c>
      <c r="E16" s="183">
        <v>1</v>
      </c>
      <c r="F16" s="184"/>
      <c r="G16" s="185">
        <f>ROUND(E16*F16,2)</f>
        <v>0</v>
      </c>
      <c r="H16" s="184"/>
      <c r="I16" s="185">
        <f>ROUND(E16*H16,2)</f>
        <v>0</v>
      </c>
      <c r="J16" s="184"/>
      <c r="K16" s="185">
        <f>ROUND(E16*J16,2)</f>
        <v>0</v>
      </c>
      <c r="L16" s="185">
        <v>21</v>
      </c>
      <c r="M16" s="185">
        <f>G16*(1+L16/100)</f>
        <v>0</v>
      </c>
      <c r="N16" s="183">
        <v>0</v>
      </c>
      <c r="O16" s="183">
        <f>ROUND(E16*N16,2)</f>
        <v>0</v>
      </c>
      <c r="P16" s="183">
        <v>0</v>
      </c>
      <c r="Q16" s="183">
        <f>ROUND(E16*P16,2)</f>
        <v>0</v>
      </c>
      <c r="R16" s="185"/>
      <c r="S16" s="185" t="s">
        <v>297</v>
      </c>
      <c r="T16" s="186" t="s">
        <v>280</v>
      </c>
      <c r="U16" s="159">
        <v>0</v>
      </c>
      <c r="V16" s="159">
        <f>ROUND(E16*U16,2)</f>
        <v>0</v>
      </c>
      <c r="W16" s="159"/>
      <c r="X16" s="159" t="s">
        <v>298</v>
      </c>
      <c r="Y16" s="159" t="s">
        <v>281</v>
      </c>
      <c r="Z16" s="148"/>
      <c r="AA16" s="148"/>
      <c r="AB16" s="148"/>
      <c r="AC16" s="148"/>
      <c r="AD16" s="148"/>
      <c r="AE16" s="148"/>
      <c r="AF16" s="148"/>
      <c r="AG16" s="148" t="s">
        <v>951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8</v>
      </c>
      <c r="B17" s="173" t="s">
        <v>1569</v>
      </c>
      <c r="C17" s="188" t="s">
        <v>1570</v>
      </c>
      <c r="D17" s="174" t="s">
        <v>482</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297</v>
      </c>
      <c r="T17" s="178" t="s">
        <v>280</v>
      </c>
      <c r="U17" s="159">
        <v>0</v>
      </c>
      <c r="V17" s="159">
        <f>ROUND(E17*U17,2)</f>
        <v>0</v>
      </c>
      <c r="W17" s="159"/>
      <c r="X17" s="159" t="s">
        <v>298</v>
      </c>
      <c r="Y17" s="159" t="s">
        <v>281</v>
      </c>
      <c r="Z17" s="148"/>
      <c r="AA17" s="148"/>
      <c r="AB17" s="148"/>
      <c r="AC17" s="148"/>
      <c r="AD17" s="148"/>
      <c r="AE17" s="148"/>
      <c r="AF17" s="148"/>
      <c r="AG17" s="148" t="s">
        <v>951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9" t="s">
        <v>1571</v>
      </c>
      <c r="D18" s="260"/>
      <c r="E18" s="260"/>
      <c r="F18" s="260"/>
      <c r="G18" s="260"/>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284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9</v>
      </c>
      <c r="B19" s="173" t="s">
        <v>1572</v>
      </c>
      <c r="C19" s="188" t="s">
        <v>1573</v>
      </c>
      <c r="D19" s="174" t="s">
        <v>482</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297</v>
      </c>
      <c r="T19" s="178" t="s">
        <v>280</v>
      </c>
      <c r="U19" s="159">
        <v>0</v>
      </c>
      <c r="V19" s="159">
        <f>ROUND(E19*U19,2)</f>
        <v>0</v>
      </c>
      <c r="W19" s="159"/>
      <c r="X19" s="159" t="s">
        <v>298</v>
      </c>
      <c r="Y19" s="159" t="s">
        <v>281</v>
      </c>
      <c r="Z19" s="148"/>
      <c r="AA19" s="148"/>
      <c r="AB19" s="148"/>
      <c r="AC19" s="148"/>
      <c r="AD19" s="148"/>
      <c r="AE19" s="148"/>
      <c r="AF19" s="148"/>
      <c r="AG19" s="148" t="s">
        <v>951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9" t="s">
        <v>1571</v>
      </c>
      <c r="D20" s="260"/>
      <c r="E20" s="260"/>
      <c r="F20" s="260"/>
      <c r="G20" s="260"/>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284</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0">
        <v>10</v>
      </c>
      <c r="B21" s="181" t="s">
        <v>1574</v>
      </c>
      <c r="C21" s="189" t="s">
        <v>1575</v>
      </c>
      <c r="D21" s="182" t="s">
        <v>482</v>
      </c>
      <c r="E21" s="183">
        <v>1</v>
      </c>
      <c r="F21" s="184"/>
      <c r="G21" s="185">
        <f t="shared" ref="G21:G40" si="0">ROUND(E21*F21,2)</f>
        <v>0</v>
      </c>
      <c r="H21" s="184"/>
      <c r="I21" s="185">
        <f t="shared" ref="I21:I40" si="1">ROUND(E21*H21,2)</f>
        <v>0</v>
      </c>
      <c r="J21" s="184"/>
      <c r="K21" s="185">
        <f t="shared" ref="K21:K40" si="2">ROUND(E21*J21,2)</f>
        <v>0</v>
      </c>
      <c r="L21" s="185">
        <v>21</v>
      </c>
      <c r="M21" s="185">
        <f t="shared" ref="M21:M40" si="3">G21*(1+L21/100)</f>
        <v>0</v>
      </c>
      <c r="N21" s="183">
        <v>0</v>
      </c>
      <c r="O21" s="183">
        <f t="shared" ref="O21:O40" si="4">ROUND(E21*N21,2)</f>
        <v>0</v>
      </c>
      <c r="P21" s="183">
        <v>0</v>
      </c>
      <c r="Q21" s="183">
        <f t="shared" ref="Q21:Q40" si="5">ROUND(E21*P21,2)</f>
        <v>0</v>
      </c>
      <c r="R21" s="185"/>
      <c r="S21" s="185" t="s">
        <v>297</v>
      </c>
      <c r="T21" s="186" t="s">
        <v>280</v>
      </c>
      <c r="U21" s="159">
        <v>0</v>
      </c>
      <c r="V21" s="159">
        <f t="shared" ref="V21:V40" si="6">ROUND(E21*U21,2)</f>
        <v>0</v>
      </c>
      <c r="W21" s="159"/>
      <c r="X21" s="159" t="s">
        <v>298</v>
      </c>
      <c r="Y21" s="159" t="s">
        <v>281</v>
      </c>
      <c r="Z21" s="148"/>
      <c r="AA21" s="148"/>
      <c r="AB21" s="148"/>
      <c r="AC21" s="148"/>
      <c r="AD21" s="148"/>
      <c r="AE21" s="148"/>
      <c r="AF21" s="148"/>
      <c r="AG21" s="148" t="s">
        <v>951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0">
        <v>11</v>
      </c>
      <c r="B22" s="181" t="s">
        <v>1576</v>
      </c>
      <c r="C22" s="189" t="s">
        <v>1577</v>
      </c>
      <c r="D22" s="182" t="s">
        <v>482</v>
      </c>
      <c r="E22" s="183">
        <v>3</v>
      </c>
      <c r="F22" s="184"/>
      <c r="G22" s="185">
        <f t="shared" si="0"/>
        <v>0</v>
      </c>
      <c r="H22" s="184"/>
      <c r="I22" s="185">
        <f t="shared" si="1"/>
        <v>0</v>
      </c>
      <c r="J22" s="184"/>
      <c r="K22" s="185">
        <f t="shared" si="2"/>
        <v>0</v>
      </c>
      <c r="L22" s="185">
        <v>21</v>
      </c>
      <c r="M22" s="185">
        <f t="shared" si="3"/>
        <v>0</v>
      </c>
      <c r="N22" s="183">
        <v>0</v>
      </c>
      <c r="O22" s="183">
        <f t="shared" si="4"/>
        <v>0</v>
      </c>
      <c r="P22" s="183">
        <v>0</v>
      </c>
      <c r="Q22" s="183">
        <f t="shared" si="5"/>
        <v>0</v>
      </c>
      <c r="R22" s="185"/>
      <c r="S22" s="185" t="s">
        <v>297</v>
      </c>
      <c r="T22" s="186" t="s">
        <v>280</v>
      </c>
      <c r="U22" s="159">
        <v>0</v>
      </c>
      <c r="V22" s="159">
        <f t="shared" si="6"/>
        <v>0</v>
      </c>
      <c r="W22" s="159"/>
      <c r="X22" s="159" t="s">
        <v>298</v>
      </c>
      <c r="Y22" s="159" t="s">
        <v>281</v>
      </c>
      <c r="Z22" s="148"/>
      <c r="AA22" s="148"/>
      <c r="AB22" s="148"/>
      <c r="AC22" s="148"/>
      <c r="AD22" s="148"/>
      <c r="AE22" s="148"/>
      <c r="AF22" s="148"/>
      <c r="AG22" s="148" t="s">
        <v>951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0">
        <v>12</v>
      </c>
      <c r="B23" s="181" t="s">
        <v>1578</v>
      </c>
      <c r="C23" s="189" t="s">
        <v>1579</v>
      </c>
      <c r="D23" s="182" t="s">
        <v>482</v>
      </c>
      <c r="E23" s="183">
        <v>1</v>
      </c>
      <c r="F23" s="184"/>
      <c r="G23" s="185">
        <f t="shared" si="0"/>
        <v>0</v>
      </c>
      <c r="H23" s="184"/>
      <c r="I23" s="185">
        <f t="shared" si="1"/>
        <v>0</v>
      </c>
      <c r="J23" s="184"/>
      <c r="K23" s="185">
        <f t="shared" si="2"/>
        <v>0</v>
      </c>
      <c r="L23" s="185">
        <v>21</v>
      </c>
      <c r="M23" s="185">
        <f t="shared" si="3"/>
        <v>0</v>
      </c>
      <c r="N23" s="183">
        <v>0</v>
      </c>
      <c r="O23" s="183">
        <f t="shared" si="4"/>
        <v>0</v>
      </c>
      <c r="P23" s="183">
        <v>0</v>
      </c>
      <c r="Q23" s="183">
        <f t="shared" si="5"/>
        <v>0</v>
      </c>
      <c r="R23" s="185"/>
      <c r="S23" s="185" t="s">
        <v>297</v>
      </c>
      <c r="T23" s="186" t="s">
        <v>280</v>
      </c>
      <c r="U23" s="159">
        <v>0</v>
      </c>
      <c r="V23" s="159">
        <f t="shared" si="6"/>
        <v>0</v>
      </c>
      <c r="W23" s="159"/>
      <c r="X23" s="159" t="s">
        <v>298</v>
      </c>
      <c r="Y23" s="159" t="s">
        <v>281</v>
      </c>
      <c r="Z23" s="148"/>
      <c r="AA23" s="148"/>
      <c r="AB23" s="148"/>
      <c r="AC23" s="148"/>
      <c r="AD23" s="148"/>
      <c r="AE23" s="148"/>
      <c r="AF23" s="148"/>
      <c r="AG23" s="148" t="s">
        <v>951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0">
        <v>13</v>
      </c>
      <c r="B24" s="181" t="s">
        <v>1580</v>
      </c>
      <c r="C24" s="189" t="s">
        <v>1581</v>
      </c>
      <c r="D24" s="182" t="s">
        <v>482</v>
      </c>
      <c r="E24" s="183">
        <v>1</v>
      </c>
      <c r="F24" s="184"/>
      <c r="G24" s="185">
        <f t="shared" si="0"/>
        <v>0</v>
      </c>
      <c r="H24" s="184"/>
      <c r="I24" s="185">
        <f t="shared" si="1"/>
        <v>0</v>
      </c>
      <c r="J24" s="184"/>
      <c r="K24" s="185">
        <f t="shared" si="2"/>
        <v>0</v>
      </c>
      <c r="L24" s="185">
        <v>21</v>
      </c>
      <c r="M24" s="185">
        <f t="shared" si="3"/>
        <v>0</v>
      </c>
      <c r="N24" s="183">
        <v>0</v>
      </c>
      <c r="O24" s="183">
        <f t="shared" si="4"/>
        <v>0</v>
      </c>
      <c r="P24" s="183">
        <v>0</v>
      </c>
      <c r="Q24" s="183">
        <f t="shared" si="5"/>
        <v>0</v>
      </c>
      <c r="R24" s="185"/>
      <c r="S24" s="185" t="s">
        <v>297</v>
      </c>
      <c r="T24" s="186" t="s">
        <v>280</v>
      </c>
      <c r="U24" s="159">
        <v>0</v>
      </c>
      <c r="V24" s="159">
        <f t="shared" si="6"/>
        <v>0</v>
      </c>
      <c r="W24" s="159"/>
      <c r="X24" s="159" t="s">
        <v>298</v>
      </c>
      <c r="Y24" s="159" t="s">
        <v>281</v>
      </c>
      <c r="Z24" s="148"/>
      <c r="AA24" s="148"/>
      <c r="AB24" s="148"/>
      <c r="AC24" s="148"/>
      <c r="AD24" s="148"/>
      <c r="AE24" s="148"/>
      <c r="AF24" s="148"/>
      <c r="AG24" s="148" t="s">
        <v>951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0">
        <v>14</v>
      </c>
      <c r="B25" s="181" t="s">
        <v>1582</v>
      </c>
      <c r="C25" s="189" t="s">
        <v>1583</v>
      </c>
      <c r="D25" s="182" t="s">
        <v>482</v>
      </c>
      <c r="E25" s="183">
        <v>6</v>
      </c>
      <c r="F25" s="184"/>
      <c r="G25" s="185">
        <f t="shared" si="0"/>
        <v>0</v>
      </c>
      <c r="H25" s="184"/>
      <c r="I25" s="185">
        <f t="shared" si="1"/>
        <v>0</v>
      </c>
      <c r="J25" s="184"/>
      <c r="K25" s="185">
        <f t="shared" si="2"/>
        <v>0</v>
      </c>
      <c r="L25" s="185">
        <v>21</v>
      </c>
      <c r="M25" s="185">
        <f t="shared" si="3"/>
        <v>0</v>
      </c>
      <c r="N25" s="183">
        <v>0</v>
      </c>
      <c r="O25" s="183">
        <f t="shared" si="4"/>
        <v>0</v>
      </c>
      <c r="P25" s="183">
        <v>0</v>
      </c>
      <c r="Q25" s="183">
        <f t="shared" si="5"/>
        <v>0</v>
      </c>
      <c r="R25" s="185"/>
      <c r="S25" s="185" t="s">
        <v>297</v>
      </c>
      <c r="T25" s="186" t="s">
        <v>280</v>
      </c>
      <c r="U25" s="159">
        <v>0</v>
      </c>
      <c r="V25" s="159">
        <f t="shared" si="6"/>
        <v>0</v>
      </c>
      <c r="W25" s="159"/>
      <c r="X25" s="159" t="s">
        <v>298</v>
      </c>
      <c r="Y25" s="159" t="s">
        <v>281</v>
      </c>
      <c r="Z25" s="148"/>
      <c r="AA25" s="148"/>
      <c r="AB25" s="148"/>
      <c r="AC25" s="148"/>
      <c r="AD25" s="148"/>
      <c r="AE25" s="148"/>
      <c r="AF25" s="148"/>
      <c r="AG25" s="148" t="s">
        <v>951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0">
        <v>15</v>
      </c>
      <c r="B26" s="181" t="s">
        <v>1584</v>
      </c>
      <c r="C26" s="189" t="s">
        <v>1585</v>
      </c>
      <c r="D26" s="182" t="s">
        <v>482</v>
      </c>
      <c r="E26" s="183">
        <v>2</v>
      </c>
      <c r="F26" s="184"/>
      <c r="G26" s="185">
        <f t="shared" si="0"/>
        <v>0</v>
      </c>
      <c r="H26" s="184"/>
      <c r="I26" s="185">
        <f t="shared" si="1"/>
        <v>0</v>
      </c>
      <c r="J26" s="184"/>
      <c r="K26" s="185">
        <f t="shared" si="2"/>
        <v>0</v>
      </c>
      <c r="L26" s="185">
        <v>21</v>
      </c>
      <c r="M26" s="185">
        <f t="shared" si="3"/>
        <v>0</v>
      </c>
      <c r="N26" s="183">
        <v>0</v>
      </c>
      <c r="O26" s="183">
        <f t="shared" si="4"/>
        <v>0</v>
      </c>
      <c r="P26" s="183">
        <v>0</v>
      </c>
      <c r="Q26" s="183">
        <f t="shared" si="5"/>
        <v>0</v>
      </c>
      <c r="R26" s="185"/>
      <c r="S26" s="185" t="s">
        <v>297</v>
      </c>
      <c r="T26" s="186" t="s">
        <v>280</v>
      </c>
      <c r="U26" s="159">
        <v>0</v>
      </c>
      <c r="V26" s="159">
        <f t="shared" si="6"/>
        <v>0</v>
      </c>
      <c r="W26" s="159"/>
      <c r="X26" s="159" t="s">
        <v>298</v>
      </c>
      <c r="Y26" s="159" t="s">
        <v>281</v>
      </c>
      <c r="Z26" s="148"/>
      <c r="AA26" s="148"/>
      <c r="AB26" s="148"/>
      <c r="AC26" s="148"/>
      <c r="AD26" s="148"/>
      <c r="AE26" s="148"/>
      <c r="AF26" s="148"/>
      <c r="AG26" s="148" t="s">
        <v>951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0">
        <v>16</v>
      </c>
      <c r="B27" s="181" t="s">
        <v>1586</v>
      </c>
      <c r="C27" s="189" t="s">
        <v>1587</v>
      </c>
      <c r="D27" s="182" t="s">
        <v>482</v>
      </c>
      <c r="E27" s="183">
        <v>4</v>
      </c>
      <c r="F27" s="184"/>
      <c r="G27" s="185">
        <f t="shared" si="0"/>
        <v>0</v>
      </c>
      <c r="H27" s="184"/>
      <c r="I27" s="185">
        <f t="shared" si="1"/>
        <v>0</v>
      </c>
      <c r="J27" s="184"/>
      <c r="K27" s="185">
        <f t="shared" si="2"/>
        <v>0</v>
      </c>
      <c r="L27" s="185">
        <v>21</v>
      </c>
      <c r="M27" s="185">
        <f t="shared" si="3"/>
        <v>0</v>
      </c>
      <c r="N27" s="183">
        <v>0</v>
      </c>
      <c r="O27" s="183">
        <f t="shared" si="4"/>
        <v>0</v>
      </c>
      <c r="P27" s="183">
        <v>0</v>
      </c>
      <c r="Q27" s="183">
        <f t="shared" si="5"/>
        <v>0</v>
      </c>
      <c r="R27" s="185"/>
      <c r="S27" s="185" t="s">
        <v>297</v>
      </c>
      <c r="T27" s="186" t="s">
        <v>280</v>
      </c>
      <c r="U27" s="159">
        <v>0</v>
      </c>
      <c r="V27" s="159">
        <f t="shared" si="6"/>
        <v>0</v>
      </c>
      <c r="W27" s="159"/>
      <c r="X27" s="159" t="s">
        <v>298</v>
      </c>
      <c r="Y27" s="159" t="s">
        <v>281</v>
      </c>
      <c r="Z27" s="148"/>
      <c r="AA27" s="148"/>
      <c r="AB27" s="148"/>
      <c r="AC27" s="148"/>
      <c r="AD27" s="148"/>
      <c r="AE27" s="148"/>
      <c r="AF27" s="148"/>
      <c r="AG27" s="148" t="s">
        <v>951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0">
        <v>17</v>
      </c>
      <c r="B28" s="181" t="s">
        <v>1588</v>
      </c>
      <c r="C28" s="189" t="s">
        <v>1589</v>
      </c>
      <c r="D28" s="182" t="s">
        <v>482</v>
      </c>
      <c r="E28" s="183">
        <v>2</v>
      </c>
      <c r="F28" s="184"/>
      <c r="G28" s="185">
        <f t="shared" si="0"/>
        <v>0</v>
      </c>
      <c r="H28" s="184"/>
      <c r="I28" s="185">
        <f t="shared" si="1"/>
        <v>0</v>
      </c>
      <c r="J28" s="184"/>
      <c r="K28" s="185">
        <f t="shared" si="2"/>
        <v>0</v>
      </c>
      <c r="L28" s="185">
        <v>21</v>
      </c>
      <c r="M28" s="185">
        <f t="shared" si="3"/>
        <v>0</v>
      </c>
      <c r="N28" s="183">
        <v>0</v>
      </c>
      <c r="O28" s="183">
        <f t="shared" si="4"/>
        <v>0</v>
      </c>
      <c r="P28" s="183">
        <v>0</v>
      </c>
      <c r="Q28" s="183">
        <f t="shared" si="5"/>
        <v>0</v>
      </c>
      <c r="R28" s="185"/>
      <c r="S28" s="185" t="s">
        <v>297</v>
      </c>
      <c r="T28" s="186" t="s">
        <v>280</v>
      </c>
      <c r="U28" s="159">
        <v>0</v>
      </c>
      <c r="V28" s="159">
        <f t="shared" si="6"/>
        <v>0</v>
      </c>
      <c r="W28" s="159"/>
      <c r="X28" s="159" t="s">
        <v>298</v>
      </c>
      <c r="Y28" s="159" t="s">
        <v>281</v>
      </c>
      <c r="Z28" s="148"/>
      <c r="AA28" s="148"/>
      <c r="AB28" s="148"/>
      <c r="AC28" s="148"/>
      <c r="AD28" s="148"/>
      <c r="AE28" s="148"/>
      <c r="AF28" s="148"/>
      <c r="AG28" s="148" t="s">
        <v>951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0">
        <v>18</v>
      </c>
      <c r="B29" s="181" t="s">
        <v>1590</v>
      </c>
      <c r="C29" s="189" t="s">
        <v>1591</v>
      </c>
      <c r="D29" s="182" t="s">
        <v>482</v>
      </c>
      <c r="E29" s="183">
        <v>2</v>
      </c>
      <c r="F29" s="184"/>
      <c r="G29" s="185">
        <f t="shared" si="0"/>
        <v>0</v>
      </c>
      <c r="H29" s="184"/>
      <c r="I29" s="185">
        <f t="shared" si="1"/>
        <v>0</v>
      </c>
      <c r="J29" s="184"/>
      <c r="K29" s="185">
        <f t="shared" si="2"/>
        <v>0</v>
      </c>
      <c r="L29" s="185">
        <v>21</v>
      </c>
      <c r="M29" s="185">
        <f t="shared" si="3"/>
        <v>0</v>
      </c>
      <c r="N29" s="183">
        <v>0</v>
      </c>
      <c r="O29" s="183">
        <f t="shared" si="4"/>
        <v>0</v>
      </c>
      <c r="P29" s="183">
        <v>0</v>
      </c>
      <c r="Q29" s="183">
        <f t="shared" si="5"/>
        <v>0</v>
      </c>
      <c r="R29" s="185"/>
      <c r="S29" s="185" t="s">
        <v>297</v>
      </c>
      <c r="T29" s="186" t="s">
        <v>280</v>
      </c>
      <c r="U29" s="159">
        <v>0</v>
      </c>
      <c r="V29" s="159">
        <f t="shared" si="6"/>
        <v>0</v>
      </c>
      <c r="W29" s="159"/>
      <c r="X29" s="159" t="s">
        <v>298</v>
      </c>
      <c r="Y29" s="159" t="s">
        <v>281</v>
      </c>
      <c r="Z29" s="148"/>
      <c r="AA29" s="148"/>
      <c r="AB29" s="148"/>
      <c r="AC29" s="148"/>
      <c r="AD29" s="148"/>
      <c r="AE29" s="148"/>
      <c r="AF29" s="148"/>
      <c r="AG29" s="148" t="s">
        <v>951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0">
        <v>19</v>
      </c>
      <c r="B30" s="181" t="s">
        <v>1592</v>
      </c>
      <c r="C30" s="189" t="s">
        <v>1593</v>
      </c>
      <c r="D30" s="182" t="s">
        <v>482</v>
      </c>
      <c r="E30" s="183">
        <v>2</v>
      </c>
      <c r="F30" s="184"/>
      <c r="G30" s="185">
        <f t="shared" si="0"/>
        <v>0</v>
      </c>
      <c r="H30" s="184"/>
      <c r="I30" s="185">
        <f t="shared" si="1"/>
        <v>0</v>
      </c>
      <c r="J30" s="184"/>
      <c r="K30" s="185">
        <f t="shared" si="2"/>
        <v>0</v>
      </c>
      <c r="L30" s="185">
        <v>21</v>
      </c>
      <c r="M30" s="185">
        <f t="shared" si="3"/>
        <v>0</v>
      </c>
      <c r="N30" s="183">
        <v>0</v>
      </c>
      <c r="O30" s="183">
        <f t="shared" si="4"/>
        <v>0</v>
      </c>
      <c r="P30" s="183">
        <v>0</v>
      </c>
      <c r="Q30" s="183">
        <f t="shared" si="5"/>
        <v>0</v>
      </c>
      <c r="R30" s="185"/>
      <c r="S30" s="185" t="s">
        <v>297</v>
      </c>
      <c r="T30" s="186" t="s">
        <v>280</v>
      </c>
      <c r="U30" s="159">
        <v>0</v>
      </c>
      <c r="V30" s="159">
        <f t="shared" si="6"/>
        <v>0</v>
      </c>
      <c r="W30" s="159"/>
      <c r="X30" s="159" t="s">
        <v>298</v>
      </c>
      <c r="Y30" s="159" t="s">
        <v>281</v>
      </c>
      <c r="Z30" s="148"/>
      <c r="AA30" s="148"/>
      <c r="AB30" s="148"/>
      <c r="AC30" s="148"/>
      <c r="AD30" s="148"/>
      <c r="AE30" s="148"/>
      <c r="AF30" s="148"/>
      <c r="AG30" s="148" t="s">
        <v>951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0">
        <v>20</v>
      </c>
      <c r="B31" s="181" t="s">
        <v>1594</v>
      </c>
      <c r="C31" s="189" t="s">
        <v>1595</v>
      </c>
      <c r="D31" s="182" t="s">
        <v>482</v>
      </c>
      <c r="E31" s="183">
        <v>3</v>
      </c>
      <c r="F31" s="184"/>
      <c r="G31" s="185">
        <f t="shared" si="0"/>
        <v>0</v>
      </c>
      <c r="H31" s="184"/>
      <c r="I31" s="185">
        <f t="shared" si="1"/>
        <v>0</v>
      </c>
      <c r="J31" s="184"/>
      <c r="K31" s="185">
        <f t="shared" si="2"/>
        <v>0</v>
      </c>
      <c r="L31" s="185">
        <v>21</v>
      </c>
      <c r="M31" s="185">
        <f t="shared" si="3"/>
        <v>0</v>
      </c>
      <c r="N31" s="183">
        <v>0</v>
      </c>
      <c r="O31" s="183">
        <f t="shared" si="4"/>
        <v>0</v>
      </c>
      <c r="P31" s="183">
        <v>0</v>
      </c>
      <c r="Q31" s="183">
        <f t="shared" si="5"/>
        <v>0</v>
      </c>
      <c r="R31" s="185"/>
      <c r="S31" s="185" t="s">
        <v>297</v>
      </c>
      <c r="T31" s="186" t="s">
        <v>280</v>
      </c>
      <c r="U31" s="159">
        <v>0</v>
      </c>
      <c r="V31" s="159">
        <f t="shared" si="6"/>
        <v>0</v>
      </c>
      <c r="W31" s="159"/>
      <c r="X31" s="159" t="s">
        <v>298</v>
      </c>
      <c r="Y31" s="159" t="s">
        <v>281</v>
      </c>
      <c r="Z31" s="148"/>
      <c r="AA31" s="148"/>
      <c r="AB31" s="148"/>
      <c r="AC31" s="148"/>
      <c r="AD31" s="148"/>
      <c r="AE31" s="148"/>
      <c r="AF31" s="148"/>
      <c r="AG31" s="148" t="s">
        <v>951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0">
        <v>21</v>
      </c>
      <c r="B32" s="181" t="s">
        <v>1596</v>
      </c>
      <c r="C32" s="189" t="s">
        <v>1597</v>
      </c>
      <c r="D32" s="182" t="s">
        <v>482</v>
      </c>
      <c r="E32" s="183">
        <v>22</v>
      </c>
      <c r="F32" s="184"/>
      <c r="G32" s="185">
        <f t="shared" si="0"/>
        <v>0</v>
      </c>
      <c r="H32" s="184"/>
      <c r="I32" s="185">
        <f t="shared" si="1"/>
        <v>0</v>
      </c>
      <c r="J32" s="184"/>
      <c r="K32" s="185">
        <f t="shared" si="2"/>
        <v>0</v>
      </c>
      <c r="L32" s="185">
        <v>21</v>
      </c>
      <c r="M32" s="185">
        <f t="shared" si="3"/>
        <v>0</v>
      </c>
      <c r="N32" s="183">
        <v>0</v>
      </c>
      <c r="O32" s="183">
        <f t="shared" si="4"/>
        <v>0</v>
      </c>
      <c r="P32" s="183">
        <v>0</v>
      </c>
      <c r="Q32" s="183">
        <f t="shared" si="5"/>
        <v>0</v>
      </c>
      <c r="R32" s="185"/>
      <c r="S32" s="185" t="s">
        <v>297</v>
      </c>
      <c r="T32" s="186" t="s">
        <v>280</v>
      </c>
      <c r="U32" s="159">
        <v>0</v>
      </c>
      <c r="V32" s="159">
        <f t="shared" si="6"/>
        <v>0</v>
      </c>
      <c r="W32" s="159"/>
      <c r="X32" s="159" t="s">
        <v>298</v>
      </c>
      <c r="Y32" s="159" t="s">
        <v>281</v>
      </c>
      <c r="Z32" s="148"/>
      <c r="AA32" s="148"/>
      <c r="AB32" s="148"/>
      <c r="AC32" s="148"/>
      <c r="AD32" s="148"/>
      <c r="AE32" s="148"/>
      <c r="AF32" s="148"/>
      <c r="AG32" s="148" t="s">
        <v>951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0">
        <v>22</v>
      </c>
      <c r="B33" s="181" t="s">
        <v>1598</v>
      </c>
      <c r="C33" s="189" t="s">
        <v>1599</v>
      </c>
      <c r="D33" s="182" t="s">
        <v>482</v>
      </c>
      <c r="E33" s="183">
        <v>8</v>
      </c>
      <c r="F33" s="184"/>
      <c r="G33" s="185">
        <f t="shared" si="0"/>
        <v>0</v>
      </c>
      <c r="H33" s="184"/>
      <c r="I33" s="185">
        <f t="shared" si="1"/>
        <v>0</v>
      </c>
      <c r="J33" s="184"/>
      <c r="K33" s="185">
        <f t="shared" si="2"/>
        <v>0</v>
      </c>
      <c r="L33" s="185">
        <v>21</v>
      </c>
      <c r="M33" s="185">
        <f t="shared" si="3"/>
        <v>0</v>
      </c>
      <c r="N33" s="183">
        <v>0</v>
      </c>
      <c r="O33" s="183">
        <f t="shared" si="4"/>
        <v>0</v>
      </c>
      <c r="P33" s="183">
        <v>0</v>
      </c>
      <c r="Q33" s="183">
        <f t="shared" si="5"/>
        <v>0</v>
      </c>
      <c r="R33" s="185"/>
      <c r="S33" s="185" t="s">
        <v>297</v>
      </c>
      <c r="T33" s="186" t="s">
        <v>280</v>
      </c>
      <c r="U33" s="159">
        <v>0</v>
      </c>
      <c r="V33" s="159">
        <f t="shared" si="6"/>
        <v>0</v>
      </c>
      <c r="W33" s="159"/>
      <c r="X33" s="159" t="s">
        <v>298</v>
      </c>
      <c r="Y33" s="159" t="s">
        <v>281</v>
      </c>
      <c r="Z33" s="148"/>
      <c r="AA33" s="148"/>
      <c r="AB33" s="148"/>
      <c r="AC33" s="148"/>
      <c r="AD33" s="148"/>
      <c r="AE33" s="148"/>
      <c r="AF33" s="148"/>
      <c r="AG33" s="148" t="s">
        <v>951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0">
        <v>23</v>
      </c>
      <c r="B34" s="181" t="s">
        <v>1600</v>
      </c>
      <c r="C34" s="189" t="s">
        <v>1601</v>
      </c>
      <c r="D34" s="182" t="s">
        <v>482</v>
      </c>
      <c r="E34" s="183">
        <v>10</v>
      </c>
      <c r="F34" s="184"/>
      <c r="G34" s="185">
        <f t="shared" si="0"/>
        <v>0</v>
      </c>
      <c r="H34" s="184"/>
      <c r="I34" s="185">
        <f t="shared" si="1"/>
        <v>0</v>
      </c>
      <c r="J34" s="184"/>
      <c r="K34" s="185">
        <f t="shared" si="2"/>
        <v>0</v>
      </c>
      <c r="L34" s="185">
        <v>21</v>
      </c>
      <c r="M34" s="185">
        <f t="shared" si="3"/>
        <v>0</v>
      </c>
      <c r="N34" s="183">
        <v>0</v>
      </c>
      <c r="O34" s="183">
        <f t="shared" si="4"/>
        <v>0</v>
      </c>
      <c r="P34" s="183">
        <v>0</v>
      </c>
      <c r="Q34" s="183">
        <f t="shared" si="5"/>
        <v>0</v>
      </c>
      <c r="R34" s="185"/>
      <c r="S34" s="185" t="s">
        <v>297</v>
      </c>
      <c r="T34" s="186" t="s">
        <v>280</v>
      </c>
      <c r="U34" s="159">
        <v>0</v>
      </c>
      <c r="V34" s="159">
        <f t="shared" si="6"/>
        <v>0</v>
      </c>
      <c r="W34" s="159"/>
      <c r="X34" s="159" t="s">
        <v>298</v>
      </c>
      <c r="Y34" s="159" t="s">
        <v>281</v>
      </c>
      <c r="Z34" s="148"/>
      <c r="AA34" s="148"/>
      <c r="AB34" s="148"/>
      <c r="AC34" s="148"/>
      <c r="AD34" s="148"/>
      <c r="AE34" s="148"/>
      <c r="AF34" s="148"/>
      <c r="AG34" s="148" t="s">
        <v>951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0">
        <v>24</v>
      </c>
      <c r="B35" s="181" t="s">
        <v>1602</v>
      </c>
      <c r="C35" s="189" t="s">
        <v>1603</v>
      </c>
      <c r="D35" s="182" t="s">
        <v>482</v>
      </c>
      <c r="E35" s="183">
        <v>1</v>
      </c>
      <c r="F35" s="184"/>
      <c r="G35" s="185">
        <f t="shared" si="0"/>
        <v>0</v>
      </c>
      <c r="H35" s="184"/>
      <c r="I35" s="185">
        <f t="shared" si="1"/>
        <v>0</v>
      </c>
      <c r="J35" s="184"/>
      <c r="K35" s="185">
        <f t="shared" si="2"/>
        <v>0</v>
      </c>
      <c r="L35" s="185">
        <v>21</v>
      </c>
      <c r="M35" s="185">
        <f t="shared" si="3"/>
        <v>0</v>
      </c>
      <c r="N35" s="183">
        <v>0</v>
      </c>
      <c r="O35" s="183">
        <f t="shared" si="4"/>
        <v>0</v>
      </c>
      <c r="P35" s="183">
        <v>0</v>
      </c>
      <c r="Q35" s="183">
        <f t="shared" si="5"/>
        <v>0</v>
      </c>
      <c r="R35" s="185"/>
      <c r="S35" s="185" t="s">
        <v>297</v>
      </c>
      <c r="T35" s="186" t="s">
        <v>280</v>
      </c>
      <c r="U35" s="159">
        <v>0</v>
      </c>
      <c r="V35" s="159">
        <f t="shared" si="6"/>
        <v>0</v>
      </c>
      <c r="W35" s="159"/>
      <c r="X35" s="159" t="s">
        <v>298</v>
      </c>
      <c r="Y35" s="159" t="s">
        <v>281</v>
      </c>
      <c r="Z35" s="148"/>
      <c r="AA35" s="148"/>
      <c r="AB35" s="148"/>
      <c r="AC35" s="148"/>
      <c r="AD35" s="148"/>
      <c r="AE35" s="148"/>
      <c r="AF35" s="148"/>
      <c r="AG35" s="148" t="s">
        <v>951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0">
        <v>25</v>
      </c>
      <c r="B36" s="181" t="s">
        <v>1604</v>
      </c>
      <c r="C36" s="189" t="s">
        <v>1605</v>
      </c>
      <c r="D36" s="182" t="s">
        <v>482</v>
      </c>
      <c r="E36" s="183">
        <v>1</v>
      </c>
      <c r="F36" s="184"/>
      <c r="G36" s="185">
        <f t="shared" si="0"/>
        <v>0</v>
      </c>
      <c r="H36" s="184"/>
      <c r="I36" s="185">
        <f t="shared" si="1"/>
        <v>0</v>
      </c>
      <c r="J36" s="184"/>
      <c r="K36" s="185">
        <f t="shared" si="2"/>
        <v>0</v>
      </c>
      <c r="L36" s="185">
        <v>21</v>
      </c>
      <c r="M36" s="185">
        <f t="shared" si="3"/>
        <v>0</v>
      </c>
      <c r="N36" s="183">
        <v>0</v>
      </c>
      <c r="O36" s="183">
        <f t="shared" si="4"/>
        <v>0</v>
      </c>
      <c r="P36" s="183">
        <v>0</v>
      </c>
      <c r="Q36" s="183">
        <f t="shared" si="5"/>
        <v>0</v>
      </c>
      <c r="R36" s="185"/>
      <c r="S36" s="185" t="s">
        <v>297</v>
      </c>
      <c r="T36" s="186" t="s">
        <v>280</v>
      </c>
      <c r="U36" s="159">
        <v>0</v>
      </c>
      <c r="V36" s="159">
        <f t="shared" si="6"/>
        <v>0</v>
      </c>
      <c r="W36" s="159"/>
      <c r="X36" s="159" t="s">
        <v>298</v>
      </c>
      <c r="Y36" s="159" t="s">
        <v>281</v>
      </c>
      <c r="Z36" s="148"/>
      <c r="AA36" s="148"/>
      <c r="AB36" s="148"/>
      <c r="AC36" s="148"/>
      <c r="AD36" s="148"/>
      <c r="AE36" s="148"/>
      <c r="AF36" s="148"/>
      <c r="AG36" s="148" t="s">
        <v>951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0">
        <v>26</v>
      </c>
      <c r="B37" s="181" t="s">
        <v>1606</v>
      </c>
      <c r="C37" s="189" t="s">
        <v>1558</v>
      </c>
      <c r="D37" s="182" t="s">
        <v>692</v>
      </c>
      <c r="E37" s="183">
        <v>1</v>
      </c>
      <c r="F37" s="184"/>
      <c r="G37" s="185">
        <f t="shared" si="0"/>
        <v>0</v>
      </c>
      <c r="H37" s="184"/>
      <c r="I37" s="185">
        <f t="shared" si="1"/>
        <v>0</v>
      </c>
      <c r="J37" s="184"/>
      <c r="K37" s="185">
        <f t="shared" si="2"/>
        <v>0</v>
      </c>
      <c r="L37" s="185">
        <v>21</v>
      </c>
      <c r="M37" s="185">
        <f t="shared" si="3"/>
        <v>0</v>
      </c>
      <c r="N37" s="183">
        <v>0</v>
      </c>
      <c r="O37" s="183">
        <f t="shared" si="4"/>
        <v>0</v>
      </c>
      <c r="P37" s="183">
        <v>0</v>
      </c>
      <c r="Q37" s="183">
        <f t="shared" si="5"/>
        <v>0</v>
      </c>
      <c r="R37" s="185"/>
      <c r="S37" s="185" t="s">
        <v>297</v>
      </c>
      <c r="T37" s="186" t="s">
        <v>280</v>
      </c>
      <c r="U37" s="159">
        <v>0</v>
      </c>
      <c r="V37" s="159">
        <f t="shared" si="6"/>
        <v>0</v>
      </c>
      <c r="W37" s="159"/>
      <c r="X37" s="159" t="s">
        <v>298</v>
      </c>
      <c r="Y37" s="159" t="s">
        <v>281</v>
      </c>
      <c r="Z37" s="148"/>
      <c r="AA37" s="148"/>
      <c r="AB37" s="148"/>
      <c r="AC37" s="148"/>
      <c r="AD37" s="148"/>
      <c r="AE37" s="148"/>
      <c r="AF37" s="148"/>
      <c r="AG37" s="148" t="s">
        <v>951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0">
        <v>27</v>
      </c>
      <c r="B38" s="181" t="s">
        <v>1607</v>
      </c>
      <c r="C38" s="189" t="s">
        <v>1608</v>
      </c>
      <c r="D38" s="182" t="s">
        <v>482</v>
      </c>
      <c r="E38" s="183">
        <v>1</v>
      </c>
      <c r="F38" s="184"/>
      <c r="G38" s="185">
        <f t="shared" si="0"/>
        <v>0</v>
      </c>
      <c r="H38" s="184"/>
      <c r="I38" s="185">
        <f t="shared" si="1"/>
        <v>0</v>
      </c>
      <c r="J38" s="184"/>
      <c r="K38" s="185">
        <f t="shared" si="2"/>
        <v>0</v>
      </c>
      <c r="L38" s="185">
        <v>21</v>
      </c>
      <c r="M38" s="185">
        <f t="shared" si="3"/>
        <v>0</v>
      </c>
      <c r="N38" s="183">
        <v>0</v>
      </c>
      <c r="O38" s="183">
        <f t="shared" si="4"/>
        <v>0</v>
      </c>
      <c r="P38" s="183">
        <v>0</v>
      </c>
      <c r="Q38" s="183">
        <f t="shared" si="5"/>
        <v>0</v>
      </c>
      <c r="R38" s="185"/>
      <c r="S38" s="185" t="s">
        <v>297</v>
      </c>
      <c r="T38" s="186" t="s">
        <v>280</v>
      </c>
      <c r="U38" s="159">
        <v>0</v>
      </c>
      <c r="V38" s="159">
        <f t="shared" si="6"/>
        <v>0</v>
      </c>
      <c r="W38" s="159"/>
      <c r="X38" s="159" t="s">
        <v>298</v>
      </c>
      <c r="Y38" s="159" t="s">
        <v>281</v>
      </c>
      <c r="Z38" s="148"/>
      <c r="AA38" s="148"/>
      <c r="AB38" s="148"/>
      <c r="AC38" s="148"/>
      <c r="AD38" s="148"/>
      <c r="AE38" s="148"/>
      <c r="AF38" s="148"/>
      <c r="AG38" s="148" t="s">
        <v>951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0">
        <v>28</v>
      </c>
      <c r="B39" s="181" t="s">
        <v>1609</v>
      </c>
      <c r="C39" s="189" t="s">
        <v>1610</v>
      </c>
      <c r="D39" s="182" t="s">
        <v>1003</v>
      </c>
      <c r="E39" s="183">
        <v>1</v>
      </c>
      <c r="F39" s="184"/>
      <c r="G39" s="185">
        <f t="shared" si="0"/>
        <v>0</v>
      </c>
      <c r="H39" s="184"/>
      <c r="I39" s="185">
        <f t="shared" si="1"/>
        <v>0</v>
      </c>
      <c r="J39" s="184"/>
      <c r="K39" s="185">
        <f t="shared" si="2"/>
        <v>0</v>
      </c>
      <c r="L39" s="185">
        <v>21</v>
      </c>
      <c r="M39" s="185">
        <f t="shared" si="3"/>
        <v>0</v>
      </c>
      <c r="N39" s="183">
        <v>0</v>
      </c>
      <c r="O39" s="183">
        <f t="shared" si="4"/>
        <v>0</v>
      </c>
      <c r="P39" s="183">
        <v>0</v>
      </c>
      <c r="Q39" s="183">
        <f t="shared" si="5"/>
        <v>0</v>
      </c>
      <c r="R39" s="185"/>
      <c r="S39" s="185" t="s">
        <v>297</v>
      </c>
      <c r="T39" s="186" t="s">
        <v>280</v>
      </c>
      <c r="U39" s="159">
        <v>0</v>
      </c>
      <c r="V39" s="159">
        <f t="shared" si="6"/>
        <v>0</v>
      </c>
      <c r="W39" s="159"/>
      <c r="X39" s="159" t="s">
        <v>298</v>
      </c>
      <c r="Y39" s="159" t="s">
        <v>281</v>
      </c>
      <c r="Z39" s="148"/>
      <c r="AA39" s="148"/>
      <c r="AB39" s="148"/>
      <c r="AC39" s="148"/>
      <c r="AD39" s="148"/>
      <c r="AE39" s="148"/>
      <c r="AF39" s="148"/>
      <c r="AG39" s="148" t="s">
        <v>951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0">
        <v>29</v>
      </c>
      <c r="B40" s="181" t="s">
        <v>1611</v>
      </c>
      <c r="C40" s="189" t="s">
        <v>1562</v>
      </c>
      <c r="D40" s="182" t="s">
        <v>1003</v>
      </c>
      <c r="E40" s="183">
        <v>1</v>
      </c>
      <c r="F40" s="184"/>
      <c r="G40" s="185">
        <f t="shared" si="0"/>
        <v>0</v>
      </c>
      <c r="H40" s="184"/>
      <c r="I40" s="185">
        <f t="shared" si="1"/>
        <v>0</v>
      </c>
      <c r="J40" s="184"/>
      <c r="K40" s="185">
        <f t="shared" si="2"/>
        <v>0</v>
      </c>
      <c r="L40" s="185">
        <v>21</v>
      </c>
      <c r="M40" s="185">
        <f t="shared" si="3"/>
        <v>0</v>
      </c>
      <c r="N40" s="183">
        <v>0</v>
      </c>
      <c r="O40" s="183">
        <f t="shared" si="4"/>
        <v>0</v>
      </c>
      <c r="P40" s="183">
        <v>0</v>
      </c>
      <c r="Q40" s="183">
        <f t="shared" si="5"/>
        <v>0</v>
      </c>
      <c r="R40" s="185"/>
      <c r="S40" s="185" t="s">
        <v>297</v>
      </c>
      <c r="T40" s="186" t="s">
        <v>280</v>
      </c>
      <c r="U40" s="159">
        <v>0</v>
      </c>
      <c r="V40" s="159">
        <f t="shared" si="6"/>
        <v>0</v>
      </c>
      <c r="W40" s="159"/>
      <c r="X40" s="159" t="s">
        <v>298</v>
      </c>
      <c r="Y40" s="159" t="s">
        <v>281</v>
      </c>
      <c r="Z40" s="148"/>
      <c r="AA40" s="148"/>
      <c r="AB40" s="148"/>
      <c r="AC40" s="148"/>
      <c r="AD40" s="148"/>
      <c r="AE40" s="148"/>
      <c r="AF40" s="148"/>
      <c r="AG40" s="148" t="s">
        <v>951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165" t="s">
        <v>274</v>
      </c>
      <c r="B41" s="166" t="s">
        <v>215</v>
      </c>
      <c r="C41" s="187" t="s">
        <v>217</v>
      </c>
      <c r="D41" s="167"/>
      <c r="E41" s="168"/>
      <c r="F41" s="169"/>
      <c r="G41" s="169">
        <f>SUMIF(AG42:AG51,"&lt;&gt;NOR",G42:G51)</f>
        <v>0</v>
      </c>
      <c r="H41" s="169"/>
      <c r="I41" s="169">
        <f>SUM(I42:I51)</f>
        <v>0</v>
      </c>
      <c r="J41" s="169"/>
      <c r="K41" s="169">
        <f>SUM(K42:K51)</f>
        <v>0</v>
      </c>
      <c r="L41" s="169"/>
      <c r="M41" s="169">
        <f>SUM(M42:M51)</f>
        <v>0</v>
      </c>
      <c r="N41" s="168"/>
      <c r="O41" s="168">
        <f>SUM(O42:O51)</f>
        <v>0</v>
      </c>
      <c r="P41" s="168"/>
      <c r="Q41" s="168">
        <f>SUM(Q42:Q51)</f>
        <v>0</v>
      </c>
      <c r="R41" s="169"/>
      <c r="S41" s="169"/>
      <c r="T41" s="170"/>
      <c r="U41" s="164"/>
      <c r="V41" s="164">
        <f>SUM(V42:V51)</f>
        <v>0</v>
      </c>
      <c r="W41" s="164"/>
      <c r="X41" s="164"/>
      <c r="Y41" s="164"/>
      <c r="AG41" t="s">
        <v>275</v>
      </c>
    </row>
    <row r="42" spans="1:60" outlineLevel="1" x14ac:dyDescent="0.2">
      <c r="A42" s="180">
        <v>30</v>
      </c>
      <c r="B42" s="181" t="s">
        <v>1612</v>
      </c>
      <c r="C42" s="189" t="s">
        <v>1613</v>
      </c>
      <c r="D42" s="182" t="s">
        <v>324</v>
      </c>
      <c r="E42" s="183">
        <v>10</v>
      </c>
      <c r="F42" s="184"/>
      <c r="G42" s="185">
        <f t="shared" ref="G42:G51" si="7">ROUND(E42*F42,2)</f>
        <v>0</v>
      </c>
      <c r="H42" s="184"/>
      <c r="I42" s="185">
        <f t="shared" ref="I42:I51" si="8">ROUND(E42*H42,2)</f>
        <v>0</v>
      </c>
      <c r="J42" s="184"/>
      <c r="K42" s="185">
        <f t="shared" ref="K42:K51" si="9">ROUND(E42*J42,2)</f>
        <v>0</v>
      </c>
      <c r="L42" s="185">
        <v>21</v>
      </c>
      <c r="M42" s="185">
        <f t="shared" ref="M42:M51" si="10">G42*(1+L42/100)</f>
        <v>0</v>
      </c>
      <c r="N42" s="183">
        <v>0</v>
      </c>
      <c r="O42" s="183">
        <f t="shared" ref="O42:O51" si="11">ROUND(E42*N42,2)</f>
        <v>0</v>
      </c>
      <c r="P42" s="183">
        <v>0</v>
      </c>
      <c r="Q42" s="183">
        <f t="shared" ref="Q42:Q51" si="12">ROUND(E42*P42,2)</f>
        <v>0</v>
      </c>
      <c r="R42" s="185"/>
      <c r="S42" s="185" t="s">
        <v>297</v>
      </c>
      <c r="T42" s="186" t="s">
        <v>280</v>
      </c>
      <c r="U42" s="159">
        <v>0</v>
      </c>
      <c r="V42" s="159">
        <f t="shared" ref="V42:V51" si="13">ROUND(E42*U42,2)</f>
        <v>0</v>
      </c>
      <c r="W42" s="159"/>
      <c r="X42" s="159" t="s">
        <v>298</v>
      </c>
      <c r="Y42" s="159" t="s">
        <v>281</v>
      </c>
      <c r="Z42" s="148"/>
      <c r="AA42" s="148"/>
      <c r="AB42" s="148"/>
      <c r="AC42" s="148"/>
      <c r="AD42" s="148"/>
      <c r="AE42" s="148"/>
      <c r="AF42" s="148"/>
      <c r="AG42" s="148" t="s">
        <v>951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0">
        <v>31</v>
      </c>
      <c r="B43" s="181" t="s">
        <v>1614</v>
      </c>
      <c r="C43" s="189" t="s">
        <v>1615</v>
      </c>
      <c r="D43" s="182" t="s">
        <v>324</v>
      </c>
      <c r="E43" s="183">
        <v>130</v>
      </c>
      <c r="F43" s="184"/>
      <c r="G43" s="185">
        <f t="shared" si="7"/>
        <v>0</v>
      </c>
      <c r="H43" s="184"/>
      <c r="I43" s="185">
        <f t="shared" si="8"/>
        <v>0</v>
      </c>
      <c r="J43" s="184"/>
      <c r="K43" s="185">
        <f t="shared" si="9"/>
        <v>0</v>
      </c>
      <c r="L43" s="185">
        <v>21</v>
      </c>
      <c r="M43" s="185">
        <f t="shared" si="10"/>
        <v>0</v>
      </c>
      <c r="N43" s="183">
        <v>0</v>
      </c>
      <c r="O43" s="183">
        <f t="shared" si="11"/>
        <v>0</v>
      </c>
      <c r="P43" s="183">
        <v>0</v>
      </c>
      <c r="Q43" s="183">
        <f t="shared" si="12"/>
        <v>0</v>
      </c>
      <c r="R43" s="185"/>
      <c r="S43" s="185" t="s">
        <v>297</v>
      </c>
      <c r="T43" s="186" t="s">
        <v>280</v>
      </c>
      <c r="U43" s="159">
        <v>0</v>
      </c>
      <c r="V43" s="159">
        <f t="shared" si="13"/>
        <v>0</v>
      </c>
      <c r="W43" s="159"/>
      <c r="X43" s="159" t="s">
        <v>298</v>
      </c>
      <c r="Y43" s="159" t="s">
        <v>281</v>
      </c>
      <c r="Z43" s="148"/>
      <c r="AA43" s="148"/>
      <c r="AB43" s="148"/>
      <c r="AC43" s="148"/>
      <c r="AD43" s="148"/>
      <c r="AE43" s="148"/>
      <c r="AF43" s="148"/>
      <c r="AG43" s="148" t="s">
        <v>951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0">
        <v>32</v>
      </c>
      <c r="B44" s="181" t="s">
        <v>1616</v>
      </c>
      <c r="C44" s="189" t="s">
        <v>1617</v>
      </c>
      <c r="D44" s="182" t="s">
        <v>324</v>
      </c>
      <c r="E44" s="183">
        <v>350</v>
      </c>
      <c r="F44" s="184"/>
      <c r="G44" s="185">
        <f t="shared" si="7"/>
        <v>0</v>
      </c>
      <c r="H44" s="184"/>
      <c r="I44" s="185">
        <f t="shared" si="8"/>
        <v>0</v>
      </c>
      <c r="J44" s="184"/>
      <c r="K44" s="185">
        <f t="shared" si="9"/>
        <v>0</v>
      </c>
      <c r="L44" s="185">
        <v>21</v>
      </c>
      <c r="M44" s="185">
        <f t="shared" si="10"/>
        <v>0</v>
      </c>
      <c r="N44" s="183">
        <v>0</v>
      </c>
      <c r="O44" s="183">
        <f t="shared" si="11"/>
        <v>0</v>
      </c>
      <c r="P44" s="183">
        <v>0</v>
      </c>
      <c r="Q44" s="183">
        <f t="shared" si="12"/>
        <v>0</v>
      </c>
      <c r="R44" s="185"/>
      <c r="S44" s="185" t="s">
        <v>297</v>
      </c>
      <c r="T44" s="186" t="s">
        <v>280</v>
      </c>
      <c r="U44" s="159">
        <v>0</v>
      </c>
      <c r="V44" s="159">
        <f t="shared" si="13"/>
        <v>0</v>
      </c>
      <c r="W44" s="159"/>
      <c r="X44" s="159" t="s">
        <v>298</v>
      </c>
      <c r="Y44" s="159" t="s">
        <v>281</v>
      </c>
      <c r="Z44" s="148"/>
      <c r="AA44" s="148"/>
      <c r="AB44" s="148"/>
      <c r="AC44" s="148"/>
      <c r="AD44" s="148"/>
      <c r="AE44" s="148"/>
      <c r="AF44" s="148"/>
      <c r="AG44" s="148" t="s">
        <v>951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0">
        <v>33</v>
      </c>
      <c r="B45" s="181" t="s">
        <v>1618</v>
      </c>
      <c r="C45" s="189" t="s">
        <v>1619</v>
      </c>
      <c r="D45" s="182" t="s">
        <v>324</v>
      </c>
      <c r="E45" s="183">
        <v>160</v>
      </c>
      <c r="F45" s="184"/>
      <c r="G45" s="185">
        <f t="shared" si="7"/>
        <v>0</v>
      </c>
      <c r="H45" s="184"/>
      <c r="I45" s="185">
        <f t="shared" si="8"/>
        <v>0</v>
      </c>
      <c r="J45" s="184"/>
      <c r="K45" s="185">
        <f t="shared" si="9"/>
        <v>0</v>
      </c>
      <c r="L45" s="185">
        <v>21</v>
      </c>
      <c r="M45" s="185">
        <f t="shared" si="10"/>
        <v>0</v>
      </c>
      <c r="N45" s="183">
        <v>0</v>
      </c>
      <c r="O45" s="183">
        <f t="shared" si="11"/>
        <v>0</v>
      </c>
      <c r="P45" s="183">
        <v>0</v>
      </c>
      <c r="Q45" s="183">
        <f t="shared" si="12"/>
        <v>0</v>
      </c>
      <c r="R45" s="185"/>
      <c r="S45" s="185" t="s">
        <v>297</v>
      </c>
      <c r="T45" s="186" t="s">
        <v>280</v>
      </c>
      <c r="U45" s="159">
        <v>0</v>
      </c>
      <c r="V45" s="159">
        <f t="shared" si="13"/>
        <v>0</v>
      </c>
      <c r="W45" s="159"/>
      <c r="X45" s="159" t="s">
        <v>298</v>
      </c>
      <c r="Y45" s="159" t="s">
        <v>281</v>
      </c>
      <c r="Z45" s="148"/>
      <c r="AA45" s="148"/>
      <c r="AB45" s="148"/>
      <c r="AC45" s="148"/>
      <c r="AD45" s="148"/>
      <c r="AE45" s="148"/>
      <c r="AF45" s="148"/>
      <c r="AG45" s="148" t="s">
        <v>951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0">
        <v>34</v>
      </c>
      <c r="B46" s="181" t="s">
        <v>1620</v>
      </c>
      <c r="C46" s="189" t="s">
        <v>1621</v>
      </c>
      <c r="D46" s="182" t="s">
        <v>324</v>
      </c>
      <c r="E46" s="183">
        <v>130</v>
      </c>
      <c r="F46" s="184"/>
      <c r="G46" s="185">
        <f t="shared" si="7"/>
        <v>0</v>
      </c>
      <c r="H46" s="184"/>
      <c r="I46" s="185">
        <f t="shared" si="8"/>
        <v>0</v>
      </c>
      <c r="J46" s="184"/>
      <c r="K46" s="185">
        <f t="shared" si="9"/>
        <v>0</v>
      </c>
      <c r="L46" s="185">
        <v>21</v>
      </c>
      <c r="M46" s="185">
        <f t="shared" si="10"/>
        <v>0</v>
      </c>
      <c r="N46" s="183">
        <v>0</v>
      </c>
      <c r="O46" s="183">
        <f t="shared" si="11"/>
        <v>0</v>
      </c>
      <c r="P46" s="183">
        <v>0</v>
      </c>
      <c r="Q46" s="183">
        <f t="shared" si="12"/>
        <v>0</v>
      </c>
      <c r="R46" s="185"/>
      <c r="S46" s="185" t="s">
        <v>297</v>
      </c>
      <c r="T46" s="186" t="s">
        <v>280</v>
      </c>
      <c r="U46" s="159">
        <v>0</v>
      </c>
      <c r="V46" s="159">
        <f t="shared" si="13"/>
        <v>0</v>
      </c>
      <c r="W46" s="159"/>
      <c r="X46" s="159" t="s">
        <v>298</v>
      </c>
      <c r="Y46" s="159" t="s">
        <v>281</v>
      </c>
      <c r="Z46" s="148"/>
      <c r="AA46" s="148"/>
      <c r="AB46" s="148"/>
      <c r="AC46" s="148"/>
      <c r="AD46" s="148"/>
      <c r="AE46" s="148"/>
      <c r="AF46" s="148"/>
      <c r="AG46" s="148" t="s">
        <v>951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0">
        <v>35</v>
      </c>
      <c r="B47" s="181" t="s">
        <v>1622</v>
      </c>
      <c r="C47" s="189" t="s">
        <v>1623</v>
      </c>
      <c r="D47" s="182" t="s">
        <v>324</v>
      </c>
      <c r="E47" s="183">
        <v>80</v>
      </c>
      <c r="F47" s="184"/>
      <c r="G47" s="185">
        <f t="shared" si="7"/>
        <v>0</v>
      </c>
      <c r="H47" s="184"/>
      <c r="I47" s="185">
        <f t="shared" si="8"/>
        <v>0</v>
      </c>
      <c r="J47" s="184"/>
      <c r="K47" s="185">
        <f t="shared" si="9"/>
        <v>0</v>
      </c>
      <c r="L47" s="185">
        <v>21</v>
      </c>
      <c r="M47" s="185">
        <f t="shared" si="10"/>
        <v>0</v>
      </c>
      <c r="N47" s="183">
        <v>0</v>
      </c>
      <c r="O47" s="183">
        <f t="shared" si="11"/>
        <v>0</v>
      </c>
      <c r="P47" s="183">
        <v>0</v>
      </c>
      <c r="Q47" s="183">
        <f t="shared" si="12"/>
        <v>0</v>
      </c>
      <c r="R47" s="185"/>
      <c r="S47" s="185" t="s">
        <v>297</v>
      </c>
      <c r="T47" s="186" t="s">
        <v>280</v>
      </c>
      <c r="U47" s="159">
        <v>0</v>
      </c>
      <c r="V47" s="159">
        <f t="shared" si="13"/>
        <v>0</v>
      </c>
      <c r="W47" s="159"/>
      <c r="X47" s="159" t="s">
        <v>298</v>
      </c>
      <c r="Y47" s="159" t="s">
        <v>281</v>
      </c>
      <c r="Z47" s="148"/>
      <c r="AA47" s="148"/>
      <c r="AB47" s="148"/>
      <c r="AC47" s="148"/>
      <c r="AD47" s="148"/>
      <c r="AE47" s="148"/>
      <c r="AF47" s="148"/>
      <c r="AG47" s="148" t="s">
        <v>951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0">
        <v>36</v>
      </c>
      <c r="B48" s="181" t="s">
        <v>1624</v>
      </c>
      <c r="C48" s="189" t="s">
        <v>1625</v>
      </c>
      <c r="D48" s="182" t="s">
        <v>324</v>
      </c>
      <c r="E48" s="183">
        <v>50</v>
      </c>
      <c r="F48" s="184"/>
      <c r="G48" s="185">
        <f t="shared" si="7"/>
        <v>0</v>
      </c>
      <c r="H48" s="184"/>
      <c r="I48" s="185">
        <f t="shared" si="8"/>
        <v>0</v>
      </c>
      <c r="J48" s="184"/>
      <c r="K48" s="185">
        <f t="shared" si="9"/>
        <v>0</v>
      </c>
      <c r="L48" s="185">
        <v>21</v>
      </c>
      <c r="M48" s="185">
        <f t="shared" si="10"/>
        <v>0</v>
      </c>
      <c r="N48" s="183">
        <v>0</v>
      </c>
      <c r="O48" s="183">
        <f t="shared" si="11"/>
        <v>0</v>
      </c>
      <c r="P48" s="183">
        <v>0</v>
      </c>
      <c r="Q48" s="183">
        <f t="shared" si="12"/>
        <v>0</v>
      </c>
      <c r="R48" s="185"/>
      <c r="S48" s="185" t="s">
        <v>297</v>
      </c>
      <c r="T48" s="186" t="s">
        <v>280</v>
      </c>
      <c r="U48" s="159">
        <v>0</v>
      </c>
      <c r="V48" s="159">
        <f t="shared" si="13"/>
        <v>0</v>
      </c>
      <c r="W48" s="159"/>
      <c r="X48" s="159" t="s">
        <v>298</v>
      </c>
      <c r="Y48" s="159" t="s">
        <v>281</v>
      </c>
      <c r="Z48" s="148"/>
      <c r="AA48" s="148"/>
      <c r="AB48" s="148"/>
      <c r="AC48" s="148"/>
      <c r="AD48" s="148"/>
      <c r="AE48" s="148"/>
      <c r="AF48" s="148"/>
      <c r="AG48" s="148" t="s">
        <v>951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0">
        <v>37</v>
      </c>
      <c r="B49" s="181" t="s">
        <v>1626</v>
      </c>
      <c r="C49" s="189" t="s">
        <v>1627</v>
      </c>
      <c r="D49" s="182" t="s">
        <v>324</v>
      </c>
      <c r="E49" s="183">
        <v>10</v>
      </c>
      <c r="F49" s="184"/>
      <c r="G49" s="185">
        <f t="shared" si="7"/>
        <v>0</v>
      </c>
      <c r="H49" s="184"/>
      <c r="I49" s="185">
        <f t="shared" si="8"/>
        <v>0</v>
      </c>
      <c r="J49" s="184"/>
      <c r="K49" s="185">
        <f t="shared" si="9"/>
        <v>0</v>
      </c>
      <c r="L49" s="185">
        <v>21</v>
      </c>
      <c r="M49" s="185">
        <f t="shared" si="10"/>
        <v>0</v>
      </c>
      <c r="N49" s="183">
        <v>0</v>
      </c>
      <c r="O49" s="183">
        <f t="shared" si="11"/>
        <v>0</v>
      </c>
      <c r="P49" s="183">
        <v>0</v>
      </c>
      <c r="Q49" s="183">
        <f t="shared" si="12"/>
        <v>0</v>
      </c>
      <c r="R49" s="185"/>
      <c r="S49" s="185" t="s">
        <v>297</v>
      </c>
      <c r="T49" s="186" t="s">
        <v>280</v>
      </c>
      <c r="U49" s="159">
        <v>0</v>
      </c>
      <c r="V49" s="159">
        <f t="shared" si="13"/>
        <v>0</v>
      </c>
      <c r="W49" s="159"/>
      <c r="X49" s="159" t="s">
        <v>298</v>
      </c>
      <c r="Y49" s="159" t="s">
        <v>281</v>
      </c>
      <c r="Z49" s="148"/>
      <c r="AA49" s="148"/>
      <c r="AB49" s="148"/>
      <c r="AC49" s="148"/>
      <c r="AD49" s="148"/>
      <c r="AE49" s="148"/>
      <c r="AF49" s="148"/>
      <c r="AG49" s="148" t="s">
        <v>951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0">
        <v>38</v>
      </c>
      <c r="B50" s="181" t="s">
        <v>1628</v>
      </c>
      <c r="C50" s="189" t="s">
        <v>1629</v>
      </c>
      <c r="D50" s="182" t="s">
        <v>324</v>
      </c>
      <c r="E50" s="183">
        <v>300</v>
      </c>
      <c r="F50" s="184"/>
      <c r="G50" s="185">
        <f t="shared" si="7"/>
        <v>0</v>
      </c>
      <c r="H50" s="184"/>
      <c r="I50" s="185">
        <f t="shared" si="8"/>
        <v>0</v>
      </c>
      <c r="J50" s="184"/>
      <c r="K50" s="185">
        <f t="shared" si="9"/>
        <v>0</v>
      </c>
      <c r="L50" s="185">
        <v>21</v>
      </c>
      <c r="M50" s="185">
        <f t="shared" si="10"/>
        <v>0</v>
      </c>
      <c r="N50" s="183">
        <v>0</v>
      </c>
      <c r="O50" s="183">
        <f t="shared" si="11"/>
        <v>0</v>
      </c>
      <c r="P50" s="183">
        <v>0</v>
      </c>
      <c r="Q50" s="183">
        <f t="shared" si="12"/>
        <v>0</v>
      </c>
      <c r="R50" s="185"/>
      <c r="S50" s="185" t="s">
        <v>297</v>
      </c>
      <c r="T50" s="186" t="s">
        <v>280</v>
      </c>
      <c r="U50" s="159">
        <v>0</v>
      </c>
      <c r="V50" s="159">
        <f t="shared" si="13"/>
        <v>0</v>
      </c>
      <c r="W50" s="159"/>
      <c r="X50" s="159" t="s">
        <v>298</v>
      </c>
      <c r="Y50" s="159" t="s">
        <v>281</v>
      </c>
      <c r="Z50" s="148"/>
      <c r="AA50" s="148"/>
      <c r="AB50" s="148"/>
      <c r="AC50" s="148"/>
      <c r="AD50" s="148"/>
      <c r="AE50" s="148"/>
      <c r="AF50" s="148"/>
      <c r="AG50" s="148" t="s">
        <v>951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0">
        <v>39</v>
      </c>
      <c r="B51" s="181" t="s">
        <v>1630</v>
      </c>
      <c r="C51" s="189" t="s">
        <v>1631</v>
      </c>
      <c r="D51" s="182" t="s">
        <v>324</v>
      </c>
      <c r="E51" s="183">
        <v>120</v>
      </c>
      <c r="F51" s="184"/>
      <c r="G51" s="185">
        <f t="shared" si="7"/>
        <v>0</v>
      </c>
      <c r="H51" s="184"/>
      <c r="I51" s="185">
        <f t="shared" si="8"/>
        <v>0</v>
      </c>
      <c r="J51" s="184"/>
      <c r="K51" s="185">
        <f t="shared" si="9"/>
        <v>0</v>
      </c>
      <c r="L51" s="185">
        <v>21</v>
      </c>
      <c r="M51" s="185">
        <f t="shared" si="10"/>
        <v>0</v>
      </c>
      <c r="N51" s="183">
        <v>0</v>
      </c>
      <c r="O51" s="183">
        <f t="shared" si="11"/>
        <v>0</v>
      </c>
      <c r="P51" s="183">
        <v>0</v>
      </c>
      <c r="Q51" s="183">
        <f t="shared" si="12"/>
        <v>0</v>
      </c>
      <c r="R51" s="185"/>
      <c r="S51" s="185" t="s">
        <v>297</v>
      </c>
      <c r="T51" s="186" t="s">
        <v>280</v>
      </c>
      <c r="U51" s="159">
        <v>0</v>
      </c>
      <c r="V51" s="159">
        <f t="shared" si="13"/>
        <v>0</v>
      </c>
      <c r="W51" s="159"/>
      <c r="X51" s="159" t="s">
        <v>298</v>
      </c>
      <c r="Y51" s="159" t="s">
        <v>281</v>
      </c>
      <c r="Z51" s="148"/>
      <c r="AA51" s="148"/>
      <c r="AB51" s="148"/>
      <c r="AC51" s="148"/>
      <c r="AD51" s="148"/>
      <c r="AE51" s="148"/>
      <c r="AF51" s="148"/>
      <c r="AG51" s="148" t="s">
        <v>951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x14ac:dyDescent="0.2">
      <c r="A52" s="165" t="s">
        <v>274</v>
      </c>
      <c r="B52" s="166" t="s">
        <v>218</v>
      </c>
      <c r="C52" s="187" t="s">
        <v>219</v>
      </c>
      <c r="D52" s="167"/>
      <c r="E52" s="168"/>
      <c r="F52" s="169"/>
      <c r="G52" s="169">
        <f>SUMIF(AG53:AG61,"&lt;&gt;NOR",G53:G61)</f>
        <v>0</v>
      </c>
      <c r="H52" s="169"/>
      <c r="I52" s="169">
        <f>SUM(I53:I61)</f>
        <v>0</v>
      </c>
      <c r="J52" s="169"/>
      <c r="K52" s="169">
        <f>SUM(K53:K61)</f>
        <v>0</v>
      </c>
      <c r="L52" s="169"/>
      <c r="M52" s="169">
        <f>SUM(M53:M61)</f>
        <v>0</v>
      </c>
      <c r="N52" s="168"/>
      <c r="O52" s="168">
        <f>SUM(O53:O61)</f>
        <v>0</v>
      </c>
      <c r="P52" s="168"/>
      <c r="Q52" s="168">
        <f>SUM(Q53:Q61)</f>
        <v>0</v>
      </c>
      <c r="R52" s="169"/>
      <c r="S52" s="169"/>
      <c r="T52" s="170"/>
      <c r="U52" s="164"/>
      <c r="V52" s="164">
        <f>SUM(V53:V61)</f>
        <v>0</v>
      </c>
      <c r="W52" s="164"/>
      <c r="X52" s="164"/>
      <c r="Y52" s="164"/>
      <c r="AG52" t="s">
        <v>275</v>
      </c>
    </row>
    <row r="53" spans="1:60" outlineLevel="1" x14ac:dyDescent="0.2">
      <c r="A53" s="172">
        <v>40</v>
      </c>
      <c r="B53" s="173" t="s">
        <v>1632</v>
      </c>
      <c r="C53" s="188" t="s">
        <v>1633</v>
      </c>
      <c r="D53" s="174" t="s">
        <v>482</v>
      </c>
      <c r="E53" s="175">
        <v>6</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c r="S53" s="177" t="s">
        <v>297</v>
      </c>
      <c r="T53" s="178" t="s">
        <v>280</v>
      </c>
      <c r="U53" s="159">
        <v>0</v>
      </c>
      <c r="V53" s="159">
        <f>ROUND(E53*U53,2)</f>
        <v>0</v>
      </c>
      <c r="W53" s="159"/>
      <c r="X53" s="159" t="s">
        <v>298</v>
      </c>
      <c r="Y53" s="159" t="s">
        <v>281</v>
      </c>
      <c r="Z53" s="148"/>
      <c r="AA53" s="148"/>
      <c r="AB53" s="148"/>
      <c r="AC53" s="148"/>
      <c r="AD53" s="148"/>
      <c r="AE53" s="148"/>
      <c r="AF53" s="148"/>
      <c r="AG53" s="148" t="s">
        <v>951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9" t="s">
        <v>1571</v>
      </c>
      <c r="D54" s="260"/>
      <c r="E54" s="260"/>
      <c r="F54" s="260"/>
      <c r="G54" s="260"/>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284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41</v>
      </c>
      <c r="B55" s="173" t="s">
        <v>1634</v>
      </c>
      <c r="C55" s="188" t="s">
        <v>1635</v>
      </c>
      <c r="D55" s="174" t="s">
        <v>482</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297</v>
      </c>
      <c r="T55" s="178" t="s">
        <v>280</v>
      </c>
      <c r="U55" s="159">
        <v>0</v>
      </c>
      <c r="V55" s="159">
        <f>ROUND(E55*U55,2)</f>
        <v>0</v>
      </c>
      <c r="W55" s="159"/>
      <c r="X55" s="159" t="s">
        <v>298</v>
      </c>
      <c r="Y55" s="159" t="s">
        <v>281</v>
      </c>
      <c r="Z55" s="148"/>
      <c r="AA55" s="148"/>
      <c r="AB55" s="148"/>
      <c r="AC55" s="148"/>
      <c r="AD55" s="148"/>
      <c r="AE55" s="148"/>
      <c r="AF55" s="148"/>
      <c r="AG55" s="148" t="s">
        <v>951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9" t="s">
        <v>1571</v>
      </c>
      <c r="D56" s="260"/>
      <c r="E56" s="260"/>
      <c r="F56" s="260"/>
      <c r="G56" s="260"/>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284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0">
        <v>42</v>
      </c>
      <c r="B57" s="181" t="s">
        <v>1636</v>
      </c>
      <c r="C57" s="189" t="s">
        <v>1637</v>
      </c>
      <c r="D57" s="182" t="s">
        <v>482</v>
      </c>
      <c r="E57" s="183">
        <v>2</v>
      </c>
      <c r="F57" s="184"/>
      <c r="G57" s="185">
        <f>ROUND(E57*F57,2)</f>
        <v>0</v>
      </c>
      <c r="H57" s="184"/>
      <c r="I57" s="185">
        <f>ROUND(E57*H57,2)</f>
        <v>0</v>
      </c>
      <c r="J57" s="184"/>
      <c r="K57" s="185">
        <f>ROUND(E57*J57,2)</f>
        <v>0</v>
      </c>
      <c r="L57" s="185">
        <v>21</v>
      </c>
      <c r="M57" s="185">
        <f>G57*(1+L57/100)</f>
        <v>0</v>
      </c>
      <c r="N57" s="183">
        <v>0</v>
      </c>
      <c r="O57" s="183">
        <f>ROUND(E57*N57,2)</f>
        <v>0</v>
      </c>
      <c r="P57" s="183">
        <v>0</v>
      </c>
      <c r="Q57" s="183">
        <f>ROUND(E57*P57,2)</f>
        <v>0</v>
      </c>
      <c r="R57" s="185"/>
      <c r="S57" s="185" t="s">
        <v>297</v>
      </c>
      <c r="T57" s="186" t="s">
        <v>280</v>
      </c>
      <c r="U57" s="159">
        <v>0</v>
      </c>
      <c r="V57" s="159">
        <f>ROUND(E57*U57,2)</f>
        <v>0</v>
      </c>
      <c r="W57" s="159"/>
      <c r="X57" s="159" t="s">
        <v>298</v>
      </c>
      <c r="Y57" s="159" t="s">
        <v>281</v>
      </c>
      <c r="Z57" s="148"/>
      <c r="AA57" s="148"/>
      <c r="AB57" s="148"/>
      <c r="AC57" s="148"/>
      <c r="AD57" s="148"/>
      <c r="AE57" s="148"/>
      <c r="AF57" s="148"/>
      <c r="AG57" s="148" t="s">
        <v>951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0">
        <v>43</v>
      </c>
      <c r="B58" s="181" t="s">
        <v>1638</v>
      </c>
      <c r="C58" s="189" t="s">
        <v>1639</v>
      </c>
      <c r="D58" s="182" t="s">
        <v>482</v>
      </c>
      <c r="E58" s="183">
        <v>8</v>
      </c>
      <c r="F58" s="184"/>
      <c r="G58" s="185">
        <f>ROUND(E58*F58,2)</f>
        <v>0</v>
      </c>
      <c r="H58" s="184"/>
      <c r="I58" s="185">
        <f>ROUND(E58*H58,2)</f>
        <v>0</v>
      </c>
      <c r="J58" s="184"/>
      <c r="K58" s="185">
        <f>ROUND(E58*J58,2)</f>
        <v>0</v>
      </c>
      <c r="L58" s="185">
        <v>21</v>
      </c>
      <c r="M58" s="185">
        <f>G58*(1+L58/100)</f>
        <v>0</v>
      </c>
      <c r="N58" s="183">
        <v>0</v>
      </c>
      <c r="O58" s="183">
        <f>ROUND(E58*N58,2)</f>
        <v>0</v>
      </c>
      <c r="P58" s="183">
        <v>0</v>
      </c>
      <c r="Q58" s="183">
        <f>ROUND(E58*P58,2)</f>
        <v>0</v>
      </c>
      <c r="R58" s="185"/>
      <c r="S58" s="185" t="s">
        <v>297</v>
      </c>
      <c r="T58" s="186" t="s">
        <v>280</v>
      </c>
      <c r="U58" s="159">
        <v>0</v>
      </c>
      <c r="V58" s="159">
        <f>ROUND(E58*U58,2)</f>
        <v>0</v>
      </c>
      <c r="W58" s="159"/>
      <c r="X58" s="159" t="s">
        <v>298</v>
      </c>
      <c r="Y58" s="159" t="s">
        <v>281</v>
      </c>
      <c r="Z58" s="148"/>
      <c r="AA58" s="148"/>
      <c r="AB58" s="148"/>
      <c r="AC58" s="148"/>
      <c r="AD58" s="148"/>
      <c r="AE58" s="148"/>
      <c r="AF58" s="148"/>
      <c r="AG58" s="148" t="s">
        <v>951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44</v>
      </c>
      <c r="B59" s="173" t="s">
        <v>1640</v>
      </c>
      <c r="C59" s="188" t="s">
        <v>1641</v>
      </c>
      <c r="D59" s="174" t="s">
        <v>324</v>
      </c>
      <c r="E59" s="175">
        <v>500</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297</v>
      </c>
      <c r="T59" s="178" t="s">
        <v>280</v>
      </c>
      <c r="U59" s="159">
        <v>0</v>
      </c>
      <c r="V59" s="159">
        <f>ROUND(E59*U59,2)</f>
        <v>0</v>
      </c>
      <c r="W59" s="159"/>
      <c r="X59" s="159" t="s">
        <v>298</v>
      </c>
      <c r="Y59" s="159" t="s">
        <v>281</v>
      </c>
      <c r="Z59" s="148"/>
      <c r="AA59" s="148"/>
      <c r="AB59" s="148"/>
      <c r="AC59" s="148"/>
      <c r="AD59" s="148"/>
      <c r="AE59" s="148"/>
      <c r="AF59" s="148"/>
      <c r="AG59" s="148" t="s">
        <v>951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59" t="s">
        <v>1571</v>
      </c>
      <c r="D60" s="260"/>
      <c r="E60" s="260"/>
      <c r="F60" s="260"/>
      <c r="G60" s="260"/>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284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0">
        <v>45</v>
      </c>
      <c r="B61" s="181" t="s">
        <v>1642</v>
      </c>
      <c r="C61" s="189" t="s">
        <v>1643</v>
      </c>
      <c r="D61" s="182" t="s">
        <v>692</v>
      </c>
      <c r="E61" s="183">
        <v>1</v>
      </c>
      <c r="F61" s="184"/>
      <c r="G61" s="185">
        <f>ROUND(E61*F61,2)</f>
        <v>0</v>
      </c>
      <c r="H61" s="184"/>
      <c r="I61" s="185">
        <f>ROUND(E61*H61,2)</f>
        <v>0</v>
      </c>
      <c r="J61" s="184"/>
      <c r="K61" s="185">
        <f>ROUND(E61*J61,2)</f>
        <v>0</v>
      </c>
      <c r="L61" s="185">
        <v>21</v>
      </c>
      <c r="M61" s="185">
        <f>G61*(1+L61/100)</f>
        <v>0</v>
      </c>
      <c r="N61" s="183">
        <v>0</v>
      </c>
      <c r="O61" s="183">
        <f>ROUND(E61*N61,2)</f>
        <v>0</v>
      </c>
      <c r="P61" s="183">
        <v>0</v>
      </c>
      <c r="Q61" s="183">
        <f>ROUND(E61*P61,2)</f>
        <v>0</v>
      </c>
      <c r="R61" s="185"/>
      <c r="S61" s="185" t="s">
        <v>297</v>
      </c>
      <c r="T61" s="186" t="s">
        <v>280</v>
      </c>
      <c r="U61" s="159">
        <v>0</v>
      </c>
      <c r="V61" s="159">
        <f>ROUND(E61*U61,2)</f>
        <v>0</v>
      </c>
      <c r="W61" s="159"/>
      <c r="X61" s="159" t="s">
        <v>298</v>
      </c>
      <c r="Y61" s="159" t="s">
        <v>281</v>
      </c>
      <c r="Z61" s="148"/>
      <c r="AA61" s="148"/>
      <c r="AB61" s="148"/>
      <c r="AC61" s="148"/>
      <c r="AD61" s="148"/>
      <c r="AE61" s="148"/>
      <c r="AF61" s="148"/>
      <c r="AG61" s="148" t="s">
        <v>951</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x14ac:dyDescent="0.2">
      <c r="A62" s="165" t="s">
        <v>274</v>
      </c>
      <c r="B62" s="166" t="s">
        <v>221</v>
      </c>
      <c r="C62" s="187" t="s">
        <v>222</v>
      </c>
      <c r="D62" s="167"/>
      <c r="E62" s="168"/>
      <c r="F62" s="169"/>
      <c r="G62" s="169">
        <f>SUMIF(AG63:AG70,"&lt;&gt;NOR",G63:G70)</f>
        <v>0</v>
      </c>
      <c r="H62" s="169"/>
      <c r="I62" s="169">
        <f>SUM(I63:I70)</f>
        <v>0</v>
      </c>
      <c r="J62" s="169"/>
      <c r="K62" s="169">
        <f>SUM(K63:K70)</f>
        <v>0</v>
      </c>
      <c r="L62" s="169"/>
      <c r="M62" s="169">
        <f>SUM(M63:M70)</f>
        <v>0</v>
      </c>
      <c r="N62" s="168"/>
      <c r="O62" s="168">
        <f>SUM(O63:O70)</f>
        <v>0</v>
      </c>
      <c r="P62" s="168"/>
      <c r="Q62" s="168">
        <f>SUM(Q63:Q70)</f>
        <v>0</v>
      </c>
      <c r="R62" s="169"/>
      <c r="S62" s="169"/>
      <c r="T62" s="170"/>
      <c r="U62" s="164"/>
      <c r="V62" s="164">
        <f>SUM(V63:V70)</f>
        <v>0</v>
      </c>
      <c r="W62" s="164"/>
      <c r="X62" s="164"/>
      <c r="Y62" s="164"/>
      <c r="AG62" t="s">
        <v>275</v>
      </c>
    </row>
    <row r="63" spans="1:60" outlineLevel="1" x14ac:dyDescent="0.2">
      <c r="A63" s="172">
        <v>46</v>
      </c>
      <c r="B63" s="173" t="s">
        <v>1644</v>
      </c>
      <c r="C63" s="188" t="s">
        <v>1645</v>
      </c>
      <c r="D63" s="174" t="s">
        <v>482</v>
      </c>
      <c r="E63" s="175">
        <v>1</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297</v>
      </c>
      <c r="T63" s="178" t="s">
        <v>280</v>
      </c>
      <c r="U63" s="159">
        <v>0</v>
      </c>
      <c r="V63" s="159">
        <f>ROUND(E63*U63,2)</f>
        <v>0</v>
      </c>
      <c r="W63" s="159"/>
      <c r="X63" s="159" t="s">
        <v>298</v>
      </c>
      <c r="Y63" s="159" t="s">
        <v>281</v>
      </c>
      <c r="Z63" s="148"/>
      <c r="AA63" s="148"/>
      <c r="AB63" s="148"/>
      <c r="AC63" s="148"/>
      <c r="AD63" s="148"/>
      <c r="AE63" s="148"/>
      <c r="AF63" s="148"/>
      <c r="AG63" s="148" t="s">
        <v>951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59" t="s">
        <v>1571</v>
      </c>
      <c r="D64" s="260"/>
      <c r="E64" s="260"/>
      <c r="F64" s="260"/>
      <c r="G64" s="260"/>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284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47</v>
      </c>
      <c r="B65" s="173" t="s">
        <v>1646</v>
      </c>
      <c r="C65" s="188" t="s">
        <v>1647</v>
      </c>
      <c r="D65" s="174" t="s">
        <v>482</v>
      </c>
      <c r="E65" s="175">
        <v>1</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c r="S65" s="177" t="s">
        <v>297</v>
      </c>
      <c r="T65" s="178" t="s">
        <v>280</v>
      </c>
      <c r="U65" s="159">
        <v>0</v>
      </c>
      <c r="V65" s="159">
        <f>ROUND(E65*U65,2)</f>
        <v>0</v>
      </c>
      <c r="W65" s="159"/>
      <c r="X65" s="159" t="s">
        <v>298</v>
      </c>
      <c r="Y65" s="159" t="s">
        <v>281</v>
      </c>
      <c r="Z65" s="148"/>
      <c r="AA65" s="148"/>
      <c r="AB65" s="148"/>
      <c r="AC65" s="148"/>
      <c r="AD65" s="148"/>
      <c r="AE65" s="148"/>
      <c r="AF65" s="148"/>
      <c r="AG65" s="148" t="s">
        <v>951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9" t="s">
        <v>1571</v>
      </c>
      <c r="D66" s="260"/>
      <c r="E66" s="260"/>
      <c r="F66" s="260"/>
      <c r="G66" s="260"/>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284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48</v>
      </c>
      <c r="B67" s="173" t="s">
        <v>1648</v>
      </c>
      <c r="C67" s="188" t="s">
        <v>1649</v>
      </c>
      <c r="D67" s="174" t="s">
        <v>482</v>
      </c>
      <c r="E67" s="175">
        <v>2</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c r="S67" s="177" t="s">
        <v>297</v>
      </c>
      <c r="T67" s="178" t="s">
        <v>280</v>
      </c>
      <c r="U67" s="159">
        <v>0</v>
      </c>
      <c r="V67" s="159">
        <f>ROUND(E67*U67,2)</f>
        <v>0</v>
      </c>
      <c r="W67" s="159"/>
      <c r="X67" s="159" t="s">
        <v>298</v>
      </c>
      <c r="Y67" s="159" t="s">
        <v>281</v>
      </c>
      <c r="Z67" s="148"/>
      <c r="AA67" s="148"/>
      <c r="AB67" s="148"/>
      <c r="AC67" s="148"/>
      <c r="AD67" s="148"/>
      <c r="AE67" s="148"/>
      <c r="AF67" s="148"/>
      <c r="AG67" s="148" t="s">
        <v>951</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59" t="s">
        <v>1571</v>
      </c>
      <c r="D68" s="260"/>
      <c r="E68" s="260"/>
      <c r="F68" s="260"/>
      <c r="G68" s="260"/>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284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0">
        <v>49</v>
      </c>
      <c r="B69" s="181" t="s">
        <v>1650</v>
      </c>
      <c r="C69" s="189" t="s">
        <v>1651</v>
      </c>
      <c r="D69" s="182" t="s">
        <v>692</v>
      </c>
      <c r="E69" s="183">
        <v>1</v>
      </c>
      <c r="F69" s="184"/>
      <c r="G69" s="185">
        <f>ROUND(E69*F69,2)</f>
        <v>0</v>
      </c>
      <c r="H69" s="184"/>
      <c r="I69" s="185">
        <f>ROUND(E69*H69,2)</f>
        <v>0</v>
      </c>
      <c r="J69" s="184"/>
      <c r="K69" s="185">
        <f>ROUND(E69*J69,2)</f>
        <v>0</v>
      </c>
      <c r="L69" s="185">
        <v>21</v>
      </c>
      <c r="M69" s="185">
        <f>G69*(1+L69/100)</f>
        <v>0</v>
      </c>
      <c r="N69" s="183">
        <v>0</v>
      </c>
      <c r="O69" s="183">
        <f>ROUND(E69*N69,2)</f>
        <v>0</v>
      </c>
      <c r="P69" s="183">
        <v>0</v>
      </c>
      <c r="Q69" s="183">
        <f>ROUND(E69*P69,2)</f>
        <v>0</v>
      </c>
      <c r="R69" s="185"/>
      <c r="S69" s="185" t="s">
        <v>297</v>
      </c>
      <c r="T69" s="186" t="s">
        <v>280</v>
      </c>
      <c r="U69" s="159">
        <v>0</v>
      </c>
      <c r="V69" s="159">
        <f>ROUND(E69*U69,2)</f>
        <v>0</v>
      </c>
      <c r="W69" s="159"/>
      <c r="X69" s="159" t="s">
        <v>298</v>
      </c>
      <c r="Y69" s="159" t="s">
        <v>281</v>
      </c>
      <c r="Z69" s="148"/>
      <c r="AA69" s="148"/>
      <c r="AB69" s="148"/>
      <c r="AC69" s="148"/>
      <c r="AD69" s="148"/>
      <c r="AE69" s="148"/>
      <c r="AF69" s="148"/>
      <c r="AG69" s="148" t="s">
        <v>951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0">
        <v>50</v>
      </c>
      <c r="B70" s="181" t="s">
        <v>1652</v>
      </c>
      <c r="C70" s="189" t="s">
        <v>1653</v>
      </c>
      <c r="D70" s="182" t="s">
        <v>692</v>
      </c>
      <c r="E70" s="183">
        <v>1</v>
      </c>
      <c r="F70" s="184"/>
      <c r="G70" s="185">
        <f>ROUND(E70*F70,2)</f>
        <v>0</v>
      </c>
      <c r="H70" s="184"/>
      <c r="I70" s="185">
        <f>ROUND(E70*H70,2)</f>
        <v>0</v>
      </c>
      <c r="J70" s="184"/>
      <c r="K70" s="185">
        <f>ROUND(E70*J70,2)</f>
        <v>0</v>
      </c>
      <c r="L70" s="185">
        <v>21</v>
      </c>
      <c r="M70" s="185">
        <f>G70*(1+L70/100)</f>
        <v>0</v>
      </c>
      <c r="N70" s="183">
        <v>0</v>
      </c>
      <c r="O70" s="183">
        <f>ROUND(E70*N70,2)</f>
        <v>0</v>
      </c>
      <c r="P70" s="183">
        <v>0</v>
      </c>
      <c r="Q70" s="183">
        <f>ROUND(E70*P70,2)</f>
        <v>0</v>
      </c>
      <c r="R70" s="185"/>
      <c r="S70" s="185" t="s">
        <v>297</v>
      </c>
      <c r="T70" s="186" t="s">
        <v>280</v>
      </c>
      <c r="U70" s="159">
        <v>0</v>
      </c>
      <c r="V70" s="159">
        <f>ROUND(E70*U70,2)</f>
        <v>0</v>
      </c>
      <c r="W70" s="159"/>
      <c r="X70" s="159" t="s">
        <v>298</v>
      </c>
      <c r="Y70" s="159" t="s">
        <v>281</v>
      </c>
      <c r="Z70" s="148"/>
      <c r="AA70" s="148"/>
      <c r="AB70" s="148"/>
      <c r="AC70" s="148"/>
      <c r="AD70" s="148"/>
      <c r="AE70" s="148"/>
      <c r="AF70" s="148"/>
      <c r="AG70" s="148" t="s">
        <v>951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x14ac:dyDescent="0.2">
      <c r="A71" s="165" t="s">
        <v>274</v>
      </c>
      <c r="B71" s="166" t="s">
        <v>224</v>
      </c>
      <c r="C71" s="187" t="s">
        <v>225</v>
      </c>
      <c r="D71" s="167"/>
      <c r="E71" s="168"/>
      <c r="F71" s="169"/>
      <c r="G71" s="169">
        <f>SUMIF(AG72:AG109,"&lt;&gt;NOR",G72:G109)</f>
        <v>0</v>
      </c>
      <c r="H71" s="169"/>
      <c r="I71" s="169">
        <f>SUM(I72:I109)</f>
        <v>0</v>
      </c>
      <c r="J71" s="169"/>
      <c r="K71" s="169">
        <f>SUM(K72:K109)</f>
        <v>0</v>
      </c>
      <c r="L71" s="169"/>
      <c r="M71" s="169">
        <f>SUM(M72:M109)</f>
        <v>0</v>
      </c>
      <c r="N71" s="168"/>
      <c r="O71" s="168">
        <f>SUM(O72:O109)</f>
        <v>0</v>
      </c>
      <c r="P71" s="168"/>
      <c r="Q71" s="168">
        <f>SUM(Q72:Q109)</f>
        <v>0</v>
      </c>
      <c r="R71" s="169"/>
      <c r="S71" s="169"/>
      <c r="T71" s="170"/>
      <c r="U71" s="164"/>
      <c r="V71" s="164">
        <f>SUM(V72:V109)</f>
        <v>0</v>
      </c>
      <c r="W71" s="164"/>
      <c r="X71" s="164"/>
      <c r="Y71" s="164"/>
      <c r="AG71" t="s">
        <v>275</v>
      </c>
    </row>
    <row r="72" spans="1:60" outlineLevel="1" x14ac:dyDescent="0.2">
      <c r="A72" s="180">
        <v>51</v>
      </c>
      <c r="B72" s="181" t="s">
        <v>1654</v>
      </c>
      <c r="C72" s="189" t="s">
        <v>1655</v>
      </c>
      <c r="D72" s="182" t="s">
        <v>482</v>
      </c>
      <c r="E72" s="183">
        <v>2</v>
      </c>
      <c r="F72" s="184"/>
      <c r="G72" s="185">
        <f t="shared" ref="G72:G80" si="14">ROUND(E72*F72,2)</f>
        <v>0</v>
      </c>
      <c r="H72" s="184"/>
      <c r="I72" s="185">
        <f t="shared" ref="I72:I80" si="15">ROUND(E72*H72,2)</f>
        <v>0</v>
      </c>
      <c r="J72" s="184"/>
      <c r="K72" s="185">
        <f t="shared" ref="K72:K80" si="16">ROUND(E72*J72,2)</f>
        <v>0</v>
      </c>
      <c r="L72" s="185">
        <v>21</v>
      </c>
      <c r="M72" s="185">
        <f t="shared" ref="M72:M80" si="17">G72*(1+L72/100)</f>
        <v>0</v>
      </c>
      <c r="N72" s="183">
        <v>0</v>
      </c>
      <c r="O72" s="183">
        <f t="shared" ref="O72:O80" si="18">ROUND(E72*N72,2)</f>
        <v>0</v>
      </c>
      <c r="P72" s="183">
        <v>0</v>
      </c>
      <c r="Q72" s="183">
        <f t="shared" ref="Q72:Q80" si="19">ROUND(E72*P72,2)</f>
        <v>0</v>
      </c>
      <c r="R72" s="185"/>
      <c r="S72" s="185" t="s">
        <v>297</v>
      </c>
      <c r="T72" s="186" t="s">
        <v>280</v>
      </c>
      <c r="U72" s="159">
        <v>0</v>
      </c>
      <c r="V72" s="159">
        <f t="shared" ref="V72:V80" si="20">ROUND(E72*U72,2)</f>
        <v>0</v>
      </c>
      <c r="W72" s="159"/>
      <c r="X72" s="159" t="s">
        <v>298</v>
      </c>
      <c r="Y72" s="159" t="s">
        <v>281</v>
      </c>
      <c r="Z72" s="148"/>
      <c r="AA72" s="148"/>
      <c r="AB72" s="148"/>
      <c r="AC72" s="148"/>
      <c r="AD72" s="148"/>
      <c r="AE72" s="148"/>
      <c r="AF72" s="148"/>
      <c r="AG72" s="148" t="s">
        <v>1656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0">
        <v>52</v>
      </c>
      <c r="B73" s="181" t="s">
        <v>1657</v>
      </c>
      <c r="C73" s="189" t="s">
        <v>1658</v>
      </c>
      <c r="D73" s="182" t="s">
        <v>482</v>
      </c>
      <c r="E73" s="183">
        <v>2</v>
      </c>
      <c r="F73" s="184"/>
      <c r="G73" s="185">
        <f t="shared" si="14"/>
        <v>0</v>
      </c>
      <c r="H73" s="184"/>
      <c r="I73" s="185">
        <f t="shared" si="15"/>
        <v>0</v>
      </c>
      <c r="J73" s="184"/>
      <c r="K73" s="185">
        <f t="shared" si="16"/>
        <v>0</v>
      </c>
      <c r="L73" s="185">
        <v>21</v>
      </c>
      <c r="M73" s="185">
        <f t="shared" si="17"/>
        <v>0</v>
      </c>
      <c r="N73" s="183">
        <v>0</v>
      </c>
      <c r="O73" s="183">
        <f t="shared" si="18"/>
        <v>0</v>
      </c>
      <c r="P73" s="183">
        <v>0</v>
      </c>
      <c r="Q73" s="183">
        <f t="shared" si="19"/>
        <v>0</v>
      </c>
      <c r="R73" s="185"/>
      <c r="S73" s="185" t="s">
        <v>297</v>
      </c>
      <c r="T73" s="186" t="s">
        <v>280</v>
      </c>
      <c r="U73" s="159">
        <v>0</v>
      </c>
      <c r="V73" s="159">
        <f t="shared" si="20"/>
        <v>0</v>
      </c>
      <c r="W73" s="159"/>
      <c r="X73" s="159" t="s">
        <v>298</v>
      </c>
      <c r="Y73" s="159" t="s">
        <v>281</v>
      </c>
      <c r="Z73" s="148"/>
      <c r="AA73" s="148"/>
      <c r="AB73" s="148"/>
      <c r="AC73" s="148"/>
      <c r="AD73" s="148"/>
      <c r="AE73" s="148"/>
      <c r="AF73" s="148"/>
      <c r="AG73" s="148" t="s">
        <v>1656</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0">
        <v>53</v>
      </c>
      <c r="B74" s="181" t="s">
        <v>1659</v>
      </c>
      <c r="C74" s="189" t="s">
        <v>1660</v>
      </c>
      <c r="D74" s="182" t="s">
        <v>482</v>
      </c>
      <c r="E74" s="183">
        <v>2</v>
      </c>
      <c r="F74" s="184"/>
      <c r="G74" s="185">
        <f t="shared" si="14"/>
        <v>0</v>
      </c>
      <c r="H74" s="184"/>
      <c r="I74" s="185">
        <f t="shared" si="15"/>
        <v>0</v>
      </c>
      <c r="J74" s="184"/>
      <c r="K74" s="185">
        <f t="shared" si="16"/>
        <v>0</v>
      </c>
      <c r="L74" s="185">
        <v>21</v>
      </c>
      <c r="M74" s="185">
        <f t="shared" si="17"/>
        <v>0</v>
      </c>
      <c r="N74" s="183">
        <v>0</v>
      </c>
      <c r="O74" s="183">
        <f t="shared" si="18"/>
        <v>0</v>
      </c>
      <c r="P74" s="183">
        <v>0</v>
      </c>
      <c r="Q74" s="183">
        <f t="shared" si="19"/>
        <v>0</v>
      </c>
      <c r="R74" s="185"/>
      <c r="S74" s="185" t="s">
        <v>297</v>
      </c>
      <c r="T74" s="186" t="s">
        <v>280</v>
      </c>
      <c r="U74" s="159">
        <v>0</v>
      </c>
      <c r="V74" s="159">
        <f t="shared" si="20"/>
        <v>0</v>
      </c>
      <c r="W74" s="159"/>
      <c r="X74" s="159" t="s">
        <v>298</v>
      </c>
      <c r="Y74" s="159" t="s">
        <v>281</v>
      </c>
      <c r="Z74" s="148"/>
      <c r="AA74" s="148"/>
      <c r="AB74" s="148"/>
      <c r="AC74" s="148"/>
      <c r="AD74" s="148"/>
      <c r="AE74" s="148"/>
      <c r="AF74" s="148"/>
      <c r="AG74" s="148" t="s">
        <v>1656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0">
        <v>54</v>
      </c>
      <c r="B75" s="181" t="s">
        <v>1661</v>
      </c>
      <c r="C75" s="189" t="s">
        <v>1662</v>
      </c>
      <c r="D75" s="182" t="s">
        <v>482</v>
      </c>
      <c r="E75" s="183">
        <v>2</v>
      </c>
      <c r="F75" s="184"/>
      <c r="G75" s="185">
        <f t="shared" si="14"/>
        <v>0</v>
      </c>
      <c r="H75" s="184"/>
      <c r="I75" s="185">
        <f t="shared" si="15"/>
        <v>0</v>
      </c>
      <c r="J75" s="184"/>
      <c r="K75" s="185">
        <f t="shared" si="16"/>
        <v>0</v>
      </c>
      <c r="L75" s="185">
        <v>21</v>
      </c>
      <c r="M75" s="185">
        <f t="shared" si="17"/>
        <v>0</v>
      </c>
      <c r="N75" s="183">
        <v>0</v>
      </c>
      <c r="O75" s="183">
        <f t="shared" si="18"/>
        <v>0</v>
      </c>
      <c r="P75" s="183">
        <v>0</v>
      </c>
      <c r="Q75" s="183">
        <f t="shared" si="19"/>
        <v>0</v>
      </c>
      <c r="R75" s="185"/>
      <c r="S75" s="185" t="s">
        <v>297</v>
      </c>
      <c r="T75" s="186" t="s">
        <v>280</v>
      </c>
      <c r="U75" s="159">
        <v>0</v>
      </c>
      <c r="V75" s="159">
        <f t="shared" si="20"/>
        <v>0</v>
      </c>
      <c r="W75" s="159"/>
      <c r="X75" s="159" t="s">
        <v>298</v>
      </c>
      <c r="Y75" s="159" t="s">
        <v>281</v>
      </c>
      <c r="Z75" s="148"/>
      <c r="AA75" s="148"/>
      <c r="AB75" s="148"/>
      <c r="AC75" s="148"/>
      <c r="AD75" s="148"/>
      <c r="AE75" s="148"/>
      <c r="AF75" s="148"/>
      <c r="AG75" s="148" t="s">
        <v>1656</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0">
        <v>55</v>
      </c>
      <c r="B76" s="181" t="s">
        <v>1663</v>
      </c>
      <c r="C76" s="189" t="s">
        <v>1664</v>
      </c>
      <c r="D76" s="182" t="s">
        <v>1003</v>
      </c>
      <c r="E76" s="183">
        <v>8</v>
      </c>
      <c r="F76" s="184"/>
      <c r="G76" s="185">
        <f t="shared" si="14"/>
        <v>0</v>
      </c>
      <c r="H76" s="184"/>
      <c r="I76" s="185">
        <f t="shared" si="15"/>
        <v>0</v>
      </c>
      <c r="J76" s="184"/>
      <c r="K76" s="185">
        <f t="shared" si="16"/>
        <v>0</v>
      </c>
      <c r="L76" s="185">
        <v>21</v>
      </c>
      <c r="M76" s="185">
        <f t="shared" si="17"/>
        <v>0</v>
      </c>
      <c r="N76" s="183">
        <v>0</v>
      </c>
      <c r="O76" s="183">
        <f t="shared" si="18"/>
        <v>0</v>
      </c>
      <c r="P76" s="183">
        <v>0</v>
      </c>
      <c r="Q76" s="183">
        <f t="shared" si="19"/>
        <v>0</v>
      </c>
      <c r="R76" s="185"/>
      <c r="S76" s="185" t="s">
        <v>297</v>
      </c>
      <c r="T76" s="186" t="s">
        <v>280</v>
      </c>
      <c r="U76" s="159">
        <v>0</v>
      </c>
      <c r="V76" s="159">
        <f t="shared" si="20"/>
        <v>0</v>
      </c>
      <c r="W76" s="159"/>
      <c r="X76" s="159" t="s">
        <v>298</v>
      </c>
      <c r="Y76" s="159" t="s">
        <v>281</v>
      </c>
      <c r="Z76" s="148"/>
      <c r="AA76" s="148"/>
      <c r="AB76" s="148"/>
      <c r="AC76" s="148"/>
      <c r="AD76" s="148"/>
      <c r="AE76" s="148"/>
      <c r="AF76" s="148"/>
      <c r="AG76" s="148" t="s">
        <v>1656</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0">
        <v>56</v>
      </c>
      <c r="B77" s="181" t="s">
        <v>1665</v>
      </c>
      <c r="C77" s="189" t="s">
        <v>1666</v>
      </c>
      <c r="D77" s="182" t="s">
        <v>1003</v>
      </c>
      <c r="E77" s="183">
        <v>8</v>
      </c>
      <c r="F77" s="184"/>
      <c r="G77" s="185">
        <f t="shared" si="14"/>
        <v>0</v>
      </c>
      <c r="H77" s="184"/>
      <c r="I77" s="185">
        <f t="shared" si="15"/>
        <v>0</v>
      </c>
      <c r="J77" s="184"/>
      <c r="K77" s="185">
        <f t="shared" si="16"/>
        <v>0</v>
      </c>
      <c r="L77" s="185">
        <v>21</v>
      </c>
      <c r="M77" s="185">
        <f t="shared" si="17"/>
        <v>0</v>
      </c>
      <c r="N77" s="183">
        <v>0</v>
      </c>
      <c r="O77" s="183">
        <f t="shared" si="18"/>
        <v>0</v>
      </c>
      <c r="P77" s="183">
        <v>0</v>
      </c>
      <c r="Q77" s="183">
        <f t="shared" si="19"/>
        <v>0</v>
      </c>
      <c r="R77" s="185"/>
      <c r="S77" s="185" t="s">
        <v>297</v>
      </c>
      <c r="T77" s="186" t="s">
        <v>280</v>
      </c>
      <c r="U77" s="159">
        <v>0</v>
      </c>
      <c r="V77" s="159">
        <f t="shared" si="20"/>
        <v>0</v>
      </c>
      <c r="W77" s="159"/>
      <c r="X77" s="159" t="s">
        <v>298</v>
      </c>
      <c r="Y77" s="159" t="s">
        <v>281</v>
      </c>
      <c r="Z77" s="148"/>
      <c r="AA77" s="148"/>
      <c r="AB77" s="148"/>
      <c r="AC77" s="148"/>
      <c r="AD77" s="148"/>
      <c r="AE77" s="148"/>
      <c r="AF77" s="148"/>
      <c r="AG77" s="148" t="s">
        <v>1656</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0">
        <v>57</v>
      </c>
      <c r="B78" s="181" t="s">
        <v>1667</v>
      </c>
      <c r="C78" s="189" t="s">
        <v>1668</v>
      </c>
      <c r="D78" s="182" t="s">
        <v>482</v>
      </c>
      <c r="E78" s="183">
        <v>2</v>
      </c>
      <c r="F78" s="184"/>
      <c r="G78" s="185">
        <f t="shared" si="14"/>
        <v>0</v>
      </c>
      <c r="H78" s="184"/>
      <c r="I78" s="185">
        <f t="shared" si="15"/>
        <v>0</v>
      </c>
      <c r="J78" s="184"/>
      <c r="K78" s="185">
        <f t="shared" si="16"/>
        <v>0</v>
      </c>
      <c r="L78" s="185">
        <v>21</v>
      </c>
      <c r="M78" s="185">
        <f t="shared" si="17"/>
        <v>0</v>
      </c>
      <c r="N78" s="183">
        <v>0</v>
      </c>
      <c r="O78" s="183">
        <f t="shared" si="18"/>
        <v>0</v>
      </c>
      <c r="P78" s="183">
        <v>0</v>
      </c>
      <c r="Q78" s="183">
        <f t="shared" si="19"/>
        <v>0</v>
      </c>
      <c r="R78" s="185"/>
      <c r="S78" s="185" t="s">
        <v>297</v>
      </c>
      <c r="T78" s="186" t="s">
        <v>280</v>
      </c>
      <c r="U78" s="159">
        <v>0</v>
      </c>
      <c r="V78" s="159">
        <f t="shared" si="20"/>
        <v>0</v>
      </c>
      <c r="W78" s="159"/>
      <c r="X78" s="159" t="s">
        <v>298</v>
      </c>
      <c r="Y78" s="159" t="s">
        <v>281</v>
      </c>
      <c r="Z78" s="148"/>
      <c r="AA78" s="148"/>
      <c r="AB78" s="148"/>
      <c r="AC78" s="148"/>
      <c r="AD78" s="148"/>
      <c r="AE78" s="148"/>
      <c r="AF78" s="148"/>
      <c r="AG78" s="148" t="s">
        <v>1656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0">
        <v>58</v>
      </c>
      <c r="B79" s="181" t="s">
        <v>1669</v>
      </c>
      <c r="C79" s="189" t="s">
        <v>1670</v>
      </c>
      <c r="D79" s="182" t="s">
        <v>482</v>
      </c>
      <c r="E79" s="183">
        <v>2</v>
      </c>
      <c r="F79" s="184"/>
      <c r="G79" s="185">
        <f t="shared" si="14"/>
        <v>0</v>
      </c>
      <c r="H79" s="184"/>
      <c r="I79" s="185">
        <f t="shared" si="15"/>
        <v>0</v>
      </c>
      <c r="J79" s="184"/>
      <c r="K79" s="185">
        <f t="shared" si="16"/>
        <v>0</v>
      </c>
      <c r="L79" s="185">
        <v>21</v>
      </c>
      <c r="M79" s="185">
        <f t="shared" si="17"/>
        <v>0</v>
      </c>
      <c r="N79" s="183">
        <v>0</v>
      </c>
      <c r="O79" s="183">
        <f t="shared" si="18"/>
        <v>0</v>
      </c>
      <c r="P79" s="183">
        <v>0</v>
      </c>
      <c r="Q79" s="183">
        <f t="shared" si="19"/>
        <v>0</v>
      </c>
      <c r="R79" s="185"/>
      <c r="S79" s="185" t="s">
        <v>297</v>
      </c>
      <c r="T79" s="186" t="s">
        <v>280</v>
      </c>
      <c r="U79" s="159">
        <v>0</v>
      </c>
      <c r="V79" s="159">
        <f t="shared" si="20"/>
        <v>0</v>
      </c>
      <c r="W79" s="159"/>
      <c r="X79" s="159" t="s">
        <v>298</v>
      </c>
      <c r="Y79" s="159" t="s">
        <v>281</v>
      </c>
      <c r="Z79" s="148"/>
      <c r="AA79" s="148"/>
      <c r="AB79" s="148"/>
      <c r="AC79" s="148"/>
      <c r="AD79" s="148"/>
      <c r="AE79" s="148"/>
      <c r="AF79" s="148"/>
      <c r="AG79" s="148" t="s">
        <v>1656</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2">
        <v>59</v>
      </c>
      <c r="B80" s="173" t="s">
        <v>1671</v>
      </c>
      <c r="C80" s="188" t="s">
        <v>1672</v>
      </c>
      <c r="D80" s="174" t="s">
        <v>482</v>
      </c>
      <c r="E80" s="175">
        <v>18</v>
      </c>
      <c r="F80" s="176"/>
      <c r="G80" s="177">
        <f t="shared" si="14"/>
        <v>0</v>
      </c>
      <c r="H80" s="176"/>
      <c r="I80" s="177">
        <f t="shared" si="15"/>
        <v>0</v>
      </c>
      <c r="J80" s="176"/>
      <c r="K80" s="177">
        <f t="shared" si="16"/>
        <v>0</v>
      </c>
      <c r="L80" s="177">
        <v>21</v>
      </c>
      <c r="M80" s="177">
        <f t="shared" si="17"/>
        <v>0</v>
      </c>
      <c r="N80" s="175">
        <v>0</v>
      </c>
      <c r="O80" s="175">
        <f t="shared" si="18"/>
        <v>0</v>
      </c>
      <c r="P80" s="175">
        <v>0</v>
      </c>
      <c r="Q80" s="175">
        <f t="shared" si="19"/>
        <v>0</v>
      </c>
      <c r="R80" s="177"/>
      <c r="S80" s="177" t="s">
        <v>297</v>
      </c>
      <c r="T80" s="178" t="s">
        <v>280</v>
      </c>
      <c r="U80" s="159">
        <v>0</v>
      </c>
      <c r="V80" s="159">
        <f t="shared" si="20"/>
        <v>0</v>
      </c>
      <c r="W80" s="159"/>
      <c r="X80" s="159" t="s">
        <v>298</v>
      </c>
      <c r="Y80" s="159" t="s">
        <v>281</v>
      </c>
      <c r="Z80" s="148"/>
      <c r="AA80" s="148"/>
      <c r="AB80" s="148"/>
      <c r="AC80" s="148"/>
      <c r="AD80" s="148"/>
      <c r="AE80" s="148"/>
      <c r="AF80" s="148"/>
      <c r="AG80" s="148" t="s">
        <v>1656</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59" t="s">
        <v>1571</v>
      </c>
      <c r="D81" s="260"/>
      <c r="E81" s="260"/>
      <c r="F81" s="260"/>
      <c r="G81" s="260"/>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284</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0">
        <v>60</v>
      </c>
      <c r="B82" s="181" t="s">
        <v>1673</v>
      </c>
      <c r="C82" s="189" t="s">
        <v>1674</v>
      </c>
      <c r="D82" s="182" t="s">
        <v>482</v>
      </c>
      <c r="E82" s="183">
        <v>18</v>
      </c>
      <c r="F82" s="184"/>
      <c r="G82" s="185">
        <f>ROUND(E82*F82,2)</f>
        <v>0</v>
      </c>
      <c r="H82" s="184"/>
      <c r="I82" s="185">
        <f>ROUND(E82*H82,2)</f>
        <v>0</v>
      </c>
      <c r="J82" s="184"/>
      <c r="K82" s="185">
        <f>ROUND(E82*J82,2)</f>
        <v>0</v>
      </c>
      <c r="L82" s="185">
        <v>21</v>
      </c>
      <c r="M82" s="185">
        <f>G82*(1+L82/100)</f>
        <v>0</v>
      </c>
      <c r="N82" s="183">
        <v>0</v>
      </c>
      <c r="O82" s="183">
        <f>ROUND(E82*N82,2)</f>
        <v>0</v>
      </c>
      <c r="P82" s="183">
        <v>0</v>
      </c>
      <c r="Q82" s="183">
        <f>ROUND(E82*P82,2)</f>
        <v>0</v>
      </c>
      <c r="R82" s="185"/>
      <c r="S82" s="185" t="s">
        <v>297</v>
      </c>
      <c r="T82" s="186" t="s">
        <v>280</v>
      </c>
      <c r="U82" s="159">
        <v>0</v>
      </c>
      <c r="V82" s="159">
        <f>ROUND(E82*U82,2)</f>
        <v>0</v>
      </c>
      <c r="W82" s="159"/>
      <c r="X82" s="159" t="s">
        <v>298</v>
      </c>
      <c r="Y82" s="159" t="s">
        <v>281</v>
      </c>
      <c r="Z82" s="148"/>
      <c r="AA82" s="148"/>
      <c r="AB82" s="148"/>
      <c r="AC82" s="148"/>
      <c r="AD82" s="148"/>
      <c r="AE82" s="148"/>
      <c r="AF82" s="148"/>
      <c r="AG82" s="148" t="s">
        <v>1656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0">
        <v>61</v>
      </c>
      <c r="B83" s="181" t="s">
        <v>1675</v>
      </c>
      <c r="C83" s="189" t="s">
        <v>1676</v>
      </c>
      <c r="D83" s="182" t="s">
        <v>1003</v>
      </c>
      <c r="E83" s="183">
        <v>18</v>
      </c>
      <c r="F83" s="184"/>
      <c r="G83" s="185">
        <f>ROUND(E83*F83,2)</f>
        <v>0</v>
      </c>
      <c r="H83" s="184"/>
      <c r="I83" s="185">
        <f>ROUND(E83*H83,2)</f>
        <v>0</v>
      </c>
      <c r="J83" s="184"/>
      <c r="K83" s="185">
        <f>ROUND(E83*J83,2)</f>
        <v>0</v>
      </c>
      <c r="L83" s="185">
        <v>21</v>
      </c>
      <c r="M83" s="185">
        <f>G83*(1+L83/100)</f>
        <v>0</v>
      </c>
      <c r="N83" s="183">
        <v>0</v>
      </c>
      <c r="O83" s="183">
        <f>ROUND(E83*N83,2)</f>
        <v>0</v>
      </c>
      <c r="P83" s="183">
        <v>0</v>
      </c>
      <c r="Q83" s="183">
        <f>ROUND(E83*P83,2)</f>
        <v>0</v>
      </c>
      <c r="R83" s="185"/>
      <c r="S83" s="185" t="s">
        <v>297</v>
      </c>
      <c r="T83" s="186" t="s">
        <v>280</v>
      </c>
      <c r="U83" s="159">
        <v>0</v>
      </c>
      <c r="V83" s="159">
        <f>ROUND(E83*U83,2)</f>
        <v>0</v>
      </c>
      <c r="W83" s="159"/>
      <c r="X83" s="159" t="s">
        <v>298</v>
      </c>
      <c r="Y83" s="159" t="s">
        <v>281</v>
      </c>
      <c r="Z83" s="148"/>
      <c r="AA83" s="148"/>
      <c r="AB83" s="148"/>
      <c r="AC83" s="148"/>
      <c r="AD83" s="148"/>
      <c r="AE83" s="148"/>
      <c r="AF83" s="148"/>
      <c r="AG83" s="148" t="s">
        <v>1656</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1" x14ac:dyDescent="0.2">
      <c r="A84" s="172">
        <v>62</v>
      </c>
      <c r="B84" s="173" t="s">
        <v>1677</v>
      </c>
      <c r="C84" s="188" t="s">
        <v>1678</v>
      </c>
      <c r="D84" s="174" t="s">
        <v>482</v>
      </c>
      <c r="E84" s="175">
        <v>15</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c r="S84" s="177" t="s">
        <v>297</v>
      </c>
      <c r="T84" s="178" t="s">
        <v>280</v>
      </c>
      <c r="U84" s="159">
        <v>0</v>
      </c>
      <c r="V84" s="159">
        <f>ROUND(E84*U84,2)</f>
        <v>0</v>
      </c>
      <c r="W84" s="159"/>
      <c r="X84" s="159" t="s">
        <v>298</v>
      </c>
      <c r="Y84" s="159" t="s">
        <v>281</v>
      </c>
      <c r="Z84" s="148"/>
      <c r="AA84" s="148"/>
      <c r="AB84" s="148"/>
      <c r="AC84" s="148"/>
      <c r="AD84" s="148"/>
      <c r="AE84" s="148"/>
      <c r="AF84" s="148"/>
      <c r="AG84" s="148" t="s">
        <v>1656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59" t="s">
        <v>1571</v>
      </c>
      <c r="D85" s="260"/>
      <c r="E85" s="260"/>
      <c r="F85" s="260"/>
      <c r="G85" s="260"/>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284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0">
        <v>63</v>
      </c>
      <c r="B86" s="181" t="s">
        <v>1679</v>
      </c>
      <c r="C86" s="189" t="s">
        <v>1680</v>
      </c>
      <c r="D86" s="182" t="s">
        <v>482</v>
      </c>
      <c r="E86" s="183">
        <v>15</v>
      </c>
      <c r="F86" s="184"/>
      <c r="G86" s="185">
        <f>ROUND(E86*F86,2)</f>
        <v>0</v>
      </c>
      <c r="H86" s="184"/>
      <c r="I86" s="185">
        <f>ROUND(E86*H86,2)</f>
        <v>0</v>
      </c>
      <c r="J86" s="184"/>
      <c r="K86" s="185">
        <f>ROUND(E86*J86,2)</f>
        <v>0</v>
      </c>
      <c r="L86" s="185">
        <v>21</v>
      </c>
      <c r="M86" s="185">
        <f>G86*(1+L86/100)</f>
        <v>0</v>
      </c>
      <c r="N86" s="183">
        <v>0</v>
      </c>
      <c r="O86" s="183">
        <f>ROUND(E86*N86,2)</f>
        <v>0</v>
      </c>
      <c r="P86" s="183">
        <v>0</v>
      </c>
      <c r="Q86" s="183">
        <f>ROUND(E86*P86,2)</f>
        <v>0</v>
      </c>
      <c r="R86" s="185"/>
      <c r="S86" s="185" t="s">
        <v>297</v>
      </c>
      <c r="T86" s="186" t="s">
        <v>280</v>
      </c>
      <c r="U86" s="159">
        <v>0</v>
      </c>
      <c r="V86" s="159">
        <f>ROUND(E86*U86,2)</f>
        <v>0</v>
      </c>
      <c r="W86" s="159"/>
      <c r="X86" s="159" t="s">
        <v>298</v>
      </c>
      <c r="Y86" s="159" t="s">
        <v>281</v>
      </c>
      <c r="Z86" s="148"/>
      <c r="AA86" s="148"/>
      <c r="AB86" s="148"/>
      <c r="AC86" s="148"/>
      <c r="AD86" s="148"/>
      <c r="AE86" s="148"/>
      <c r="AF86" s="148"/>
      <c r="AG86" s="148" t="s">
        <v>1656</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0">
        <v>64</v>
      </c>
      <c r="B87" s="181" t="s">
        <v>1681</v>
      </c>
      <c r="C87" s="189" t="s">
        <v>1682</v>
      </c>
      <c r="D87" s="182" t="s">
        <v>1003</v>
      </c>
      <c r="E87" s="183">
        <v>15</v>
      </c>
      <c r="F87" s="184"/>
      <c r="G87" s="185">
        <f>ROUND(E87*F87,2)</f>
        <v>0</v>
      </c>
      <c r="H87" s="184"/>
      <c r="I87" s="185">
        <f>ROUND(E87*H87,2)</f>
        <v>0</v>
      </c>
      <c r="J87" s="184"/>
      <c r="K87" s="185">
        <f>ROUND(E87*J87,2)</f>
        <v>0</v>
      </c>
      <c r="L87" s="185">
        <v>21</v>
      </c>
      <c r="M87" s="185">
        <f>G87*(1+L87/100)</f>
        <v>0</v>
      </c>
      <c r="N87" s="183">
        <v>0</v>
      </c>
      <c r="O87" s="183">
        <f>ROUND(E87*N87,2)</f>
        <v>0</v>
      </c>
      <c r="P87" s="183">
        <v>0</v>
      </c>
      <c r="Q87" s="183">
        <f>ROUND(E87*P87,2)</f>
        <v>0</v>
      </c>
      <c r="R87" s="185"/>
      <c r="S87" s="185" t="s">
        <v>297</v>
      </c>
      <c r="T87" s="186" t="s">
        <v>280</v>
      </c>
      <c r="U87" s="159">
        <v>0</v>
      </c>
      <c r="V87" s="159">
        <f>ROUND(E87*U87,2)</f>
        <v>0</v>
      </c>
      <c r="W87" s="159"/>
      <c r="X87" s="159" t="s">
        <v>298</v>
      </c>
      <c r="Y87" s="159" t="s">
        <v>281</v>
      </c>
      <c r="Z87" s="148"/>
      <c r="AA87" s="148"/>
      <c r="AB87" s="148"/>
      <c r="AC87" s="148"/>
      <c r="AD87" s="148"/>
      <c r="AE87" s="148"/>
      <c r="AF87" s="148"/>
      <c r="AG87" s="148" t="s">
        <v>1656</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80">
        <v>65</v>
      </c>
      <c r="B88" s="181" t="s">
        <v>1683</v>
      </c>
      <c r="C88" s="189" t="s">
        <v>1684</v>
      </c>
      <c r="D88" s="182" t="s">
        <v>482</v>
      </c>
      <c r="E88" s="183">
        <v>7</v>
      </c>
      <c r="F88" s="184"/>
      <c r="G88" s="185">
        <f>ROUND(E88*F88,2)</f>
        <v>0</v>
      </c>
      <c r="H88" s="184"/>
      <c r="I88" s="185">
        <f>ROUND(E88*H88,2)</f>
        <v>0</v>
      </c>
      <c r="J88" s="184"/>
      <c r="K88" s="185">
        <f>ROUND(E88*J88,2)</f>
        <v>0</v>
      </c>
      <c r="L88" s="185">
        <v>21</v>
      </c>
      <c r="M88" s="185">
        <f>G88*(1+L88/100)</f>
        <v>0</v>
      </c>
      <c r="N88" s="183">
        <v>0</v>
      </c>
      <c r="O88" s="183">
        <f>ROUND(E88*N88,2)</f>
        <v>0</v>
      </c>
      <c r="P88" s="183">
        <v>0</v>
      </c>
      <c r="Q88" s="183">
        <f>ROUND(E88*P88,2)</f>
        <v>0</v>
      </c>
      <c r="R88" s="185"/>
      <c r="S88" s="185" t="s">
        <v>297</v>
      </c>
      <c r="T88" s="186" t="s">
        <v>280</v>
      </c>
      <c r="U88" s="159">
        <v>0</v>
      </c>
      <c r="V88" s="159">
        <f>ROUND(E88*U88,2)</f>
        <v>0</v>
      </c>
      <c r="W88" s="159"/>
      <c r="X88" s="159" t="s">
        <v>298</v>
      </c>
      <c r="Y88" s="159" t="s">
        <v>281</v>
      </c>
      <c r="Z88" s="148"/>
      <c r="AA88" s="148"/>
      <c r="AB88" s="148"/>
      <c r="AC88" s="148"/>
      <c r="AD88" s="148"/>
      <c r="AE88" s="148"/>
      <c r="AF88" s="148"/>
      <c r="AG88" s="148" t="s">
        <v>1656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0">
        <v>66</v>
      </c>
      <c r="B89" s="181" t="s">
        <v>1685</v>
      </c>
      <c r="C89" s="189" t="s">
        <v>1686</v>
      </c>
      <c r="D89" s="182" t="s">
        <v>482</v>
      </c>
      <c r="E89" s="183">
        <v>7</v>
      </c>
      <c r="F89" s="184"/>
      <c r="G89" s="185">
        <f>ROUND(E89*F89,2)</f>
        <v>0</v>
      </c>
      <c r="H89" s="184"/>
      <c r="I89" s="185">
        <f>ROUND(E89*H89,2)</f>
        <v>0</v>
      </c>
      <c r="J89" s="184"/>
      <c r="K89" s="185">
        <f>ROUND(E89*J89,2)</f>
        <v>0</v>
      </c>
      <c r="L89" s="185">
        <v>21</v>
      </c>
      <c r="M89" s="185">
        <f>G89*(1+L89/100)</f>
        <v>0</v>
      </c>
      <c r="N89" s="183">
        <v>0</v>
      </c>
      <c r="O89" s="183">
        <f>ROUND(E89*N89,2)</f>
        <v>0</v>
      </c>
      <c r="P89" s="183">
        <v>0</v>
      </c>
      <c r="Q89" s="183">
        <f>ROUND(E89*P89,2)</f>
        <v>0</v>
      </c>
      <c r="R89" s="185"/>
      <c r="S89" s="185" t="s">
        <v>297</v>
      </c>
      <c r="T89" s="186" t="s">
        <v>280</v>
      </c>
      <c r="U89" s="159">
        <v>0</v>
      </c>
      <c r="V89" s="159">
        <f>ROUND(E89*U89,2)</f>
        <v>0</v>
      </c>
      <c r="W89" s="159"/>
      <c r="X89" s="159" t="s">
        <v>298</v>
      </c>
      <c r="Y89" s="159" t="s">
        <v>281</v>
      </c>
      <c r="Z89" s="148"/>
      <c r="AA89" s="148"/>
      <c r="AB89" s="148"/>
      <c r="AC89" s="148"/>
      <c r="AD89" s="148"/>
      <c r="AE89" s="148"/>
      <c r="AF89" s="148"/>
      <c r="AG89" s="148" t="s">
        <v>1656</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67</v>
      </c>
      <c r="B90" s="173" t="s">
        <v>1687</v>
      </c>
      <c r="C90" s="188" t="s">
        <v>1688</v>
      </c>
      <c r="D90" s="174" t="s">
        <v>482</v>
      </c>
      <c r="E90" s="175">
        <v>8</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c r="S90" s="177" t="s">
        <v>297</v>
      </c>
      <c r="T90" s="178" t="s">
        <v>280</v>
      </c>
      <c r="U90" s="159">
        <v>0</v>
      </c>
      <c r="V90" s="159">
        <f>ROUND(E90*U90,2)</f>
        <v>0</v>
      </c>
      <c r="W90" s="159"/>
      <c r="X90" s="159" t="s">
        <v>298</v>
      </c>
      <c r="Y90" s="159" t="s">
        <v>281</v>
      </c>
      <c r="Z90" s="148"/>
      <c r="AA90" s="148"/>
      <c r="AB90" s="148"/>
      <c r="AC90" s="148"/>
      <c r="AD90" s="148"/>
      <c r="AE90" s="148"/>
      <c r="AF90" s="148"/>
      <c r="AG90" s="148" t="s">
        <v>1656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59" t="s">
        <v>1571</v>
      </c>
      <c r="D91" s="260"/>
      <c r="E91" s="260"/>
      <c r="F91" s="260"/>
      <c r="G91" s="260"/>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284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80">
        <v>68</v>
      </c>
      <c r="B92" s="181" t="s">
        <v>1689</v>
      </c>
      <c r="C92" s="189" t="s">
        <v>1690</v>
      </c>
      <c r="D92" s="182" t="s">
        <v>482</v>
      </c>
      <c r="E92" s="183">
        <v>8</v>
      </c>
      <c r="F92" s="184"/>
      <c r="G92" s="185">
        <f>ROUND(E92*F92,2)</f>
        <v>0</v>
      </c>
      <c r="H92" s="184"/>
      <c r="I92" s="185">
        <f>ROUND(E92*H92,2)</f>
        <v>0</v>
      </c>
      <c r="J92" s="184"/>
      <c r="K92" s="185">
        <f>ROUND(E92*J92,2)</f>
        <v>0</v>
      </c>
      <c r="L92" s="185">
        <v>21</v>
      </c>
      <c r="M92" s="185">
        <f>G92*(1+L92/100)</f>
        <v>0</v>
      </c>
      <c r="N92" s="183">
        <v>0</v>
      </c>
      <c r="O92" s="183">
        <f>ROUND(E92*N92,2)</f>
        <v>0</v>
      </c>
      <c r="P92" s="183">
        <v>0</v>
      </c>
      <c r="Q92" s="183">
        <f>ROUND(E92*P92,2)</f>
        <v>0</v>
      </c>
      <c r="R92" s="185"/>
      <c r="S92" s="185" t="s">
        <v>297</v>
      </c>
      <c r="T92" s="186" t="s">
        <v>280</v>
      </c>
      <c r="U92" s="159">
        <v>0</v>
      </c>
      <c r="V92" s="159">
        <f>ROUND(E92*U92,2)</f>
        <v>0</v>
      </c>
      <c r="W92" s="159"/>
      <c r="X92" s="159" t="s">
        <v>298</v>
      </c>
      <c r="Y92" s="159" t="s">
        <v>281</v>
      </c>
      <c r="Z92" s="148"/>
      <c r="AA92" s="148"/>
      <c r="AB92" s="148"/>
      <c r="AC92" s="148"/>
      <c r="AD92" s="148"/>
      <c r="AE92" s="148"/>
      <c r="AF92" s="148"/>
      <c r="AG92" s="148" t="s">
        <v>1656</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0">
        <v>69</v>
      </c>
      <c r="B93" s="181" t="s">
        <v>1691</v>
      </c>
      <c r="C93" s="189" t="s">
        <v>1692</v>
      </c>
      <c r="D93" s="182" t="s">
        <v>482</v>
      </c>
      <c r="E93" s="183">
        <v>8</v>
      </c>
      <c r="F93" s="184"/>
      <c r="G93" s="185">
        <f>ROUND(E93*F93,2)</f>
        <v>0</v>
      </c>
      <c r="H93" s="184"/>
      <c r="I93" s="185">
        <f>ROUND(E93*H93,2)</f>
        <v>0</v>
      </c>
      <c r="J93" s="184"/>
      <c r="K93" s="185">
        <f>ROUND(E93*J93,2)</f>
        <v>0</v>
      </c>
      <c r="L93" s="185">
        <v>21</v>
      </c>
      <c r="M93" s="185">
        <f>G93*(1+L93/100)</f>
        <v>0</v>
      </c>
      <c r="N93" s="183">
        <v>0</v>
      </c>
      <c r="O93" s="183">
        <f>ROUND(E93*N93,2)</f>
        <v>0</v>
      </c>
      <c r="P93" s="183">
        <v>0</v>
      </c>
      <c r="Q93" s="183">
        <f>ROUND(E93*P93,2)</f>
        <v>0</v>
      </c>
      <c r="R93" s="185"/>
      <c r="S93" s="185" t="s">
        <v>297</v>
      </c>
      <c r="T93" s="186" t="s">
        <v>280</v>
      </c>
      <c r="U93" s="159">
        <v>0</v>
      </c>
      <c r="V93" s="159">
        <f>ROUND(E93*U93,2)</f>
        <v>0</v>
      </c>
      <c r="W93" s="159"/>
      <c r="X93" s="159" t="s">
        <v>298</v>
      </c>
      <c r="Y93" s="159" t="s">
        <v>281</v>
      </c>
      <c r="Z93" s="148"/>
      <c r="AA93" s="148"/>
      <c r="AB93" s="148"/>
      <c r="AC93" s="148"/>
      <c r="AD93" s="148"/>
      <c r="AE93" s="148"/>
      <c r="AF93" s="148"/>
      <c r="AG93" s="148" t="s">
        <v>1656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80">
        <v>70</v>
      </c>
      <c r="B94" s="181" t="s">
        <v>1693</v>
      </c>
      <c r="C94" s="189" t="s">
        <v>1694</v>
      </c>
      <c r="D94" s="182" t="s">
        <v>1003</v>
      </c>
      <c r="E94" s="183">
        <v>1</v>
      </c>
      <c r="F94" s="184"/>
      <c r="G94" s="185">
        <f>ROUND(E94*F94,2)</f>
        <v>0</v>
      </c>
      <c r="H94" s="184"/>
      <c r="I94" s="185">
        <f>ROUND(E94*H94,2)</f>
        <v>0</v>
      </c>
      <c r="J94" s="184"/>
      <c r="K94" s="185">
        <f>ROUND(E94*J94,2)</f>
        <v>0</v>
      </c>
      <c r="L94" s="185">
        <v>21</v>
      </c>
      <c r="M94" s="185">
        <f>G94*(1+L94/100)</f>
        <v>0</v>
      </c>
      <c r="N94" s="183">
        <v>0</v>
      </c>
      <c r="O94" s="183">
        <f>ROUND(E94*N94,2)</f>
        <v>0</v>
      </c>
      <c r="P94" s="183">
        <v>0</v>
      </c>
      <c r="Q94" s="183">
        <f>ROUND(E94*P94,2)</f>
        <v>0</v>
      </c>
      <c r="R94" s="185"/>
      <c r="S94" s="185" t="s">
        <v>297</v>
      </c>
      <c r="T94" s="186" t="s">
        <v>280</v>
      </c>
      <c r="U94" s="159">
        <v>0</v>
      </c>
      <c r="V94" s="159">
        <f>ROUND(E94*U94,2)</f>
        <v>0</v>
      </c>
      <c r="W94" s="159"/>
      <c r="X94" s="159" t="s">
        <v>298</v>
      </c>
      <c r="Y94" s="159" t="s">
        <v>281</v>
      </c>
      <c r="Z94" s="148"/>
      <c r="AA94" s="148"/>
      <c r="AB94" s="148"/>
      <c r="AC94" s="148"/>
      <c r="AD94" s="148"/>
      <c r="AE94" s="148"/>
      <c r="AF94" s="148"/>
      <c r="AG94" s="148" t="s">
        <v>1656</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80">
        <v>71</v>
      </c>
      <c r="B95" s="181" t="s">
        <v>1695</v>
      </c>
      <c r="C95" s="189" t="s">
        <v>1696</v>
      </c>
      <c r="D95" s="182" t="s">
        <v>482</v>
      </c>
      <c r="E95" s="183">
        <v>8</v>
      </c>
      <c r="F95" s="184"/>
      <c r="G95" s="185">
        <f>ROUND(E95*F95,2)</f>
        <v>0</v>
      </c>
      <c r="H95" s="184"/>
      <c r="I95" s="185">
        <f>ROUND(E95*H95,2)</f>
        <v>0</v>
      </c>
      <c r="J95" s="184"/>
      <c r="K95" s="185">
        <f>ROUND(E95*J95,2)</f>
        <v>0</v>
      </c>
      <c r="L95" s="185">
        <v>21</v>
      </c>
      <c r="M95" s="185">
        <f>G95*(1+L95/100)</f>
        <v>0</v>
      </c>
      <c r="N95" s="183">
        <v>0</v>
      </c>
      <c r="O95" s="183">
        <f>ROUND(E95*N95,2)</f>
        <v>0</v>
      </c>
      <c r="P95" s="183">
        <v>0</v>
      </c>
      <c r="Q95" s="183">
        <f>ROUND(E95*P95,2)</f>
        <v>0</v>
      </c>
      <c r="R95" s="185"/>
      <c r="S95" s="185" t="s">
        <v>297</v>
      </c>
      <c r="T95" s="186" t="s">
        <v>280</v>
      </c>
      <c r="U95" s="159">
        <v>0</v>
      </c>
      <c r="V95" s="159">
        <f>ROUND(E95*U95,2)</f>
        <v>0</v>
      </c>
      <c r="W95" s="159"/>
      <c r="X95" s="159" t="s">
        <v>298</v>
      </c>
      <c r="Y95" s="159" t="s">
        <v>281</v>
      </c>
      <c r="Z95" s="148"/>
      <c r="AA95" s="148"/>
      <c r="AB95" s="148"/>
      <c r="AC95" s="148"/>
      <c r="AD95" s="148"/>
      <c r="AE95" s="148"/>
      <c r="AF95" s="148"/>
      <c r="AG95" s="148" t="s">
        <v>1656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72</v>
      </c>
      <c r="B96" s="173" t="s">
        <v>1697</v>
      </c>
      <c r="C96" s="188" t="s">
        <v>1698</v>
      </c>
      <c r="D96" s="174" t="s">
        <v>482</v>
      </c>
      <c r="E96" s="175">
        <v>2</v>
      </c>
      <c r="F96" s="176"/>
      <c r="G96" s="177">
        <f>ROUND(E96*F96,2)</f>
        <v>0</v>
      </c>
      <c r="H96" s="176"/>
      <c r="I96" s="177">
        <f>ROUND(E96*H96,2)</f>
        <v>0</v>
      </c>
      <c r="J96" s="176"/>
      <c r="K96" s="177">
        <f>ROUND(E96*J96,2)</f>
        <v>0</v>
      </c>
      <c r="L96" s="177">
        <v>21</v>
      </c>
      <c r="M96" s="177">
        <f>G96*(1+L96/100)</f>
        <v>0</v>
      </c>
      <c r="N96" s="175">
        <v>0</v>
      </c>
      <c r="O96" s="175">
        <f>ROUND(E96*N96,2)</f>
        <v>0</v>
      </c>
      <c r="P96" s="175">
        <v>0</v>
      </c>
      <c r="Q96" s="175">
        <f>ROUND(E96*P96,2)</f>
        <v>0</v>
      </c>
      <c r="R96" s="177"/>
      <c r="S96" s="177" t="s">
        <v>297</v>
      </c>
      <c r="T96" s="178" t="s">
        <v>280</v>
      </c>
      <c r="U96" s="159">
        <v>0</v>
      </c>
      <c r="V96" s="159">
        <f>ROUND(E96*U96,2)</f>
        <v>0</v>
      </c>
      <c r="W96" s="159"/>
      <c r="X96" s="159" t="s">
        <v>298</v>
      </c>
      <c r="Y96" s="159" t="s">
        <v>281</v>
      </c>
      <c r="Z96" s="148"/>
      <c r="AA96" s="148"/>
      <c r="AB96" s="148"/>
      <c r="AC96" s="148"/>
      <c r="AD96" s="148"/>
      <c r="AE96" s="148"/>
      <c r="AF96" s="148"/>
      <c r="AG96" s="148" t="s">
        <v>1656</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259" t="s">
        <v>1571</v>
      </c>
      <c r="D97" s="260"/>
      <c r="E97" s="260"/>
      <c r="F97" s="260"/>
      <c r="G97" s="260"/>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284</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72">
        <v>73</v>
      </c>
      <c r="B98" s="173" t="s">
        <v>1699</v>
      </c>
      <c r="C98" s="188" t="s">
        <v>1700</v>
      </c>
      <c r="D98" s="174" t="s">
        <v>482</v>
      </c>
      <c r="E98" s="175">
        <v>2</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c r="S98" s="177" t="s">
        <v>297</v>
      </c>
      <c r="T98" s="178" t="s">
        <v>280</v>
      </c>
      <c r="U98" s="159">
        <v>0</v>
      </c>
      <c r="V98" s="159">
        <f>ROUND(E98*U98,2)</f>
        <v>0</v>
      </c>
      <c r="W98" s="159"/>
      <c r="X98" s="159" t="s">
        <v>298</v>
      </c>
      <c r="Y98" s="159" t="s">
        <v>281</v>
      </c>
      <c r="Z98" s="148"/>
      <c r="AA98" s="148"/>
      <c r="AB98" s="148"/>
      <c r="AC98" s="148"/>
      <c r="AD98" s="148"/>
      <c r="AE98" s="148"/>
      <c r="AF98" s="148"/>
      <c r="AG98" s="148" t="s">
        <v>1656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9" t="s">
        <v>1571</v>
      </c>
      <c r="D99" s="260"/>
      <c r="E99" s="260"/>
      <c r="F99" s="260"/>
      <c r="G99" s="260"/>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284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72">
        <v>74</v>
      </c>
      <c r="B100" s="173" t="s">
        <v>1701</v>
      </c>
      <c r="C100" s="188" t="s">
        <v>1702</v>
      </c>
      <c r="D100" s="174" t="s">
        <v>482</v>
      </c>
      <c r="E100" s="175">
        <v>1</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c r="S100" s="177" t="s">
        <v>297</v>
      </c>
      <c r="T100" s="178" t="s">
        <v>280</v>
      </c>
      <c r="U100" s="159">
        <v>0</v>
      </c>
      <c r="V100" s="159">
        <f>ROUND(E100*U100,2)</f>
        <v>0</v>
      </c>
      <c r="W100" s="159"/>
      <c r="X100" s="159" t="s">
        <v>298</v>
      </c>
      <c r="Y100" s="159" t="s">
        <v>281</v>
      </c>
      <c r="Z100" s="148"/>
      <c r="AA100" s="148"/>
      <c r="AB100" s="148"/>
      <c r="AC100" s="148"/>
      <c r="AD100" s="148"/>
      <c r="AE100" s="148"/>
      <c r="AF100" s="148"/>
      <c r="AG100" s="148" t="s">
        <v>1656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9" t="s">
        <v>1571</v>
      </c>
      <c r="D101" s="260"/>
      <c r="E101" s="260"/>
      <c r="F101" s="260"/>
      <c r="G101" s="260"/>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284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80">
        <v>75</v>
      </c>
      <c r="B102" s="181" t="s">
        <v>1703</v>
      </c>
      <c r="C102" s="189" t="s">
        <v>1704</v>
      </c>
      <c r="D102" s="182" t="s">
        <v>482</v>
      </c>
      <c r="E102" s="183">
        <v>80</v>
      </c>
      <c r="F102" s="184"/>
      <c r="G102" s="185">
        <f>ROUND(E102*F102,2)</f>
        <v>0</v>
      </c>
      <c r="H102" s="184"/>
      <c r="I102" s="185">
        <f>ROUND(E102*H102,2)</f>
        <v>0</v>
      </c>
      <c r="J102" s="184"/>
      <c r="K102" s="185">
        <f>ROUND(E102*J102,2)</f>
        <v>0</v>
      </c>
      <c r="L102" s="185">
        <v>21</v>
      </c>
      <c r="M102" s="185">
        <f>G102*(1+L102/100)</f>
        <v>0</v>
      </c>
      <c r="N102" s="183">
        <v>0</v>
      </c>
      <c r="O102" s="183">
        <f>ROUND(E102*N102,2)</f>
        <v>0</v>
      </c>
      <c r="P102" s="183">
        <v>0</v>
      </c>
      <c r="Q102" s="183">
        <f>ROUND(E102*P102,2)</f>
        <v>0</v>
      </c>
      <c r="R102" s="185"/>
      <c r="S102" s="185" t="s">
        <v>297</v>
      </c>
      <c r="T102" s="186" t="s">
        <v>280</v>
      </c>
      <c r="U102" s="159">
        <v>0</v>
      </c>
      <c r="V102" s="159">
        <f>ROUND(E102*U102,2)</f>
        <v>0</v>
      </c>
      <c r="W102" s="159"/>
      <c r="X102" s="159" t="s">
        <v>298</v>
      </c>
      <c r="Y102" s="159" t="s">
        <v>281</v>
      </c>
      <c r="Z102" s="148"/>
      <c r="AA102" s="148"/>
      <c r="AB102" s="148"/>
      <c r="AC102" s="148"/>
      <c r="AD102" s="148"/>
      <c r="AE102" s="148"/>
      <c r="AF102" s="148"/>
      <c r="AG102" s="148" t="s">
        <v>1656</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80">
        <v>76</v>
      </c>
      <c r="B103" s="181" t="s">
        <v>1705</v>
      </c>
      <c r="C103" s="189" t="s">
        <v>1706</v>
      </c>
      <c r="D103" s="182" t="s">
        <v>482</v>
      </c>
      <c r="E103" s="183">
        <v>15</v>
      </c>
      <c r="F103" s="184"/>
      <c r="G103" s="185">
        <f>ROUND(E103*F103,2)</f>
        <v>0</v>
      </c>
      <c r="H103" s="184"/>
      <c r="I103" s="185">
        <f>ROUND(E103*H103,2)</f>
        <v>0</v>
      </c>
      <c r="J103" s="184"/>
      <c r="K103" s="185">
        <f>ROUND(E103*J103,2)</f>
        <v>0</v>
      </c>
      <c r="L103" s="185">
        <v>21</v>
      </c>
      <c r="M103" s="185">
        <f>G103*(1+L103/100)</f>
        <v>0</v>
      </c>
      <c r="N103" s="183">
        <v>0</v>
      </c>
      <c r="O103" s="183">
        <f>ROUND(E103*N103,2)</f>
        <v>0</v>
      </c>
      <c r="P103" s="183">
        <v>0</v>
      </c>
      <c r="Q103" s="183">
        <f>ROUND(E103*P103,2)</f>
        <v>0</v>
      </c>
      <c r="R103" s="185"/>
      <c r="S103" s="185" t="s">
        <v>297</v>
      </c>
      <c r="T103" s="186" t="s">
        <v>280</v>
      </c>
      <c r="U103" s="159">
        <v>0</v>
      </c>
      <c r="V103" s="159">
        <f>ROUND(E103*U103,2)</f>
        <v>0</v>
      </c>
      <c r="W103" s="159"/>
      <c r="X103" s="159" t="s">
        <v>298</v>
      </c>
      <c r="Y103" s="159" t="s">
        <v>281</v>
      </c>
      <c r="Z103" s="148"/>
      <c r="AA103" s="148"/>
      <c r="AB103" s="148"/>
      <c r="AC103" s="148"/>
      <c r="AD103" s="148"/>
      <c r="AE103" s="148"/>
      <c r="AF103" s="148"/>
      <c r="AG103" s="148" t="s">
        <v>1656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0">
        <v>77</v>
      </c>
      <c r="B104" s="181" t="s">
        <v>1707</v>
      </c>
      <c r="C104" s="189" t="s">
        <v>1708</v>
      </c>
      <c r="D104" s="182" t="s">
        <v>1003</v>
      </c>
      <c r="E104" s="183">
        <v>1</v>
      </c>
      <c r="F104" s="184"/>
      <c r="G104" s="185">
        <f>ROUND(E104*F104,2)</f>
        <v>0</v>
      </c>
      <c r="H104" s="184"/>
      <c r="I104" s="185">
        <f>ROUND(E104*H104,2)</f>
        <v>0</v>
      </c>
      <c r="J104" s="184"/>
      <c r="K104" s="185">
        <f>ROUND(E104*J104,2)</f>
        <v>0</v>
      </c>
      <c r="L104" s="185">
        <v>21</v>
      </c>
      <c r="M104" s="185">
        <f>G104*(1+L104/100)</f>
        <v>0</v>
      </c>
      <c r="N104" s="183">
        <v>0</v>
      </c>
      <c r="O104" s="183">
        <f>ROUND(E104*N104,2)</f>
        <v>0</v>
      </c>
      <c r="P104" s="183">
        <v>0</v>
      </c>
      <c r="Q104" s="183">
        <f>ROUND(E104*P104,2)</f>
        <v>0</v>
      </c>
      <c r="R104" s="185"/>
      <c r="S104" s="185" t="s">
        <v>297</v>
      </c>
      <c r="T104" s="186" t="s">
        <v>280</v>
      </c>
      <c r="U104" s="159">
        <v>0</v>
      </c>
      <c r="V104" s="159">
        <f>ROUND(E104*U104,2)</f>
        <v>0</v>
      </c>
      <c r="W104" s="159"/>
      <c r="X104" s="159" t="s">
        <v>298</v>
      </c>
      <c r="Y104" s="159" t="s">
        <v>281</v>
      </c>
      <c r="Z104" s="148"/>
      <c r="AA104" s="148"/>
      <c r="AB104" s="148"/>
      <c r="AC104" s="148"/>
      <c r="AD104" s="148"/>
      <c r="AE104" s="148"/>
      <c r="AF104" s="148"/>
      <c r="AG104" s="148" t="s">
        <v>1656</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80">
        <v>78</v>
      </c>
      <c r="B105" s="181" t="s">
        <v>1709</v>
      </c>
      <c r="C105" s="189" t="s">
        <v>1710</v>
      </c>
      <c r="D105" s="182" t="s">
        <v>482</v>
      </c>
      <c r="E105" s="183">
        <v>15</v>
      </c>
      <c r="F105" s="184"/>
      <c r="G105" s="185">
        <f>ROUND(E105*F105,2)</f>
        <v>0</v>
      </c>
      <c r="H105" s="184"/>
      <c r="I105" s="185">
        <f>ROUND(E105*H105,2)</f>
        <v>0</v>
      </c>
      <c r="J105" s="184"/>
      <c r="K105" s="185">
        <f>ROUND(E105*J105,2)</f>
        <v>0</v>
      </c>
      <c r="L105" s="185">
        <v>21</v>
      </c>
      <c r="M105" s="185">
        <f>G105*(1+L105/100)</f>
        <v>0</v>
      </c>
      <c r="N105" s="183">
        <v>0</v>
      </c>
      <c r="O105" s="183">
        <f>ROUND(E105*N105,2)</f>
        <v>0</v>
      </c>
      <c r="P105" s="183">
        <v>0</v>
      </c>
      <c r="Q105" s="183">
        <f>ROUND(E105*P105,2)</f>
        <v>0</v>
      </c>
      <c r="R105" s="185"/>
      <c r="S105" s="185" t="s">
        <v>297</v>
      </c>
      <c r="T105" s="186" t="s">
        <v>280</v>
      </c>
      <c r="U105" s="159">
        <v>0</v>
      </c>
      <c r="V105" s="159">
        <f>ROUND(E105*U105,2)</f>
        <v>0</v>
      </c>
      <c r="W105" s="159"/>
      <c r="X105" s="159" t="s">
        <v>298</v>
      </c>
      <c r="Y105" s="159" t="s">
        <v>281</v>
      </c>
      <c r="Z105" s="148"/>
      <c r="AA105" s="148"/>
      <c r="AB105" s="148"/>
      <c r="AC105" s="148"/>
      <c r="AD105" s="148"/>
      <c r="AE105" s="148"/>
      <c r="AF105" s="148"/>
      <c r="AG105" s="148" t="s">
        <v>1656</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79</v>
      </c>
      <c r="B106" s="173" t="s">
        <v>1711</v>
      </c>
      <c r="C106" s="188" t="s">
        <v>1712</v>
      </c>
      <c r="D106" s="174" t="s">
        <v>482</v>
      </c>
      <c r="E106" s="175">
        <v>7</v>
      </c>
      <c r="F106" s="176"/>
      <c r="G106" s="177">
        <f>ROUND(E106*F106,2)</f>
        <v>0</v>
      </c>
      <c r="H106" s="176"/>
      <c r="I106" s="177">
        <f>ROUND(E106*H106,2)</f>
        <v>0</v>
      </c>
      <c r="J106" s="176"/>
      <c r="K106" s="177">
        <f>ROUND(E106*J106,2)</f>
        <v>0</v>
      </c>
      <c r="L106" s="177">
        <v>21</v>
      </c>
      <c r="M106" s="177">
        <f>G106*(1+L106/100)</f>
        <v>0</v>
      </c>
      <c r="N106" s="175">
        <v>0</v>
      </c>
      <c r="O106" s="175">
        <f>ROUND(E106*N106,2)</f>
        <v>0</v>
      </c>
      <c r="P106" s="175">
        <v>0</v>
      </c>
      <c r="Q106" s="175">
        <f>ROUND(E106*P106,2)</f>
        <v>0</v>
      </c>
      <c r="R106" s="177"/>
      <c r="S106" s="177" t="s">
        <v>297</v>
      </c>
      <c r="T106" s="178" t="s">
        <v>280</v>
      </c>
      <c r="U106" s="159">
        <v>0</v>
      </c>
      <c r="V106" s="159">
        <f>ROUND(E106*U106,2)</f>
        <v>0</v>
      </c>
      <c r="W106" s="159"/>
      <c r="X106" s="159" t="s">
        <v>298</v>
      </c>
      <c r="Y106" s="159" t="s">
        <v>281</v>
      </c>
      <c r="Z106" s="148"/>
      <c r="AA106" s="148"/>
      <c r="AB106" s="148"/>
      <c r="AC106" s="148"/>
      <c r="AD106" s="148"/>
      <c r="AE106" s="148"/>
      <c r="AF106" s="148"/>
      <c r="AG106" s="148" t="s">
        <v>1656</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9" t="s">
        <v>1571</v>
      </c>
      <c r="D107" s="260"/>
      <c r="E107" s="260"/>
      <c r="F107" s="260"/>
      <c r="G107" s="260"/>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284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80">
        <v>80</v>
      </c>
      <c r="B108" s="181" t="s">
        <v>1713</v>
      </c>
      <c r="C108" s="189" t="s">
        <v>1714</v>
      </c>
      <c r="D108" s="182" t="s">
        <v>482</v>
      </c>
      <c r="E108" s="183">
        <v>7</v>
      </c>
      <c r="F108" s="184"/>
      <c r="G108" s="185">
        <f>ROUND(E108*F108,2)</f>
        <v>0</v>
      </c>
      <c r="H108" s="184"/>
      <c r="I108" s="185">
        <f>ROUND(E108*H108,2)</f>
        <v>0</v>
      </c>
      <c r="J108" s="184"/>
      <c r="K108" s="185">
        <f>ROUND(E108*J108,2)</f>
        <v>0</v>
      </c>
      <c r="L108" s="185">
        <v>21</v>
      </c>
      <c r="M108" s="185">
        <f>G108*(1+L108/100)</f>
        <v>0</v>
      </c>
      <c r="N108" s="183">
        <v>0</v>
      </c>
      <c r="O108" s="183">
        <f>ROUND(E108*N108,2)</f>
        <v>0</v>
      </c>
      <c r="P108" s="183">
        <v>0</v>
      </c>
      <c r="Q108" s="183">
        <f>ROUND(E108*P108,2)</f>
        <v>0</v>
      </c>
      <c r="R108" s="185"/>
      <c r="S108" s="185" t="s">
        <v>297</v>
      </c>
      <c r="T108" s="186" t="s">
        <v>280</v>
      </c>
      <c r="U108" s="159">
        <v>0</v>
      </c>
      <c r="V108" s="159">
        <f>ROUND(E108*U108,2)</f>
        <v>0</v>
      </c>
      <c r="W108" s="159"/>
      <c r="X108" s="159" t="s">
        <v>298</v>
      </c>
      <c r="Y108" s="159" t="s">
        <v>281</v>
      </c>
      <c r="Z108" s="148"/>
      <c r="AA108" s="148"/>
      <c r="AB108" s="148"/>
      <c r="AC108" s="148"/>
      <c r="AD108" s="148"/>
      <c r="AE108" s="148"/>
      <c r="AF108" s="148"/>
      <c r="AG108" s="148" t="s">
        <v>1656</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80">
        <v>81</v>
      </c>
      <c r="B109" s="181" t="s">
        <v>1715</v>
      </c>
      <c r="C109" s="189" t="s">
        <v>1716</v>
      </c>
      <c r="D109" s="182" t="s">
        <v>1003</v>
      </c>
      <c r="E109" s="183">
        <v>7</v>
      </c>
      <c r="F109" s="184"/>
      <c r="G109" s="185">
        <f>ROUND(E109*F109,2)</f>
        <v>0</v>
      </c>
      <c r="H109" s="184"/>
      <c r="I109" s="185">
        <f>ROUND(E109*H109,2)</f>
        <v>0</v>
      </c>
      <c r="J109" s="184"/>
      <c r="K109" s="185">
        <f>ROUND(E109*J109,2)</f>
        <v>0</v>
      </c>
      <c r="L109" s="185">
        <v>21</v>
      </c>
      <c r="M109" s="185">
        <f>G109*(1+L109/100)</f>
        <v>0</v>
      </c>
      <c r="N109" s="183">
        <v>0</v>
      </c>
      <c r="O109" s="183">
        <f>ROUND(E109*N109,2)</f>
        <v>0</v>
      </c>
      <c r="P109" s="183">
        <v>0</v>
      </c>
      <c r="Q109" s="183">
        <f>ROUND(E109*P109,2)</f>
        <v>0</v>
      </c>
      <c r="R109" s="185"/>
      <c r="S109" s="185" t="s">
        <v>297</v>
      </c>
      <c r="T109" s="186" t="s">
        <v>280</v>
      </c>
      <c r="U109" s="159">
        <v>0</v>
      </c>
      <c r="V109" s="159">
        <f>ROUND(E109*U109,2)</f>
        <v>0</v>
      </c>
      <c r="W109" s="159"/>
      <c r="X109" s="159" t="s">
        <v>298</v>
      </c>
      <c r="Y109" s="159" t="s">
        <v>281</v>
      </c>
      <c r="Z109" s="148"/>
      <c r="AA109" s="148"/>
      <c r="AB109" s="148"/>
      <c r="AC109" s="148"/>
      <c r="AD109" s="148"/>
      <c r="AE109" s="148"/>
      <c r="AF109" s="148"/>
      <c r="AG109" s="148" t="s">
        <v>1656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x14ac:dyDescent="0.2">
      <c r="A110" s="165" t="s">
        <v>274</v>
      </c>
      <c r="B110" s="166" t="s">
        <v>228</v>
      </c>
      <c r="C110" s="187" t="s">
        <v>229</v>
      </c>
      <c r="D110" s="167"/>
      <c r="E110" s="168"/>
      <c r="F110" s="169"/>
      <c r="G110" s="169">
        <f>SUMIF(AG111:AG118,"&lt;&gt;NOR",G111:G118)</f>
        <v>0</v>
      </c>
      <c r="H110" s="169"/>
      <c r="I110" s="169">
        <f>SUM(I111:I118)</f>
        <v>0</v>
      </c>
      <c r="J110" s="169"/>
      <c r="K110" s="169">
        <f>SUM(K111:K118)</f>
        <v>0</v>
      </c>
      <c r="L110" s="169"/>
      <c r="M110" s="169">
        <f>SUM(M111:M118)</f>
        <v>0</v>
      </c>
      <c r="N110" s="168"/>
      <c r="O110" s="168">
        <f>SUM(O111:O118)</f>
        <v>0</v>
      </c>
      <c r="P110" s="168"/>
      <c r="Q110" s="168">
        <f>SUM(Q111:Q118)</f>
        <v>0</v>
      </c>
      <c r="R110" s="169"/>
      <c r="S110" s="169"/>
      <c r="T110" s="170"/>
      <c r="U110" s="164"/>
      <c r="V110" s="164">
        <f>SUM(V111:V118)</f>
        <v>0</v>
      </c>
      <c r="W110" s="164"/>
      <c r="X110" s="164"/>
      <c r="Y110" s="164"/>
      <c r="AG110" t="s">
        <v>275</v>
      </c>
    </row>
    <row r="111" spans="1:60" outlineLevel="1" x14ac:dyDescent="0.2">
      <c r="A111" s="180">
        <v>82</v>
      </c>
      <c r="B111" s="181" t="s">
        <v>1717</v>
      </c>
      <c r="C111" s="189" t="s">
        <v>1718</v>
      </c>
      <c r="D111" s="182" t="s">
        <v>482</v>
      </c>
      <c r="E111" s="183">
        <v>4</v>
      </c>
      <c r="F111" s="184"/>
      <c r="G111" s="185">
        <f t="shared" ref="G111:G118" si="21">ROUND(E111*F111,2)</f>
        <v>0</v>
      </c>
      <c r="H111" s="184"/>
      <c r="I111" s="185">
        <f t="shared" ref="I111:I118" si="22">ROUND(E111*H111,2)</f>
        <v>0</v>
      </c>
      <c r="J111" s="184"/>
      <c r="K111" s="185">
        <f t="shared" ref="K111:K118" si="23">ROUND(E111*J111,2)</f>
        <v>0</v>
      </c>
      <c r="L111" s="185">
        <v>21</v>
      </c>
      <c r="M111" s="185">
        <f t="shared" ref="M111:M118" si="24">G111*(1+L111/100)</f>
        <v>0</v>
      </c>
      <c r="N111" s="183">
        <v>0</v>
      </c>
      <c r="O111" s="183">
        <f t="shared" ref="O111:O118" si="25">ROUND(E111*N111,2)</f>
        <v>0</v>
      </c>
      <c r="P111" s="183">
        <v>0</v>
      </c>
      <c r="Q111" s="183">
        <f t="shared" ref="Q111:Q118" si="26">ROUND(E111*P111,2)</f>
        <v>0</v>
      </c>
      <c r="R111" s="185"/>
      <c r="S111" s="185" t="s">
        <v>297</v>
      </c>
      <c r="T111" s="186" t="s">
        <v>280</v>
      </c>
      <c r="U111" s="159">
        <v>0</v>
      </c>
      <c r="V111" s="159">
        <f t="shared" ref="V111:V118" si="27">ROUND(E111*U111,2)</f>
        <v>0</v>
      </c>
      <c r="W111" s="159"/>
      <c r="X111" s="159" t="s">
        <v>298</v>
      </c>
      <c r="Y111" s="159" t="s">
        <v>281</v>
      </c>
      <c r="Z111" s="148"/>
      <c r="AA111" s="148"/>
      <c r="AB111" s="148"/>
      <c r="AC111" s="148"/>
      <c r="AD111" s="148"/>
      <c r="AE111" s="148"/>
      <c r="AF111" s="148"/>
      <c r="AG111" s="148" t="s">
        <v>951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80">
        <v>83</v>
      </c>
      <c r="B112" s="181" t="s">
        <v>1719</v>
      </c>
      <c r="C112" s="189" t="s">
        <v>1720</v>
      </c>
      <c r="D112" s="182" t="s">
        <v>482</v>
      </c>
      <c r="E112" s="183">
        <v>1</v>
      </c>
      <c r="F112" s="184"/>
      <c r="G112" s="185">
        <f t="shared" si="21"/>
        <v>0</v>
      </c>
      <c r="H112" s="184"/>
      <c r="I112" s="185">
        <f t="shared" si="22"/>
        <v>0</v>
      </c>
      <c r="J112" s="184"/>
      <c r="K112" s="185">
        <f t="shared" si="23"/>
        <v>0</v>
      </c>
      <c r="L112" s="185">
        <v>21</v>
      </c>
      <c r="M112" s="185">
        <f t="shared" si="24"/>
        <v>0</v>
      </c>
      <c r="N112" s="183">
        <v>0</v>
      </c>
      <c r="O112" s="183">
        <f t="shared" si="25"/>
        <v>0</v>
      </c>
      <c r="P112" s="183">
        <v>0</v>
      </c>
      <c r="Q112" s="183">
        <f t="shared" si="26"/>
        <v>0</v>
      </c>
      <c r="R112" s="185"/>
      <c r="S112" s="185" t="s">
        <v>297</v>
      </c>
      <c r="T112" s="186" t="s">
        <v>280</v>
      </c>
      <c r="U112" s="159">
        <v>0</v>
      </c>
      <c r="V112" s="159">
        <f t="shared" si="27"/>
        <v>0</v>
      </c>
      <c r="W112" s="159"/>
      <c r="X112" s="159" t="s">
        <v>298</v>
      </c>
      <c r="Y112" s="159" t="s">
        <v>281</v>
      </c>
      <c r="Z112" s="148"/>
      <c r="AA112" s="148"/>
      <c r="AB112" s="148"/>
      <c r="AC112" s="148"/>
      <c r="AD112" s="148"/>
      <c r="AE112" s="148"/>
      <c r="AF112" s="148"/>
      <c r="AG112" s="148" t="s">
        <v>951</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80">
        <v>84</v>
      </c>
      <c r="B113" s="181" t="s">
        <v>1721</v>
      </c>
      <c r="C113" s="189" t="s">
        <v>1722</v>
      </c>
      <c r="D113" s="182" t="s">
        <v>482</v>
      </c>
      <c r="E113" s="183">
        <v>1</v>
      </c>
      <c r="F113" s="184"/>
      <c r="G113" s="185">
        <f t="shared" si="21"/>
        <v>0</v>
      </c>
      <c r="H113" s="184"/>
      <c r="I113" s="185">
        <f t="shared" si="22"/>
        <v>0</v>
      </c>
      <c r="J113" s="184"/>
      <c r="K113" s="185">
        <f t="shared" si="23"/>
        <v>0</v>
      </c>
      <c r="L113" s="185">
        <v>21</v>
      </c>
      <c r="M113" s="185">
        <f t="shared" si="24"/>
        <v>0</v>
      </c>
      <c r="N113" s="183">
        <v>0</v>
      </c>
      <c r="O113" s="183">
        <f t="shared" si="25"/>
        <v>0</v>
      </c>
      <c r="P113" s="183">
        <v>0</v>
      </c>
      <c r="Q113" s="183">
        <f t="shared" si="26"/>
        <v>0</v>
      </c>
      <c r="R113" s="185"/>
      <c r="S113" s="185" t="s">
        <v>297</v>
      </c>
      <c r="T113" s="186" t="s">
        <v>280</v>
      </c>
      <c r="U113" s="159">
        <v>0</v>
      </c>
      <c r="V113" s="159">
        <f t="shared" si="27"/>
        <v>0</v>
      </c>
      <c r="W113" s="159"/>
      <c r="X113" s="159" t="s">
        <v>298</v>
      </c>
      <c r="Y113" s="159" t="s">
        <v>281</v>
      </c>
      <c r="Z113" s="148"/>
      <c r="AA113" s="148"/>
      <c r="AB113" s="148"/>
      <c r="AC113" s="148"/>
      <c r="AD113" s="148"/>
      <c r="AE113" s="148"/>
      <c r="AF113" s="148"/>
      <c r="AG113" s="148" t="s">
        <v>951</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80">
        <v>85</v>
      </c>
      <c r="B114" s="181" t="s">
        <v>1723</v>
      </c>
      <c r="C114" s="189" t="s">
        <v>1639</v>
      </c>
      <c r="D114" s="182" t="s">
        <v>482</v>
      </c>
      <c r="E114" s="183">
        <v>4</v>
      </c>
      <c r="F114" s="184"/>
      <c r="G114" s="185">
        <f t="shared" si="21"/>
        <v>0</v>
      </c>
      <c r="H114" s="184"/>
      <c r="I114" s="185">
        <f t="shared" si="22"/>
        <v>0</v>
      </c>
      <c r="J114" s="184"/>
      <c r="K114" s="185">
        <f t="shared" si="23"/>
        <v>0</v>
      </c>
      <c r="L114" s="185">
        <v>21</v>
      </c>
      <c r="M114" s="185">
        <f t="shared" si="24"/>
        <v>0</v>
      </c>
      <c r="N114" s="183">
        <v>0</v>
      </c>
      <c r="O114" s="183">
        <f t="shared" si="25"/>
        <v>0</v>
      </c>
      <c r="P114" s="183">
        <v>0</v>
      </c>
      <c r="Q114" s="183">
        <f t="shared" si="26"/>
        <v>0</v>
      </c>
      <c r="R114" s="185"/>
      <c r="S114" s="185" t="s">
        <v>297</v>
      </c>
      <c r="T114" s="186" t="s">
        <v>280</v>
      </c>
      <c r="U114" s="159">
        <v>0</v>
      </c>
      <c r="V114" s="159">
        <f t="shared" si="27"/>
        <v>0</v>
      </c>
      <c r="W114" s="159"/>
      <c r="X114" s="159" t="s">
        <v>298</v>
      </c>
      <c r="Y114" s="159" t="s">
        <v>281</v>
      </c>
      <c r="Z114" s="148"/>
      <c r="AA114" s="148"/>
      <c r="AB114" s="148"/>
      <c r="AC114" s="148"/>
      <c r="AD114" s="148"/>
      <c r="AE114" s="148"/>
      <c r="AF114" s="148"/>
      <c r="AG114" s="148" t="s">
        <v>951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80">
        <v>86</v>
      </c>
      <c r="B115" s="181" t="s">
        <v>1724</v>
      </c>
      <c r="C115" s="189" t="s">
        <v>1725</v>
      </c>
      <c r="D115" s="182" t="s">
        <v>324</v>
      </c>
      <c r="E115" s="183">
        <v>50</v>
      </c>
      <c r="F115" s="184"/>
      <c r="G115" s="185">
        <f t="shared" si="21"/>
        <v>0</v>
      </c>
      <c r="H115" s="184"/>
      <c r="I115" s="185">
        <f t="shared" si="22"/>
        <v>0</v>
      </c>
      <c r="J115" s="184"/>
      <c r="K115" s="185">
        <f t="shared" si="23"/>
        <v>0</v>
      </c>
      <c r="L115" s="185">
        <v>21</v>
      </c>
      <c r="M115" s="185">
        <f t="shared" si="24"/>
        <v>0</v>
      </c>
      <c r="N115" s="183">
        <v>0</v>
      </c>
      <c r="O115" s="183">
        <f t="shared" si="25"/>
        <v>0</v>
      </c>
      <c r="P115" s="183">
        <v>0</v>
      </c>
      <c r="Q115" s="183">
        <f t="shared" si="26"/>
        <v>0</v>
      </c>
      <c r="R115" s="185"/>
      <c r="S115" s="185" t="s">
        <v>297</v>
      </c>
      <c r="T115" s="186" t="s">
        <v>280</v>
      </c>
      <c r="U115" s="159">
        <v>0</v>
      </c>
      <c r="V115" s="159">
        <f t="shared" si="27"/>
        <v>0</v>
      </c>
      <c r="W115" s="159"/>
      <c r="X115" s="159" t="s">
        <v>298</v>
      </c>
      <c r="Y115" s="159" t="s">
        <v>281</v>
      </c>
      <c r="Z115" s="148"/>
      <c r="AA115" s="148"/>
      <c r="AB115" s="148"/>
      <c r="AC115" s="148"/>
      <c r="AD115" s="148"/>
      <c r="AE115" s="148"/>
      <c r="AF115" s="148"/>
      <c r="AG115" s="148" t="s">
        <v>951</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80">
        <v>87</v>
      </c>
      <c r="B116" s="181" t="s">
        <v>1726</v>
      </c>
      <c r="C116" s="189" t="s">
        <v>1727</v>
      </c>
      <c r="D116" s="182" t="s">
        <v>692</v>
      </c>
      <c r="E116" s="183">
        <v>1</v>
      </c>
      <c r="F116" s="184"/>
      <c r="G116" s="185">
        <f t="shared" si="21"/>
        <v>0</v>
      </c>
      <c r="H116" s="184"/>
      <c r="I116" s="185">
        <f t="shared" si="22"/>
        <v>0</v>
      </c>
      <c r="J116" s="184"/>
      <c r="K116" s="185">
        <f t="shared" si="23"/>
        <v>0</v>
      </c>
      <c r="L116" s="185">
        <v>21</v>
      </c>
      <c r="M116" s="185">
        <f t="shared" si="24"/>
        <v>0</v>
      </c>
      <c r="N116" s="183">
        <v>0</v>
      </c>
      <c r="O116" s="183">
        <f t="shared" si="25"/>
        <v>0</v>
      </c>
      <c r="P116" s="183">
        <v>0</v>
      </c>
      <c r="Q116" s="183">
        <f t="shared" si="26"/>
        <v>0</v>
      </c>
      <c r="R116" s="185"/>
      <c r="S116" s="185" t="s">
        <v>297</v>
      </c>
      <c r="T116" s="186" t="s">
        <v>280</v>
      </c>
      <c r="U116" s="159">
        <v>0</v>
      </c>
      <c r="V116" s="159">
        <f t="shared" si="27"/>
        <v>0</v>
      </c>
      <c r="W116" s="159"/>
      <c r="X116" s="159" t="s">
        <v>298</v>
      </c>
      <c r="Y116" s="159" t="s">
        <v>281</v>
      </c>
      <c r="Z116" s="148"/>
      <c r="AA116" s="148"/>
      <c r="AB116" s="148"/>
      <c r="AC116" s="148"/>
      <c r="AD116" s="148"/>
      <c r="AE116" s="148"/>
      <c r="AF116" s="148"/>
      <c r="AG116" s="148" t="s">
        <v>951</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80">
        <v>88</v>
      </c>
      <c r="B117" s="181" t="s">
        <v>1728</v>
      </c>
      <c r="C117" s="189" t="s">
        <v>1729</v>
      </c>
      <c r="D117" s="182" t="s">
        <v>1003</v>
      </c>
      <c r="E117" s="183">
        <v>1</v>
      </c>
      <c r="F117" s="184"/>
      <c r="G117" s="185">
        <f t="shared" si="21"/>
        <v>0</v>
      </c>
      <c r="H117" s="184"/>
      <c r="I117" s="185">
        <f t="shared" si="22"/>
        <v>0</v>
      </c>
      <c r="J117" s="184"/>
      <c r="K117" s="185">
        <f t="shared" si="23"/>
        <v>0</v>
      </c>
      <c r="L117" s="185">
        <v>21</v>
      </c>
      <c r="M117" s="185">
        <f t="shared" si="24"/>
        <v>0</v>
      </c>
      <c r="N117" s="183">
        <v>0</v>
      </c>
      <c r="O117" s="183">
        <f t="shared" si="25"/>
        <v>0</v>
      </c>
      <c r="P117" s="183">
        <v>0</v>
      </c>
      <c r="Q117" s="183">
        <f t="shared" si="26"/>
        <v>0</v>
      </c>
      <c r="R117" s="185"/>
      <c r="S117" s="185" t="s">
        <v>297</v>
      </c>
      <c r="T117" s="186" t="s">
        <v>280</v>
      </c>
      <c r="U117" s="159">
        <v>0</v>
      </c>
      <c r="V117" s="159">
        <f t="shared" si="27"/>
        <v>0</v>
      </c>
      <c r="W117" s="159"/>
      <c r="X117" s="159" t="s">
        <v>298</v>
      </c>
      <c r="Y117" s="159" t="s">
        <v>281</v>
      </c>
      <c r="Z117" s="148"/>
      <c r="AA117" s="148"/>
      <c r="AB117" s="148"/>
      <c r="AC117" s="148"/>
      <c r="AD117" s="148"/>
      <c r="AE117" s="148"/>
      <c r="AF117" s="148"/>
      <c r="AG117" s="148" t="s">
        <v>951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80">
        <v>89</v>
      </c>
      <c r="B118" s="181" t="s">
        <v>1730</v>
      </c>
      <c r="C118" s="189" t="s">
        <v>1643</v>
      </c>
      <c r="D118" s="182" t="s">
        <v>692</v>
      </c>
      <c r="E118" s="183">
        <v>1</v>
      </c>
      <c r="F118" s="184"/>
      <c r="G118" s="185">
        <f t="shared" si="21"/>
        <v>0</v>
      </c>
      <c r="H118" s="184"/>
      <c r="I118" s="185">
        <f t="shared" si="22"/>
        <v>0</v>
      </c>
      <c r="J118" s="184"/>
      <c r="K118" s="185">
        <f t="shared" si="23"/>
        <v>0</v>
      </c>
      <c r="L118" s="185">
        <v>21</v>
      </c>
      <c r="M118" s="185">
        <f t="shared" si="24"/>
        <v>0</v>
      </c>
      <c r="N118" s="183">
        <v>0</v>
      </c>
      <c r="O118" s="183">
        <f t="shared" si="25"/>
        <v>0</v>
      </c>
      <c r="P118" s="183">
        <v>0</v>
      </c>
      <c r="Q118" s="183">
        <f t="shared" si="26"/>
        <v>0</v>
      </c>
      <c r="R118" s="185"/>
      <c r="S118" s="185" t="s">
        <v>297</v>
      </c>
      <c r="T118" s="186" t="s">
        <v>280</v>
      </c>
      <c r="U118" s="159">
        <v>0</v>
      </c>
      <c r="V118" s="159">
        <f t="shared" si="27"/>
        <v>0</v>
      </c>
      <c r="W118" s="159"/>
      <c r="X118" s="159" t="s">
        <v>298</v>
      </c>
      <c r="Y118" s="159" t="s">
        <v>281</v>
      </c>
      <c r="Z118" s="148"/>
      <c r="AA118" s="148"/>
      <c r="AB118" s="148"/>
      <c r="AC118" s="148"/>
      <c r="AD118" s="148"/>
      <c r="AE118" s="148"/>
      <c r="AF118" s="148"/>
      <c r="AG118" s="148" t="s">
        <v>951</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5" t="s">
        <v>274</v>
      </c>
      <c r="B119" s="166" t="s">
        <v>230</v>
      </c>
      <c r="C119" s="187" t="s">
        <v>231</v>
      </c>
      <c r="D119" s="167"/>
      <c r="E119" s="168"/>
      <c r="F119" s="169"/>
      <c r="G119" s="169">
        <f>SUMIF(AG120:AG131,"&lt;&gt;NOR",G120:G131)</f>
        <v>0</v>
      </c>
      <c r="H119" s="169"/>
      <c r="I119" s="169">
        <f>SUM(I120:I131)</f>
        <v>0</v>
      </c>
      <c r="J119" s="169"/>
      <c r="K119" s="169">
        <f>SUM(K120:K131)</f>
        <v>0</v>
      </c>
      <c r="L119" s="169"/>
      <c r="M119" s="169">
        <f>SUM(M120:M131)</f>
        <v>0</v>
      </c>
      <c r="N119" s="168"/>
      <c r="O119" s="168">
        <f>SUM(O120:O131)</f>
        <v>0</v>
      </c>
      <c r="P119" s="168"/>
      <c r="Q119" s="168">
        <f>SUM(Q120:Q131)</f>
        <v>0</v>
      </c>
      <c r="R119" s="169"/>
      <c r="S119" s="169"/>
      <c r="T119" s="170"/>
      <c r="U119" s="164"/>
      <c r="V119" s="164">
        <f>SUM(V120:V131)</f>
        <v>0</v>
      </c>
      <c r="W119" s="164"/>
      <c r="X119" s="164"/>
      <c r="Y119" s="164"/>
      <c r="AG119" t="s">
        <v>275</v>
      </c>
    </row>
    <row r="120" spans="1:60" outlineLevel="1" x14ac:dyDescent="0.2">
      <c r="A120" s="180">
        <v>90</v>
      </c>
      <c r="B120" s="181" t="s">
        <v>1731</v>
      </c>
      <c r="C120" s="189" t="s">
        <v>1732</v>
      </c>
      <c r="D120" s="182" t="s">
        <v>482</v>
      </c>
      <c r="E120" s="183">
        <v>3</v>
      </c>
      <c r="F120" s="184"/>
      <c r="G120" s="185">
        <f t="shared" ref="G120:G126" si="28">ROUND(E120*F120,2)</f>
        <v>0</v>
      </c>
      <c r="H120" s="184"/>
      <c r="I120" s="185">
        <f t="shared" ref="I120:I126" si="29">ROUND(E120*H120,2)</f>
        <v>0</v>
      </c>
      <c r="J120" s="184"/>
      <c r="K120" s="185">
        <f t="shared" ref="K120:K126" si="30">ROUND(E120*J120,2)</f>
        <v>0</v>
      </c>
      <c r="L120" s="185">
        <v>21</v>
      </c>
      <c r="M120" s="185">
        <f t="shared" ref="M120:M126" si="31">G120*(1+L120/100)</f>
        <v>0</v>
      </c>
      <c r="N120" s="183">
        <v>0</v>
      </c>
      <c r="O120" s="183">
        <f t="shared" ref="O120:O126" si="32">ROUND(E120*N120,2)</f>
        <v>0</v>
      </c>
      <c r="P120" s="183">
        <v>0</v>
      </c>
      <c r="Q120" s="183">
        <f t="shared" ref="Q120:Q126" si="33">ROUND(E120*P120,2)</f>
        <v>0</v>
      </c>
      <c r="R120" s="185"/>
      <c r="S120" s="185" t="s">
        <v>297</v>
      </c>
      <c r="T120" s="186" t="s">
        <v>280</v>
      </c>
      <c r="U120" s="159">
        <v>0</v>
      </c>
      <c r="V120" s="159">
        <f t="shared" ref="V120:V126" si="34">ROUND(E120*U120,2)</f>
        <v>0</v>
      </c>
      <c r="W120" s="159"/>
      <c r="X120" s="159" t="s">
        <v>298</v>
      </c>
      <c r="Y120" s="159" t="s">
        <v>281</v>
      </c>
      <c r="Z120" s="148"/>
      <c r="AA120" s="148"/>
      <c r="AB120" s="148"/>
      <c r="AC120" s="148"/>
      <c r="AD120" s="148"/>
      <c r="AE120" s="148"/>
      <c r="AF120" s="148"/>
      <c r="AG120" s="148" t="s">
        <v>951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80">
        <v>91</v>
      </c>
      <c r="B121" s="181" t="s">
        <v>1733</v>
      </c>
      <c r="C121" s="189" t="s">
        <v>1734</v>
      </c>
      <c r="D121" s="182" t="s">
        <v>482</v>
      </c>
      <c r="E121" s="183">
        <v>1</v>
      </c>
      <c r="F121" s="184"/>
      <c r="G121" s="185">
        <f t="shared" si="28"/>
        <v>0</v>
      </c>
      <c r="H121" s="184"/>
      <c r="I121" s="185">
        <f t="shared" si="29"/>
        <v>0</v>
      </c>
      <c r="J121" s="184"/>
      <c r="K121" s="185">
        <f t="shared" si="30"/>
        <v>0</v>
      </c>
      <c r="L121" s="185">
        <v>21</v>
      </c>
      <c r="M121" s="185">
        <f t="shared" si="31"/>
        <v>0</v>
      </c>
      <c r="N121" s="183">
        <v>0</v>
      </c>
      <c r="O121" s="183">
        <f t="shared" si="32"/>
        <v>0</v>
      </c>
      <c r="P121" s="183">
        <v>0</v>
      </c>
      <c r="Q121" s="183">
        <f t="shared" si="33"/>
        <v>0</v>
      </c>
      <c r="R121" s="185"/>
      <c r="S121" s="185" t="s">
        <v>297</v>
      </c>
      <c r="T121" s="186" t="s">
        <v>280</v>
      </c>
      <c r="U121" s="159">
        <v>0</v>
      </c>
      <c r="V121" s="159">
        <f t="shared" si="34"/>
        <v>0</v>
      </c>
      <c r="W121" s="159"/>
      <c r="X121" s="159" t="s">
        <v>298</v>
      </c>
      <c r="Y121" s="159" t="s">
        <v>281</v>
      </c>
      <c r="Z121" s="148"/>
      <c r="AA121" s="148"/>
      <c r="AB121" s="148"/>
      <c r="AC121" s="148"/>
      <c r="AD121" s="148"/>
      <c r="AE121" s="148"/>
      <c r="AF121" s="148"/>
      <c r="AG121" s="148" t="s">
        <v>951</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80">
        <v>92</v>
      </c>
      <c r="B122" s="181" t="s">
        <v>1735</v>
      </c>
      <c r="C122" s="189" t="s">
        <v>1736</v>
      </c>
      <c r="D122" s="182" t="s">
        <v>482</v>
      </c>
      <c r="E122" s="183">
        <v>1</v>
      </c>
      <c r="F122" s="184"/>
      <c r="G122" s="185">
        <f t="shared" si="28"/>
        <v>0</v>
      </c>
      <c r="H122" s="184"/>
      <c r="I122" s="185">
        <f t="shared" si="29"/>
        <v>0</v>
      </c>
      <c r="J122" s="184"/>
      <c r="K122" s="185">
        <f t="shared" si="30"/>
        <v>0</v>
      </c>
      <c r="L122" s="185">
        <v>21</v>
      </c>
      <c r="M122" s="185">
        <f t="shared" si="31"/>
        <v>0</v>
      </c>
      <c r="N122" s="183">
        <v>0</v>
      </c>
      <c r="O122" s="183">
        <f t="shared" si="32"/>
        <v>0</v>
      </c>
      <c r="P122" s="183">
        <v>0</v>
      </c>
      <c r="Q122" s="183">
        <f t="shared" si="33"/>
        <v>0</v>
      </c>
      <c r="R122" s="185"/>
      <c r="S122" s="185" t="s">
        <v>297</v>
      </c>
      <c r="T122" s="186" t="s">
        <v>280</v>
      </c>
      <c r="U122" s="159">
        <v>0</v>
      </c>
      <c r="V122" s="159">
        <f t="shared" si="34"/>
        <v>0</v>
      </c>
      <c r="W122" s="159"/>
      <c r="X122" s="159" t="s">
        <v>298</v>
      </c>
      <c r="Y122" s="159" t="s">
        <v>281</v>
      </c>
      <c r="Z122" s="148"/>
      <c r="AA122" s="148"/>
      <c r="AB122" s="148"/>
      <c r="AC122" s="148"/>
      <c r="AD122" s="148"/>
      <c r="AE122" s="148"/>
      <c r="AF122" s="148"/>
      <c r="AG122" s="148" t="s">
        <v>951</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80">
        <v>93</v>
      </c>
      <c r="B123" s="181" t="s">
        <v>1737</v>
      </c>
      <c r="C123" s="189" t="s">
        <v>1738</v>
      </c>
      <c r="D123" s="182" t="s">
        <v>482</v>
      </c>
      <c r="E123" s="183">
        <v>1</v>
      </c>
      <c r="F123" s="184"/>
      <c r="G123" s="185">
        <f t="shared" si="28"/>
        <v>0</v>
      </c>
      <c r="H123" s="184"/>
      <c r="I123" s="185">
        <f t="shared" si="29"/>
        <v>0</v>
      </c>
      <c r="J123" s="184"/>
      <c r="K123" s="185">
        <f t="shared" si="30"/>
        <v>0</v>
      </c>
      <c r="L123" s="185">
        <v>21</v>
      </c>
      <c r="M123" s="185">
        <f t="shared" si="31"/>
        <v>0</v>
      </c>
      <c r="N123" s="183">
        <v>0</v>
      </c>
      <c r="O123" s="183">
        <f t="shared" si="32"/>
        <v>0</v>
      </c>
      <c r="P123" s="183">
        <v>0</v>
      </c>
      <c r="Q123" s="183">
        <f t="shared" si="33"/>
        <v>0</v>
      </c>
      <c r="R123" s="185"/>
      <c r="S123" s="185" t="s">
        <v>297</v>
      </c>
      <c r="T123" s="186" t="s">
        <v>280</v>
      </c>
      <c r="U123" s="159">
        <v>0</v>
      </c>
      <c r="V123" s="159">
        <f t="shared" si="34"/>
        <v>0</v>
      </c>
      <c r="W123" s="159"/>
      <c r="X123" s="159" t="s">
        <v>298</v>
      </c>
      <c r="Y123" s="159" t="s">
        <v>281</v>
      </c>
      <c r="Z123" s="148"/>
      <c r="AA123" s="148"/>
      <c r="AB123" s="148"/>
      <c r="AC123" s="148"/>
      <c r="AD123" s="148"/>
      <c r="AE123" s="148"/>
      <c r="AF123" s="148"/>
      <c r="AG123" s="148" t="s">
        <v>951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80">
        <v>94</v>
      </c>
      <c r="B124" s="181" t="s">
        <v>1739</v>
      </c>
      <c r="C124" s="189" t="s">
        <v>1740</v>
      </c>
      <c r="D124" s="182" t="s">
        <v>324</v>
      </c>
      <c r="E124" s="183">
        <v>100</v>
      </c>
      <c r="F124" s="184"/>
      <c r="G124" s="185">
        <f t="shared" si="28"/>
        <v>0</v>
      </c>
      <c r="H124" s="184"/>
      <c r="I124" s="185">
        <f t="shared" si="29"/>
        <v>0</v>
      </c>
      <c r="J124" s="184"/>
      <c r="K124" s="185">
        <f t="shared" si="30"/>
        <v>0</v>
      </c>
      <c r="L124" s="185">
        <v>21</v>
      </c>
      <c r="M124" s="185">
        <f t="shared" si="31"/>
        <v>0</v>
      </c>
      <c r="N124" s="183">
        <v>0</v>
      </c>
      <c r="O124" s="183">
        <f t="shared" si="32"/>
        <v>0</v>
      </c>
      <c r="P124" s="183">
        <v>0</v>
      </c>
      <c r="Q124" s="183">
        <f t="shared" si="33"/>
        <v>0</v>
      </c>
      <c r="R124" s="185"/>
      <c r="S124" s="185" t="s">
        <v>297</v>
      </c>
      <c r="T124" s="186" t="s">
        <v>280</v>
      </c>
      <c r="U124" s="159">
        <v>0</v>
      </c>
      <c r="V124" s="159">
        <f t="shared" si="34"/>
        <v>0</v>
      </c>
      <c r="W124" s="159"/>
      <c r="X124" s="159" t="s">
        <v>298</v>
      </c>
      <c r="Y124" s="159" t="s">
        <v>281</v>
      </c>
      <c r="Z124" s="148"/>
      <c r="AA124" s="148"/>
      <c r="AB124" s="148"/>
      <c r="AC124" s="148"/>
      <c r="AD124" s="148"/>
      <c r="AE124" s="148"/>
      <c r="AF124" s="148"/>
      <c r="AG124" s="148" t="s">
        <v>951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80">
        <v>95</v>
      </c>
      <c r="B125" s="181" t="s">
        <v>1741</v>
      </c>
      <c r="C125" s="189" t="s">
        <v>1725</v>
      </c>
      <c r="D125" s="182" t="s">
        <v>324</v>
      </c>
      <c r="E125" s="183">
        <v>200</v>
      </c>
      <c r="F125" s="184"/>
      <c r="G125" s="185">
        <f t="shared" si="28"/>
        <v>0</v>
      </c>
      <c r="H125" s="184"/>
      <c r="I125" s="185">
        <f t="shared" si="29"/>
        <v>0</v>
      </c>
      <c r="J125" s="184"/>
      <c r="K125" s="185">
        <f t="shared" si="30"/>
        <v>0</v>
      </c>
      <c r="L125" s="185">
        <v>21</v>
      </c>
      <c r="M125" s="185">
        <f t="shared" si="31"/>
        <v>0</v>
      </c>
      <c r="N125" s="183">
        <v>0</v>
      </c>
      <c r="O125" s="183">
        <f t="shared" si="32"/>
        <v>0</v>
      </c>
      <c r="P125" s="183">
        <v>0</v>
      </c>
      <c r="Q125" s="183">
        <f t="shared" si="33"/>
        <v>0</v>
      </c>
      <c r="R125" s="185"/>
      <c r="S125" s="185" t="s">
        <v>297</v>
      </c>
      <c r="T125" s="186" t="s">
        <v>280</v>
      </c>
      <c r="U125" s="159">
        <v>0</v>
      </c>
      <c r="V125" s="159">
        <f t="shared" si="34"/>
        <v>0</v>
      </c>
      <c r="W125" s="159"/>
      <c r="X125" s="159" t="s">
        <v>298</v>
      </c>
      <c r="Y125" s="159" t="s">
        <v>281</v>
      </c>
      <c r="Z125" s="148"/>
      <c r="AA125" s="148"/>
      <c r="AB125" s="148"/>
      <c r="AC125" s="148"/>
      <c r="AD125" s="148"/>
      <c r="AE125" s="148"/>
      <c r="AF125" s="148"/>
      <c r="AG125" s="148" t="s">
        <v>951</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96</v>
      </c>
      <c r="B126" s="173" t="s">
        <v>1742</v>
      </c>
      <c r="C126" s="188" t="s">
        <v>1743</v>
      </c>
      <c r="D126" s="174" t="s">
        <v>324</v>
      </c>
      <c r="E126" s="175">
        <v>100</v>
      </c>
      <c r="F126" s="176"/>
      <c r="G126" s="177">
        <f t="shared" si="28"/>
        <v>0</v>
      </c>
      <c r="H126" s="176"/>
      <c r="I126" s="177">
        <f t="shared" si="29"/>
        <v>0</v>
      </c>
      <c r="J126" s="176"/>
      <c r="K126" s="177">
        <f t="shared" si="30"/>
        <v>0</v>
      </c>
      <c r="L126" s="177">
        <v>21</v>
      </c>
      <c r="M126" s="177">
        <f t="shared" si="31"/>
        <v>0</v>
      </c>
      <c r="N126" s="175">
        <v>0</v>
      </c>
      <c r="O126" s="175">
        <f t="shared" si="32"/>
        <v>0</v>
      </c>
      <c r="P126" s="175">
        <v>0</v>
      </c>
      <c r="Q126" s="175">
        <f t="shared" si="33"/>
        <v>0</v>
      </c>
      <c r="R126" s="177"/>
      <c r="S126" s="177" t="s">
        <v>297</v>
      </c>
      <c r="T126" s="178" t="s">
        <v>280</v>
      </c>
      <c r="U126" s="159">
        <v>0</v>
      </c>
      <c r="V126" s="159">
        <f t="shared" si="34"/>
        <v>0</v>
      </c>
      <c r="W126" s="159"/>
      <c r="X126" s="159" t="s">
        <v>298</v>
      </c>
      <c r="Y126" s="159" t="s">
        <v>281</v>
      </c>
      <c r="Z126" s="148"/>
      <c r="AA126" s="148"/>
      <c r="AB126" s="148"/>
      <c r="AC126" s="148"/>
      <c r="AD126" s="148"/>
      <c r="AE126" s="148"/>
      <c r="AF126" s="148"/>
      <c r="AG126" s="148" t="s">
        <v>951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59" t="s">
        <v>1571</v>
      </c>
      <c r="D127" s="260"/>
      <c r="E127" s="260"/>
      <c r="F127" s="260"/>
      <c r="G127" s="260"/>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284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80">
        <v>97</v>
      </c>
      <c r="B128" s="181" t="s">
        <v>1744</v>
      </c>
      <c r="C128" s="189" t="s">
        <v>1745</v>
      </c>
      <c r="D128" s="182" t="s">
        <v>692</v>
      </c>
      <c r="E128" s="183">
        <v>1</v>
      </c>
      <c r="F128" s="184"/>
      <c r="G128" s="185">
        <f>ROUND(E128*F128,2)</f>
        <v>0</v>
      </c>
      <c r="H128" s="184"/>
      <c r="I128" s="185">
        <f>ROUND(E128*H128,2)</f>
        <v>0</v>
      </c>
      <c r="J128" s="184"/>
      <c r="K128" s="185">
        <f>ROUND(E128*J128,2)</f>
        <v>0</v>
      </c>
      <c r="L128" s="185">
        <v>21</v>
      </c>
      <c r="M128" s="185">
        <f>G128*(1+L128/100)</f>
        <v>0</v>
      </c>
      <c r="N128" s="183">
        <v>0</v>
      </c>
      <c r="O128" s="183">
        <f>ROUND(E128*N128,2)</f>
        <v>0</v>
      </c>
      <c r="P128" s="183">
        <v>0</v>
      </c>
      <c r="Q128" s="183">
        <f>ROUND(E128*P128,2)</f>
        <v>0</v>
      </c>
      <c r="R128" s="185"/>
      <c r="S128" s="185" t="s">
        <v>297</v>
      </c>
      <c r="T128" s="186" t="s">
        <v>280</v>
      </c>
      <c r="U128" s="159">
        <v>0</v>
      </c>
      <c r="V128" s="159">
        <f>ROUND(E128*U128,2)</f>
        <v>0</v>
      </c>
      <c r="W128" s="159"/>
      <c r="X128" s="159" t="s">
        <v>298</v>
      </c>
      <c r="Y128" s="159" t="s">
        <v>281</v>
      </c>
      <c r="Z128" s="148"/>
      <c r="AA128" s="148"/>
      <c r="AB128" s="148"/>
      <c r="AC128" s="148"/>
      <c r="AD128" s="148"/>
      <c r="AE128" s="148"/>
      <c r="AF128" s="148"/>
      <c r="AG128" s="148" t="s">
        <v>951</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80">
        <v>98</v>
      </c>
      <c r="B129" s="181" t="s">
        <v>1746</v>
      </c>
      <c r="C129" s="189" t="s">
        <v>1747</v>
      </c>
      <c r="D129" s="182" t="s">
        <v>692</v>
      </c>
      <c r="E129" s="183">
        <v>1</v>
      </c>
      <c r="F129" s="184"/>
      <c r="G129" s="185">
        <f>ROUND(E129*F129,2)</f>
        <v>0</v>
      </c>
      <c r="H129" s="184"/>
      <c r="I129" s="185">
        <f>ROUND(E129*H129,2)</f>
        <v>0</v>
      </c>
      <c r="J129" s="184"/>
      <c r="K129" s="185">
        <f>ROUND(E129*J129,2)</f>
        <v>0</v>
      </c>
      <c r="L129" s="185">
        <v>21</v>
      </c>
      <c r="M129" s="185">
        <f>G129*(1+L129/100)</f>
        <v>0</v>
      </c>
      <c r="N129" s="183">
        <v>0</v>
      </c>
      <c r="O129" s="183">
        <f>ROUND(E129*N129,2)</f>
        <v>0</v>
      </c>
      <c r="P129" s="183">
        <v>0</v>
      </c>
      <c r="Q129" s="183">
        <f>ROUND(E129*P129,2)</f>
        <v>0</v>
      </c>
      <c r="R129" s="185"/>
      <c r="S129" s="185" t="s">
        <v>297</v>
      </c>
      <c r="T129" s="186" t="s">
        <v>280</v>
      </c>
      <c r="U129" s="159">
        <v>0</v>
      </c>
      <c r="V129" s="159">
        <f>ROUND(E129*U129,2)</f>
        <v>0</v>
      </c>
      <c r="W129" s="159"/>
      <c r="X129" s="159" t="s">
        <v>298</v>
      </c>
      <c r="Y129" s="159" t="s">
        <v>281</v>
      </c>
      <c r="Z129" s="148"/>
      <c r="AA129" s="148"/>
      <c r="AB129" s="148"/>
      <c r="AC129" s="148"/>
      <c r="AD129" s="148"/>
      <c r="AE129" s="148"/>
      <c r="AF129" s="148"/>
      <c r="AG129" s="148" t="s">
        <v>951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80">
        <v>99</v>
      </c>
      <c r="B130" s="181" t="s">
        <v>1748</v>
      </c>
      <c r="C130" s="189" t="s">
        <v>1749</v>
      </c>
      <c r="D130" s="182" t="s">
        <v>1003</v>
      </c>
      <c r="E130" s="183">
        <v>1</v>
      </c>
      <c r="F130" s="184"/>
      <c r="G130" s="185">
        <f>ROUND(E130*F130,2)</f>
        <v>0</v>
      </c>
      <c r="H130" s="184"/>
      <c r="I130" s="185">
        <f>ROUND(E130*H130,2)</f>
        <v>0</v>
      </c>
      <c r="J130" s="184"/>
      <c r="K130" s="185">
        <f>ROUND(E130*J130,2)</f>
        <v>0</v>
      </c>
      <c r="L130" s="185">
        <v>21</v>
      </c>
      <c r="M130" s="185">
        <f>G130*(1+L130/100)</f>
        <v>0</v>
      </c>
      <c r="N130" s="183">
        <v>0</v>
      </c>
      <c r="O130" s="183">
        <f>ROUND(E130*N130,2)</f>
        <v>0</v>
      </c>
      <c r="P130" s="183">
        <v>0</v>
      </c>
      <c r="Q130" s="183">
        <f>ROUND(E130*P130,2)</f>
        <v>0</v>
      </c>
      <c r="R130" s="185"/>
      <c r="S130" s="185" t="s">
        <v>297</v>
      </c>
      <c r="T130" s="186" t="s">
        <v>280</v>
      </c>
      <c r="U130" s="159">
        <v>0</v>
      </c>
      <c r="V130" s="159">
        <f>ROUND(E130*U130,2)</f>
        <v>0</v>
      </c>
      <c r="W130" s="159"/>
      <c r="X130" s="159" t="s">
        <v>298</v>
      </c>
      <c r="Y130" s="159" t="s">
        <v>281</v>
      </c>
      <c r="Z130" s="148"/>
      <c r="AA130" s="148"/>
      <c r="AB130" s="148"/>
      <c r="AC130" s="148"/>
      <c r="AD130" s="148"/>
      <c r="AE130" s="148"/>
      <c r="AF130" s="148"/>
      <c r="AG130" s="148" t="s">
        <v>951</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80">
        <v>100</v>
      </c>
      <c r="B131" s="181" t="s">
        <v>1750</v>
      </c>
      <c r="C131" s="189" t="s">
        <v>1643</v>
      </c>
      <c r="D131" s="182" t="s">
        <v>692</v>
      </c>
      <c r="E131" s="183">
        <v>1</v>
      </c>
      <c r="F131" s="184"/>
      <c r="G131" s="185">
        <f>ROUND(E131*F131,2)</f>
        <v>0</v>
      </c>
      <c r="H131" s="184"/>
      <c r="I131" s="185">
        <f>ROUND(E131*H131,2)</f>
        <v>0</v>
      </c>
      <c r="J131" s="184"/>
      <c r="K131" s="185">
        <f>ROUND(E131*J131,2)</f>
        <v>0</v>
      </c>
      <c r="L131" s="185">
        <v>21</v>
      </c>
      <c r="M131" s="185">
        <f>G131*(1+L131/100)</f>
        <v>0</v>
      </c>
      <c r="N131" s="183">
        <v>0</v>
      </c>
      <c r="O131" s="183">
        <f>ROUND(E131*N131,2)</f>
        <v>0</v>
      </c>
      <c r="P131" s="183">
        <v>0</v>
      </c>
      <c r="Q131" s="183">
        <f>ROUND(E131*P131,2)</f>
        <v>0</v>
      </c>
      <c r="R131" s="185"/>
      <c r="S131" s="185" t="s">
        <v>297</v>
      </c>
      <c r="T131" s="186" t="s">
        <v>280</v>
      </c>
      <c r="U131" s="159">
        <v>0</v>
      </c>
      <c r="V131" s="159">
        <f>ROUND(E131*U131,2)</f>
        <v>0</v>
      </c>
      <c r="W131" s="159"/>
      <c r="X131" s="159" t="s">
        <v>298</v>
      </c>
      <c r="Y131" s="159" t="s">
        <v>281</v>
      </c>
      <c r="Z131" s="148"/>
      <c r="AA131" s="148"/>
      <c r="AB131" s="148"/>
      <c r="AC131" s="148"/>
      <c r="AD131" s="148"/>
      <c r="AE131" s="148"/>
      <c r="AF131" s="148"/>
      <c r="AG131" s="148" t="s">
        <v>951</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65" t="s">
        <v>274</v>
      </c>
      <c r="B132" s="166" t="s">
        <v>232</v>
      </c>
      <c r="C132" s="187" t="s">
        <v>233</v>
      </c>
      <c r="D132" s="167"/>
      <c r="E132" s="168"/>
      <c r="F132" s="169"/>
      <c r="G132" s="169">
        <f>SUMIF(AG133:AG146,"&lt;&gt;NOR",G133:G146)</f>
        <v>0</v>
      </c>
      <c r="H132" s="169"/>
      <c r="I132" s="169">
        <f>SUM(I133:I146)</f>
        <v>0</v>
      </c>
      <c r="J132" s="169"/>
      <c r="K132" s="169">
        <f>SUM(K133:K146)</f>
        <v>0</v>
      </c>
      <c r="L132" s="169"/>
      <c r="M132" s="169">
        <f>SUM(M133:M146)</f>
        <v>0</v>
      </c>
      <c r="N132" s="168"/>
      <c r="O132" s="168">
        <f>SUM(O133:O146)</f>
        <v>0</v>
      </c>
      <c r="P132" s="168"/>
      <c r="Q132" s="168">
        <f>SUM(Q133:Q146)</f>
        <v>0</v>
      </c>
      <c r="R132" s="169"/>
      <c r="S132" s="169"/>
      <c r="T132" s="170"/>
      <c r="U132" s="164"/>
      <c r="V132" s="164">
        <f>SUM(V133:V146)</f>
        <v>0</v>
      </c>
      <c r="W132" s="164"/>
      <c r="X132" s="164"/>
      <c r="Y132" s="164"/>
      <c r="AG132" t="s">
        <v>275</v>
      </c>
    </row>
    <row r="133" spans="1:60" outlineLevel="1" x14ac:dyDescent="0.2">
      <c r="A133" s="180">
        <v>101</v>
      </c>
      <c r="B133" s="181" t="s">
        <v>1751</v>
      </c>
      <c r="C133" s="189" t="s">
        <v>1752</v>
      </c>
      <c r="D133" s="182" t="s">
        <v>692</v>
      </c>
      <c r="E133" s="183">
        <v>1</v>
      </c>
      <c r="F133" s="184"/>
      <c r="G133" s="185">
        <f t="shared" ref="G133:G146" si="35">ROUND(E133*F133,2)</f>
        <v>0</v>
      </c>
      <c r="H133" s="184"/>
      <c r="I133" s="185">
        <f t="shared" ref="I133:I146" si="36">ROUND(E133*H133,2)</f>
        <v>0</v>
      </c>
      <c r="J133" s="184"/>
      <c r="K133" s="185">
        <f t="shared" ref="K133:K146" si="37">ROUND(E133*J133,2)</f>
        <v>0</v>
      </c>
      <c r="L133" s="185">
        <v>21</v>
      </c>
      <c r="M133" s="185">
        <f t="shared" ref="M133:M146" si="38">G133*(1+L133/100)</f>
        <v>0</v>
      </c>
      <c r="N133" s="183">
        <v>0</v>
      </c>
      <c r="O133" s="183">
        <f t="shared" ref="O133:O146" si="39">ROUND(E133*N133,2)</f>
        <v>0</v>
      </c>
      <c r="P133" s="183">
        <v>0</v>
      </c>
      <c r="Q133" s="183">
        <f t="shared" ref="Q133:Q146" si="40">ROUND(E133*P133,2)</f>
        <v>0</v>
      </c>
      <c r="R133" s="185"/>
      <c r="S133" s="185" t="s">
        <v>297</v>
      </c>
      <c r="T133" s="186" t="s">
        <v>280</v>
      </c>
      <c r="U133" s="159">
        <v>0</v>
      </c>
      <c r="V133" s="159">
        <f t="shared" ref="V133:V146" si="41">ROUND(E133*U133,2)</f>
        <v>0</v>
      </c>
      <c r="W133" s="159"/>
      <c r="X133" s="159" t="s">
        <v>298</v>
      </c>
      <c r="Y133" s="159" t="s">
        <v>281</v>
      </c>
      <c r="Z133" s="148"/>
      <c r="AA133" s="148"/>
      <c r="AB133" s="148"/>
      <c r="AC133" s="148"/>
      <c r="AD133" s="148"/>
      <c r="AE133" s="148"/>
      <c r="AF133" s="148"/>
      <c r="AG133" s="148" t="s">
        <v>951</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80">
        <v>102</v>
      </c>
      <c r="B134" s="181" t="s">
        <v>1753</v>
      </c>
      <c r="C134" s="189" t="s">
        <v>1754</v>
      </c>
      <c r="D134" s="182" t="s">
        <v>692</v>
      </c>
      <c r="E134" s="183">
        <v>1</v>
      </c>
      <c r="F134" s="184"/>
      <c r="G134" s="185">
        <f t="shared" si="35"/>
        <v>0</v>
      </c>
      <c r="H134" s="184"/>
      <c r="I134" s="185">
        <f t="shared" si="36"/>
        <v>0</v>
      </c>
      <c r="J134" s="184"/>
      <c r="K134" s="185">
        <f t="shared" si="37"/>
        <v>0</v>
      </c>
      <c r="L134" s="185">
        <v>21</v>
      </c>
      <c r="M134" s="185">
        <f t="shared" si="38"/>
        <v>0</v>
      </c>
      <c r="N134" s="183">
        <v>0</v>
      </c>
      <c r="O134" s="183">
        <f t="shared" si="39"/>
        <v>0</v>
      </c>
      <c r="P134" s="183">
        <v>0</v>
      </c>
      <c r="Q134" s="183">
        <f t="shared" si="40"/>
        <v>0</v>
      </c>
      <c r="R134" s="185"/>
      <c r="S134" s="185" t="s">
        <v>297</v>
      </c>
      <c r="T134" s="186" t="s">
        <v>280</v>
      </c>
      <c r="U134" s="159">
        <v>0</v>
      </c>
      <c r="V134" s="159">
        <f t="shared" si="41"/>
        <v>0</v>
      </c>
      <c r="W134" s="159"/>
      <c r="X134" s="159" t="s">
        <v>298</v>
      </c>
      <c r="Y134" s="159" t="s">
        <v>281</v>
      </c>
      <c r="Z134" s="148"/>
      <c r="AA134" s="148"/>
      <c r="AB134" s="148"/>
      <c r="AC134" s="148"/>
      <c r="AD134" s="148"/>
      <c r="AE134" s="148"/>
      <c r="AF134" s="148"/>
      <c r="AG134" s="148" t="s">
        <v>951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80">
        <v>103</v>
      </c>
      <c r="B135" s="181" t="s">
        <v>1755</v>
      </c>
      <c r="C135" s="189" t="s">
        <v>1756</v>
      </c>
      <c r="D135" s="182" t="s">
        <v>1003</v>
      </c>
      <c r="E135" s="183">
        <v>1</v>
      </c>
      <c r="F135" s="184"/>
      <c r="G135" s="185">
        <f t="shared" si="35"/>
        <v>0</v>
      </c>
      <c r="H135" s="184"/>
      <c r="I135" s="185">
        <f t="shared" si="36"/>
        <v>0</v>
      </c>
      <c r="J135" s="184"/>
      <c r="K135" s="185">
        <f t="shared" si="37"/>
        <v>0</v>
      </c>
      <c r="L135" s="185">
        <v>21</v>
      </c>
      <c r="M135" s="185">
        <f t="shared" si="38"/>
        <v>0</v>
      </c>
      <c r="N135" s="183">
        <v>0</v>
      </c>
      <c r="O135" s="183">
        <f t="shared" si="39"/>
        <v>0</v>
      </c>
      <c r="P135" s="183">
        <v>0</v>
      </c>
      <c r="Q135" s="183">
        <f t="shared" si="40"/>
        <v>0</v>
      </c>
      <c r="R135" s="185"/>
      <c r="S135" s="185" t="s">
        <v>297</v>
      </c>
      <c r="T135" s="186" t="s">
        <v>280</v>
      </c>
      <c r="U135" s="159">
        <v>0</v>
      </c>
      <c r="V135" s="159">
        <f t="shared" si="41"/>
        <v>0</v>
      </c>
      <c r="W135" s="159"/>
      <c r="X135" s="159" t="s">
        <v>298</v>
      </c>
      <c r="Y135" s="159" t="s">
        <v>281</v>
      </c>
      <c r="Z135" s="148"/>
      <c r="AA135" s="148"/>
      <c r="AB135" s="148"/>
      <c r="AC135" s="148"/>
      <c r="AD135" s="148"/>
      <c r="AE135" s="148"/>
      <c r="AF135" s="148"/>
      <c r="AG135" s="148" t="s">
        <v>951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80">
        <v>104</v>
      </c>
      <c r="B136" s="181" t="s">
        <v>1757</v>
      </c>
      <c r="C136" s="189" t="s">
        <v>1758</v>
      </c>
      <c r="D136" s="182" t="s">
        <v>324</v>
      </c>
      <c r="E136" s="183">
        <v>500</v>
      </c>
      <c r="F136" s="184"/>
      <c r="G136" s="185">
        <f t="shared" si="35"/>
        <v>0</v>
      </c>
      <c r="H136" s="184"/>
      <c r="I136" s="185">
        <f t="shared" si="36"/>
        <v>0</v>
      </c>
      <c r="J136" s="184"/>
      <c r="K136" s="185">
        <f t="shared" si="37"/>
        <v>0</v>
      </c>
      <c r="L136" s="185">
        <v>21</v>
      </c>
      <c r="M136" s="185">
        <f t="shared" si="38"/>
        <v>0</v>
      </c>
      <c r="N136" s="183">
        <v>0</v>
      </c>
      <c r="O136" s="183">
        <f t="shared" si="39"/>
        <v>0</v>
      </c>
      <c r="P136" s="183">
        <v>0</v>
      </c>
      <c r="Q136" s="183">
        <f t="shared" si="40"/>
        <v>0</v>
      </c>
      <c r="R136" s="185"/>
      <c r="S136" s="185" t="s">
        <v>297</v>
      </c>
      <c r="T136" s="186" t="s">
        <v>280</v>
      </c>
      <c r="U136" s="159">
        <v>0</v>
      </c>
      <c r="V136" s="159">
        <f t="shared" si="41"/>
        <v>0</v>
      </c>
      <c r="W136" s="159"/>
      <c r="X136" s="159" t="s">
        <v>298</v>
      </c>
      <c r="Y136" s="159" t="s">
        <v>281</v>
      </c>
      <c r="Z136" s="148"/>
      <c r="AA136" s="148"/>
      <c r="AB136" s="148"/>
      <c r="AC136" s="148"/>
      <c r="AD136" s="148"/>
      <c r="AE136" s="148"/>
      <c r="AF136" s="148"/>
      <c r="AG136" s="148" t="s">
        <v>951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80">
        <v>105</v>
      </c>
      <c r="B137" s="181" t="s">
        <v>1759</v>
      </c>
      <c r="C137" s="189" t="s">
        <v>1760</v>
      </c>
      <c r="D137" s="182" t="s">
        <v>692</v>
      </c>
      <c r="E137" s="183">
        <v>1</v>
      </c>
      <c r="F137" s="184"/>
      <c r="G137" s="185">
        <f t="shared" si="35"/>
        <v>0</v>
      </c>
      <c r="H137" s="184"/>
      <c r="I137" s="185">
        <f t="shared" si="36"/>
        <v>0</v>
      </c>
      <c r="J137" s="184"/>
      <c r="K137" s="185">
        <f t="shared" si="37"/>
        <v>0</v>
      </c>
      <c r="L137" s="185">
        <v>21</v>
      </c>
      <c r="M137" s="185">
        <f t="shared" si="38"/>
        <v>0</v>
      </c>
      <c r="N137" s="183">
        <v>0</v>
      </c>
      <c r="O137" s="183">
        <f t="shared" si="39"/>
        <v>0</v>
      </c>
      <c r="P137" s="183">
        <v>0</v>
      </c>
      <c r="Q137" s="183">
        <f t="shared" si="40"/>
        <v>0</v>
      </c>
      <c r="R137" s="185"/>
      <c r="S137" s="185" t="s">
        <v>297</v>
      </c>
      <c r="T137" s="186" t="s">
        <v>280</v>
      </c>
      <c r="U137" s="159">
        <v>0</v>
      </c>
      <c r="V137" s="159">
        <f t="shared" si="41"/>
        <v>0</v>
      </c>
      <c r="W137" s="159"/>
      <c r="X137" s="159" t="s">
        <v>298</v>
      </c>
      <c r="Y137" s="159" t="s">
        <v>281</v>
      </c>
      <c r="Z137" s="148"/>
      <c r="AA137" s="148"/>
      <c r="AB137" s="148"/>
      <c r="AC137" s="148"/>
      <c r="AD137" s="148"/>
      <c r="AE137" s="148"/>
      <c r="AF137" s="148"/>
      <c r="AG137" s="148" t="s">
        <v>951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80">
        <v>106</v>
      </c>
      <c r="B138" s="181" t="s">
        <v>1761</v>
      </c>
      <c r="C138" s="189" t="s">
        <v>1762</v>
      </c>
      <c r="D138" s="182" t="s">
        <v>692</v>
      </c>
      <c r="E138" s="183">
        <v>1</v>
      </c>
      <c r="F138" s="184"/>
      <c r="G138" s="185">
        <f t="shared" si="35"/>
        <v>0</v>
      </c>
      <c r="H138" s="184"/>
      <c r="I138" s="185">
        <f t="shared" si="36"/>
        <v>0</v>
      </c>
      <c r="J138" s="184"/>
      <c r="K138" s="185">
        <f t="shared" si="37"/>
        <v>0</v>
      </c>
      <c r="L138" s="185">
        <v>21</v>
      </c>
      <c r="M138" s="185">
        <f t="shared" si="38"/>
        <v>0</v>
      </c>
      <c r="N138" s="183">
        <v>0</v>
      </c>
      <c r="O138" s="183">
        <f t="shared" si="39"/>
        <v>0</v>
      </c>
      <c r="P138" s="183">
        <v>0</v>
      </c>
      <c r="Q138" s="183">
        <f t="shared" si="40"/>
        <v>0</v>
      </c>
      <c r="R138" s="185"/>
      <c r="S138" s="185" t="s">
        <v>297</v>
      </c>
      <c r="T138" s="186" t="s">
        <v>280</v>
      </c>
      <c r="U138" s="159">
        <v>0</v>
      </c>
      <c r="V138" s="159">
        <f t="shared" si="41"/>
        <v>0</v>
      </c>
      <c r="W138" s="159"/>
      <c r="X138" s="159" t="s">
        <v>298</v>
      </c>
      <c r="Y138" s="159" t="s">
        <v>281</v>
      </c>
      <c r="Z138" s="148"/>
      <c r="AA138" s="148"/>
      <c r="AB138" s="148"/>
      <c r="AC138" s="148"/>
      <c r="AD138" s="148"/>
      <c r="AE138" s="148"/>
      <c r="AF138" s="148"/>
      <c r="AG138" s="148" t="s">
        <v>951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1" x14ac:dyDescent="0.2">
      <c r="A139" s="180">
        <v>107</v>
      </c>
      <c r="B139" s="181" t="s">
        <v>1763</v>
      </c>
      <c r="C139" s="189" t="s">
        <v>1764</v>
      </c>
      <c r="D139" s="182" t="s">
        <v>692</v>
      </c>
      <c r="E139" s="183">
        <v>1</v>
      </c>
      <c r="F139" s="184"/>
      <c r="G139" s="185">
        <f t="shared" si="35"/>
        <v>0</v>
      </c>
      <c r="H139" s="184"/>
      <c r="I139" s="185">
        <f t="shared" si="36"/>
        <v>0</v>
      </c>
      <c r="J139" s="184"/>
      <c r="K139" s="185">
        <f t="shared" si="37"/>
        <v>0</v>
      </c>
      <c r="L139" s="185">
        <v>21</v>
      </c>
      <c r="M139" s="185">
        <f t="shared" si="38"/>
        <v>0</v>
      </c>
      <c r="N139" s="183">
        <v>0</v>
      </c>
      <c r="O139" s="183">
        <f t="shared" si="39"/>
        <v>0</v>
      </c>
      <c r="P139" s="183">
        <v>0</v>
      </c>
      <c r="Q139" s="183">
        <f t="shared" si="40"/>
        <v>0</v>
      </c>
      <c r="R139" s="185"/>
      <c r="S139" s="185" t="s">
        <v>297</v>
      </c>
      <c r="T139" s="186" t="s">
        <v>280</v>
      </c>
      <c r="U139" s="159">
        <v>0</v>
      </c>
      <c r="V139" s="159">
        <f t="shared" si="41"/>
        <v>0</v>
      </c>
      <c r="W139" s="159"/>
      <c r="X139" s="159" t="s">
        <v>298</v>
      </c>
      <c r="Y139" s="159" t="s">
        <v>281</v>
      </c>
      <c r="Z139" s="148"/>
      <c r="AA139" s="148"/>
      <c r="AB139" s="148"/>
      <c r="AC139" s="148"/>
      <c r="AD139" s="148"/>
      <c r="AE139" s="148"/>
      <c r="AF139" s="148"/>
      <c r="AG139" s="148" t="s">
        <v>951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80">
        <v>108</v>
      </c>
      <c r="B140" s="181" t="s">
        <v>1765</v>
      </c>
      <c r="C140" s="189" t="s">
        <v>1766</v>
      </c>
      <c r="D140" s="182" t="s">
        <v>1003</v>
      </c>
      <c r="E140" s="183">
        <v>1</v>
      </c>
      <c r="F140" s="184"/>
      <c r="G140" s="185">
        <f t="shared" si="35"/>
        <v>0</v>
      </c>
      <c r="H140" s="184"/>
      <c r="I140" s="185">
        <f t="shared" si="36"/>
        <v>0</v>
      </c>
      <c r="J140" s="184"/>
      <c r="K140" s="185">
        <f t="shared" si="37"/>
        <v>0</v>
      </c>
      <c r="L140" s="185">
        <v>21</v>
      </c>
      <c r="M140" s="185">
        <f t="shared" si="38"/>
        <v>0</v>
      </c>
      <c r="N140" s="183">
        <v>0</v>
      </c>
      <c r="O140" s="183">
        <f t="shared" si="39"/>
        <v>0</v>
      </c>
      <c r="P140" s="183">
        <v>0</v>
      </c>
      <c r="Q140" s="183">
        <f t="shared" si="40"/>
        <v>0</v>
      </c>
      <c r="R140" s="185"/>
      <c r="S140" s="185" t="s">
        <v>297</v>
      </c>
      <c r="T140" s="186" t="s">
        <v>280</v>
      </c>
      <c r="U140" s="159">
        <v>0</v>
      </c>
      <c r="V140" s="159">
        <f t="shared" si="41"/>
        <v>0</v>
      </c>
      <c r="W140" s="159"/>
      <c r="X140" s="159" t="s">
        <v>298</v>
      </c>
      <c r="Y140" s="159" t="s">
        <v>281</v>
      </c>
      <c r="Z140" s="148"/>
      <c r="AA140" s="148"/>
      <c r="AB140" s="148"/>
      <c r="AC140" s="148"/>
      <c r="AD140" s="148"/>
      <c r="AE140" s="148"/>
      <c r="AF140" s="148"/>
      <c r="AG140" s="148" t="s">
        <v>951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80">
        <v>109</v>
      </c>
      <c r="B141" s="181" t="s">
        <v>1767</v>
      </c>
      <c r="C141" s="189" t="s">
        <v>1768</v>
      </c>
      <c r="D141" s="182" t="s">
        <v>1003</v>
      </c>
      <c r="E141" s="183">
        <v>1</v>
      </c>
      <c r="F141" s="184"/>
      <c r="G141" s="185">
        <f t="shared" si="35"/>
        <v>0</v>
      </c>
      <c r="H141" s="184"/>
      <c r="I141" s="185">
        <f t="shared" si="36"/>
        <v>0</v>
      </c>
      <c r="J141" s="184"/>
      <c r="K141" s="185">
        <f t="shared" si="37"/>
        <v>0</v>
      </c>
      <c r="L141" s="185">
        <v>21</v>
      </c>
      <c r="M141" s="185">
        <f t="shared" si="38"/>
        <v>0</v>
      </c>
      <c r="N141" s="183">
        <v>0</v>
      </c>
      <c r="O141" s="183">
        <f t="shared" si="39"/>
        <v>0</v>
      </c>
      <c r="P141" s="183">
        <v>0</v>
      </c>
      <c r="Q141" s="183">
        <f t="shared" si="40"/>
        <v>0</v>
      </c>
      <c r="R141" s="185"/>
      <c r="S141" s="185" t="s">
        <v>297</v>
      </c>
      <c r="T141" s="186" t="s">
        <v>280</v>
      </c>
      <c r="U141" s="159">
        <v>0</v>
      </c>
      <c r="V141" s="159">
        <f t="shared" si="41"/>
        <v>0</v>
      </c>
      <c r="W141" s="159"/>
      <c r="X141" s="159" t="s">
        <v>298</v>
      </c>
      <c r="Y141" s="159" t="s">
        <v>281</v>
      </c>
      <c r="Z141" s="148"/>
      <c r="AA141" s="148"/>
      <c r="AB141" s="148"/>
      <c r="AC141" s="148"/>
      <c r="AD141" s="148"/>
      <c r="AE141" s="148"/>
      <c r="AF141" s="148"/>
      <c r="AG141" s="148" t="s">
        <v>951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80">
        <v>110</v>
      </c>
      <c r="B142" s="181" t="s">
        <v>1769</v>
      </c>
      <c r="C142" s="189" t="s">
        <v>1770</v>
      </c>
      <c r="D142" s="182" t="s">
        <v>1003</v>
      </c>
      <c r="E142" s="183">
        <v>1</v>
      </c>
      <c r="F142" s="184"/>
      <c r="G142" s="185">
        <f t="shared" si="35"/>
        <v>0</v>
      </c>
      <c r="H142" s="184"/>
      <c r="I142" s="185">
        <f t="shared" si="36"/>
        <v>0</v>
      </c>
      <c r="J142" s="184"/>
      <c r="K142" s="185">
        <f t="shared" si="37"/>
        <v>0</v>
      </c>
      <c r="L142" s="185">
        <v>21</v>
      </c>
      <c r="M142" s="185">
        <f t="shared" si="38"/>
        <v>0</v>
      </c>
      <c r="N142" s="183">
        <v>0</v>
      </c>
      <c r="O142" s="183">
        <f t="shared" si="39"/>
        <v>0</v>
      </c>
      <c r="P142" s="183">
        <v>0</v>
      </c>
      <c r="Q142" s="183">
        <f t="shared" si="40"/>
        <v>0</v>
      </c>
      <c r="R142" s="185"/>
      <c r="S142" s="185" t="s">
        <v>297</v>
      </c>
      <c r="T142" s="186" t="s">
        <v>280</v>
      </c>
      <c r="U142" s="159">
        <v>0</v>
      </c>
      <c r="V142" s="159">
        <f t="shared" si="41"/>
        <v>0</v>
      </c>
      <c r="W142" s="159"/>
      <c r="X142" s="159" t="s">
        <v>298</v>
      </c>
      <c r="Y142" s="159" t="s">
        <v>281</v>
      </c>
      <c r="Z142" s="148"/>
      <c r="AA142" s="148"/>
      <c r="AB142" s="148"/>
      <c r="AC142" s="148"/>
      <c r="AD142" s="148"/>
      <c r="AE142" s="148"/>
      <c r="AF142" s="148"/>
      <c r="AG142" s="148" t="s">
        <v>951</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80">
        <v>111</v>
      </c>
      <c r="B143" s="181" t="s">
        <v>1771</v>
      </c>
      <c r="C143" s="189" t="s">
        <v>1772</v>
      </c>
      <c r="D143" s="182" t="s">
        <v>1003</v>
      </c>
      <c r="E143" s="183">
        <v>1</v>
      </c>
      <c r="F143" s="184"/>
      <c r="G143" s="185">
        <f t="shared" si="35"/>
        <v>0</v>
      </c>
      <c r="H143" s="184"/>
      <c r="I143" s="185">
        <f t="shared" si="36"/>
        <v>0</v>
      </c>
      <c r="J143" s="184"/>
      <c r="K143" s="185">
        <f t="shared" si="37"/>
        <v>0</v>
      </c>
      <c r="L143" s="185">
        <v>21</v>
      </c>
      <c r="M143" s="185">
        <f t="shared" si="38"/>
        <v>0</v>
      </c>
      <c r="N143" s="183">
        <v>0</v>
      </c>
      <c r="O143" s="183">
        <f t="shared" si="39"/>
        <v>0</v>
      </c>
      <c r="P143" s="183">
        <v>0</v>
      </c>
      <c r="Q143" s="183">
        <f t="shared" si="40"/>
        <v>0</v>
      </c>
      <c r="R143" s="185"/>
      <c r="S143" s="185" t="s">
        <v>297</v>
      </c>
      <c r="T143" s="186" t="s">
        <v>280</v>
      </c>
      <c r="U143" s="159">
        <v>0</v>
      </c>
      <c r="V143" s="159">
        <f t="shared" si="41"/>
        <v>0</v>
      </c>
      <c r="W143" s="159"/>
      <c r="X143" s="159" t="s">
        <v>298</v>
      </c>
      <c r="Y143" s="159" t="s">
        <v>281</v>
      </c>
      <c r="Z143" s="148"/>
      <c r="AA143" s="148"/>
      <c r="AB143" s="148"/>
      <c r="AC143" s="148"/>
      <c r="AD143" s="148"/>
      <c r="AE143" s="148"/>
      <c r="AF143" s="148"/>
      <c r="AG143" s="148" t="s">
        <v>951</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80">
        <v>112</v>
      </c>
      <c r="B144" s="181" t="s">
        <v>1773</v>
      </c>
      <c r="C144" s="189" t="s">
        <v>1774</v>
      </c>
      <c r="D144" s="182" t="s">
        <v>692</v>
      </c>
      <c r="E144" s="183">
        <v>1</v>
      </c>
      <c r="F144" s="184"/>
      <c r="G144" s="185">
        <f t="shared" si="35"/>
        <v>0</v>
      </c>
      <c r="H144" s="184"/>
      <c r="I144" s="185">
        <f t="shared" si="36"/>
        <v>0</v>
      </c>
      <c r="J144" s="184"/>
      <c r="K144" s="185">
        <f t="shared" si="37"/>
        <v>0</v>
      </c>
      <c r="L144" s="185">
        <v>21</v>
      </c>
      <c r="M144" s="185">
        <f t="shared" si="38"/>
        <v>0</v>
      </c>
      <c r="N144" s="183">
        <v>0</v>
      </c>
      <c r="O144" s="183">
        <f t="shared" si="39"/>
        <v>0</v>
      </c>
      <c r="P144" s="183">
        <v>0</v>
      </c>
      <c r="Q144" s="183">
        <f t="shared" si="40"/>
        <v>0</v>
      </c>
      <c r="R144" s="185"/>
      <c r="S144" s="185" t="s">
        <v>297</v>
      </c>
      <c r="T144" s="186" t="s">
        <v>280</v>
      </c>
      <c r="U144" s="159">
        <v>0</v>
      </c>
      <c r="V144" s="159">
        <f t="shared" si="41"/>
        <v>0</v>
      </c>
      <c r="W144" s="159"/>
      <c r="X144" s="159" t="s">
        <v>298</v>
      </c>
      <c r="Y144" s="159" t="s">
        <v>281</v>
      </c>
      <c r="Z144" s="148"/>
      <c r="AA144" s="148"/>
      <c r="AB144" s="148"/>
      <c r="AC144" s="148"/>
      <c r="AD144" s="148"/>
      <c r="AE144" s="148"/>
      <c r="AF144" s="148"/>
      <c r="AG144" s="148" t="s">
        <v>951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80">
        <v>113</v>
      </c>
      <c r="B145" s="181" t="s">
        <v>1775</v>
      </c>
      <c r="C145" s="189" t="s">
        <v>1776</v>
      </c>
      <c r="D145" s="182" t="s">
        <v>692</v>
      </c>
      <c r="E145" s="183">
        <v>1</v>
      </c>
      <c r="F145" s="184"/>
      <c r="G145" s="185">
        <f t="shared" si="35"/>
        <v>0</v>
      </c>
      <c r="H145" s="184"/>
      <c r="I145" s="185">
        <f t="shared" si="36"/>
        <v>0</v>
      </c>
      <c r="J145" s="184"/>
      <c r="K145" s="185">
        <f t="shared" si="37"/>
        <v>0</v>
      </c>
      <c r="L145" s="185">
        <v>21</v>
      </c>
      <c r="M145" s="185">
        <f t="shared" si="38"/>
        <v>0</v>
      </c>
      <c r="N145" s="183">
        <v>0</v>
      </c>
      <c r="O145" s="183">
        <f t="shared" si="39"/>
        <v>0</v>
      </c>
      <c r="P145" s="183">
        <v>0</v>
      </c>
      <c r="Q145" s="183">
        <f t="shared" si="40"/>
        <v>0</v>
      </c>
      <c r="R145" s="185"/>
      <c r="S145" s="185" t="s">
        <v>297</v>
      </c>
      <c r="T145" s="186" t="s">
        <v>280</v>
      </c>
      <c r="U145" s="159">
        <v>0</v>
      </c>
      <c r="V145" s="159">
        <f t="shared" si="41"/>
        <v>0</v>
      </c>
      <c r="W145" s="159"/>
      <c r="X145" s="159" t="s">
        <v>298</v>
      </c>
      <c r="Y145" s="159" t="s">
        <v>281</v>
      </c>
      <c r="Z145" s="148"/>
      <c r="AA145" s="148"/>
      <c r="AB145" s="148"/>
      <c r="AC145" s="148"/>
      <c r="AD145" s="148"/>
      <c r="AE145" s="148"/>
      <c r="AF145" s="148"/>
      <c r="AG145" s="148" t="s">
        <v>951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114</v>
      </c>
      <c r="B146" s="173" t="s">
        <v>1777</v>
      </c>
      <c r="C146" s="188" t="s">
        <v>1778</v>
      </c>
      <c r="D146" s="174" t="s">
        <v>692</v>
      </c>
      <c r="E146" s="175">
        <v>1</v>
      </c>
      <c r="F146" s="176"/>
      <c r="G146" s="177">
        <f t="shared" si="35"/>
        <v>0</v>
      </c>
      <c r="H146" s="176"/>
      <c r="I146" s="177">
        <f t="shared" si="36"/>
        <v>0</v>
      </c>
      <c r="J146" s="176"/>
      <c r="K146" s="177">
        <f t="shared" si="37"/>
        <v>0</v>
      </c>
      <c r="L146" s="177">
        <v>21</v>
      </c>
      <c r="M146" s="177">
        <f t="shared" si="38"/>
        <v>0</v>
      </c>
      <c r="N146" s="175">
        <v>0</v>
      </c>
      <c r="O146" s="175">
        <f t="shared" si="39"/>
        <v>0</v>
      </c>
      <c r="P146" s="175">
        <v>0</v>
      </c>
      <c r="Q146" s="175">
        <f t="shared" si="40"/>
        <v>0</v>
      </c>
      <c r="R146" s="177"/>
      <c r="S146" s="177" t="s">
        <v>297</v>
      </c>
      <c r="T146" s="178" t="s">
        <v>280</v>
      </c>
      <c r="U146" s="159">
        <v>0</v>
      </c>
      <c r="V146" s="159">
        <f t="shared" si="41"/>
        <v>0</v>
      </c>
      <c r="W146" s="159"/>
      <c r="X146" s="159" t="s">
        <v>298</v>
      </c>
      <c r="Y146" s="159" t="s">
        <v>281</v>
      </c>
      <c r="Z146" s="148"/>
      <c r="AA146" s="148"/>
      <c r="AB146" s="148"/>
      <c r="AC146" s="148"/>
      <c r="AD146" s="148"/>
      <c r="AE146" s="148"/>
      <c r="AF146" s="148"/>
      <c r="AG146" s="148" t="s">
        <v>951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x14ac:dyDescent="0.2">
      <c r="A147" s="3"/>
      <c r="B147" s="4"/>
      <c r="C147" s="190"/>
      <c r="D147" s="6"/>
      <c r="E147" s="3"/>
      <c r="F147" s="3"/>
      <c r="G147" s="3"/>
      <c r="H147" s="3"/>
      <c r="I147" s="3"/>
      <c r="J147" s="3"/>
      <c r="K147" s="3"/>
      <c r="L147" s="3"/>
      <c r="M147" s="3"/>
      <c r="N147" s="3"/>
      <c r="O147" s="3"/>
      <c r="P147" s="3"/>
      <c r="Q147" s="3"/>
      <c r="R147" s="3"/>
      <c r="S147" s="3"/>
      <c r="T147" s="3"/>
      <c r="U147" s="3"/>
      <c r="V147" s="3"/>
      <c r="W147" s="3"/>
      <c r="X147" s="3"/>
      <c r="Y147" s="3"/>
      <c r="AE147">
        <v>15</v>
      </c>
      <c r="AF147">
        <v>21</v>
      </c>
      <c r="AG147" t="s">
        <v>260</v>
      </c>
    </row>
    <row r="148" spans="1:60" x14ac:dyDescent="0.2">
      <c r="A148" s="151"/>
      <c r="B148" s="152" t="s">
        <v>29</v>
      </c>
      <c r="C148" s="191"/>
      <c r="D148" s="153"/>
      <c r="E148" s="154"/>
      <c r="F148" s="154"/>
      <c r="G148" s="171">
        <f>G8+G13+G41+G52+G62+G71+G110+G119+G132</f>
        <v>0</v>
      </c>
      <c r="H148" s="3"/>
      <c r="I148" s="3"/>
      <c r="J148" s="3"/>
      <c r="K148" s="3"/>
      <c r="L148" s="3"/>
      <c r="M148" s="3"/>
      <c r="N148" s="3"/>
      <c r="O148" s="3"/>
      <c r="P148" s="3"/>
      <c r="Q148" s="3"/>
      <c r="R148" s="3"/>
      <c r="S148" s="3"/>
      <c r="T148" s="3"/>
      <c r="U148" s="3"/>
      <c r="V148" s="3"/>
      <c r="W148" s="3"/>
      <c r="X148" s="3"/>
      <c r="Y148" s="3"/>
      <c r="AE148">
        <f>SUMIF(L7:L146,AE147,G7:G146)</f>
        <v>0</v>
      </c>
      <c r="AF148">
        <f>SUMIF(L7:L146,AF147,G7:G146)</f>
        <v>0</v>
      </c>
      <c r="AG148" t="s">
        <v>319</v>
      </c>
    </row>
    <row r="149" spans="1:60" x14ac:dyDescent="0.2">
      <c r="C149" s="192"/>
      <c r="D149" s="10"/>
      <c r="AG149" t="s">
        <v>320</v>
      </c>
    </row>
    <row r="150" spans="1:60" x14ac:dyDescent="0.2">
      <c r="D150" s="10"/>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pFi806x2J2sAciZRmSXJQhQgksjj756zTxx2wZlxQrvUrCkg8r5r9NpOR2Zq4fJ1tXVeo0uLby1ausbs5EErw==" saltValue="o9Ml5Og5kVxaGTPOj89Y0w==" spinCount="100000" sheet="1" formatRows="0"/>
  <mergeCells count="20">
    <mergeCell ref="C68:G68"/>
    <mergeCell ref="A1:G1"/>
    <mergeCell ref="C2:G2"/>
    <mergeCell ref="C3:G3"/>
    <mergeCell ref="C4:G4"/>
    <mergeCell ref="C18:G18"/>
    <mergeCell ref="C20:G20"/>
    <mergeCell ref="C54:G54"/>
    <mergeCell ref="C56:G56"/>
    <mergeCell ref="C60:G60"/>
    <mergeCell ref="C64:G64"/>
    <mergeCell ref="C66:G66"/>
    <mergeCell ref="C107:G107"/>
    <mergeCell ref="C127:G127"/>
    <mergeCell ref="C81:G81"/>
    <mergeCell ref="C85:G85"/>
    <mergeCell ref="C91:G91"/>
    <mergeCell ref="C97:G97"/>
    <mergeCell ref="C99:G99"/>
    <mergeCell ref="C101:G10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9F26-95A3-488C-A501-EF1EAF68337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68</v>
      </c>
      <c r="C3" s="264" t="s">
        <v>69</v>
      </c>
      <c r="D3" s="265"/>
      <c r="E3" s="265"/>
      <c r="F3" s="265"/>
      <c r="G3" s="266"/>
      <c r="AC3" s="122" t="s">
        <v>247</v>
      </c>
      <c r="AG3" t="s">
        <v>250</v>
      </c>
    </row>
    <row r="4" spans="1:60" ht="24.95" customHeight="1" x14ac:dyDescent="0.2">
      <c r="A4" s="141" t="s">
        <v>9</v>
      </c>
      <c r="B4" s="142" t="s">
        <v>70</v>
      </c>
      <c r="C4" s="267" t="s">
        <v>71</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199</v>
      </c>
      <c r="C8" s="187" t="s">
        <v>200</v>
      </c>
      <c r="D8" s="167"/>
      <c r="E8" s="168"/>
      <c r="F8" s="169"/>
      <c r="G8" s="169">
        <f>SUMIF(AG9:AG225,"&lt;&gt;NOR",G9:G225)</f>
        <v>0</v>
      </c>
      <c r="H8" s="169"/>
      <c r="I8" s="169">
        <f>SUM(I9:I225)</f>
        <v>0</v>
      </c>
      <c r="J8" s="169"/>
      <c r="K8" s="169">
        <f>SUM(K9:K225)</f>
        <v>0</v>
      </c>
      <c r="L8" s="169"/>
      <c r="M8" s="169">
        <f>SUM(M9:M225)</f>
        <v>0</v>
      </c>
      <c r="N8" s="168"/>
      <c r="O8" s="168">
        <f>SUM(O9:O225)</f>
        <v>0</v>
      </c>
      <c r="P8" s="168"/>
      <c r="Q8" s="168">
        <f>SUM(Q9:Q225)</f>
        <v>0</v>
      </c>
      <c r="R8" s="169"/>
      <c r="S8" s="169"/>
      <c r="T8" s="170"/>
      <c r="U8" s="164"/>
      <c r="V8" s="164">
        <f>SUM(V9:V225)</f>
        <v>0</v>
      </c>
      <c r="W8" s="164"/>
      <c r="X8" s="164"/>
      <c r="Y8" s="164"/>
      <c r="AG8" t="s">
        <v>275</v>
      </c>
    </row>
    <row r="9" spans="1:60" outlineLevel="1" x14ac:dyDescent="0.2">
      <c r="A9" s="172">
        <v>1</v>
      </c>
      <c r="B9" s="173" t="s">
        <v>1779</v>
      </c>
      <c r="C9" s="188" t="s">
        <v>1780</v>
      </c>
      <c r="D9" s="174" t="s">
        <v>324</v>
      </c>
      <c r="E9" s="175">
        <v>15.57</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280</v>
      </c>
      <c r="U9" s="159">
        <v>0</v>
      </c>
      <c r="V9" s="159">
        <f>ROUND(E9*U9,2)</f>
        <v>0</v>
      </c>
      <c r="W9" s="159"/>
      <c r="X9" s="159" t="s">
        <v>499</v>
      </c>
      <c r="Y9" s="159" t="s">
        <v>281</v>
      </c>
      <c r="Z9" s="148"/>
      <c r="AA9" s="148"/>
      <c r="AB9" s="148"/>
      <c r="AC9" s="148"/>
      <c r="AD9" s="148"/>
      <c r="AE9" s="148"/>
      <c r="AF9" s="148"/>
      <c r="AG9" s="148" t="s">
        <v>1129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45" outlineLevel="2" x14ac:dyDescent="0.2">
      <c r="A10" s="155"/>
      <c r="B10" s="156"/>
      <c r="C10" s="259" t="s">
        <v>1781</v>
      </c>
      <c r="D10" s="260"/>
      <c r="E10" s="260"/>
      <c r="F10" s="260"/>
      <c r="G10" s="260"/>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284</v>
      </c>
      <c r="AH10" s="148"/>
      <c r="AI10" s="148"/>
      <c r="AJ10" s="148"/>
      <c r="AK10" s="148"/>
      <c r="AL10" s="148"/>
      <c r="AM10" s="148"/>
      <c r="AN10" s="148"/>
      <c r="AO10" s="148"/>
      <c r="AP10" s="148"/>
      <c r="AQ10" s="148"/>
      <c r="AR10" s="148"/>
      <c r="AS10" s="148"/>
      <c r="AT10" s="148"/>
      <c r="AU10" s="148"/>
      <c r="AV10" s="148"/>
      <c r="AW10" s="148"/>
      <c r="AX10" s="148"/>
      <c r="AY10" s="148"/>
      <c r="AZ10" s="148"/>
      <c r="BA10" s="179" t="str">
        <f>C10</f>
        <v>Sokl se skládá z opracovaných kvádrů středně zrnitého pískovce žluto okrové barvy, povrch kamenných prvků je znečištěn prachovými depozity, povětrnostními vlivy, načernalými depozity a lokálně načernalou vrstvou sádrovcové krusty. Spárování je uvolněné. V desce  velkoformátové dlažby v jižní arkádě je prasklina. V prvním stupni schodiště ve střední arkádě je nevhodná betonová plomba. Nízký sokl sloupů je silně znečištěn a má narušené spárování.</v>
      </c>
      <c r="BB10" s="148"/>
      <c r="BC10" s="148"/>
      <c r="BD10" s="148"/>
      <c r="BE10" s="148"/>
      <c r="BF10" s="148"/>
      <c r="BG10" s="148"/>
      <c r="BH10" s="148"/>
    </row>
    <row r="11" spans="1:60" outlineLevel="3" x14ac:dyDescent="0.2">
      <c r="A11" s="155"/>
      <c r="B11" s="156"/>
      <c r="C11" s="261" t="s">
        <v>1782</v>
      </c>
      <c r="D11" s="262"/>
      <c r="E11" s="262"/>
      <c r="F11" s="262"/>
      <c r="G11" s="262"/>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284</v>
      </c>
      <c r="AH11" s="148"/>
      <c r="AI11" s="148"/>
      <c r="AJ11" s="148"/>
      <c r="AK11" s="148"/>
      <c r="AL11" s="148"/>
      <c r="AM11" s="148"/>
      <c r="AN11" s="148"/>
      <c r="AO11" s="148"/>
      <c r="AP11" s="148"/>
      <c r="AQ11" s="148"/>
      <c r="AR11" s="148"/>
      <c r="AS11" s="148"/>
      <c r="AT11" s="148"/>
      <c r="AU11" s="148"/>
      <c r="AV11" s="148"/>
      <c r="AW11" s="148"/>
      <c r="AX11" s="148"/>
      <c r="AY11" s="148"/>
      <c r="AZ11" s="148"/>
      <c r="BA11" s="179" t="str">
        <f>C11</f>
        <v>Restaurátorské očištění, konzervace a oprava dle obecného postupu formulovaného v restaurátorském záměru.</v>
      </c>
      <c r="BB11" s="148"/>
      <c r="BC11" s="148"/>
      <c r="BD11" s="148"/>
      <c r="BE11" s="148"/>
      <c r="BF11" s="148"/>
      <c r="BG11" s="148"/>
      <c r="BH11" s="148"/>
    </row>
    <row r="12" spans="1:60" outlineLevel="1" x14ac:dyDescent="0.2">
      <c r="A12" s="172">
        <v>2</v>
      </c>
      <c r="B12" s="173" t="s">
        <v>1783</v>
      </c>
      <c r="C12" s="188" t="s">
        <v>1784</v>
      </c>
      <c r="D12" s="174" t="s">
        <v>1134</v>
      </c>
      <c r="E12" s="175">
        <v>1</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c r="S12" s="177" t="s">
        <v>297</v>
      </c>
      <c r="T12" s="178" t="s">
        <v>280</v>
      </c>
      <c r="U12" s="159">
        <v>0</v>
      </c>
      <c r="V12" s="159">
        <f>ROUND(E12*U12,2)</f>
        <v>0</v>
      </c>
      <c r="W12" s="159"/>
      <c r="X12" s="159" t="s">
        <v>499</v>
      </c>
      <c r="Y12" s="159" t="s">
        <v>281</v>
      </c>
      <c r="Z12" s="148"/>
      <c r="AA12" s="148"/>
      <c r="AB12" s="148"/>
      <c r="AC12" s="148"/>
      <c r="AD12" s="148"/>
      <c r="AE12" s="148"/>
      <c r="AF12" s="148"/>
      <c r="AG12" s="148" t="s">
        <v>1129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59" t="s">
        <v>1785</v>
      </c>
      <c r="D13" s="260"/>
      <c r="E13" s="260"/>
      <c r="F13" s="260"/>
      <c r="G13" s="260"/>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284</v>
      </c>
      <c r="AH13" s="148"/>
      <c r="AI13" s="148"/>
      <c r="AJ13" s="148"/>
      <c r="AK13" s="148"/>
      <c r="AL13" s="148"/>
      <c r="AM13" s="148"/>
      <c r="AN13" s="148"/>
      <c r="AO13" s="148"/>
      <c r="AP13" s="148"/>
      <c r="AQ13" s="148"/>
      <c r="AR13" s="148"/>
      <c r="AS13" s="148"/>
      <c r="AT13" s="148"/>
      <c r="AU13" s="148"/>
      <c r="AV13" s="148"/>
      <c r="AW13" s="148"/>
      <c r="AX13" s="148"/>
      <c r="AY13" s="148"/>
      <c r="AZ13" s="148"/>
      <c r="BA13" s="179" t="str">
        <f>C13</f>
        <v>schodiště se skládá ze tří rovných stupňů a je umístěno v prostřední arkádě, každý stupeň je složen ze dvou částí</v>
      </c>
      <c r="BB13" s="148"/>
      <c r="BC13" s="148"/>
      <c r="BD13" s="148"/>
      <c r="BE13" s="148"/>
      <c r="BF13" s="148"/>
      <c r="BG13" s="148"/>
      <c r="BH13" s="148"/>
    </row>
    <row r="14" spans="1:60" outlineLevel="3" x14ac:dyDescent="0.2">
      <c r="A14" s="155"/>
      <c r="B14" s="156"/>
      <c r="C14" s="261" t="s">
        <v>1786</v>
      </c>
      <c r="D14" s="262"/>
      <c r="E14" s="262"/>
      <c r="F14" s="262"/>
      <c r="G14" s="262"/>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284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1787</v>
      </c>
      <c r="C15" s="188" t="s">
        <v>1788</v>
      </c>
      <c r="D15" s="174" t="s">
        <v>374</v>
      </c>
      <c r="E15" s="175">
        <v>27</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297</v>
      </c>
      <c r="T15" s="178" t="s">
        <v>280</v>
      </c>
      <c r="U15" s="159">
        <v>0</v>
      </c>
      <c r="V15" s="159">
        <f>ROUND(E15*U15,2)</f>
        <v>0</v>
      </c>
      <c r="W15" s="159"/>
      <c r="X15" s="159" t="s">
        <v>499</v>
      </c>
      <c r="Y15" s="159" t="s">
        <v>281</v>
      </c>
      <c r="Z15" s="148"/>
      <c r="AA15" s="148"/>
      <c r="AB15" s="148"/>
      <c r="AC15" s="148"/>
      <c r="AD15" s="148"/>
      <c r="AE15" s="148"/>
      <c r="AF15" s="148"/>
      <c r="AG15" s="148" t="s">
        <v>1129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2" x14ac:dyDescent="0.2">
      <c r="A16" s="155"/>
      <c r="B16" s="156"/>
      <c r="C16" s="259" t="s">
        <v>1789</v>
      </c>
      <c r="D16" s="260"/>
      <c r="E16" s="260"/>
      <c r="F16" s="260"/>
      <c r="G16" s="260"/>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284</v>
      </c>
      <c r="AH16" s="148"/>
      <c r="AI16" s="148"/>
      <c r="AJ16" s="148"/>
      <c r="AK16" s="148"/>
      <c r="AL16" s="148"/>
      <c r="AM16" s="148"/>
      <c r="AN16" s="148"/>
      <c r="AO16" s="148"/>
      <c r="AP16" s="148"/>
      <c r="AQ16" s="148"/>
      <c r="AR16" s="148"/>
      <c r="AS16" s="148"/>
      <c r="AT16" s="148"/>
      <c r="AU16" s="148"/>
      <c r="AV16" s="148"/>
      <c r="AW16" s="148"/>
      <c r="AX16" s="148"/>
      <c r="AY16" s="148"/>
      <c r="AZ16" s="148"/>
      <c r="BA16" s="179" t="str">
        <f>C16</f>
        <v>Kamenná dlažba průchodu na severní straně sala terreny – je původní, má obdélníkový formát různých rozměrů až 45 x 92 cm. Použitý pískovec je středně až hrubě zrnitý, převážně sytě okrové barvy</v>
      </c>
      <c r="BB16" s="148"/>
      <c r="BC16" s="148"/>
      <c r="BD16" s="148"/>
      <c r="BE16" s="148"/>
      <c r="BF16" s="148"/>
      <c r="BG16" s="148"/>
      <c r="BH16" s="148"/>
    </row>
    <row r="17" spans="1:60" ht="33.75" outlineLevel="3" x14ac:dyDescent="0.2">
      <c r="A17" s="155"/>
      <c r="B17" s="156"/>
      <c r="C17" s="261" t="s">
        <v>1790</v>
      </c>
      <c r="D17" s="262"/>
      <c r="E17" s="262"/>
      <c r="F17" s="262"/>
      <c r="G17" s="262"/>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284</v>
      </c>
      <c r="AH17" s="148"/>
      <c r="AI17" s="148"/>
      <c r="AJ17" s="148"/>
      <c r="AK17" s="148"/>
      <c r="AL17" s="148"/>
      <c r="AM17" s="148"/>
      <c r="AN17" s="148"/>
      <c r="AO17" s="148"/>
      <c r="AP17" s="148"/>
      <c r="AQ17" s="148"/>
      <c r="AR17" s="148"/>
      <c r="AS17" s="148"/>
      <c r="AT17" s="148"/>
      <c r="AU17" s="148"/>
      <c r="AV17" s="148"/>
      <c r="AW17" s="148"/>
      <c r="AX17" s="148"/>
      <c r="AY17" s="148"/>
      <c r="AZ17" s="148"/>
      <c r="BA17" s="179" t="str">
        <f>C17</f>
        <v>na severní straně sala terreny - povrch dlažby je znečištěn prachovými depozity  a lokálně načernalou vrstvou sádrovcové krusty. Skvrny od omítek a štuku vznikly při dílčích opravách severní zdi sala tereny a jejich sloupů. Spárování mezi deskami je narušené. Některé dlaždice vykazují praskliny a mají povrch narušený korozí. Dlažba u průchodu na západní straně je u prahu propadlá.</v>
      </c>
      <c r="BB17" s="148"/>
      <c r="BC17" s="148"/>
      <c r="BD17" s="148"/>
      <c r="BE17" s="148"/>
      <c r="BF17" s="148"/>
      <c r="BG17" s="148"/>
      <c r="BH17" s="148"/>
    </row>
    <row r="18" spans="1:60" outlineLevel="3" x14ac:dyDescent="0.2">
      <c r="A18" s="155"/>
      <c r="B18" s="156"/>
      <c r="C18" s="261" t="s">
        <v>1782</v>
      </c>
      <c r="D18" s="262"/>
      <c r="E18" s="262"/>
      <c r="F18" s="262"/>
      <c r="G18" s="262"/>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284</v>
      </c>
      <c r="AH18" s="148"/>
      <c r="AI18" s="148"/>
      <c r="AJ18" s="148"/>
      <c r="AK18" s="148"/>
      <c r="AL18" s="148"/>
      <c r="AM18" s="148"/>
      <c r="AN18" s="148"/>
      <c r="AO18" s="148"/>
      <c r="AP18" s="148"/>
      <c r="AQ18" s="148"/>
      <c r="AR18" s="148"/>
      <c r="AS18" s="148"/>
      <c r="AT18" s="148"/>
      <c r="AU18" s="148"/>
      <c r="AV18" s="148"/>
      <c r="AW18" s="148"/>
      <c r="AX18" s="148"/>
      <c r="AY18" s="148"/>
      <c r="AZ18" s="148"/>
      <c r="BA18" s="179" t="str">
        <f>C18</f>
        <v>Restaurátorské očištění, konzervace a oprava dle obecného postupu formulovaného v restaurátorském záměru.</v>
      </c>
      <c r="BB18" s="148"/>
      <c r="BC18" s="148"/>
      <c r="BD18" s="148"/>
      <c r="BE18" s="148"/>
      <c r="BF18" s="148"/>
      <c r="BG18" s="148"/>
      <c r="BH18" s="148"/>
    </row>
    <row r="19" spans="1:60" outlineLevel="3" x14ac:dyDescent="0.2">
      <c r="A19" s="155"/>
      <c r="B19" s="156"/>
      <c r="C19" s="261" t="s">
        <v>1791</v>
      </c>
      <c r="D19" s="262"/>
      <c r="E19" s="262"/>
      <c r="F19" s="262"/>
      <c r="G19" s="262"/>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284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4</v>
      </c>
      <c r="B20" s="173" t="s">
        <v>1792</v>
      </c>
      <c r="C20" s="188" t="s">
        <v>1793</v>
      </c>
      <c r="D20" s="174" t="s">
        <v>324</v>
      </c>
      <c r="E20" s="175">
        <v>14.5</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297</v>
      </c>
      <c r="T20" s="178" t="s">
        <v>280</v>
      </c>
      <c r="U20" s="159">
        <v>0</v>
      </c>
      <c r="V20" s="159">
        <f>ROUND(E20*U20,2)</f>
        <v>0</v>
      </c>
      <c r="W20" s="159"/>
      <c r="X20" s="159" t="s">
        <v>499</v>
      </c>
      <c r="Y20" s="159" t="s">
        <v>281</v>
      </c>
      <c r="Z20" s="148"/>
      <c r="AA20" s="148"/>
      <c r="AB20" s="148"/>
      <c r="AC20" s="148"/>
      <c r="AD20" s="148"/>
      <c r="AE20" s="148"/>
      <c r="AF20" s="148"/>
      <c r="AG20" s="148" t="s">
        <v>1129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45" outlineLevel="2" x14ac:dyDescent="0.2">
      <c r="A21" s="155"/>
      <c r="B21" s="156"/>
      <c r="C21" s="259" t="s">
        <v>1921</v>
      </c>
      <c r="D21" s="260"/>
      <c r="E21" s="260"/>
      <c r="F21" s="260"/>
      <c r="G21" s="260"/>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284</v>
      </c>
      <c r="AH21" s="148"/>
      <c r="AI21" s="148"/>
      <c r="AJ21" s="148"/>
      <c r="AK21" s="148"/>
      <c r="AL21" s="148"/>
      <c r="AM21" s="148"/>
      <c r="AN21" s="148"/>
      <c r="AO21" s="148"/>
      <c r="AP21" s="148"/>
      <c r="AQ21" s="148"/>
      <c r="AR21" s="148"/>
      <c r="AS21" s="148"/>
      <c r="AT21" s="148"/>
      <c r="AU21" s="148"/>
      <c r="AV21" s="148"/>
      <c r="AW21" s="148"/>
      <c r="AX21" s="148"/>
      <c r="AY21" s="148"/>
      <c r="AZ21" s="148"/>
      <c r="BA21" s="179" t="str">
        <f>C21</f>
        <v>Balustráda A – se skládá ze 4 polí členěných sloupky s hlavicemi. V severovýchodní části je nároží a jedno pole je přistavěno k boční straně edikuly. Prostřední sloupky jsou zdvojené, dříky mají diamantový vzor. Práh a madlo balustrády je profilovaný. Balustry jsou rotační, výška je 75 cm. Nejširší průměr je 26 cm. Celková výška balustrády je 98 cm. Balustráda je vysekána z jemnozrnného až středně zrnitého pískovce světle šedo okrové barvy. Pod prahem balustrády je kamenné kvádrové zdivo.</v>
      </c>
      <c r="BB21" s="148"/>
      <c r="BC21" s="148"/>
      <c r="BD21" s="148"/>
      <c r="BE21" s="148"/>
      <c r="BF21" s="148"/>
      <c r="BG21" s="148"/>
      <c r="BH21" s="148"/>
    </row>
    <row r="22" spans="1:60" ht="45" outlineLevel="3" x14ac:dyDescent="0.2">
      <c r="A22" s="155"/>
      <c r="B22" s="156"/>
      <c r="C22" s="261" t="s">
        <v>1794</v>
      </c>
      <c r="D22" s="262"/>
      <c r="E22" s="262"/>
      <c r="F22" s="262"/>
      <c r="G22" s="262"/>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284</v>
      </c>
      <c r="AH22" s="148"/>
      <c r="AI22" s="148"/>
      <c r="AJ22" s="148"/>
      <c r="AK22" s="148"/>
      <c r="AL22" s="148"/>
      <c r="AM22" s="148"/>
      <c r="AN22" s="148"/>
      <c r="AO22" s="148"/>
      <c r="AP22" s="148"/>
      <c r="AQ22" s="148"/>
      <c r="AR22" s="148"/>
      <c r="AS22" s="148"/>
      <c r="AT22" s="148"/>
      <c r="AU22" s="148"/>
      <c r="AV22" s="148"/>
      <c r="AW22" s="148"/>
      <c r="AX22" s="148"/>
      <c r="AY22" s="148"/>
      <c r="AZ22" s="148"/>
      <c r="BA22" s="179" t="str">
        <f>C22</f>
        <v>Je staticky narušena. Sloupky, prahy, balustry a madla jsou vychýleny z vodorovné pozice. Povrch pískovce je silně znečištěn načernalými depozity a sádrovcovou krustou. Západní pole balustrády je zarostlé popínavou zelení – břečťanem. Místy se vyskytuje znečištění mikrovegetací – řasou, mechy a lišejníky. Plastické doplňky z poslední opravy dožívají – mají nevhodnou strukturu a barevnost, některé se uvolňují. V minulosti byly vyměněny silně narušené balustry za kopie z hořického pískovce.</v>
      </c>
      <c r="BB22" s="148"/>
      <c r="BC22" s="148"/>
      <c r="BD22" s="148"/>
      <c r="BE22" s="148"/>
      <c r="BF22" s="148"/>
      <c r="BG22" s="148"/>
      <c r="BH22" s="148"/>
    </row>
    <row r="23" spans="1:60" outlineLevel="3" x14ac:dyDescent="0.2">
      <c r="A23" s="155"/>
      <c r="B23" s="156"/>
      <c r="C23" s="261" t="s">
        <v>1922</v>
      </c>
      <c r="D23" s="262"/>
      <c r="E23" s="262"/>
      <c r="F23" s="262"/>
      <c r="G23" s="262"/>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284</v>
      </c>
      <c r="AH23" s="148"/>
      <c r="AI23" s="148"/>
      <c r="AJ23" s="148"/>
      <c r="AK23" s="148"/>
      <c r="AL23" s="148"/>
      <c r="AM23" s="148"/>
      <c r="AN23" s="148"/>
      <c r="AO23" s="148"/>
      <c r="AP23" s="148"/>
      <c r="AQ23" s="148"/>
      <c r="AR23" s="148"/>
      <c r="AS23" s="148"/>
      <c r="AT23" s="148"/>
      <c r="AU23" s="148"/>
      <c r="AV23" s="148"/>
      <c r="AW23" s="148"/>
      <c r="AX23" s="148"/>
      <c r="AY23" s="148"/>
      <c r="AZ23" s="148"/>
      <c r="BA23" s="179" t="str">
        <f>C23</f>
        <v>"Restaurování balustrády dle předběžného restaurátorského záměru včetně kompletního rozebrání a opětovné montáže.</v>
      </c>
      <c r="BB23" s="148"/>
      <c r="BC23" s="148"/>
      <c r="BD23" s="148"/>
      <c r="BE23" s="148"/>
      <c r="BF23" s="148"/>
      <c r="BG23" s="148"/>
      <c r="BH23" s="148"/>
    </row>
    <row r="24" spans="1:60" outlineLevel="3" x14ac:dyDescent="0.2">
      <c r="A24" s="155"/>
      <c r="B24" s="156"/>
      <c r="C24" s="261" t="s">
        <v>1795</v>
      </c>
      <c r="D24" s="262"/>
      <c r="E24" s="262"/>
      <c r="F24" s="262"/>
      <c r="G24" s="262"/>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284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61" t="s">
        <v>1923</v>
      </c>
      <c r="D25" s="262"/>
      <c r="E25" s="262"/>
      <c r="F25" s="262"/>
      <c r="G25" s="262"/>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284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61" t="s">
        <v>1796</v>
      </c>
      <c r="D26" s="262"/>
      <c r="E26" s="262"/>
      <c r="F26" s="262"/>
      <c r="G26" s="262"/>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284</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61" t="s">
        <v>1797</v>
      </c>
      <c r="D27" s="262"/>
      <c r="E27" s="262"/>
      <c r="F27" s="262"/>
      <c r="G27" s="262"/>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284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61" t="s">
        <v>1798</v>
      </c>
      <c r="D28" s="262"/>
      <c r="E28" s="262"/>
      <c r="F28" s="262"/>
      <c r="G28" s="262"/>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284</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61" t="s">
        <v>1799</v>
      </c>
      <c r="D29" s="262"/>
      <c r="E29" s="262"/>
      <c r="F29" s="262"/>
      <c r="G29" s="262"/>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284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61" t="s">
        <v>1800</v>
      </c>
      <c r="D30" s="262"/>
      <c r="E30" s="262"/>
      <c r="F30" s="262"/>
      <c r="G30" s="262"/>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284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61" t="s">
        <v>1801</v>
      </c>
      <c r="D31" s="262"/>
      <c r="E31" s="262"/>
      <c r="F31" s="262"/>
      <c r="G31" s="262"/>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284</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61" t="s">
        <v>1924</v>
      </c>
      <c r="D32" s="262"/>
      <c r="E32" s="262"/>
      <c r="F32" s="262"/>
      <c r="G32" s="262"/>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284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3" x14ac:dyDescent="0.2">
      <c r="A33" s="155"/>
      <c r="B33" s="156"/>
      <c r="C33" s="261" t="s">
        <v>1802</v>
      </c>
      <c r="D33" s="262"/>
      <c r="E33" s="262"/>
      <c r="F33" s="262"/>
      <c r="G33" s="262"/>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284</v>
      </c>
      <c r="AH33" s="148"/>
      <c r="AI33" s="148"/>
      <c r="AJ33" s="148"/>
      <c r="AK33" s="148"/>
      <c r="AL33" s="148"/>
      <c r="AM33" s="148"/>
      <c r="AN33" s="148"/>
      <c r="AO33" s="148"/>
      <c r="AP33" s="148"/>
      <c r="AQ33" s="148"/>
      <c r="AR33" s="148"/>
      <c r="AS33" s="148"/>
      <c r="AT33" s="148"/>
      <c r="AU33" s="148"/>
      <c r="AV33" s="148"/>
      <c r="AW33" s="148"/>
      <c r="AX33" s="148"/>
      <c r="AY33" s="148"/>
      <c r="AZ33" s="148"/>
      <c r="BA33" s="179" t="str">
        <f>C33</f>
        <v>- sejmutí nečistot, omytí,  lokální zpevnění,  plomby a protézy, nové spárování vápennou maltou a tmelem,  částečné retuše spárování, barevné retuše,  biocidní preventivní ošetření</v>
      </c>
      <c r="BB33" s="148"/>
      <c r="BC33" s="148"/>
      <c r="BD33" s="148"/>
      <c r="BE33" s="148"/>
      <c r="BF33" s="148"/>
      <c r="BG33" s="148"/>
      <c r="BH33" s="148"/>
    </row>
    <row r="34" spans="1:60" outlineLevel="3" x14ac:dyDescent="0.2">
      <c r="A34" s="155"/>
      <c r="B34" s="156"/>
      <c r="C34" s="261" t="s">
        <v>1803</v>
      </c>
      <c r="D34" s="262"/>
      <c r="E34" s="262"/>
      <c r="F34" s="262"/>
      <c r="G34" s="262"/>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284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5</v>
      </c>
      <c r="B35" s="173" t="s">
        <v>1804</v>
      </c>
      <c r="C35" s="188" t="s">
        <v>1805</v>
      </c>
      <c r="D35" s="174" t="s">
        <v>1134</v>
      </c>
      <c r="E35" s="175">
        <v>1</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297</v>
      </c>
      <c r="T35" s="178" t="s">
        <v>280</v>
      </c>
      <c r="U35" s="159">
        <v>0</v>
      </c>
      <c r="V35" s="159">
        <f>ROUND(E35*U35,2)</f>
        <v>0</v>
      </c>
      <c r="W35" s="159"/>
      <c r="X35" s="159" t="s">
        <v>499</v>
      </c>
      <c r="Y35" s="159" t="s">
        <v>281</v>
      </c>
      <c r="Z35" s="148"/>
      <c r="AA35" s="148"/>
      <c r="AB35" s="148"/>
      <c r="AC35" s="148"/>
      <c r="AD35" s="148"/>
      <c r="AE35" s="148"/>
      <c r="AF35" s="148"/>
      <c r="AG35" s="148" t="s">
        <v>1129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2" x14ac:dyDescent="0.2">
      <c r="A36" s="155"/>
      <c r="B36" s="156"/>
      <c r="C36" s="259" t="s">
        <v>1806</v>
      </c>
      <c r="D36" s="260"/>
      <c r="E36" s="260"/>
      <c r="F36" s="260"/>
      <c r="G36" s="260"/>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284</v>
      </c>
      <c r="AH36" s="148"/>
      <c r="AI36" s="148"/>
      <c r="AJ36" s="148"/>
      <c r="AK36" s="148"/>
      <c r="AL36" s="148"/>
      <c r="AM36" s="148"/>
      <c r="AN36" s="148"/>
      <c r="AO36" s="148"/>
      <c r="AP36" s="148"/>
      <c r="AQ36" s="148"/>
      <c r="AR36" s="148"/>
      <c r="AS36" s="148"/>
      <c r="AT36" s="148"/>
      <c r="AU36" s="148"/>
      <c r="AV36" s="148"/>
      <c r="AW36" s="148"/>
      <c r="AX36" s="148"/>
      <c r="AY36" s="148"/>
      <c r="AZ36" s="148"/>
      <c r="BA36" s="179" t="str">
        <f>C36</f>
        <v>Balustráda v otvoru edikuly se skládá z profilovaného prahu a madla,  které jsou zazděny do bočních stran otvoru. Má 3 balustry čtvercového průřezu. Výška balustrů je 75 cm, šíře 25,5 cm. Práh i madlo mají shodnou profilaci jako balustráda na severní straně. Sokl pod balustrádou je složen z kamenných kvádrů. Balustráda je vysekána z hrubozrnného pískovce světle šedo okrové barvy.</v>
      </c>
      <c r="BB36" s="148"/>
      <c r="BC36" s="148"/>
      <c r="BD36" s="148"/>
      <c r="BE36" s="148"/>
      <c r="BF36" s="148"/>
      <c r="BG36" s="148"/>
      <c r="BH36" s="148"/>
    </row>
    <row r="37" spans="1:60" outlineLevel="3" x14ac:dyDescent="0.2">
      <c r="A37" s="155"/>
      <c r="B37" s="156"/>
      <c r="C37" s="261" t="s">
        <v>1807</v>
      </c>
      <c r="D37" s="262"/>
      <c r="E37" s="262"/>
      <c r="F37" s="262"/>
      <c r="G37" s="262"/>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284</v>
      </c>
      <c r="AH37" s="148"/>
      <c r="AI37" s="148"/>
      <c r="AJ37" s="148"/>
      <c r="AK37" s="148"/>
      <c r="AL37" s="148"/>
      <c r="AM37" s="148"/>
      <c r="AN37" s="148"/>
      <c r="AO37" s="148"/>
      <c r="AP37" s="148"/>
      <c r="AQ37" s="148"/>
      <c r="AR37" s="148"/>
      <c r="AS37" s="148"/>
      <c r="AT37" s="148"/>
      <c r="AU37" s="148"/>
      <c r="AV37" s="148"/>
      <c r="AW37" s="148"/>
      <c r="AX37" s="148"/>
      <c r="AY37" s="148"/>
      <c r="AZ37" s="148"/>
      <c r="BA37" s="179" t="str">
        <f>C37</f>
        <v>Doplňující sondážní průzkum kotvení balustrády, šetrná demontáž balustrády v šíři průchodu edikuly, uložení k druhotnému využití.</v>
      </c>
      <c r="BB37" s="148"/>
      <c r="BC37" s="148"/>
      <c r="BD37" s="148"/>
      <c r="BE37" s="148"/>
      <c r="BF37" s="148"/>
      <c r="BG37" s="148"/>
      <c r="BH37" s="148"/>
    </row>
    <row r="38" spans="1:60" ht="22.5" outlineLevel="1" x14ac:dyDescent="0.2">
      <c r="A38" s="172">
        <v>6</v>
      </c>
      <c r="B38" s="173" t="s">
        <v>1808</v>
      </c>
      <c r="C38" s="188" t="s">
        <v>1809</v>
      </c>
      <c r="D38" s="174" t="s">
        <v>1134</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297</v>
      </c>
      <c r="T38" s="178" t="s">
        <v>280</v>
      </c>
      <c r="U38" s="159">
        <v>0</v>
      </c>
      <c r="V38" s="159">
        <f>ROUND(E38*U38,2)</f>
        <v>0</v>
      </c>
      <c r="W38" s="159"/>
      <c r="X38" s="159" t="s">
        <v>499</v>
      </c>
      <c r="Y38" s="159" t="s">
        <v>281</v>
      </c>
      <c r="Z38" s="148"/>
      <c r="AA38" s="148"/>
      <c r="AB38" s="148"/>
      <c r="AC38" s="148"/>
      <c r="AD38" s="148"/>
      <c r="AE38" s="148"/>
      <c r="AF38" s="148"/>
      <c r="AG38" s="148" t="s">
        <v>1129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45" outlineLevel="2" x14ac:dyDescent="0.2">
      <c r="A39" s="155"/>
      <c r="B39" s="156"/>
      <c r="C39" s="259" t="s">
        <v>1810</v>
      </c>
      <c r="D39" s="260"/>
      <c r="E39" s="260"/>
      <c r="F39" s="260"/>
      <c r="G39" s="260"/>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284</v>
      </c>
      <c r="AH39" s="148"/>
      <c r="AI39" s="148"/>
      <c r="AJ39" s="148"/>
      <c r="AK39" s="148"/>
      <c r="AL39" s="148"/>
      <c r="AM39" s="148"/>
      <c r="AN39" s="148"/>
      <c r="AO39" s="148"/>
      <c r="AP39" s="148"/>
      <c r="AQ39" s="148"/>
      <c r="AR39" s="148"/>
      <c r="AS39" s="148"/>
      <c r="AT39" s="148"/>
      <c r="AU39" s="148"/>
      <c r="AV39" s="148"/>
      <c r="AW39" s="148"/>
      <c r="AX39" s="148"/>
      <c r="AY39" s="148"/>
      <c r="AZ39" s="148"/>
      <c r="BA39" s="179" t="str">
        <f>C39</f>
        <v>Kamenný štítový nástavec je ve tvaru nízkého segmentu. Na stříšce jsou osazeny tři piniové šišky. Spodní část nástavce obíhá profilovaná římsa, která kopíruje členění ploch zděnými pilastry. Shodný profil má římsa nízkého segmentu. Plocha ve štítu je rovná, odstupňována je v osách nad pilastry. Architektura štítu je složena z více prvků. Piniové šišky mají shodné tvarosloví, prostřední má tvarově bohatší podstavec.</v>
      </c>
      <c r="BB39" s="148"/>
      <c r="BC39" s="148"/>
      <c r="BD39" s="148"/>
      <c r="BE39" s="148"/>
      <c r="BF39" s="148"/>
      <c r="BG39" s="148"/>
      <c r="BH39" s="148"/>
    </row>
    <row r="40" spans="1:60" ht="67.5" outlineLevel="3" x14ac:dyDescent="0.2">
      <c r="A40" s="155"/>
      <c r="B40" s="156"/>
      <c r="C40" s="261" t="s">
        <v>1811</v>
      </c>
      <c r="D40" s="262"/>
      <c r="E40" s="262"/>
      <c r="F40" s="262"/>
      <c r="G40" s="262"/>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284</v>
      </c>
      <c r="AH40" s="148"/>
      <c r="AI40" s="148"/>
      <c r="AJ40" s="148"/>
      <c r="AK40" s="148"/>
      <c r="AL40" s="148"/>
      <c r="AM40" s="148"/>
      <c r="AN40" s="148"/>
      <c r="AO40" s="148"/>
      <c r="AP40" s="148"/>
      <c r="AQ40" s="148"/>
      <c r="AR40" s="148"/>
      <c r="AS40" s="148"/>
      <c r="AT40" s="148"/>
      <c r="AU40" s="148"/>
      <c r="AV40" s="148"/>
      <c r="AW40" s="148"/>
      <c r="AX40" s="148"/>
      <c r="AY40" s="148"/>
      <c r="AZ40" s="148"/>
      <c r="BA40" s="179" t="str">
        <f>C40</f>
        <v>Povrch kamene je silně  znečištěn povětrnostními vlivy, mikrovegetací, načernalými depozity a načernalou vrstvou sádrovcové krusty. Po obvodu styčných spár se objevují jemné praskliny – je to známka statického narušení – rozestupují se díly kamenných prvků od korunní římsy. Povrch pískovce ve srážkových stínech je narušen korozí (podhledy říms). Kamenosochařská výzdoba je v obdobném stavu. Prostřední piniová šiška je ve střední části roztržena korozí železného trnu a její podstavec ve spodní části rovněž. V minulosti byly již krčky podstavců nahrazeny kamennými vložkami. Povrch šišek a podstavců je silně znečištěn načernalými depozity, sádrovcovou krustou a mikrovegetací – řasou, mechy, lišejníky.</v>
      </c>
      <c r="BB40" s="148"/>
      <c r="BC40" s="148"/>
      <c r="BD40" s="148"/>
      <c r="BE40" s="148"/>
      <c r="BF40" s="148"/>
      <c r="BG40" s="148"/>
      <c r="BH40" s="148"/>
    </row>
    <row r="41" spans="1:60" ht="22.5" outlineLevel="3" x14ac:dyDescent="0.2">
      <c r="A41" s="155"/>
      <c r="B41" s="156"/>
      <c r="C41" s="261" t="s">
        <v>1812</v>
      </c>
      <c r="D41" s="262"/>
      <c r="E41" s="262"/>
      <c r="F41" s="262"/>
      <c r="G41" s="262"/>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284</v>
      </c>
      <c r="AH41" s="148"/>
      <c r="AI41" s="148"/>
      <c r="AJ41" s="148"/>
      <c r="AK41" s="148"/>
      <c r="AL41" s="148"/>
      <c r="AM41" s="148"/>
      <c r="AN41" s="148"/>
      <c r="AO41" s="148"/>
      <c r="AP41" s="148"/>
      <c r="AQ41" s="148"/>
      <c r="AR41" s="148"/>
      <c r="AS41" s="148"/>
      <c r="AT41" s="148"/>
      <c r="AU41" s="148"/>
      <c r="AV41" s="148"/>
      <c r="AW41" s="148"/>
      <c r="AX41" s="148"/>
      <c r="AY41" s="148"/>
      <c r="AZ41" s="148"/>
      <c r="BA41" s="179" t="str">
        <f>C41</f>
        <v>"Restaurování kamenosochařských prvků architektury EDIKUL v detailním provedení dle podrobného popisu, požadavků a technologických postupů předběžného restaurátorského záměru</v>
      </c>
      <c r="BB41" s="148"/>
      <c r="BC41" s="148"/>
      <c r="BD41" s="148"/>
      <c r="BE41" s="148"/>
      <c r="BF41" s="148"/>
      <c r="BG41" s="148"/>
      <c r="BH41" s="148"/>
    </row>
    <row r="42" spans="1:60" outlineLevel="3" x14ac:dyDescent="0.2">
      <c r="A42" s="155"/>
      <c r="B42" s="156"/>
      <c r="C42" s="261" t="s">
        <v>1813</v>
      </c>
      <c r="D42" s="262"/>
      <c r="E42" s="262"/>
      <c r="F42" s="262"/>
      <c r="G42" s="262"/>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284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61" t="s">
        <v>1814</v>
      </c>
      <c r="D43" s="262"/>
      <c r="E43" s="262"/>
      <c r="F43" s="262"/>
      <c r="G43" s="262"/>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284</v>
      </c>
      <c r="AH43" s="148"/>
      <c r="AI43" s="148"/>
      <c r="AJ43" s="148"/>
      <c r="AK43" s="148"/>
      <c r="AL43" s="148"/>
      <c r="AM43" s="148"/>
      <c r="AN43" s="148"/>
      <c r="AO43" s="148"/>
      <c r="AP43" s="148"/>
      <c r="AQ43" s="148"/>
      <c r="AR43" s="148"/>
      <c r="AS43" s="148"/>
      <c r="AT43" s="148"/>
      <c r="AU43" s="148"/>
      <c r="AV43" s="148"/>
      <c r="AW43" s="148"/>
      <c r="AX43" s="148"/>
      <c r="AY43" s="148"/>
      <c r="AZ43" s="148"/>
      <c r="BA43" s="179" t="str">
        <f>C43</f>
        <v>- předběžné zpevnění (konsolidace) nejvíce narušených míst organokřemičitým     nehydrofobním roztokem</v>
      </c>
      <c r="BB43" s="148"/>
      <c r="BC43" s="148"/>
      <c r="BD43" s="148"/>
      <c r="BE43" s="148"/>
      <c r="BF43" s="148"/>
      <c r="BG43" s="148"/>
      <c r="BH43" s="148"/>
    </row>
    <row r="44" spans="1:60" ht="22.5" outlineLevel="3" x14ac:dyDescent="0.2">
      <c r="A44" s="155"/>
      <c r="B44" s="156"/>
      <c r="C44" s="261" t="s">
        <v>1815</v>
      </c>
      <c r="D44" s="262"/>
      <c r="E44" s="262"/>
      <c r="F44" s="262"/>
      <c r="G44" s="262"/>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284</v>
      </c>
      <c r="AH44" s="148"/>
      <c r="AI44" s="148"/>
      <c r="AJ44" s="148"/>
      <c r="AK44" s="148"/>
      <c r="AL44" s="148"/>
      <c r="AM44" s="148"/>
      <c r="AN44" s="148"/>
      <c r="AO44" s="148"/>
      <c r="AP44" s="148"/>
      <c r="AQ44" s="148"/>
      <c r="AR44" s="148"/>
      <c r="AS44" s="148"/>
      <c r="AT44" s="148"/>
      <c r="AU44" s="148"/>
      <c r="AV44" s="148"/>
      <c r="AW44" s="148"/>
      <c r="AX44" s="148"/>
      <c r="AY44" s="148"/>
      <c r="AZ44" s="148"/>
      <c r="BA44" s="179" t="str">
        <f>C44</f>
        <v>- odstranění hrubých nečistot (mechů, lišejníků, krust) starých a nevhodných vysprávek, mechanicky kovovými špachtlemi a silonovými kartáčky</v>
      </c>
      <c r="BB44" s="148"/>
      <c r="BC44" s="148"/>
      <c r="BD44" s="148"/>
      <c r="BE44" s="148"/>
      <c r="BF44" s="148"/>
      <c r="BG44" s="148"/>
      <c r="BH44" s="148"/>
    </row>
    <row r="45" spans="1:60" outlineLevel="3" x14ac:dyDescent="0.2">
      <c r="A45" s="155"/>
      <c r="B45" s="156"/>
      <c r="C45" s="261" t="s">
        <v>1816</v>
      </c>
      <c r="D45" s="262"/>
      <c r="E45" s="262"/>
      <c r="F45" s="262"/>
      <c r="G45" s="262"/>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284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61" t="s">
        <v>1817</v>
      </c>
      <c r="D46" s="262"/>
      <c r="E46" s="262"/>
      <c r="F46" s="262"/>
      <c r="G46" s="262"/>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284</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61" t="s">
        <v>1818</v>
      </c>
      <c r="D47" s="262"/>
      <c r="E47" s="262"/>
      <c r="F47" s="262"/>
      <c r="G47" s="262"/>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284</v>
      </c>
      <c r="AH47" s="148"/>
      <c r="AI47" s="148"/>
      <c r="AJ47" s="148"/>
      <c r="AK47" s="148"/>
      <c r="AL47" s="148"/>
      <c r="AM47" s="148"/>
      <c r="AN47" s="148"/>
      <c r="AO47" s="148"/>
      <c r="AP47" s="148"/>
      <c r="AQ47" s="148"/>
      <c r="AR47" s="148"/>
      <c r="AS47" s="148"/>
      <c r="AT47" s="148"/>
      <c r="AU47" s="148"/>
      <c r="AV47" s="148"/>
      <c r="AW47" s="148"/>
      <c r="AX47" s="148"/>
      <c r="AY47" s="148"/>
      <c r="AZ47" s="148"/>
      <c r="BA47" s="179" t="str">
        <f>C47</f>
        <v>- očištění pomocí čistících past, snímaní načernalých krust, opakované zábaly pasty, (standard pasta FG Aqua Praha)</v>
      </c>
      <c r="BB47" s="148"/>
      <c r="BC47" s="148"/>
      <c r="BD47" s="148"/>
      <c r="BE47" s="148"/>
      <c r="BF47" s="148"/>
      <c r="BG47" s="148"/>
      <c r="BH47" s="148"/>
    </row>
    <row r="48" spans="1:60" ht="22.5" outlineLevel="3" x14ac:dyDescent="0.2">
      <c r="A48" s="155"/>
      <c r="B48" s="156"/>
      <c r="C48" s="261" t="s">
        <v>1819</v>
      </c>
      <c r="D48" s="262"/>
      <c r="E48" s="262"/>
      <c r="F48" s="262"/>
      <c r="G48" s="262"/>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284</v>
      </c>
      <c r="AH48" s="148"/>
      <c r="AI48" s="148"/>
      <c r="AJ48" s="148"/>
      <c r="AK48" s="148"/>
      <c r="AL48" s="148"/>
      <c r="AM48" s="148"/>
      <c r="AN48" s="148"/>
      <c r="AO48" s="148"/>
      <c r="AP48" s="148"/>
      <c r="AQ48" s="148"/>
      <c r="AR48" s="148"/>
      <c r="AS48" s="148"/>
      <c r="AT48" s="148"/>
      <c r="AU48" s="148"/>
      <c r="AV48" s="148"/>
      <c r="AW48" s="148"/>
      <c r="AX48" s="148"/>
      <c r="AY48" s="148"/>
      <c r="AZ48" s="148"/>
      <c r="BA48" s="179" t="str">
        <f>C48</f>
        <v>- celkové zpevnění organokřemičitany, smáčení organokřemičitým nehydrofobním konsolidantem (standard Porosil Z30, Funkosil 300, Ifest OH100) až do nasycení</v>
      </c>
      <c r="BB48" s="148"/>
      <c r="BC48" s="148"/>
      <c r="BD48" s="148"/>
      <c r="BE48" s="148"/>
      <c r="BF48" s="148"/>
      <c r="BG48" s="148"/>
      <c r="BH48" s="148"/>
    </row>
    <row r="49" spans="1:60" ht="22.5" outlineLevel="3" x14ac:dyDescent="0.2">
      <c r="A49" s="155"/>
      <c r="B49" s="156"/>
      <c r="C49" s="261" t="s">
        <v>1925</v>
      </c>
      <c r="D49" s="262"/>
      <c r="E49" s="262"/>
      <c r="F49" s="262"/>
      <c r="G49" s="262"/>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284</v>
      </c>
      <c r="AH49" s="148"/>
      <c r="AI49" s="148"/>
      <c r="AJ49" s="148"/>
      <c r="AK49" s="148"/>
      <c r="AL49" s="148"/>
      <c r="AM49" s="148"/>
      <c r="AN49" s="148"/>
      <c r="AO49" s="148"/>
      <c r="AP49" s="148"/>
      <c r="AQ49" s="148"/>
      <c r="AR49" s="148"/>
      <c r="AS49" s="148"/>
      <c r="AT49" s="148"/>
      <c r="AU49" s="148"/>
      <c r="AV49" s="148"/>
      <c r="AW49" s="148"/>
      <c r="AX49" s="148"/>
      <c r="AY49" s="148"/>
      <c r="AZ49" s="148"/>
      <c r="BA49" s="179" t="str">
        <f>C49</f>
        <v>- plastické doplnění chybějících částí ve hmotě probarveným minerálním tmelem, pojivo (standard Tradical PF70), románský cement, sklářské písky a pigmenty</v>
      </c>
      <c r="BB49" s="148"/>
      <c r="BC49" s="148"/>
      <c r="BD49" s="148"/>
      <c r="BE49" s="148"/>
      <c r="BF49" s="148"/>
      <c r="BG49" s="148"/>
      <c r="BH49" s="148"/>
    </row>
    <row r="50" spans="1:60" ht="22.5" outlineLevel="3" x14ac:dyDescent="0.2">
      <c r="A50" s="155"/>
      <c r="B50" s="156"/>
      <c r="C50" s="261" t="s">
        <v>1820</v>
      </c>
      <c r="D50" s="262"/>
      <c r="E50" s="262"/>
      <c r="F50" s="262"/>
      <c r="G50" s="262"/>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284</v>
      </c>
      <c r="AH50" s="148"/>
      <c r="AI50" s="148"/>
      <c r="AJ50" s="148"/>
      <c r="AK50" s="148"/>
      <c r="AL50" s="148"/>
      <c r="AM50" s="148"/>
      <c r="AN50" s="148"/>
      <c r="AO50" s="148"/>
      <c r="AP50" s="148"/>
      <c r="AQ50" s="148"/>
      <c r="AR50" s="148"/>
      <c r="AS50" s="148"/>
      <c r="AT50" s="148"/>
      <c r="AU50" s="148"/>
      <c r="AV50" s="148"/>
      <c r="AW50" s="148"/>
      <c r="AX50" s="148"/>
      <c r="AY50" s="148"/>
      <c r="AZ50" s="148"/>
      <c r="BA50" s="179" t="str">
        <f>C50</f>
        <v>- kamenické doplňky, kamenické vložky větších poškození, pískovec Božanov a Pirna, opracování povrchu sekáním, jehličkováním, příp.opískováním</v>
      </c>
      <c r="BB50" s="148"/>
      <c r="BC50" s="148"/>
      <c r="BD50" s="148"/>
      <c r="BE50" s="148"/>
      <c r="BF50" s="148"/>
      <c r="BG50" s="148"/>
      <c r="BH50" s="148"/>
    </row>
    <row r="51" spans="1:60" outlineLevel="3" x14ac:dyDescent="0.2">
      <c r="A51" s="155"/>
      <c r="B51" s="156"/>
      <c r="C51" s="261" t="s">
        <v>1821</v>
      </c>
      <c r="D51" s="262"/>
      <c r="E51" s="262"/>
      <c r="F51" s="262"/>
      <c r="G51" s="262"/>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284</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261" t="s">
        <v>1822</v>
      </c>
      <c r="D52" s="262"/>
      <c r="E52" s="262"/>
      <c r="F52" s="262"/>
      <c r="G52" s="262"/>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284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61" t="s">
        <v>1823</v>
      </c>
      <c r="D53" s="262"/>
      <c r="E53" s="262"/>
      <c r="F53" s="262"/>
      <c r="G53" s="262"/>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284</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61" t="s">
        <v>1824</v>
      </c>
      <c r="D54" s="262"/>
      <c r="E54" s="262"/>
      <c r="F54" s="262"/>
      <c r="G54" s="262"/>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284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61" t="s">
        <v>1825</v>
      </c>
      <c r="D55" s="262"/>
      <c r="E55" s="262"/>
      <c r="F55" s="262"/>
      <c r="G55" s="262"/>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284</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61" t="s">
        <v>1826</v>
      </c>
      <c r="D56" s="262"/>
      <c r="E56" s="262"/>
      <c r="F56" s="262"/>
      <c r="G56" s="262"/>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284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7</v>
      </c>
      <c r="B57" s="173" t="s">
        <v>1827</v>
      </c>
      <c r="C57" s="188" t="s">
        <v>1828</v>
      </c>
      <c r="D57" s="174" t="s">
        <v>482</v>
      </c>
      <c r="E57" s="175">
        <v>1</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c r="S57" s="177" t="s">
        <v>297</v>
      </c>
      <c r="T57" s="178" t="s">
        <v>280</v>
      </c>
      <c r="U57" s="159">
        <v>0</v>
      </c>
      <c r="V57" s="159">
        <f>ROUND(E57*U57,2)</f>
        <v>0</v>
      </c>
      <c r="W57" s="159"/>
      <c r="X57" s="159" t="s">
        <v>499</v>
      </c>
      <c r="Y57" s="159" t="s">
        <v>281</v>
      </c>
      <c r="Z57" s="148"/>
      <c r="AA57" s="148"/>
      <c r="AB57" s="148"/>
      <c r="AC57" s="148"/>
      <c r="AD57" s="148"/>
      <c r="AE57" s="148"/>
      <c r="AF57" s="148"/>
      <c r="AG57" s="148" t="s">
        <v>1129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9" t="s">
        <v>1829</v>
      </c>
      <c r="D58" s="260"/>
      <c r="E58" s="260"/>
      <c r="F58" s="260"/>
      <c r="G58" s="260"/>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284</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33.75" outlineLevel="3" x14ac:dyDescent="0.2">
      <c r="A59" s="155"/>
      <c r="B59" s="156"/>
      <c r="C59" s="261" t="s">
        <v>1830</v>
      </c>
      <c r="D59" s="262"/>
      <c r="E59" s="262"/>
      <c r="F59" s="262"/>
      <c r="G59" s="262"/>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284</v>
      </c>
      <c r="AH59" s="148"/>
      <c r="AI59" s="148"/>
      <c r="AJ59" s="148"/>
      <c r="AK59" s="148"/>
      <c r="AL59" s="148"/>
      <c r="AM59" s="148"/>
      <c r="AN59" s="148"/>
      <c r="AO59" s="148"/>
      <c r="AP59" s="148"/>
      <c r="AQ59" s="148"/>
      <c r="AR59" s="148"/>
      <c r="AS59" s="148"/>
      <c r="AT59" s="148"/>
      <c r="AU59" s="148"/>
      <c r="AV59" s="148"/>
      <c r="AW59" s="148"/>
      <c r="AX59" s="148"/>
      <c r="AY59" s="148"/>
      <c r="AZ59" s="148"/>
      <c r="BA59" s="179" t="str">
        <f>C59</f>
        <v>Nová kamenná profilovaná ozdobná kašna a nový kamenný barokně bohatě profilovaný podstavec sochy, osazené na novém betonovém základu,replika kašny a podstavce sochy dle originálu z pískovcového kamene z lomu z Pirny. Vodní technologie též viz samostatná část. Viz detailní výkres D.1.1.16.</v>
      </c>
      <c r="BB59" s="148"/>
      <c r="BC59" s="148"/>
      <c r="BD59" s="148"/>
      <c r="BE59" s="148"/>
      <c r="BF59" s="148"/>
      <c r="BG59" s="148"/>
      <c r="BH59" s="148"/>
    </row>
    <row r="60" spans="1:60" outlineLevel="1" x14ac:dyDescent="0.2">
      <c r="A60" s="172">
        <v>8</v>
      </c>
      <c r="B60" s="173" t="s">
        <v>1831</v>
      </c>
      <c r="C60" s="188" t="s">
        <v>1832</v>
      </c>
      <c r="D60" s="174" t="s">
        <v>1134</v>
      </c>
      <c r="E60" s="175">
        <v>1</v>
      </c>
      <c r="F60" s="176"/>
      <c r="G60" s="177">
        <f>ROUND(E60*F60,2)</f>
        <v>0</v>
      </c>
      <c r="H60" s="176"/>
      <c r="I60" s="177">
        <f>ROUND(E60*H60,2)</f>
        <v>0</v>
      </c>
      <c r="J60" s="176"/>
      <c r="K60" s="177">
        <f>ROUND(E60*J60,2)</f>
        <v>0</v>
      </c>
      <c r="L60" s="177">
        <v>21</v>
      </c>
      <c r="M60" s="177">
        <f>G60*(1+L60/100)</f>
        <v>0</v>
      </c>
      <c r="N60" s="175">
        <v>0</v>
      </c>
      <c r="O60" s="175">
        <f>ROUND(E60*N60,2)</f>
        <v>0</v>
      </c>
      <c r="P60" s="175">
        <v>0</v>
      </c>
      <c r="Q60" s="175">
        <f>ROUND(E60*P60,2)</f>
        <v>0</v>
      </c>
      <c r="R60" s="177"/>
      <c r="S60" s="177" t="s">
        <v>297</v>
      </c>
      <c r="T60" s="178" t="s">
        <v>280</v>
      </c>
      <c r="U60" s="159">
        <v>0</v>
      </c>
      <c r="V60" s="159">
        <f>ROUND(E60*U60,2)</f>
        <v>0</v>
      </c>
      <c r="W60" s="159"/>
      <c r="X60" s="159" t="s">
        <v>499</v>
      </c>
      <c r="Y60" s="159" t="s">
        <v>281</v>
      </c>
      <c r="Z60" s="148"/>
      <c r="AA60" s="148"/>
      <c r="AB60" s="148"/>
      <c r="AC60" s="148"/>
      <c r="AD60" s="148"/>
      <c r="AE60" s="148"/>
      <c r="AF60" s="148"/>
      <c r="AG60" s="148" t="s">
        <v>1129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59" t="s">
        <v>1833</v>
      </c>
      <c r="D61" s="260"/>
      <c r="E61" s="260"/>
      <c r="F61" s="260"/>
      <c r="G61" s="260"/>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284</v>
      </c>
      <c r="AH61" s="148"/>
      <c r="AI61" s="148"/>
      <c r="AJ61" s="148"/>
      <c r="AK61" s="148"/>
      <c r="AL61" s="148"/>
      <c r="AM61" s="148"/>
      <c r="AN61" s="148"/>
      <c r="AO61" s="148"/>
      <c r="AP61" s="148"/>
      <c r="AQ61" s="148"/>
      <c r="AR61" s="148"/>
      <c r="AS61" s="148"/>
      <c r="AT61" s="148"/>
      <c r="AU61" s="148"/>
      <c r="AV61" s="148"/>
      <c r="AW61" s="148"/>
      <c r="AX61" s="148"/>
      <c r="AY61" s="148"/>
      <c r="AZ61" s="148"/>
      <c r="BA61" s="179" t="str">
        <f>C61</f>
        <v>Nové kamenné sedátko, zaoblené vnější hrany, rozměry cca 1,6 x 0,5 x 0,1 m.  Viz detail výkresu D.1.1.22.</v>
      </c>
      <c r="BB61" s="148"/>
      <c r="BC61" s="148"/>
      <c r="BD61" s="148"/>
      <c r="BE61" s="148"/>
      <c r="BF61" s="148"/>
      <c r="BG61" s="148"/>
      <c r="BH61" s="148"/>
    </row>
    <row r="62" spans="1:60" outlineLevel="1" x14ac:dyDescent="0.2">
      <c r="A62" s="172">
        <v>9</v>
      </c>
      <c r="B62" s="173" t="s">
        <v>1834</v>
      </c>
      <c r="C62" s="188" t="s">
        <v>1835</v>
      </c>
      <c r="D62" s="174" t="s">
        <v>1134</v>
      </c>
      <c r="E62" s="175">
        <v>1</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c r="S62" s="177" t="s">
        <v>297</v>
      </c>
      <c r="T62" s="178" t="s">
        <v>280</v>
      </c>
      <c r="U62" s="159">
        <v>0</v>
      </c>
      <c r="V62" s="159">
        <f>ROUND(E62*U62,2)</f>
        <v>0</v>
      </c>
      <c r="W62" s="159"/>
      <c r="X62" s="159" t="s">
        <v>499</v>
      </c>
      <c r="Y62" s="159" t="s">
        <v>281</v>
      </c>
      <c r="Z62" s="148"/>
      <c r="AA62" s="148"/>
      <c r="AB62" s="148"/>
      <c r="AC62" s="148"/>
      <c r="AD62" s="148"/>
      <c r="AE62" s="148"/>
      <c r="AF62" s="148"/>
      <c r="AG62" s="148" t="s">
        <v>1129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2" x14ac:dyDescent="0.2">
      <c r="A63" s="155"/>
      <c r="B63" s="156"/>
      <c r="C63" s="259" t="s">
        <v>1836</v>
      </c>
      <c r="D63" s="260"/>
      <c r="E63" s="260"/>
      <c r="F63" s="260"/>
      <c r="G63" s="260"/>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284</v>
      </c>
      <c r="AH63" s="148"/>
      <c r="AI63" s="148"/>
      <c r="AJ63" s="148"/>
      <c r="AK63" s="148"/>
      <c r="AL63" s="148"/>
      <c r="AM63" s="148"/>
      <c r="AN63" s="148"/>
      <c r="AO63" s="148"/>
      <c r="AP63" s="148"/>
      <c r="AQ63" s="148"/>
      <c r="AR63" s="148"/>
      <c r="AS63" s="148"/>
      <c r="AT63" s="148"/>
      <c r="AU63" s="148"/>
      <c r="AV63" s="148"/>
      <c r="AW63" s="148"/>
      <c r="AX63" s="148"/>
      <c r="AY63" s="148"/>
      <c r="AZ63" s="148"/>
      <c r="BA63" s="179" t="str">
        <f>C63</f>
        <v>Nová kamenná pískovcová kašna, půlkruhového tvaru s chrličem, nerez ocelové kovářsky upravené skoby, olověná vnitřní izolace stěn tl. 1mm, olověná vnitřní izolace dna tl. 2 mm. Vodní technologie též viz samostatná část projektu. Detailní profilace a provedení kašny dle výkresu D.1.1.19.</v>
      </c>
      <c r="BB63" s="148"/>
      <c r="BC63" s="148"/>
      <c r="BD63" s="148"/>
      <c r="BE63" s="148"/>
      <c r="BF63" s="148"/>
      <c r="BG63" s="148"/>
      <c r="BH63" s="148"/>
    </row>
    <row r="64" spans="1:60" outlineLevel="1" x14ac:dyDescent="0.2">
      <c r="A64" s="172">
        <v>10</v>
      </c>
      <c r="B64" s="173" t="s">
        <v>1837</v>
      </c>
      <c r="C64" s="188" t="s">
        <v>1838</v>
      </c>
      <c r="D64" s="174" t="s">
        <v>1134</v>
      </c>
      <c r="E64" s="175">
        <v>1</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297</v>
      </c>
      <c r="T64" s="178" t="s">
        <v>280</v>
      </c>
      <c r="U64" s="159">
        <v>0</v>
      </c>
      <c r="V64" s="159">
        <f>ROUND(E64*U64,2)</f>
        <v>0</v>
      </c>
      <c r="W64" s="159"/>
      <c r="X64" s="159" t="s">
        <v>499</v>
      </c>
      <c r="Y64" s="159" t="s">
        <v>281</v>
      </c>
      <c r="Z64" s="148"/>
      <c r="AA64" s="148"/>
      <c r="AB64" s="148"/>
      <c r="AC64" s="148"/>
      <c r="AD64" s="148"/>
      <c r="AE64" s="148"/>
      <c r="AF64" s="148"/>
      <c r="AG64" s="148" t="s">
        <v>1129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259" t="s">
        <v>1839</v>
      </c>
      <c r="D65" s="260"/>
      <c r="E65" s="260"/>
      <c r="F65" s="260"/>
      <c r="G65" s="260"/>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284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261" t="s">
        <v>1840</v>
      </c>
      <c r="D66" s="262"/>
      <c r="E66" s="262"/>
      <c r="F66" s="262"/>
      <c r="G66" s="262"/>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284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3" x14ac:dyDescent="0.2">
      <c r="A67" s="155"/>
      <c r="B67" s="156"/>
      <c r="C67" s="261" t="s">
        <v>1841</v>
      </c>
      <c r="D67" s="262"/>
      <c r="E67" s="262"/>
      <c r="F67" s="262"/>
      <c r="G67" s="262"/>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284</v>
      </c>
      <c r="AH67" s="148"/>
      <c r="AI67" s="148"/>
      <c r="AJ67" s="148"/>
      <c r="AK67" s="148"/>
      <c r="AL67" s="148"/>
      <c r="AM67" s="148"/>
      <c r="AN67" s="148"/>
      <c r="AO67" s="148"/>
      <c r="AP67" s="148"/>
      <c r="AQ67" s="148"/>
      <c r="AR67" s="148"/>
      <c r="AS67" s="148"/>
      <c r="AT67" s="148"/>
      <c r="AU67" s="148"/>
      <c r="AV67" s="148"/>
      <c r="AW67" s="148"/>
      <c r="AX67" s="148"/>
      <c r="AY67" s="148"/>
      <c r="AZ67" s="148"/>
      <c r="BA67" s="179" t="str">
        <f>C67</f>
        <v>Obnova průchodu, kontrola a restaurování ostění portálu dle restaurátorského průzkumu, včetně odkrytí a repase (či výměny)  stávajícího kamenného prahu.</v>
      </c>
      <c r="BB67" s="148"/>
      <c r="BC67" s="148"/>
      <c r="BD67" s="148"/>
      <c r="BE67" s="148"/>
      <c r="BF67" s="148"/>
      <c r="BG67" s="148"/>
      <c r="BH67" s="148"/>
    </row>
    <row r="68" spans="1:60" outlineLevel="3" x14ac:dyDescent="0.2">
      <c r="A68" s="155"/>
      <c r="B68" s="156"/>
      <c r="C68" s="261" t="s">
        <v>1842</v>
      </c>
      <c r="D68" s="262"/>
      <c r="E68" s="262"/>
      <c r="F68" s="262"/>
      <c r="G68" s="262"/>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284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72">
        <v>11</v>
      </c>
      <c r="B69" s="173" t="s">
        <v>1843</v>
      </c>
      <c r="C69" s="188" t="s">
        <v>1844</v>
      </c>
      <c r="D69" s="174" t="s">
        <v>1134</v>
      </c>
      <c r="E69" s="175">
        <v>1</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c r="S69" s="177" t="s">
        <v>297</v>
      </c>
      <c r="T69" s="178" t="s">
        <v>280</v>
      </c>
      <c r="U69" s="159">
        <v>0</v>
      </c>
      <c r="V69" s="159">
        <f>ROUND(E69*U69,2)</f>
        <v>0</v>
      </c>
      <c r="W69" s="159"/>
      <c r="X69" s="159" t="s">
        <v>499</v>
      </c>
      <c r="Y69" s="159" t="s">
        <v>281</v>
      </c>
      <c r="Z69" s="148"/>
      <c r="AA69" s="148"/>
      <c r="AB69" s="148"/>
      <c r="AC69" s="148"/>
      <c r="AD69" s="148"/>
      <c r="AE69" s="148"/>
      <c r="AF69" s="148"/>
      <c r="AG69" s="148" t="s">
        <v>1129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2" x14ac:dyDescent="0.2">
      <c r="A70" s="155"/>
      <c r="B70" s="156"/>
      <c r="C70" s="259" t="s">
        <v>1926</v>
      </c>
      <c r="D70" s="260"/>
      <c r="E70" s="260"/>
      <c r="F70" s="260"/>
      <c r="G70" s="260"/>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284</v>
      </c>
      <c r="AH70" s="148"/>
      <c r="AI70" s="148"/>
      <c r="AJ70" s="148"/>
      <c r="AK70" s="148"/>
      <c r="AL70" s="148"/>
      <c r="AM70" s="148"/>
      <c r="AN70" s="148"/>
      <c r="AO70" s="148"/>
      <c r="AP70" s="148"/>
      <c r="AQ70" s="148"/>
      <c r="AR70" s="148"/>
      <c r="AS70" s="148"/>
      <c r="AT70" s="148"/>
      <c r="AU70" s="148"/>
      <c r="AV70" s="148"/>
      <c r="AW70" s="148"/>
      <c r="AX70" s="148"/>
      <c r="AY70" s="148"/>
      <c r="AZ70" s="148"/>
      <c r="BA70" s="179" t="str">
        <f>C70</f>
        <v>Je zděna z pískovcových kvádrů nepravidelných rozměrů. Spáry jsou široké bez vyplňování úlomky. Střední hmota zdi je z lomového kamene. Koruna zdi je bez zakrytí a bez spádu. Část rovné opěrné zdi je zarostlá popínavou zelení.</v>
      </c>
      <c r="BB70" s="148"/>
      <c r="BC70" s="148"/>
      <c r="BD70" s="148"/>
      <c r="BE70" s="148"/>
      <c r="BF70" s="148"/>
      <c r="BG70" s="148"/>
      <c r="BH70" s="148"/>
    </row>
    <row r="71" spans="1:60" ht="22.5" outlineLevel="3" x14ac:dyDescent="0.2">
      <c r="A71" s="155"/>
      <c r="B71" s="156"/>
      <c r="C71" s="261" t="s">
        <v>1845</v>
      </c>
      <c r="D71" s="262"/>
      <c r="E71" s="262"/>
      <c r="F71" s="262"/>
      <c r="G71" s="262"/>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284</v>
      </c>
      <c r="AH71" s="148"/>
      <c r="AI71" s="148"/>
      <c r="AJ71" s="148"/>
      <c r="AK71" s="148"/>
      <c r="AL71" s="148"/>
      <c r="AM71" s="148"/>
      <c r="AN71" s="148"/>
      <c r="AO71" s="148"/>
      <c r="AP71" s="148"/>
      <c r="AQ71" s="148"/>
      <c r="AR71" s="148"/>
      <c r="AS71" s="148"/>
      <c r="AT71" s="148"/>
      <c r="AU71" s="148"/>
      <c r="AV71" s="148"/>
      <c r="AW71" s="148"/>
      <c r="AX71" s="148"/>
      <c r="AY71" s="148"/>
      <c r="AZ71" s="148"/>
      <c r="BA71" s="179" t="str">
        <f>C71</f>
        <v>Povrch koruny zdiva bašty a opěrných zdí je znečištěn povětrnostními vlivy a mikrovegetací.  Povrch pískovce je narušen korozí. Spárování je narušené a uvolňuje se. Dochází k rozvolňování zdiva</v>
      </c>
      <c r="BB71" s="148"/>
      <c r="BC71" s="148"/>
      <c r="BD71" s="148"/>
      <c r="BE71" s="148"/>
      <c r="BF71" s="148"/>
      <c r="BG71" s="148"/>
      <c r="BH71" s="148"/>
    </row>
    <row r="72" spans="1:60" outlineLevel="3" x14ac:dyDescent="0.2">
      <c r="A72" s="155"/>
      <c r="B72" s="156"/>
      <c r="C72" s="261" t="s">
        <v>1782</v>
      </c>
      <c r="D72" s="262"/>
      <c r="E72" s="262"/>
      <c r="F72" s="262"/>
      <c r="G72" s="262"/>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284</v>
      </c>
      <c r="AH72" s="148"/>
      <c r="AI72" s="148"/>
      <c r="AJ72" s="148"/>
      <c r="AK72" s="148"/>
      <c r="AL72" s="148"/>
      <c r="AM72" s="148"/>
      <c r="AN72" s="148"/>
      <c r="AO72" s="148"/>
      <c r="AP72" s="148"/>
      <c r="AQ72" s="148"/>
      <c r="AR72" s="148"/>
      <c r="AS72" s="148"/>
      <c r="AT72" s="148"/>
      <c r="AU72" s="148"/>
      <c r="AV72" s="148"/>
      <c r="AW72" s="148"/>
      <c r="AX72" s="148"/>
      <c r="AY72" s="148"/>
      <c r="AZ72" s="148"/>
      <c r="BA72" s="179" t="str">
        <f>C72</f>
        <v>Restaurátorské očištění, konzervace a oprava dle obecného postupu formulovaného v restaurátorském záměru.</v>
      </c>
      <c r="BB72" s="148"/>
      <c r="BC72" s="148"/>
      <c r="BD72" s="148"/>
      <c r="BE72" s="148"/>
      <c r="BF72" s="148"/>
      <c r="BG72" s="148"/>
      <c r="BH72" s="148"/>
    </row>
    <row r="73" spans="1:60" outlineLevel="1" x14ac:dyDescent="0.2">
      <c r="A73" s="172">
        <v>12</v>
      </c>
      <c r="B73" s="173" t="s">
        <v>1846</v>
      </c>
      <c r="C73" s="188" t="s">
        <v>1847</v>
      </c>
      <c r="D73" s="174" t="s">
        <v>324</v>
      </c>
      <c r="E73" s="175">
        <v>19</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c r="S73" s="177" t="s">
        <v>297</v>
      </c>
      <c r="T73" s="178" t="s">
        <v>280</v>
      </c>
      <c r="U73" s="159">
        <v>0</v>
      </c>
      <c r="V73" s="159">
        <f>ROUND(E73*U73,2)</f>
        <v>0</v>
      </c>
      <c r="W73" s="159"/>
      <c r="X73" s="159" t="s">
        <v>499</v>
      </c>
      <c r="Y73" s="159" t="s">
        <v>281</v>
      </c>
      <c r="Z73" s="148"/>
      <c r="AA73" s="148"/>
      <c r="AB73" s="148"/>
      <c r="AC73" s="148"/>
      <c r="AD73" s="148"/>
      <c r="AE73" s="148"/>
      <c r="AF73" s="148"/>
      <c r="AG73" s="148" t="s">
        <v>1129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56.25" outlineLevel="2" x14ac:dyDescent="0.2">
      <c r="A74" s="155"/>
      <c r="B74" s="156"/>
      <c r="C74" s="259" t="s">
        <v>1927</v>
      </c>
      <c r="D74" s="260"/>
      <c r="E74" s="260"/>
      <c r="F74" s="260"/>
      <c r="G74" s="260"/>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284</v>
      </c>
      <c r="AH74" s="148"/>
      <c r="AI74" s="148"/>
      <c r="AJ74" s="148"/>
      <c r="AK74" s="148"/>
      <c r="AL74" s="148"/>
      <c r="AM74" s="148"/>
      <c r="AN74" s="148"/>
      <c r="AO74" s="148"/>
      <c r="AP74" s="148"/>
      <c r="AQ74" s="148"/>
      <c r="AR74" s="148"/>
      <c r="AS74" s="148"/>
      <c r="AT74" s="148"/>
      <c r="AU74" s="148"/>
      <c r="AV74" s="148"/>
      <c r="AW74" s="148"/>
      <c r="AX74" s="148"/>
      <c r="AY74" s="148"/>
      <c r="AZ74" s="148"/>
      <c r="BA74" s="179" t="str">
        <f>C74</f>
        <v>"Balustráda B – se skládá ze čtyř polí. Na západní straně navazuje na horní edikulu. Na východní straně je obrácena krátkým polem  na sever k prostřední edikule. Čtyři pole balustrády jsou symetricky členěna. Každé pole má sedm volných balustrů. Součástí sloupků jsou půlky balustrů. Práh i madlo balustrády jsou profilované. Výška balustrády je 106 cm, výška balustrů je 76 cm. Průřez je 26.5 x 26,5 cm. Dříky balustrády jsou rovné bez členění. Balustráda je vysekána z hrubozrnného pískovce světle šedo okrové barvy. Nárožní sloupek na východní straně se skládá ze dvou částí.</v>
      </c>
      <c r="BB74" s="148"/>
      <c r="BC74" s="148"/>
      <c r="BD74" s="148"/>
      <c r="BE74" s="148"/>
      <c r="BF74" s="148"/>
      <c r="BG74" s="148"/>
      <c r="BH74" s="148"/>
    </row>
    <row r="75" spans="1:60" outlineLevel="3" x14ac:dyDescent="0.2">
      <c r="A75" s="155"/>
      <c r="B75" s="156"/>
      <c r="C75" s="201" t="s">
        <v>984</v>
      </c>
      <c r="D75" s="161"/>
      <c r="E75" s="162"/>
      <c r="F75" s="163"/>
      <c r="G75" s="163"/>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284</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56.25" outlineLevel="3" x14ac:dyDescent="0.2">
      <c r="A76" s="155"/>
      <c r="B76" s="156"/>
      <c r="C76" s="261" t="s">
        <v>1848</v>
      </c>
      <c r="D76" s="262"/>
      <c r="E76" s="262"/>
      <c r="F76" s="262"/>
      <c r="G76" s="262"/>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284</v>
      </c>
      <c r="AH76" s="148"/>
      <c r="AI76" s="148"/>
      <c r="AJ76" s="148"/>
      <c r="AK76" s="148"/>
      <c r="AL76" s="148"/>
      <c r="AM76" s="148"/>
      <c r="AN76" s="148"/>
      <c r="AO76" s="148"/>
      <c r="AP76" s="148"/>
      <c r="AQ76" s="148"/>
      <c r="AR76" s="148"/>
      <c r="AS76" s="148"/>
      <c r="AT76" s="148"/>
      <c r="AU76" s="148"/>
      <c r="AV76" s="148"/>
      <c r="AW76" s="148"/>
      <c r="AX76" s="148"/>
      <c r="AY76" s="148"/>
      <c r="AZ76" s="148"/>
      <c r="BA76" s="179" t="str">
        <f>C76</f>
        <v>Je staticky narušena. Příčinou je rozvolnění kamenného zdiva pod prahem balustrády. Jednotlivé prvky jsou vychýleny a jsou uvolněné. U západního napojení nároží došlo k roztažení dílů sloupku ve styčné spáře. Povrch pískovce je silně  znečištěn povětrnostními vlivy, načernalými depozity a sádrovcovou krustou. V minulosti byly dva balustry nahrazeny kopiemi z hořického pískovce. Povrch pískovce je lokálně narušen korozí. Doplňky z předchozí opravy dožívají. Spárování je uvolněné. Místy  je vyskytuje mechanické poškození. Chybí hrany a nároží balustrů, hlavic a patek.</v>
      </c>
      <c r="BB76" s="148"/>
      <c r="BC76" s="148"/>
      <c r="BD76" s="148"/>
      <c r="BE76" s="148"/>
      <c r="BF76" s="148"/>
      <c r="BG76" s="148"/>
      <c r="BH76" s="148"/>
    </row>
    <row r="77" spans="1:60" outlineLevel="3" x14ac:dyDescent="0.2">
      <c r="A77" s="155"/>
      <c r="B77" s="156"/>
      <c r="C77" s="261" t="s">
        <v>1849</v>
      </c>
      <c r="D77" s="262"/>
      <c r="E77" s="262"/>
      <c r="F77" s="262"/>
      <c r="G77" s="262"/>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284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261" t="s">
        <v>1922</v>
      </c>
      <c r="D78" s="262"/>
      <c r="E78" s="262"/>
      <c r="F78" s="262"/>
      <c r="G78" s="262"/>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284</v>
      </c>
      <c r="AH78" s="148"/>
      <c r="AI78" s="148"/>
      <c r="AJ78" s="148"/>
      <c r="AK78" s="148"/>
      <c r="AL78" s="148"/>
      <c r="AM78" s="148"/>
      <c r="AN78" s="148"/>
      <c r="AO78" s="148"/>
      <c r="AP78" s="148"/>
      <c r="AQ78" s="148"/>
      <c r="AR78" s="148"/>
      <c r="AS78" s="148"/>
      <c r="AT78" s="148"/>
      <c r="AU78" s="148"/>
      <c r="AV78" s="148"/>
      <c r="AW78" s="148"/>
      <c r="AX78" s="148"/>
      <c r="AY78" s="148"/>
      <c r="AZ78" s="148"/>
      <c r="BA78" s="179" t="str">
        <f>C78</f>
        <v>"Restaurování balustrády dle předběžného restaurátorského záměru včetně kompletního rozebrání a opětovné montáže.</v>
      </c>
      <c r="BB78" s="148"/>
      <c r="BC78" s="148"/>
      <c r="BD78" s="148"/>
      <c r="BE78" s="148"/>
      <c r="BF78" s="148"/>
      <c r="BG78" s="148"/>
      <c r="BH78" s="148"/>
    </row>
    <row r="79" spans="1:60" outlineLevel="3" x14ac:dyDescent="0.2">
      <c r="A79" s="155"/>
      <c r="B79" s="156"/>
      <c r="C79" s="261" t="s">
        <v>1795</v>
      </c>
      <c r="D79" s="262"/>
      <c r="E79" s="262"/>
      <c r="F79" s="262"/>
      <c r="G79" s="262"/>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284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61" t="s">
        <v>1923</v>
      </c>
      <c r="D80" s="262"/>
      <c r="E80" s="262"/>
      <c r="F80" s="262"/>
      <c r="G80" s="262"/>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284</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261" t="s">
        <v>1796</v>
      </c>
      <c r="D81" s="262"/>
      <c r="E81" s="262"/>
      <c r="F81" s="262"/>
      <c r="G81" s="262"/>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284</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261" t="s">
        <v>1797</v>
      </c>
      <c r="D82" s="262"/>
      <c r="E82" s="262"/>
      <c r="F82" s="262"/>
      <c r="G82" s="262"/>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284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261" t="s">
        <v>1798</v>
      </c>
      <c r="D83" s="262"/>
      <c r="E83" s="262"/>
      <c r="F83" s="262"/>
      <c r="G83" s="262"/>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284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61" t="s">
        <v>1799</v>
      </c>
      <c r="D84" s="262"/>
      <c r="E84" s="262"/>
      <c r="F84" s="262"/>
      <c r="G84" s="262"/>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284</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61" t="s">
        <v>1800</v>
      </c>
      <c r="D85" s="262"/>
      <c r="E85" s="262"/>
      <c r="F85" s="262"/>
      <c r="G85" s="262"/>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284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261" t="s">
        <v>1801</v>
      </c>
      <c r="D86" s="262"/>
      <c r="E86" s="262"/>
      <c r="F86" s="262"/>
      <c r="G86" s="262"/>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284</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261" t="s">
        <v>1924</v>
      </c>
      <c r="D87" s="262"/>
      <c r="E87" s="262"/>
      <c r="F87" s="262"/>
      <c r="G87" s="262"/>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284</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3" x14ac:dyDescent="0.2">
      <c r="A88" s="155"/>
      <c r="B88" s="156"/>
      <c r="C88" s="261" t="s">
        <v>1802</v>
      </c>
      <c r="D88" s="262"/>
      <c r="E88" s="262"/>
      <c r="F88" s="262"/>
      <c r="G88" s="262"/>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284</v>
      </c>
      <c r="AH88" s="148"/>
      <c r="AI88" s="148"/>
      <c r="AJ88" s="148"/>
      <c r="AK88" s="148"/>
      <c r="AL88" s="148"/>
      <c r="AM88" s="148"/>
      <c r="AN88" s="148"/>
      <c r="AO88" s="148"/>
      <c r="AP88" s="148"/>
      <c r="AQ88" s="148"/>
      <c r="AR88" s="148"/>
      <c r="AS88" s="148"/>
      <c r="AT88" s="148"/>
      <c r="AU88" s="148"/>
      <c r="AV88" s="148"/>
      <c r="AW88" s="148"/>
      <c r="AX88" s="148"/>
      <c r="AY88" s="148"/>
      <c r="AZ88" s="148"/>
      <c r="BA88" s="179" t="str">
        <f>C88</f>
        <v>- sejmutí nečistot, omytí,  lokální zpevnění,  plomby a protézy, nové spárování vápennou maltou a tmelem,  částečné retuše spárování, barevné retuše,  biocidní preventivní ošetření</v>
      </c>
      <c r="BB88" s="148"/>
      <c r="BC88" s="148"/>
      <c r="BD88" s="148"/>
      <c r="BE88" s="148"/>
      <c r="BF88" s="148"/>
      <c r="BG88" s="148"/>
      <c r="BH88" s="148"/>
    </row>
    <row r="89" spans="1:60" outlineLevel="3" x14ac:dyDescent="0.2">
      <c r="A89" s="155"/>
      <c r="B89" s="156"/>
      <c r="C89" s="261" t="s">
        <v>1803</v>
      </c>
      <c r="D89" s="262"/>
      <c r="E89" s="262"/>
      <c r="F89" s="262"/>
      <c r="G89" s="262"/>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284</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13</v>
      </c>
      <c r="B90" s="173" t="s">
        <v>1850</v>
      </c>
      <c r="C90" s="188" t="s">
        <v>1851</v>
      </c>
      <c r="D90" s="174" t="s">
        <v>1134</v>
      </c>
      <c r="E90" s="175">
        <v>1</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c r="S90" s="177" t="s">
        <v>297</v>
      </c>
      <c r="T90" s="178" t="s">
        <v>280</v>
      </c>
      <c r="U90" s="159">
        <v>0</v>
      </c>
      <c r="V90" s="159">
        <f>ROUND(E90*U90,2)</f>
        <v>0</v>
      </c>
      <c r="W90" s="159"/>
      <c r="X90" s="159" t="s">
        <v>499</v>
      </c>
      <c r="Y90" s="159" t="s">
        <v>281</v>
      </c>
      <c r="Z90" s="148"/>
      <c r="AA90" s="148"/>
      <c r="AB90" s="148"/>
      <c r="AC90" s="148"/>
      <c r="AD90" s="148"/>
      <c r="AE90" s="148"/>
      <c r="AF90" s="148"/>
      <c r="AG90" s="148" t="s">
        <v>1129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45" outlineLevel="2" x14ac:dyDescent="0.2">
      <c r="A91" s="155"/>
      <c r="B91" s="156"/>
      <c r="C91" s="259" t="s">
        <v>1852</v>
      </c>
      <c r="D91" s="260"/>
      <c r="E91" s="260"/>
      <c r="F91" s="260"/>
      <c r="G91" s="260"/>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284</v>
      </c>
      <c r="AH91" s="148"/>
      <c r="AI91" s="148"/>
      <c r="AJ91" s="148"/>
      <c r="AK91" s="148"/>
      <c r="AL91" s="148"/>
      <c r="AM91" s="148"/>
      <c r="AN91" s="148"/>
      <c r="AO91" s="148"/>
      <c r="AP91" s="148"/>
      <c r="AQ91" s="148"/>
      <c r="AR91" s="148"/>
      <c r="AS91" s="148"/>
      <c r="AT91" s="148"/>
      <c r="AU91" s="148"/>
      <c r="AV91" s="148"/>
      <c r="AW91" s="148"/>
      <c r="AX91" s="148"/>
      <c r="AY91" s="148"/>
      <c r="AZ91" s="148"/>
      <c r="BA91" s="179" t="str">
        <f>C91</f>
        <v>"Kamenný štítový nástavec je ve tvaru nízkého trojúhelníku. Korunní římsa edikuly je profilovaná, půdorysně kopíruje členění ploch pilastry. Shodný profil má stříška štítu. Profil nad pilastry je půdorysně odstupňován. Výplň štítu je rovná. Architektura štítu je složena z více prvků. Na vrcholu štítu je na nízkém soklu osazen stylizovaný květ. Po stranách jsou osazeny piniové šišky na nízkých rovných plintusech.</v>
      </c>
      <c r="BB91" s="148"/>
      <c r="BC91" s="148"/>
      <c r="BD91" s="148"/>
      <c r="BE91" s="148"/>
      <c r="BF91" s="148"/>
      <c r="BG91" s="148"/>
      <c r="BH91" s="148"/>
    </row>
    <row r="92" spans="1:60" outlineLevel="3" x14ac:dyDescent="0.2">
      <c r="A92" s="155"/>
      <c r="B92" s="156"/>
      <c r="C92" s="201" t="s">
        <v>984</v>
      </c>
      <c r="D92" s="161"/>
      <c r="E92" s="162"/>
      <c r="F92" s="163"/>
      <c r="G92" s="163"/>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284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56.25" outlineLevel="3" x14ac:dyDescent="0.2">
      <c r="A93" s="155"/>
      <c r="B93" s="156"/>
      <c r="C93" s="261" t="s">
        <v>1853</v>
      </c>
      <c r="D93" s="262"/>
      <c r="E93" s="262"/>
      <c r="F93" s="262"/>
      <c r="G93" s="262"/>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284</v>
      </c>
      <c r="AH93" s="148"/>
      <c r="AI93" s="148"/>
      <c r="AJ93" s="148"/>
      <c r="AK93" s="148"/>
      <c r="AL93" s="148"/>
      <c r="AM93" s="148"/>
      <c r="AN93" s="148"/>
      <c r="AO93" s="148"/>
      <c r="AP93" s="148"/>
      <c r="AQ93" s="148"/>
      <c r="AR93" s="148"/>
      <c r="AS93" s="148"/>
      <c r="AT93" s="148"/>
      <c r="AU93" s="148"/>
      <c r="AV93" s="148"/>
      <c r="AW93" s="148"/>
      <c r="AX93" s="148"/>
      <c r="AY93" s="148"/>
      <c r="AZ93" s="148"/>
      <c r="BA93" s="179" t="str">
        <f>C93</f>
        <v>Po obvodu styčných spár se objevují jemné praskliny. Dochází k mírnému statickému narušení. Povrch kamene je silně znečištěn povětrnostními vlivy, načernalými depozity a načernalou vrstvou sádrovcové krusty. Lokálně se vyskytuje znečištění mikrovegetací – řasou, mechy a lišejníky. Ve srážkových stínech je povrch pískovce narušen korozí a krakely sádrovcové krusty. Spárování je narušené. Místy se vyskytuje mechanické poškození. Doplňky z předchozí opravy dožívají a uvolňují se. U podstavců piniových šišek po stranách byly již  jejich horní části nahrazeny kamenickými vložkami."</v>
      </c>
      <c r="BB93" s="148"/>
      <c r="BC93" s="148"/>
      <c r="BD93" s="148"/>
      <c r="BE93" s="148"/>
      <c r="BF93" s="148"/>
      <c r="BG93" s="148"/>
      <c r="BH93" s="148"/>
    </row>
    <row r="94" spans="1:60" ht="22.5" outlineLevel="3" x14ac:dyDescent="0.2">
      <c r="A94" s="155"/>
      <c r="B94" s="156"/>
      <c r="C94" s="261" t="s">
        <v>1812</v>
      </c>
      <c r="D94" s="262"/>
      <c r="E94" s="262"/>
      <c r="F94" s="262"/>
      <c r="G94" s="262"/>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284</v>
      </c>
      <c r="AH94" s="148"/>
      <c r="AI94" s="148"/>
      <c r="AJ94" s="148"/>
      <c r="AK94" s="148"/>
      <c r="AL94" s="148"/>
      <c r="AM94" s="148"/>
      <c r="AN94" s="148"/>
      <c r="AO94" s="148"/>
      <c r="AP94" s="148"/>
      <c r="AQ94" s="148"/>
      <c r="AR94" s="148"/>
      <c r="AS94" s="148"/>
      <c r="AT94" s="148"/>
      <c r="AU94" s="148"/>
      <c r="AV94" s="148"/>
      <c r="AW94" s="148"/>
      <c r="AX94" s="148"/>
      <c r="AY94" s="148"/>
      <c r="AZ94" s="148"/>
      <c r="BA94" s="179" t="str">
        <f>C94</f>
        <v>"Restaurování kamenosochařských prvků architektury EDIKUL v detailním provedení dle podrobného popisu, požadavků a technologických postupů předběžného restaurátorského záměru</v>
      </c>
      <c r="BB94" s="148"/>
      <c r="BC94" s="148"/>
      <c r="BD94" s="148"/>
      <c r="BE94" s="148"/>
      <c r="BF94" s="148"/>
      <c r="BG94" s="148"/>
      <c r="BH94" s="148"/>
    </row>
    <row r="95" spans="1:60" outlineLevel="3" x14ac:dyDescent="0.2">
      <c r="A95" s="155"/>
      <c r="B95" s="156"/>
      <c r="C95" s="261" t="s">
        <v>1854</v>
      </c>
      <c r="D95" s="262"/>
      <c r="E95" s="262"/>
      <c r="F95" s="262"/>
      <c r="G95" s="262"/>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284</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61" t="s">
        <v>1814</v>
      </c>
      <c r="D96" s="262"/>
      <c r="E96" s="262"/>
      <c r="F96" s="262"/>
      <c r="G96" s="262"/>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284</v>
      </c>
      <c r="AH96" s="148"/>
      <c r="AI96" s="148"/>
      <c r="AJ96" s="148"/>
      <c r="AK96" s="148"/>
      <c r="AL96" s="148"/>
      <c r="AM96" s="148"/>
      <c r="AN96" s="148"/>
      <c r="AO96" s="148"/>
      <c r="AP96" s="148"/>
      <c r="AQ96" s="148"/>
      <c r="AR96" s="148"/>
      <c r="AS96" s="148"/>
      <c r="AT96" s="148"/>
      <c r="AU96" s="148"/>
      <c r="AV96" s="148"/>
      <c r="AW96" s="148"/>
      <c r="AX96" s="148"/>
      <c r="AY96" s="148"/>
      <c r="AZ96" s="148"/>
      <c r="BA96" s="179" t="str">
        <f>C96</f>
        <v>- předběžné zpevnění (konsolidace) nejvíce narušených míst organokřemičitým     nehydrofobním roztokem</v>
      </c>
      <c r="BB96" s="148"/>
      <c r="BC96" s="148"/>
      <c r="BD96" s="148"/>
      <c r="BE96" s="148"/>
      <c r="BF96" s="148"/>
      <c r="BG96" s="148"/>
      <c r="BH96" s="148"/>
    </row>
    <row r="97" spans="1:60" ht="22.5" outlineLevel="3" x14ac:dyDescent="0.2">
      <c r="A97" s="155"/>
      <c r="B97" s="156"/>
      <c r="C97" s="261" t="s">
        <v>1815</v>
      </c>
      <c r="D97" s="262"/>
      <c r="E97" s="262"/>
      <c r="F97" s="262"/>
      <c r="G97" s="262"/>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284</v>
      </c>
      <c r="AH97" s="148"/>
      <c r="AI97" s="148"/>
      <c r="AJ97" s="148"/>
      <c r="AK97" s="148"/>
      <c r="AL97" s="148"/>
      <c r="AM97" s="148"/>
      <c r="AN97" s="148"/>
      <c r="AO97" s="148"/>
      <c r="AP97" s="148"/>
      <c r="AQ97" s="148"/>
      <c r="AR97" s="148"/>
      <c r="AS97" s="148"/>
      <c r="AT97" s="148"/>
      <c r="AU97" s="148"/>
      <c r="AV97" s="148"/>
      <c r="AW97" s="148"/>
      <c r="AX97" s="148"/>
      <c r="AY97" s="148"/>
      <c r="AZ97" s="148"/>
      <c r="BA97" s="179" t="str">
        <f>C97</f>
        <v>- odstranění hrubých nečistot (mechů, lišejníků, krust) starých a nevhodných vysprávek, mechanicky kovovými špachtlemi a silonovými kartáčky</v>
      </c>
      <c r="BB97" s="148"/>
      <c r="BC97" s="148"/>
      <c r="BD97" s="148"/>
      <c r="BE97" s="148"/>
      <c r="BF97" s="148"/>
      <c r="BG97" s="148"/>
      <c r="BH97" s="148"/>
    </row>
    <row r="98" spans="1:60" outlineLevel="3" x14ac:dyDescent="0.2">
      <c r="A98" s="155"/>
      <c r="B98" s="156"/>
      <c r="C98" s="261" t="s">
        <v>1816</v>
      </c>
      <c r="D98" s="262"/>
      <c r="E98" s="262"/>
      <c r="F98" s="262"/>
      <c r="G98" s="262"/>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284</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61" t="s">
        <v>1817</v>
      </c>
      <c r="D99" s="262"/>
      <c r="E99" s="262"/>
      <c r="F99" s="262"/>
      <c r="G99" s="262"/>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284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61" t="s">
        <v>1818</v>
      </c>
      <c r="D100" s="262"/>
      <c r="E100" s="262"/>
      <c r="F100" s="262"/>
      <c r="G100" s="262"/>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284</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79" t="str">
        <f>C100</f>
        <v>- očištění pomocí čistících past, snímaní načernalých krust, opakované zábaly pasty, (standard pasta FG Aqua Praha)</v>
      </c>
      <c r="BB100" s="148"/>
      <c r="BC100" s="148"/>
      <c r="BD100" s="148"/>
      <c r="BE100" s="148"/>
      <c r="BF100" s="148"/>
      <c r="BG100" s="148"/>
      <c r="BH100" s="148"/>
    </row>
    <row r="101" spans="1:60" ht="22.5" outlineLevel="3" x14ac:dyDescent="0.2">
      <c r="A101" s="155"/>
      <c r="B101" s="156"/>
      <c r="C101" s="261" t="s">
        <v>1819</v>
      </c>
      <c r="D101" s="262"/>
      <c r="E101" s="262"/>
      <c r="F101" s="262"/>
      <c r="G101" s="262"/>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284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 celkové zpevnění organokřemičitany, smáčení organokřemičitým nehydrofobním konsolidantem (standard Porosil Z30, Funkosil 300, Ifest OH100) až do nasycení</v>
      </c>
      <c r="BB101" s="148"/>
      <c r="BC101" s="148"/>
      <c r="BD101" s="148"/>
      <c r="BE101" s="148"/>
      <c r="BF101" s="148"/>
      <c r="BG101" s="148"/>
      <c r="BH101" s="148"/>
    </row>
    <row r="102" spans="1:60" ht="22.5" outlineLevel="3" x14ac:dyDescent="0.2">
      <c r="A102" s="155"/>
      <c r="B102" s="156"/>
      <c r="C102" s="261" t="s">
        <v>1925</v>
      </c>
      <c r="D102" s="262"/>
      <c r="E102" s="262"/>
      <c r="F102" s="262"/>
      <c r="G102" s="262"/>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284</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79" t="str">
        <f>C102</f>
        <v>- plastické doplnění chybějících částí ve hmotě probarveným minerálním tmelem, pojivo (standard Tradical PF70), románský cement, sklářské písky a pigmenty</v>
      </c>
      <c r="BB102" s="148"/>
      <c r="BC102" s="148"/>
      <c r="BD102" s="148"/>
      <c r="BE102" s="148"/>
      <c r="BF102" s="148"/>
      <c r="BG102" s="148"/>
      <c r="BH102" s="148"/>
    </row>
    <row r="103" spans="1:60" ht="22.5" outlineLevel="3" x14ac:dyDescent="0.2">
      <c r="A103" s="155"/>
      <c r="B103" s="156"/>
      <c r="C103" s="261" t="s">
        <v>1820</v>
      </c>
      <c r="D103" s="262"/>
      <c r="E103" s="262"/>
      <c r="F103" s="262"/>
      <c r="G103" s="262"/>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284</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79" t="str">
        <f>C103</f>
        <v>- kamenické doplňky, kamenické vložky větších poškození, pískovec Božanov a Pirna, opracování povrchu sekáním, jehličkováním, příp.opískováním</v>
      </c>
      <c r="BB103" s="148"/>
      <c r="BC103" s="148"/>
      <c r="BD103" s="148"/>
      <c r="BE103" s="148"/>
      <c r="BF103" s="148"/>
      <c r="BG103" s="148"/>
      <c r="BH103" s="148"/>
    </row>
    <row r="104" spans="1:60" outlineLevel="3" x14ac:dyDescent="0.2">
      <c r="A104" s="155"/>
      <c r="B104" s="156"/>
      <c r="C104" s="261" t="s">
        <v>1821</v>
      </c>
      <c r="D104" s="262"/>
      <c r="E104" s="262"/>
      <c r="F104" s="262"/>
      <c r="G104" s="262"/>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284</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261" t="s">
        <v>1822</v>
      </c>
      <c r="D105" s="262"/>
      <c r="E105" s="262"/>
      <c r="F105" s="262"/>
      <c r="G105" s="262"/>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284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261" t="s">
        <v>1823</v>
      </c>
      <c r="D106" s="262"/>
      <c r="E106" s="262"/>
      <c r="F106" s="262"/>
      <c r="G106" s="262"/>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284</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261" t="s">
        <v>1824</v>
      </c>
      <c r="D107" s="262"/>
      <c r="E107" s="262"/>
      <c r="F107" s="262"/>
      <c r="G107" s="262"/>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284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61" t="s">
        <v>1825</v>
      </c>
      <c r="D108" s="262"/>
      <c r="E108" s="262"/>
      <c r="F108" s="262"/>
      <c r="G108" s="262"/>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284</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61" t="s">
        <v>1826</v>
      </c>
      <c r="D109" s="262"/>
      <c r="E109" s="262"/>
      <c r="F109" s="262"/>
      <c r="G109" s="262"/>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284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14</v>
      </c>
      <c r="B110" s="173" t="s">
        <v>1855</v>
      </c>
      <c r="C110" s="188" t="s">
        <v>1856</v>
      </c>
      <c r="D110" s="174" t="s">
        <v>1134</v>
      </c>
      <c r="E110" s="175">
        <v>1</v>
      </c>
      <c r="F110" s="176"/>
      <c r="G110" s="177">
        <f>ROUND(E110*F110,2)</f>
        <v>0</v>
      </c>
      <c r="H110" s="176"/>
      <c r="I110" s="177">
        <f>ROUND(E110*H110,2)</f>
        <v>0</v>
      </c>
      <c r="J110" s="176"/>
      <c r="K110" s="177">
        <f>ROUND(E110*J110,2)</f>
        <v>0</v>
      </c>
      <c r="L110" s="177">
        <v>21</v>
      </c>
      <c r="M110" s="177">
        <f>G110*(1+L110/100)</f>
        <v>0</v>
      </c>
      <c r="N110" s="175">
        <v>0</v>
      </c>
      <c r="O110" s="175">
        <f>ROUND(E110*N110,2)</f>
        <v>0</v>
      </c>
      <c r="P110" s="175">
        <v>0</v>
      </c>
      <c r="Q110" s="175">
        <f>ROUND(E110*P110,2)</f>
        <v>0</v>
      </c>
      <c r="R110" s="177"/>
      <c r="S110" s="177" t="s">
        <v>297</v>
      </c>
      <c r="T110" s="178" t="s">
        <v>280</v>
      </c>
      <c r="U110" s="159">
        <v>0</v>
      </c>
      <c r="V110" s="159">
        <f>ROUND(E110*U110,2)</f>
        <v>0</v>
      </c>
      <c r="W110" s="159"/>
      <c r="X110" s="159" t="s">
        <v>499</v>
      </c>
      <c r="Y110" s="159" t="s">
        <v>281</v>
      </c>
      <c r="Z110" s="148"/>
      <c r="AA110" s="148"/>
      <c r="AB110" s="148"/>
      <c r="AC110" s="148"/>
      <c r="AD110" s="148"/>
      <c r="AE110" s="148"/>
      <c r="AF110" s="148"/>
      <c r="AG110" s="148" t="s">
        <v>1129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2" x14ac:dyDescent="0.2">
      <c r="A111" s="155"/>
      <c r="B111" s="156"/>
      <c r="C111" s="259" t="s">
        <v>1857</v>
      </c>
      <c r="D111" s="260"/>
      <c r="E111" s="260"/>
      <c r="F111" s="260"/>
      <c r="G111" s="260"/>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284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79" t="str">
        <f>C111</f>
        <v>"Kamenné madlo balkonu je rovné. Vnější plocha předstupuje před líc zdiva. Vnitřní je v líci s omítkou zdiva. Madlo má oblé nároží. Je složeno z více prvků spojených kramlemi.</v>
      </c>
      <c r="BB111" s="148"/>
      <c r="BC111" s="148"/>
      <c r="BD111" s="148"/>
      <c r="BE111" s="148"/>
      <c r="BF111" s="148"/>
      <c r="BG111" s="148"/>
      <c r="BH111" s="148"/>
    </row>
    <row r="112" spans="1:60" outlineLevel="3" x14ac:dyDescent="0.2">
      <c r="A112" s="155"/>
      <c r="B112" s="156"/>
      <c r="C112" s="201" t="s">
        <v>984</v>
      </c>
      <c r="D112" s="161"/>
      <c r="E112" s="162"/>
      <c r="F112" s="163"/>
      <c r="G112" s="163"/>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284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3" x14ac:dyDescent="0.2">
      <c r="A113" s="155"/>
      <c r="B113" s="156"/>
      <c r="C113" s="261" t="s">
        <v>1858</v>
      </c>
      <c r="D113" s="262"/>
      <c r="E113" s="262"/>
      <c r="F113" s="262"/>
      <c r="G113" s="262"/>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284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79" t="str">
        <f>C113</f>
        <v>Povrch madla je silně znečištěn načernalými depozity a načernalou vrstvou sádrovcové krusty. Povrch pískovce je narušen korozí. Spárování je narušené. "</v>
      </c>
      <c r="BB113" s="148"/>
      <c r="BC113" s="148"/>
      <c r="BD113" s="148"/>
      <c r="BE113" s="148"/>
      <c r="BF113" s="148"/>
      <c r="BG113" s="148"/>
      <c r="BH113" s="148"/>
    </row>
    <row r="114" spans="1:60" outlineLevel="3" x14ac:dyDescent="0.2">
      <c r="A114" s="155"/>
      <c r="B114" s="156"/>
      <c r="C114" s="261" t="s">
        <v>1782</v>
      </c>
      <c r="D114" s="262"/>
      <c r="E114" s="262"/>
      <c r="F114" s="262"/>
      <c r="G114" s="262"/>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284</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79" t="str">
        <f>C114</f>
        <v>Restaurátorské očištění, konzervace a oprava dle obecného postupu formulovaného v restaurátorském záměru.</v>
      </c>
      <c r="BB114" s="148"/>
      <c r="BC114" s="148"/>
      <c r="BD114" s="148"/>
      <c r="BE114" s="148"/>
      <c r="BF114" s="148"/>
      <c r="BG114" s="148"/>
      <c r="BH114" s="148"/>
    </row>
    <row r="115" spans="1:60" outlineLevel="1" x14ac:dyDescent="0.2">
      <c r="A115" s="172">
        <v>15</v>
      </c>
      <c r="B115" s="173" t="s">
        <v>1859</v>
      </c>
      <c r="C115" s="188" t="s">
        <v>1860</v>
      </c>
      <c r="D115" s="174" t="s">
        <v>1134</v>
      </c>
      <c r="E115" s="175">
        <v>1</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c r="S115" s="177" t="s">
        <v>297</v>
      </c>
      <c r="T115" s="178" t="s">
        <v>280</v>
      </c>
      <c r="U115" s="159">
        <v>0</v>
      </c>
      <c r="V115" s="159">
        <f>ROUND(E115*U115,2)</f>
        <v>0</v>
      </c>
      <c r="W115" s="159"/>
      <c r="X115" s="159" t="s">
        <v>499</v>
      </c>
      <c r="Y115" s="159" t="s">
        <v>281</v>
      </c>
      <c r="Z115" s="148"/>
      <c r="AA115" s="148"/>
      <c r="AB115" s="148"/>
      <c r="AC115" s="148"/>
      <c r="AD115" s="148"/>
      <c r="AE115" s="148"/>
      <c r="AF115" s="148"/>
      <c r="AG115" s="148" t="s">
        <v>1129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2" x14ac:dyDescent="0.2">
      <c r="A116" s="155"/>
      <c r="B116" s="156"/>
      <c r="C116" s="259" t="s">
        <v>1861</v>
      </c>
      <c r="D116" s="260"/>
      <c r="E116" s="260"/>
      <c r="F116" s="260"/>
      <c r="G116" s="260"/>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284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79" t="str">
        <f>C116</f>
        <v>"Kamenná konzole balkonu s deskou – konzole se skládá ze dvou    prvků. Boční strany jsou rovné. Čelní strana má jednoduchý profil. Podhled balkonu je zarostlý popínavou zelení. Vysekány jsou ze středně zrnitého pískovce.</v>
      </c>
      <c r="BB116" s="148"/>
      <c r="BC116" s="148"/>
      <c r="BD116" s="148"/>
      <c r="BE116" s="148"/>
      <c r="BF116" s="148"/>
      <c r="BG116" s="148"/>
      <c r="BH116" s="148"/>
    </row>
    <row r="117" spans="1:60" outlineLevel="3" x14ac:dyDescent="0.2">
      <c r="A117" s="155"/>
      <c r="B117" s="156"/>
      <c r="C117" s="201" t="s">
        <v>984</v>
      </c>
      <c r="D117" s="161"/>
      <c r="E117" s="162"/>
      <c r="F117" s="163"/>
      <c r="G117" s="163"/>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284</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3" x14ac:dyDescent="0.2">
      <c r="A118" s="155"/>
      <c r="B118" s="156"/>
      <c r="C118" s="261" t="s">
        <v>1928</v>
      </c>
      <c r="D118" s="262"/>
      <c r="E118" s="262"/>
      <c r="F118" s="262"/>
      <c r="G118" s="262"/>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284</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79" t="str">
        <f>C118</f>
        <v>Podhled balkonu s konzolkami je zarostlý popínavou zelení. Bez lešení není přístupný. Podhledová boční strana konzole je znečištěna sádrovcovou krustou a narušena korozí."</v>
      </c>
      <c r="BB118" s="148"/>
      <c r="BC118" s="148"/>
      <c r="BD118" s="148"/>
      <c r="BE118" s="148"/>
      <c r="BF118" s="148"/>
      <c r="BG118" s="148"/>
      <c r="BH118" s="148"/>
    </row>
    <row r="119" spans="1:60" outlineLevel="3" x14ac:dyDescent="0.2">
      <c r="A119" s="155"/>
      <c r="B119" s="156"/>
      <c r="C119" s="261" t="s">
        <v>1782</v>
      </c>
      <c r="D119" s="262"/>
      <c r="E119" s="262"/>
      <c r="F119" s="262"/>
      <c r="G119" s="262"/>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284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79" t="str">
        <f>C119</f>
        <v>Restaurátorské očištění, konzervace a oprava dle obecného postupu formulovaného v restaurátorském záměru.</v>
      </c>
      <c r="BB119" s="148"/>
      <c r="BC119" s="148"/>
      <c r="BD119" s="148"/>
      <c r="BE119" s="148"/>
      <c r="BF119" s="148"/>
      <c r="BG119" s="148"/>
      <c r="BH119" s="148"/>
    </row>
    <row r="120" spans="1:60" outlineLevel="1" x14ac:dyDescent="0.2">
      <c r="A120" s="172">
        <v>16</v>
      </c>
      <c r="B120" s="173" t="s">
        <v>1862</v>
      </c>
      <c r="C120" s="188" t="s">
        <v>1863</v>
      </c>
      <c r="D120" s="174" t="s">
        <v>1134</v>
      </c>
      <c r="E120" s="175">
        <v>1</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c r="S120" s="177" t="s">
        <v>297</v>
      </c>
      <c r="T120" s="178" t="s">
        <v>280</v>
      </c>
      <c r="U120" s="159">
        <v>0</v>
      </c>
      <c r="V120" s="159">
        <f>ROUND(E120*U120,2)</f>
        <v>0</v>
      </c>
      <c r="W120" s="159"/>
      <c r="X120" s="159" t="s">
        <v>499</v>
      </c>
      <c r="Y120" s="159" t="s">
        <v>281</v>
      </c>
      <c r="Z120" s="148"/>
      <c r="AA120" s="148"/>
      <c r="AB120" s="148"/>
      <c r="AC120" s="148"/>
      <c r="AD120" s="148"/>
      <c r="AE120" s="148"/>
      <c r="AF120" s="148"/>
      <c r="AG120" s="148" t="s">
        <v>1129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59" t="s">
        <v>1929</v>
      </c>
      <c r="D121" s="260"/>
      <c r="E121" s="260"/>
      <c r="F121" s="260"/>
      <c r="G121" s="260"/>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284</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261" t="s">
        <v>1782</v>
      </c>
      <c r="D122" s="262"/>
      <c r="E122" s="262"/>
      <c r="F122" s="262"/>
      <c r="G122" s="262"/>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284</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79" t="str">
        <f>C122</f>
        <v>Restaurátorské očištění, konzervace a oprava dle obecného postupu formulovaného v restaurátorském záměru.</v>
      </c>
      <c r="BB122" s="148"/>
      <c r="BC122" s="148"/>
      <c r="BD122" s="148"/>
      <c r="BE122" s="148"/>
      <c r="BF122" s="148"/>
      <c r="BG122" s="148"/>
      <c r="BH122" s="148"/>
    </row>
    <row r="123" spans="1:60" outlineLevel="1" x14ac:dyDescent="0.2">
      <c r="A123" s="172">
        <v>17</v>
      </c>
      <c r="B123" s="173" t="s">
        <v>1864</v>
      </c>
      <c r="C123" s="188" t="s">
        <v>1865</v>
      </c>
      <c r="D123" s="174" t="s">
        <v>324</v>
      </c>
      <c r="E123" s="175">
        <v>17</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c r="S123" s="177" t="s">
        <v>297</v>
      </c>
      <c r="T123" s="178" t="s">
        <v>280</v>
      </c>
      <c r="U123" s="159">
        <v>0</v>
      </c>
      <c r="V123" s="159">
        <f>ROUND(E123*U123,2)</f>
        <v>0</v>
      </c>
      <c r="W123" s="159"/>
      <c r="X123" s="159" t="s">
        <v>499</v>
      </c>
      <c r="Y123" s="159" t="s">
        <v>281</v>
      </c>
      <c r="Z123" s="148"/>
      <c r="AA123" s="148"/>
      <c r="AB123" s="148"/>
      <c r="AC123" s="148"/>
      <c r="AD123" s="148"/>
      <c r="AE123" s="148"/>
      <c r="AF123" s="148"/>
      <c r="AG123" s="148" t="s">
        <v>1129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56.25" outlineLevel="2" x14ac:dyDescent="0.2">
      <c r="A124" s="155"/>
      <c r="B124" s="156"/>
      <c r="C124" s="259" t="s">
        <v>1930</v>
      </c>
      <c r="D124" s="260"/>
      <c r="E124" s="260"/>
      <c r="F124" s="260"/>
      <c r="G124" s="260"/>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284</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79" t="str">
        <f>C124</f>
        <v>"Balustráda C – se skládá ze čtyř polí a na západní straně  navazuje  na prostřední edikulu. Na východní straně  navazuje na dolní edikulu. Čtyři pole jsou symetricky členěna. Každé má po osmi volných balustrech. Půlky balustrů jsou součástí sloupků. Práh i madlo balustrády jsou profilované. Výška balustrády je 110 cm, výška balustrů je 75 cm. Balustry mají v průřezu tvar rovnostranného trojúhelníku. Délka strany je 30,5 cm. Plochy dříků jsou zdobeny diamantovým motivem. Balustráda je vysekána ze středně zrnitého až hrubozrnného pískovce světle šedo okrové barvy, Jednotlivé části madel a hlavic jsou spojeny železnými kovanými kramlemi.</v>
      </c>
      <c r="BB124" s="148"/>
      <c r="BC124" s="148"/>
      <c r="BD124" s="148"/>
      <c r="BE124" s="148"/>
      <c r="BF124" s="148"/>
      <c r="BG124" s="148"/>
      <c r="BH124" s="148"/>
    </row>
    <row r="125" spans="1:60" outlineLevel="3" x14ac:dyDescent="0.2">
      <c r="A125" s="155"/>
      <c r="B125" s="156"/>
      <c r="C125" s="201" t="s">
        <v>984</v>
      </c>
      <c r="D125" s="161"/>
      <c r="E125" s="162"/>
      <c r="F125" s="163"/>
      <c r="G125" s="163"/>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284</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56.25" outlineLevel="3" x14ac:dyDescent="0.2">
      <c r="A126" s="155"/>
      <c r="B126" s="156"/>
      <c r="C126" s="261" t="s">
        <v>1866</v>
      </c>
      <c r="D126" s="262"/>
      <c r="E126" s="262"/>
      <c r="F126" s="262"/>
      <c r="G126" s="262"/>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284</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79" t="str">
        <f>C126</f>
        <v>Balustráda C je staticky narušena. Příčinou je rozvolnění kamenného zdiva pod prahem balustrády a uvolnění ložné spáry. Západní část balustrády je zarostlá popínavou zelení – břečťanem. Povrch pískovce je silně znečištěn povětrnostními vlivy, načernalými depozity a sádrovcovou krustou. V minulosti byly čtyři balustry nahrazeny kopiemi z hořického pískovce. Povrch pískovce je narušen korozí. Doplňky z předchozí opravy dožívají. Spárování je uvolněné. Místy se vyskytuje mechanické poškození – chybí hrany a nároží balustrů, hlavic a patek."</v>
      </c>
      <c r="BB126" s="148"/>
      <c r="BC126" s="148"/>
      <c r="BD126" s="148"/>
      <c r="BE126" s="148"/>
      <c r="BF126" s="148"/>
      <c r="BG126" s="148"/>
      <c r="BH126" s="148"/>
    </row>
    <row r="127" spans="1:60" outlineLevel="3" x14ac:dyDescent="0.2">
      <c r="A127" s="155"/>
      <c r="B127" s="156"/>
      <c r="C127" s="261" t="s">
        <v>1922</v>
      </c>
      <c r="D127" s="262"/>
      <c r="E127" s="262"/>
      <c r="F127" s="262"/>
      <c r="G127" s="262"/>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284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79" t="str">
        <f>C127</f>
        <v>"Restaurování balustrády dle předběžného restaurátorského záměru včetně kompletního rozebrání a opětovné montáže.</v>
      </c>
      <c r="BB127" s="148"/>
      <c r="BC127" s="148"/>
      <c r="BD127" s="148"/>
      <c r="BE127" s="148"/>
      <c r="BF127" s="148"/>
      <c r="BG127" s="148"/>
      <c r="BH127" s="148"/>
    </row>
    <row r="128" spans="1:60" outlineLevel="3" x14ac:dyDescent="0.2">
      <c r="A128" s="155"/>
      <c r="B128" s="156"/>
      <c r="C128" s="261" t="s">
        <v>1795</v>
      </c>
      <c r="D128" s="262"/>
      <c r="E128" s="262"/>
      <c r="F128" s="262"/>
      <c r="G128" s="262"/>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284</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261" t="s">
        <v>1923</v>
      </c>
      <c r="D129" s="262"/>
      <c r="E129" s="262"/>
      <c r="F129" s="262"/>
      <c r="G129" s="262"/>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284</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261" t="s">
        <v>1796</v>
      </c>
      <c r="D130" s="262"/>
      <c r="E130" s="262"/>
      <c r="F130" s="262"/>
      <c r="G130" s="262"/>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284</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261" t="s">
        <v>1797</v>
      </c>
      <c r="D131" s="262"/>
      <c r="E131" s="262"/>
      <c r="F131" s="262"/>
      <c r="G131" s="262"/>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284</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261" t="s">
        <v>1798</v>
      </c>
      <c r="D132" s="262"/>
      <c r="E132" s="262"/>
      <c r="F132" s="262"/>
      <c r="G132" s="262"/>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284</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261" t="s">
        <v>1799</v>
      </c>
      <c r="D133" s="262"/>
      <c r="E133" s="262"/>
      <c r="F133" s="262"/>
      <c r="G133" s="262"/>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284</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261" t="s">
        <v>1800</v>
      </c>
      <c r="D134" s="262"/>
      <c r="E134" s="262"/>
      <c r="F134" s="262"/>
      <c r="G134" s="262"/>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284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261" t="s">
        <v>1801</v>
      </c>
      <c r="D135" s="262"/>
      <c r="E135" s="262"/>
      <c r="F135" s="262"/>
      <c r="G135" s="262"/>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284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261" t="s">
        <v>1924</v>
      </c>
      <c r="D136" s="262"/>
      <c r="E136" s="262"/>
      <c r="F136" s="262"/>
      <c r="G136" s="262"/>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284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2.5" outlineLevel="3" x14ac:dyDescent="0.2">
      <c r="A137" s="155"/>
      <c r="B137" s="156"/>
      <c r="C137" s="261" t="s">
        <v>1802</v>
      </c>
      <c r="D137" s="262"/>
      <c r="E137" s="262"/>
      <c r="F137" s="262"/>
      <c r="G137" s="262"/>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284</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79" t="str">
        <f>C137</f>
        <v>- sejmutí nečistot, omytí,  lokální zpevnění,  plomby a protézy, nové spárování vápennou maltou a tmelem,  částečné retuše spárování, barevné retuše,  biocidní preventivní ošetření</v>
      </c>
      <c r="BB137" s="148"/>
      <c r="BC137" s="148"/>
      <c r="BD137" s="148"/>
      <c r="BE137" s="148"/>
      <c r="BF137" s="148"/>
      <c r="BG137" s="148"/>
      <c r="BH137" s="148"/>
    </row>
    <row r="138" spans="1:60" outlineLevel="3" x14ac:dyDescent="0.2">
      <c r="A138" s="155"/>
      <c r="B138" s="156"/>
      <c r="C138" s="261" t="s">
        <v>1803</v>
      </c>
      <c r="D138" s="262"/>
      <c r="E138" s="262"/>
      <c r="F138" s="262"/>
      <c r="G138" s="262"/>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284</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18</v>
      </c>
      <c r="B139" s="173" t="s">
        <v>1867</v>
      </c>
      <c r="C139" s="188" t="s">
        <v>1868</v>
      </c>
      <c r="D139" s="174" t="s">
        <v>1134</v>
      </c>
      <c r="E139" s="175">
        <v>1</v>
      </c>
      <c r="F139" s="176"/>
      <c r="G139" s="177">
        <f>ROUND(E139*F139,2)</f>
        <v>0</v>
      </c>
      <c r="H139" s="176"/>
      <c r="I139" s="177">
        <f>ROUND(E139*H139,2)</f>
        <v>0</v>
      </c>
      <c r="J139" s="176"/>
      <c r="K139" s="177">
        <f>ROUND(E139*J139,2)</f>
        <v>0</v>
      </c>
      <c r="L139" s="177">
        <v>21</v>
      </c>
      <c r="M139" s="177">
        <f>G139*(1+L139/100)</f>
        <v>0</v>
      </c>
      <c r="N139" s="175">
        <v>0</v>
      </c>
      <c r="O139" s="175">
        <f>ROUND(E139*N139,2)</f>
        <v>0</v>
      </c>
      <c r="P139" s="175">
        <v>0</v>
      </c>
      <c r="Q139" s="175">
        <f>ROUND(E139*P139,2)</f>
        <v>0</v>
      </c>
      <c r="R139" s="177"/>
      <c r="S139" s="177" t="s">
        <v>297</v>
      </c>
      <c r="T139" s="178" t="s">
        <v>280</v>
      </c>
      <c r="U139" s="159">
        <v>0</v>
      </c>
      <c r="V139" s="159">
        <f>ROUND(E139*U139,2)</f>
        <v>0</v>
      </c>
      <c r="W139" s="159"/>
      <c r="X139" s="159" t="s">
        <v>499</v>
      </c>
      <c r="Y139" s="159" t="s">
        <v>281</v>
      </c>
      <c r="Z139" s="148"/>
      <c r="AA139" s="148"/>
      <c r="AB139" s="148"/>
      <c r="AC139" s="148"/>
      <c r="AD139" s="148"/>
      <c r="AE139" s="148"/>
      <c r="AF139" s="148"/>
      <c r="AG139" s="148" t="s">
        <v>1129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59" t="s">
        <v>1931</v>
      </c>
      <c r="D140" s="260"/>
      <c r="E140" s="260"/>
      <c r="F140" s="260"/>
      <c r="G140" s="260"/>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284</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33.75" outlineLevel="3" x14ac:dyDescent="0.2">
      <c r="A141" s="155"/>
      <c r="B141" s="156"/>
      <c r="C141" s="261" t="s">
        <v>1869</v>
      </c>
      <c r="D141" s="262"/>
      <c r="E141" s="262"/>
      <c r="F141" s="262"/>
      <c r="G141" s="262"/>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284</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79" t="str">
        <f>C141</f>
        <v>římsa edikuly je profilovaná, půdorysně kopíruje členění ploch pilastry. Shodný profil má stříška štítu. Profil nad pilastry je půdorysně odstupňován. Výplň štítu je rovná. Architektura štítu je složena z více prvků. Na vrcholu štítu je na nízkém soklu osazen stylizovaný květ. Po stranách jsou osazeny piniové šišky na nízkých rovných plintech.</v>
      </c>
      <c r="BB141" s="148"/>
      <c r="BC141" s="148"/>
      <c r="BD141" s="148"/>
      <c r="BE141" s="148"/>
      <c r="BF141" s="148"/>
      <c r="BG141" s="148"/>
      <c r="BH141" s="148"/>
    </row>
    <row r="142" spans="1:60" outlineLevel="3" x14ac:dyDescent="0.2">
      <c r="A142" s="155"/>
      <c r="B142" s="156"/>
      <c r="C142" s="201" t="s">
        <v>984</v>
      </c>
      <c r="D142" s="161"/>
      <c r="E142" s="162"/>
      <c r="F142" s="163"/>
      <c r="G142" s="163"/>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284</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90" outlineLevel="3" x14ac:dyDescent="0.2">
      <c r="A143" s="155"/>
      <c r="B143" s="156"/>
      <c r="C143" s="261" t="s">
        <v>1870</v>
      </c>
      <c r="D143" s="262"/>
      <c r="E143" s="262"/>
      <c r="F143" s="262"/>
      <c r="G143" s="262"/>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284</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79" t="str">
        <f>C143</f>
        <v>Po obvodu styčných spár se objevují jemné praskliny. Dochází k mírnému statickému narušení. Povrch kamene je silně znečištěn povětrnostními vlivy, načernalými depozity a načernalou vrstvou sádrovcové krusty. Lokálně se vyskytuje znečištění mikrovegetací – řasou, mechy a lišejníky. Ve srážkových stínech je povrch pískovce narušen korozí a krakely sádrovcové krusty. V kamenném prvku ve středu štítu je vodorovná prasklina. Povrch kamene je narušen korozí. Doplňky i spárování z předešlé opravy byly provedeny s vysokým podílem cementu. Cementový pačok byl přetažen i na povrch pískovce. Doplňky dožívají a uvolňují se. Kámen pod nimi je narušen korozí. Lokálně se vyskytuje mechanické poškození – chybí části hran a nároží profilů říms. Tento štít je nejvíce poškozený. U podstavců piniových šišek - po stranách – byly již jejich části nahrazeny kamenickými vložkami. Sokl pod květem na vrcholu štítu je roztržen korozí železného trnu."</v>
      </c>
      <c r="BB143" s="148"/>
      <c r="BC143" s="148"/>
      <c r="BD143" s="148"/>
      <c r="BE143" s="148"/>
      <c r="BF143" s="148"/>
      <c r="BG143" s="148"/>
      <c r="BH143" s="148"/>
    </row>
    <row r="144" spans="1:60" ht="22.5" outlineLevel="3" x14ac:dyDescent="0.2">
      <c r="A144" s="155"/>
      <c r="B144" s="156"/>
      <c r="C144" s="261" t="s">
        <v>1812</v>
      </c>
      <c r="D144" s="262"/>
      <c r="E144" s="262"/>
      <c r="F144" s="262"/>
      <c r="G144" s="262"/>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284</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79" t="str">
        <f>C144</f>
        <v>"Restaurování kamenosochařských prvků architektury EDIKUL v detailním provedení dle podrobného popisu, požadavků a technologických postupů předběžného restaurátorského záměru</v>
      </c>
      <c r="BB144" s="148"/>
      <c r="BC144" s="148"/>
      <c r="BD144" s="148"/>
      <c r="BE144" s="148"/>
      <c r="BF144" s="148"/>
      <c r="BG144" s="148"/>
      <c r="BH144" s="148"/>
    </row>
    <row r="145" spans="1:60" outlineLevel="3" x14ac:dyDescent="0.2">
      <c r="A145" s="155"/>
      <c r="B145" s="156"/>
      <c r="C145" s="261" t="s">
        <v>1854</v>
      </c>
      <c r="D145" s="262"/>
      <c r="E145" s="262"/>
      <c r="F145" s="262"/>
      <c r="G145" s="262"/>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284</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61" t="s">
        <v>1814</v>
      </c>
      <c r="D146" s="262"/>
      <c r="E146" s="262"/>
      <c r="F146" s="262"/>
      <c r="G146" s="262"/>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284</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79" t="str">
        <f>C146</f>
        <v>- předběžné zpevnění (konsolidace) nejvíce narušených míst organokřemičitým     nehydrofobním roztokem</v>
      </c>
      <c r="BB146" s="148"/>
      <c r="BC146" s="148"/>
      <c r="BD146" s="148"/>
      <c r="BE146" s="148"/>
      <c r="BF146" s="148"/>
      <c r="BG146" s="148"/>
      <c r="BH146" s="148"/>
    </row>
    <row r="147" spans="1:60" ht="22.5" outlineLevel="3" x14ac:dyDescent="0.2">
      <c r="A147" s="155"/>
      <c r="B147" s="156"/>
      <c r="C147" s="261" t="s">
        <v>1815</v>
      </c>
      <c r="D147" s="262"/>
      <c r="E147" s="262"/>
      <c r="F147" s="262"/>
      <c r="G147" s="262"/>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284</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79" t="str">
        <f>C147</f>
        <v>- odstranění hrubých nečistot (mechů, lišejníků, krust) starých a nevhodných vysprávek, mechanicky kovovými špachtlemi a silonovými kartáčky</v>
      </c>
      <c r="BB147" s="148"/>
      <c r="BC147" s="148"/>
      <c r="BD147" s="148"/>
      <c r="BE147" s="148"/>
      <c r="BF147" s="148"/>
      <c r="BG147" s="148"/>
      <c r="BH147" s="148"/>
    </row>
    <row r="148" spans="1:60" outlineLevel="3" x14ac:dyDescent="0.2">
      <c r="A148" s="155"/>
      <c r="B148" s="156"/>
      <c r="C148" s="261" t="s">
        <v>1816</v>
      </c>
      <c r="D148" s="262"/>
      <c r="E148" s="262"/>
      <c r="F148" s="262"/>
      <c r="G148" s="262"/>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284</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261" t="s">
        <v>1817</v>
      </c>
      <c r="D149" s="262"/>
      <c r="E149" s="262"/>
      <c r="F149" s="262"/>
      <c r="G149" s="262"/>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284</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261" t="s">
        <v>1818</v>
      </c>
      <c r="D150" s="262"/>
      <c r="E150" s="262"/>
      <c r="F150" s="262"/>
      <c r="G150" s="262"/>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284</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79" t="str">
        <f>C150</f>
        <v>- očištění pomocí čistících past, snímaní načernalých krust, opakované zábaly pasty, (standard pasta FG Aqua Praha)</v>
      </c>
      <c r="BB150" s="148"/>
      <c r="BC150" s="148"/>
      <c r="BD150" s="148"/>
      <c r="BE150" s="148"/>
      <c r="BF150" s="148"/>
      <c r="BG150" s="148"/>
      <c r="BH150" s="148"/>
    </row>
    <row r="151" spans="1:60" ht="22.5" outlineLevel="3" x14ac:dyDescent="0.2">
      <c r="A151" s="155"/>
      <c r="B151" s="156"/>
      <c r="C151" s="261" t="s">
        <v>1819</v>
      </c>
      <c r="D151" s="262"/>
      <c r="E151" s="262"/>
      <c r="F151" s="262"/>
      <c r="G151" s="262"/>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284</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79" t="str">
        <f>C151</f>
        <v>- celkové zpevnění organokřemičitany, smáčení organokřemičitým nehydrofobním konsolidantem (standard Porosil Z30, Funkosil 300, Ifest OH100) až do nasycení</v>
      </c>
      <c r="BB151" s="148"/>
      <c r="BC151" s="148"/>
      <c r="BD151" s="148"/>
      <c r="BE151" s="148"/>
      <c r="BF151" s="148"/>
      <c r="BG151" s="148"/>
      <c r="BH151" s="148"/>
    </row>
    <row r="152" spans="1:60" ht="22.5" outlineLevel="3" x14ac:dyDescent="0.2">
      <c r="A152" s="155"/>
      <c r="B152" s="156"/>
      <c r="C152" s="261" t="s">
        <v>1925</v>
      </c>
      <c r="D152" s="262"/>
      <c r="E152" s="262"/>
      <c r="F152" s="262"/>
      <c r="G152" s="262"/>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284</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9" t="str">
        <f>C152</f>
        <v>- plastické doplnění chybějících částí ve hmotě probarveným minerálním tmelem, pojivo (standard Tradical PF70), románský cement, sklářské písky a pigmenty</v>
      </c>
      <c r="BB152" s="148"/>
      <c r="BC152" s="148"/>
      <c r="BD152" s="148"/>
      <c r="BE152" s="148"/>
      <c r="BF152" s="148"/>
      <c r="BG152" s="148"/>
      <c r="BH152" s="148"/>
    </row>
    <row r="153" spans="1:60" ht="22.5" outlineLevel="3" x14ac:dyDescent="0.2">
      <c r="A153" s="155"/>
      <c r="B153" s="156"/>
      <c r="C153" s="261" t="s">
        <v>1820</v>
      </c>
      <c r="D153" s="262"/>
      <c r="E153" s="262"/>
      <c r="F153" s="262"/>
      <c r="G153" s="262"/>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284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79" t="str">
        <f>C153</f>
        <v>- kamenické doplňky, kamenické vložky větších poškození, pískovec Božanov a Pirna, opracování povrchu sekáním, jehličkováním, příp.opískováním</v>
      </c>
      <c r="BB153" s="148"/>
      <c r="BC153" s="148"/>
      <c r="BD153" s="148"/>
      <c r="BE153" s="148"/>
      <c r="BF153" s="148"/>
      <c r="BG153" s="148"/>
      <c r="BH153" s="148"/>
    </row>
    <row r="154" spans="1:60" outlineLevel="3" x14ac:dyDescent="0.2">
      <c r="A154" s="155"/>
      <c r="B154" s="156"/>
      <c r="C154" s="261" t="s">
        <v>1821</v>
      </c>
      <c r="D154" s="262"/>
      <c r="E154" s="262"/>
      <c r="F154" s="262"/>
      <c r="G154" s="262"/>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284</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261" t="s">
        <v>1822</v>
      </c>
      <c r="D155" s="262"/>
      <c r="E155" s="262"/>
      <c r="F155" s="262"/>
      <c r="G155" s="262"/>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284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5"/>
      <c r="B156" s="156"/>
      <c r="C156" s="261" t="s">
        <v>1823</v>
      </c>
      <c r="D156" s="262"/>
      <c r="E156" s="262"/>
      <c r="F156" s="262"/>
      <c r="G156" s="262"/>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284</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261" t="s">
        <v>1824</v>
      </c>
      <c r="D157" s="262"/>
      <c r="E157" s="262"/>
      <c r="F157" s="262"/>
      <c r="G157" s="262"/>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284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261" t="s">
        <v>1825</v>
      </c>
      <c r="D158" s="262"/>
      <c r="E158" s="262"/>
      <c r="F158" s="262"/>
      <c r="G158" s="262"/>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284</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61" t="s">
        <v>1826</v>
      </c>
      <c r="D159" s="262"/>
      <c r="E159" s="262"/>
      <c r="F159" s="262"/>
      <c r="G159" s="262"/>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284</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19</v>
      </c>
      <c r="B160" s="173" t="s">
        <v>1871</v>
      </c>
      <c r="C160" s="188" t="s">
        <v>1872</v>
      </c>
      <c r="D160" s="174" t="s">
        <v>1134</v>
      </c>
      <c r="E160" s="175">
        <v>1</v>
      </c>
      <c r="F160" s="176"/>
      <c r="G160" s="177">
        <f>ROUND(E160*F160,2)</f>
        <v>0</v>
      </c>
      <c r="H160" s="176"/>
      <c r="I160" s="177">
        <f>ROUND(E160*H160,2)</f>
        <v>0</v>
      </c>
      <c r="J160" s="176"/>
      <c r="K160" s="177">
        <f>ROUND(E160*J160,2)</f>
        <v>0</v>
      </c>
      <c r="L160" s="177">
        <v>21</v>
      </c>
      <c r="M160" s="177">
        <f>G160*(1+L160/100)</f>
        <v>0</v>
      </c>
      <c r="N160" s="175">
        <v>0</v>
      </c>
      <c r="O160" s="175">
        <f>ROUND(E160*N160,2)</f>
        <v>0</v>
      </c>
      <c r="P160" s="175">
        <v>0</v>
      </c>
      <c r="Q160" s="175">
        <f>ROUND(E160*P160,2)</f>
        <v>0</v>
      </c>
      <c r="R160" s="177"/>
      <c r="S160" s="177" t="s">
        <v>297</v>
      </c>
      <c r="T160" s="178" t="s">
        <v>280</v>
      </c>
      <c r="U160" s="159">
        <v>0</v>
      </c>
      <c r="V160" s="159">
        <f>ROUND(E160*U160,2)</f>
        <v>0</v>
      </c>
      <c r="W160" s="159"/>
      <c r="X160" s="159" t="s">
        <v>499</v>
      </c>
      <c r="Y160" s="159" t="s">
        <v>281</v>
      </c>
      <c r="Z160" s="148"/>
      <c r="AA160" s="148"/>
      <c r="AB160" s="148"/>
      <c r="AC160" s="148"/>
      <c r="AD160" s="148"/>
      <c r="AE160" s="148"/>
      <c r="AF160" s="148"/>
      <c r="AG160" s="148" t="s">
        <v>1129</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9" t="s">
        <v>1873</v>
      </c>
      <c r="D161" s="260"/>
      <c r="E161" s="260"/>
      <c r="F161" s="260"/>
      <c r="G161" s="260"/>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284</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2">
        <v>20</v>
      </c>
      <c r="B162" s="173" t="s">
        <v>1874</v>
      </c>
      <c r="C162" s="188" t="s">
        <v>1875</v>
      </c>
      <c r="D162" s="174" t="s">
        <v>1134</v>
      </c>
      <c r="E162" s="175">
        <v>1</v>
      </c>
      <c r="F162" s="176"/>
      <c r="G162" s="177">
        <f>ROUND(E162*F162,2)</f>
        <v>0</v>
      </c>
      <c r="H162" s="176"/>
      <c r="I162" s="177">
        <f>ROUND(E162*H162,2)</f>
        <v>0</v>
      </c>
      <c r="J162" s="176"/>
      <c r="K162" s="177">
        <f>ROUND(E162*J162,2)</f>
        <v>0</v>
      </c>
      <c r="L162" s="177">
        <v>21</v>
      </c>
      <c r="M162" s="177">
        <f>G162*(1+L162/100)</f>
        <v>0</v>
      </c>
      <c r="N162" s="175">
        <v>0</v>
      </c>
      <c r="O162" s="175">
        <f>ROUND(E162*N162,2)</f>
        <v>0</v>
      </c>
      <c r="P162" s="175">
        <v>0</v>
      </c>
      <c r="Q162" s="175">
        <f>ROUND(E162*P162,2)</f>
        <v>0</v>
      </c>
      <c r="R162" s="177"/>
      <c r="S162" s="177" t="s">
        <v>297</v>
      </c>
      <c r="T162" s="178" t="s">
        <v>280</v>
      </c>
      <c r="U162" s="159">
        <v>0</v>
      </c>
      <c r="V162" s="159">
        <f>ROUND(E162*U162,2)</f>
        <v>0</v>
      </c>
      <c r="W162" s="159"/>
      <c r="X162" s="159" t="s">
        <v>499</v>
      </c>
      <c r="Y162" s="159" t="s">
        <v>281</v>
      </c>
      <c r="Z162" s="148"/>
      <c r="AA162" s="148"/>
      <c r="AB162" s="148"/>
      <c r="AC162" s="148"/>
      <c r="AD162" s="148"/>
      <c r="AE162" s="148"/>
      <c r="AF162" s="148"/>
      <c r="AG162" s="148" t="s">
        <v>1129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59" t="s">
        <v>1876</v>
      </c>
      <c r="D163" s="260"/>
      <c r="E163" s="260"/>
      <c r="F163" s="260"/>
      <c r="G163" s="260"/>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284</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21</v>
      </c>
      <c r="B164" s="173" t="s">
        <v>1877</v>
      </c>
      <c r="C164" s="188" t="s">
        <v>1878</v>
      </c>
      <c r="D164" s="174" t="s">
        <v>1134</v>
      </c>
      <c r="E164" s="175">
        <v>1</v>
      </c>
      <c r="F164" s="176"/>
      <c r="G164" s="177">
        <f>ROUND(E164*F164,2)</f>
        <v>0</v>
      </c>
      <c r="H164" s="176"/>
      <c r="I164" s="177">
        <f>ROUND(E164*H164,2)</f>
        <v>0</v>
      </c>
      <c r="J164" s="176"/>
      <c r="K164" s="177">
        <f>ROUND(E164*J164,2)</f>
        <v>0</v>
      </c>
      <c r="L164" s="177">
        <v>21</v>
      </c>
      <c r="M164" s="177">
        <f>G164*(1+L164/100)</f>
        <v>0</v>
      </c>
      <c r="N164" s="175">
        <v>0</v>
      </c>
      <c r="O164" s="175">
        <f>ROUND(E164*N164,2)</f>
        <v>0</v>
      </c>
      <c r="P164" s="175">
        <v>0</v>
      </c>
      <c r="Q164" s="175">
        <f>ROUND(E164*P164,2)</f>
        <v>0</v>
      </c>
      <c r="R164" s="177"/>
      <c r="S164" s="177" t="s">
        <v>297</v>
      </c>
      <c r="T164" s="178" t="s">
        <v>280</v>
      </c>
      <c r="U164" s="159">
        <v>0</v>
      </c>
      <c r="V164" s="159">
        <f>ROUND(E164*U164,2)</f>
        <v>0</v>
      </c>
      <c r="W164" s="159"/>
      <c r="X164" s="159" t="s">
        <v>499</v>
      </c>
      <c r="Y164" s="159" t="s">
        <v>281</v>
      </c>
      <c r="Z164" s="148"/>
      <c r="AA164" s="148"/>
      <c r="AB164" s="148"/>
      <c r="AC164" s="148"/>
      <c r="AD164" s="148"/>
      <c r="AE164" s="148"/>
      <c r="AF164" s="148"/>
      <c r="AG164" s="148" t="s">
        <v>1129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59" t="s">
        <v>1879</v>
      </c>
      <c r="D165" s="260"/>
      <c r="E165" s="260"/>
      <c r="F165" s="260"/>
      <c r="G165" s="260"/>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284</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9" t="str">
        <f>C165</f>
        <v>Nová dvojice konzol, profilace, materiál a tvar dle balkonu edikuly E2. Viz detailní výkres D.1.1.23.</v>
      </c>
      <c r="BB165" s="148"/>
      <c r="BC165" s="148"/>
      <c r="BD165" s="148"/>
      <c r="BE165" s="148"/>
      <c r="BF165" s="148"/>
      <c r="BG165" s="148"/>
      <c r="BH165" s="148"/>
    </row>
    <row r="166" spans="1:60" outlineLevel="1" x14ac:dyDescent="0.2">
      <c r="A166" s="172">
        <v>22</v>
      </c>
      <c r="B166" s="173" t="s">
        <v>1880</v>
      </c>
      <c r="C166" s="188" t="s">
        <v>1881</v>
      </c>
      <c r="D166" s="174" t="s">
        <v>1134</v>
      </c>
      <c r="E166" s="175">
        <v>1</v>
      </c>
      <c r="F166" s="176"/>
      <c r="G166" s="177">
        <f>ROUND(E166*F166,2)</f>
        <v>0</v>
      </c>
      <c r="H166" s="176"/>
      <c r="I166" s="177">
        <f>ROUND(E166*H166,2)</f>
        <v>0</v>
      </c>
      <c r="J166" s="176"/>
      <c r="K166" s="177">
        <f>ROUND(E166*J166,2)</f>
        <v>0</v>
      </c>
      <c r="L166" s="177">
        <v>21</v>
      </c>
      <c r="M166" s="177">
        <f>G166*(1+L166/100)</f>
        <v>0</v>
      </c>
      <c r="N166" s="175">
        <v>0</v>
      </c>
      <c r="O166" s="175">
        <f>ROUND(E166*N166,2)</f>
        <v>0</v>
      </c>
      <c r="P166" s="175">
        <v>0</v>
      </c>
      <c r="Q166" s="175">
        <f>ROUND(E166*P166,2)</f>
        <v>0</v>
      </c>
      <c r="R166" s="177"/>
      <c r="S166" s="177" t="s">
        <v>297</v>
      </c>
      <c r="T166" s="178" t="s">
        <v>280</v>
      </c>
      <c r="U166" s="159">
        <v>0</v>
      </c>
      <c r="V166" s="159">
        <f>ROUND(E166*U166,2)</f>
        <v>0</v>
      </c>
      <c r="W166" s="159"/>
      <c r="X166" s="159" t="s">
        <v>499</v>
      </c>
      <c r="Y166" s="159" t="s">
        <v>281</v>
      </c>
      <c r="Z166" s="148"/>
      <c r="AA166" s="148"/>
      <c r="AB166" s="148"/>
      <c r="AC166" s="148"/>
      <c r="AD166" s="148"/>
      <c r="AE166" s="148"/>
      <c r="AF166" s="148"/>
      <c r="AG166" s="148" t="s">
        <v>1129</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33.75" outlineLevel="2" x14ac:dyDescent="0.2">
      <c r="A167" s="155"/>
      <c r="B167" s="156"/>
      <c r="C167" s="259" t="s">
        <v>1882</v>
      </c>
      <c r="D167" s="260"/>
      <c r="E167" s="260"/>
      <c r="F167" s="260"/>
      <c r="G167" s="260"/>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284</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79" t="str">
        <f>C167</f>
        <v>Nová kamenná kašna, kruhového tvaru s fontánou, nerez ocelové kovářsky upravené skoby, olověná vnitřní izolace stěn tl. 1mm, olověná vnitřní izolace dna tl. 2 mm. Vodní technologie též viz samostatná část projektu. Detailní profilace a provedení kašny dle výkresu D.1.1.20. .</v>
      </c>
      <c r="BB167" s="148"/>
      <c r="BC167" s="148"/>
      <c r="BD167" s="148"/>
      <c r="BE167" s="148"/>
      <c r="BF167" s="148"/>
      <c r="BG167" s="148"/>
      <c r="BH167" s="148"/>
    </row>
    <row r="168" spans="1:60" ht="22.5" outlineLevel="1" x14ac:dyDescent="0.2">
      <c r="A168" s="172">
        <v>23</v>
      </c>
      <c r="B168" s="173" t="s">
        <v>1883</v>
      </c>
      <c r="C168" s="188" t="s">
        <v>1884</v>
      </c>
      <c r="D168" s="174" t="s">
        <v>1134</v>
      </c>
      <c r="E168" s="175">
        <v>1</v>
      </c>
      <c r="F168" s="176"/>
      <c r="G168" s="177">
        <f>ROUND(E168*F168,2)</f>
        <v>0</v>
      </c>
      <c r="H168" s="176"/>
      <c r="I168" s="177">
        <f>ROUND(E168*H168,2)</f>
        <v>0</v>
      </c>
      <c r="J168" s="176"/>
      <c r="K168" s="177">
        <f>ROUND(E168*J168,2)</f>
        <v>0</v>
      </c>
      <c r="L168" s="177">
        <v>21</v>
      </c>
      <c r="M168" s="177">
        <f>G168*(1+L168/100)</f>
        <v>0</v>
      </c>
      <c r="N168" s="175">
        <v>0</v>
      </c>
      <c r="O168" s="175">
        <f>ROUND(E168*N168,2)</f>
        <v>0</v>
      </c>
      <c r="P168" s="175">
        <v>0</v>
      </c>
      <c r="Q168" s="175">
        <f>ROUND(E168*P168,2)</f>
        <v>0</v>
      </c>
      <c r="R168" s="177"/>
      <c r="S168" s="177" t="s">
        <v>297</v>
      </c>
      <c r="T168" s="178" t="s">
        <v>280</v>
      </c>
      <c r="U168" s="159">
        <v>0</v>
      </c>
      <c r="V168" s="159">
        <f>ROUND(E168*U168,2)</f>
        <v>0</v>
      </c>
      <c r="W168" s="159"/>
      <c r="X168" s="159" t="s">
        <v>499</v>
      </c>
      <c r="Y168" s="159" t="s">
        <v>281</v>
      </c>
      <c r="Z168" s="148"/>
      <c r="AA168" s="148"/>
      <c r="AB168" s="148"/>
      <c r="AC168" s="148"/>
      <c r="AD168" s="148"/>
      <c r="AE168" s="148"/>
      <c r="AF168" s="148"/>
      <c r="AG168" s="148" t="s">
        <v>1129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2" x14ac:dyDescent="0.2">
      <c r="A169" s="155"/>
      <c r="B169" s="156"/>
      <c r="C169" s="259" t="s">
        <v>1932</v>
      </c>
      <c r="D169" s="260"/>
      <c r="E169" s="260"/>
      <c r="F169" s="260"/>
      <c r="G169" s="260"/>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284</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79" t="str">
        <f>C169</f>
        <v>"Je zděna z pískovcových kvádrů nepravidelných rozměrů. Spáry jsou široké bez vyplňování úlomky. Střední hmota zdi je zděna z lomového kamene. Koruna</v>
      </c>
      <c r="BB169" s="148"/>
      <c r="BC169" s="148"/>
      <c r="BD169" s="148"/>
      <c r="BE169" s="148"/>
      <c r="BF169" s="148"/>
      <c r="BG169" s="148"/>
      <c r="BH169" s="148"/>
    </row>
    <row r="170" spans="1:60" outlineLevel="3" x14ac:dyDescent="0.2">
      <c r="A170" s="155"/>
      <c r="B170" s="156"/>
      <c r="C170" s="261" t="s">
        <v>1933</v>
      </c>
      <c r="D170" s="262"/>
      <c r="E170" s="262"/>
      <c r="F170" s="262"/>
      <c r="G170" s="262"/>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284</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201" t="s">
        <v>984</v>
      </c>
      <c r="D171" s="161"/>
      <c r="E171" s="162"/>
      <c r="F171" s="163"/>
      <c r="G171" s="163"/>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284</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3" x14ac:dyDescent="0.2">
      <c r="A172" s="155"/>
      <c r="B172" s="156"/>
      <c r="C172" s="261" t="s">
        <v>1885</v>
      </c>
      <c r="D172" s="262"/>
      <c r="E172" s="262"/>
      <c r="F172" s="262"/>
      <c r="G172" s="262"/>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284</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79" t="str">
        <f>C172</f>
        <v>Povrch koruny zdiva a opěrných zdí je znečištěn povětrnostními vlivy a mikrovegetací. Pískovec je na povrchu narušen korozí. Spárování je porušené a uvolňuje se. Dochází k rozvolňování zdiva.</v>
      </c>
      <c r="BB172" s="148"/>
      <c r="BC172" s="148"/>
      <c r="BD172" s="148"/>
      <c r="BE172" s="148"/>
      <c r="BF172" s="148"/>
      <c r="BG172" s="148"/>
      <c r="BH172" s="148"/>
    </row>
    <row r="173" spans="1:60" outlineLevel="3" x14ac:dyDescent="0.2">
      <c r="A173" s="155"/>
      <c r="B173" s="156"/>
      <c r="C173" s="261" t="s">
        <v>1849</v>
      </c>
      <c r="D173" s="262"/>
      <c r="E173" s="262"/>
      <c r="F173" s="262"/>
      <c r="G173" s="262"/>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284</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261" t="s">
        <v>1782</v>
      </c>
      <c r="D174" s="262"/>
      <c r="E174" s="262"/>
      <c r="F174" s="262"/>
      <c r="G174" s="262"/>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284</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79" t="str">
        <f>C174</f>
        <v>Restaurátorské očištění, konzervace a oprava dle obecného postupu formulovaného v restaurátorském záměru.</v>
      </c>
      <c r="BB174" s="148"/>
      <c r="BC174" s="148"/>
      <c r="BD174" s="148"/>
      <c r="BE174" s="148"/>
      <c r="BF174" s="148"/>
      <c r="BG174" s="148"/>
      <c r="BH174" s="148"/>
    </row>
    <row r="175" spans="1:60" outlineLevel="1" x14ac:dyDescent="0.2">
      <c r="A175" s="172">
        <v>24</v>
      </c>
      <c r="B175" s="173" t="s">
        <v>1886</v>
      </c>
      <c r="C175" s="188" t="s">
        <v>1887</v>
      </c>
      <c r="D175" s="174" t="s">
        <v>1134</v>
      </c>
      <c r="E175" s="175">
        <v>1</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297</v>
      </c>
      <c r="T175" s="178" t="s">
        <v>280</v>
      </c>
      <c r="U175" s="159">
        <v>0</v>
      </c>
      <c r="V175" s="159">
        <f>ROUND(E175*U175,2)</f>
        <v>0</v>
      </c>
      <c r="W175" s="159"/>
      <c r="X175" s="159" t="s">
        <v>499</v>
      </c>
      <c r="Y175" s="159" t="s">
        <v>281</v>
      </c>
      <c r="Z175" s="148"/>
      <c r="AA175" s="148"/>
      <c r="AB175" s="148"/>
      <c r="AC175" s="148"/>
      <c r="AD175" s="148"/>
      <c r="AE175" s="148"/>
      <c r="AF175" s="148"/>
      <c r="AG175" s="148" t="s">
        <v>1129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ht="101.25" outlineLevel="2" x14ac:dyDescent="0.2">
      <c r="A176" s="155"/>
      <c r="B176" s="156"/>
      <c r="C176" s="259" t="s">
        <v>1934</v>
      </c>
      <c r="D176" s="260"/>
      <c r="E176" s="260"/>
      <c r="F176" s="260"/>
      <c r="G176" s="260"/>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284</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79" t="str">
        <f>C176</f>
        <v>"Krátká plná zídka navazuje kolmo k dolní edikule. Zídka je zděná z cihel. Na koruně zdiva je osazeno kamenné madlo s profilem. Madlo se skládá ze tří částí. Jeho profil neodpovídá profilu hlavic a madel na balustrádě. Madlo je k nárožní hlavici sloupku balustrády volně přiloženo bez napojení. Balustráda má čtyři pole. Každé pole má osm volných balustrů. Půlky balustrů jsou součástí sloupků. Práh i madlo balustrády jsou profilované. Výška balustrády je 110 cm. Výška balustrů je 75 cm. Balustry mají v průřezu nejširší rozměr 26,5 x 26,5 cm. Plochy dříků sloupků jsou rovné. Na východě je balustráda zakončena hranolovým pilířem zděným z pískovcových kvádrů na kterých jsou fragmenty omítky. Na pilíři je osazena profilovaná hlavice z jednoho kusu kamene. Hlavice je půdorysně členěna podle zdiva pilíře. Profil hlavice navazuje na profil madla balustrády. Na hlavici je osazen nízký sokl čtvercového formátu a na něm plintus s patkou uraženého rotačního prvku. ( piniové šišky na podstavci ve tvaru vázy). Balustráda je vysekána ze středně zrnitého až hrubozrnného pískovce světle šedo okrové barvy. Díly madel jsou spojován železnými kramlemi.</v>
      </c>
      <c r="BB176" s="148"/>
      <c r="BC176" s="148"/>
      <c r="BD176" s="148"/>
      <c r="BE176" s="148"/>
      <c r="BF176" s="148"/>
      <c r="BG176" s="148"/>
      <c r="BH176" s="148"/>
    </row>
    <row r="177" spans="1:60" ht="45" outlineLevel="3" x14ac:dyDescent="0.2">
      <c r="A177" s="155"/>
      <c r="B177" s="156"/>
      <c r="C177" s="261" t="s">
        <v>1935</v>
      </c>
      <c r="D177" s="262"/>
      <c r="E177" s="262"/>
      <c r="F177" s="262"/>
      <c r="G177" s="262"/>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284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79" t="str">
        <f>C177</f>
        <v>Krátká plná zídka přiléhá k boku dolní edikuly. Je novodobá, vyzděná  na vysokém betonovém základu, který není založen do terénu. Zídka je staticky narušena. Použité cihly nejsou kvalitní. Místy dochází k jejich rozpadu.  Použitá kamenná madla mají jiný profil než madla na balustrádě. Na části zídky u edikuly byly doplněny betonovou mazaninou. Nárožní sloupek je ze západní strany přizděný. Profil hlavice je na západní straně přetažen silnou vrstvou omítky.</v>
      </c>
      <c r="BB177" s="148"/>
      <c r="BC177" s="148"/>
      <c r="BD177" s="148"/>
      <c r="BE177" s="148"/>
      <c r="BF177" s="148"/>
      <c r="BG177" s="148"/>
      <c r="BH177" s="148"/>
    </row>
    <row r="178" spans="1:60" outlineLevel="3" x14ac:dyDescent="0.2">
      <c r="A178" s="155"/>
      <c r="B178" s="156"/>
      <c r="C178" s="261" t="s">
        <v>1849</v>
      </c>
      <c r="D178" s="262"/>
      <c r="E178" s="262"/>
      <c r="F178" s="262"/>
      <c r="G178" s="262"/>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284</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101.25" outlineLevel="3" x14ac:dyDescent="0.2">
      <c r="A179" s="155"/>
      <c r="B179" s="156"/>
      <c r="C179" s="261" t="s">
        <v>1888</v>
      </c>
      <c r="D179" s="262"/>
      <c r="E179" s="262"/>
      <c r="F179" s="262"/>
      <c r="G179" s="262"/>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284</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79" t="str">
        <f>C179</f>
        <v>Čtyři pole balustrády jsou staticky narušena. Příčinou je rozvolnění kamenného zdiva pod prahem balustrády a uvolnění ložné spáry. Povrch pískovce je znečištěn mikrovegetací – řasou, lišejníky a mechy, povětrnostními vlivy, načernalými depozity a lokálně i sádrovcovou krustou. V některých hlavicích chybí spojovací železné kramle. Místy se vyskytuje mechanické poškození. Chybí části profilů madel a hlavic, hrany balustrů. Nárožní sloup na severovýchodním nároží balustrády je zděný z kamenných kvádrů je součástí zdiva opěrné zdi pod balustrádou. Zdivo zdi i pilíře je staticky narušeno. Kamenné prvky pilíře – profilovaná hlavice, sokl a plintus  chybějícího prvku – ulomené piniové šišky s podstavcem ve tvaru vázy (jako na vrcholu štítu horní edikuly) jsou znečištěny mikrovegetací, povětrnostními vlivy, načernalými depozity a  lokálně  sádrovcovou krustou. Chybí spojovací železné kramle mezi hlavicí pilíře a hlavicí sloupku balustrády a madlem balustrády.                                                                                              Krátká cihelná zídka vedle edikuly E3 bude odstraněna včetně betonového základu, v tomto místě bude situováno nové kamenné schodište na východní baštu.</v>
      </c>
      <c r="BB179" s="148"/>
      <c r="BC179" s="148"/>
      <c r="BD179" s="148"/>
      <c r="BE179" s="148"/>
      <c r="BF179" s="148"/>
      <c r="BG179" s="148"/>
      <c r="BH179" s="148"/>
    </row>
    <row r="180" spans="1:60" ht="33.75" outlineLevel="3" x14ac:dyDescent="0.2">
      <c r="A180" s="155"/>
      <c r="B180" s="156"/>
      <c r="C180" s="261" t="s">
        <v>1889</v>
      </c>
      <c r="D180" s="262"/>
      <c r="E180" s="262"/>
      <c r="F180" s="262"/>
      <c r="G180" s="262"/>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284</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79" t="str">
        <f>C180</f>
        <v>Restaurátorské očištění, konzervace a oprava dle obecného postupu formulovaného v restaurátorském záměru. Kompletní rozebrání, transfer, restaurování a opětovné sestavení na místě, spoje nerezové kovářsky opracované kramle.                                 Restaurování balustrády dle předběžného restaurátorského záměru, podobně jako balustráda A, B, C.</v>
      </c>
      <c r="BB180" s="148"/>
      <c r="BC180" s="148"/>
      <c r="BD180" s="148"/>
      <c r="BE180" s="148"/>
      <c r="BF180" s="148"/>
      <c r="BG180" s="148"/>
      <c r="BH180" s="148"/>
    </row>
    <row r="181" spans="1:60" outlineLevel="1" x14ac:dyDescent="0.2">
      <c r="A181" s="172">
        <v>25</v>
      </c>
      <c r="B181" s="173" t="s">
        <v>1890</v>
      </c>
      <c r="C181" s="188" t="s">
        <v>1891</v>
      </c>
      <c r="D181" s="174" t="s">
        <v>1134</v>
      </c>
      <c r="E181" s="175">
        <v>1</v>
      </c>
      <c r="F181" s="176"/>
      <c r="G181" s="177">
        <f>ROUND(E181*F181,2)</f>
        <v>0</v>
      </c>
      <c r="H181" s="176"/>
      <c r="I181" s="177">
        <f>ROUND(E181*H181,2)</f>
        <v>0</v>
      </c>
      <c r="J181" s="176"/>
      <c r="K181" s="177">
        <f>ROUND(E181*J181,2)</f>
        <v>0</v>
      </c>
      <c r="L181" s="177">
        <v>21</v>
      </c>
      <c r="M181" s="177">
        <f>G181*(1+L181/100)</f>
        <v>0</v>
      </c>
      <c r="N181" s="175">
        <v>0</v>
      </c>
      <c r="O181" s="175">
        <f>ROUND(E181*N181,2)</f>
        <v>0</v>
      </c>
      <c r="P181" s="175">
        <v>0</v>
      </c>
      <c r="Q181" s="175">
        <f>ROUND(E181*P181,2)</f>
        <v>0</v>
      </c>
      <c r="R181" s="177"/>
      <c r="S181" s="177" t="s">
        <v>297</v>
      </c>
      <c r="T181" s="178" t="s">
        <v>280</v>
      </c>
      <c r="U181" s="159">
        <v>0</v>
      </c>
      <c r="V181" s="159">
        <f>ROUND(E181*U181,2)</f>
        <v>0</v>
      </c>
      <c r="W181" s="159"/>
      <c r="X181" s="159" t="s">
        <v>499</v>
      </c>
      <c r="Y181" s="159" t="s">
        <v>281</v>
      </c>
      <c r="Z181" s="148"/>
      <c r="AA181" s="148"/>
      <c r="AB181" s="148"/>
      <c r="AC181" s="148"/>
      <c r="AD181" s="148"/>
      <c r="AE181" s="148"/>
      <c r="AF181" s="148"/>
      <c r="AG181" s="148" t="s">
        <v>1129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59" t="s">
        <v>1892</v>
      </c>
      <c r="D182" s="260"/>
      <c r="E182" s="260"/>
      <c r="F182" s="260"/>
      <c r="G182" s="260"/>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284</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79" t="str">
        <f>C182</f>
        <v>Nově vytvořené, přesné repliky dle originálních prvků na stávající edikule E1. Detailně dle výkresu D.1.1.25 a dle originálu E.1.</v>
      </c>
      <c r="BB182" s="148"/>
      <c r="BC182" s="148"/>
      <c r="BD182" s="148"/>
      <c r="BE182" s="148"/>
      <c r="BF182" s="148"/>
      <c r="BG182" s="148"/>
      <c r="BH182" s="148"/>
    </row>
    <row r="183" spans="1:60" outlineLevel="1" x14ac:dyDescent="0.2">
      <c r="A183" s="172">
        <v>26</v>
      </c>
      <c r="B183" s="173" t="s">
        <v>1893</v>
      </c>
      <c r="C183" s="188" t="s">
        <v>1894</v>
      </c>
      <c r="D183" s="174" t="s">
        <v>1134</v>
      </c>
      <c r="E183" s="175">
        <v>1</v>
      </c>
      <c r="F183" s="176"/>
      <c r="G183" s="177">
        <f>ROUND(E183*F183,2)</f>
        <v>0</v>
      </c>
      <c r="H183" s="176"/>
      <c r="I183" s="177">
        <f>ROUND(E183*H183,2)</f>
        <v>0</v>
      </c>
      <c r="J183" s="176"/>
      <c r="K183" s="177">
        <f>ROUND(E183*J183,2)</f>
        <v>0</v>
      </c>
      <c r="L183" s="177">
        <v>21</v>
      </c>
      <c r="M183" s="177">
        <f>G183*(1+L183/100)</f>
        <v>0</v>
      </c>
      <c r="N183" s="175">
        <v>0</v>
      </c>
      <c r="O183" s="175">
        <f>ROUND(E183*N183,2)</f>
        <v>0</v>
      </c>
      <c r="P183" s="175">
        <v>0</v>
      </c>
      <c r="Q183" s="175">
        <f>ROUND(E183*P183,2)</f>
        <v>0</v>
      </c>
      <c r="R183" s="177"/>
      <c r="S183" s="177" t="s">
        <v>297</v>
      </c>
      <c r="T183" s="178" t="s">
        <v>280</v>
      </c>
      <c r="U183" s="159">
        <v>0</v>
      </c>
      <c r="V183" s="159">
        <f>ROUND(E183*U183,2)</f>
        <v>0</v>
      </c>
      <c r="W183" s="159"/>
      <c r="X183" s="159" t="s">
        <v>499</v>
      </c>
      <c r="Y183" s="159" t="s">
        <v>281</v>
      </c>
      <c r="Z183" s="148"/>
      <c r="AA183" s="148"/>
      <c r="AB183" s="148"/>
      <c r="AC183" s="148"/>
      <c r="AD183" s="148"/>
      <c r="AE183" s="148"/>
      <c r="AF183" s="148"/>
      <c r="AG183" s="148" t="s">
        <v>1129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59" t="s">
        <v>1895</v>
      </c>
      <c r="D184" s="260"/>
      <c r="E184" s="260"/>
      <c r="F184" s="260"/>
      <c r="G184" s="260"/>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284</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79" t="str">
        <f>C184</f>
        <v>Nově vytvořené, přesné repliky dle originálních prvků na stávající edikule E1. Detailně dle výkresu D.1.1.25 a dle originálů na E1.</v>
      </c>
      <c r="BB184" s="148"/>
      <c r="BC184" s="148"/>
      <c r="BD184" s="148"/>
      <c r="BE184" s="148"/>
      <c r="BF184" s="148"/>
      <c r="BG184" s="148"/>
      <c r="BH184" s="148"/>
    </row>
    <row r="185" spans="1:60" outlineLevel="1" x14ac:dyDescent="0.2">
      <c r="A185" s="172">
        <v>27</v>
      </c>
      <c r="B185" s="173" t="s">
        <v>1896</v>
      </c>
      <c r="C185" s="188" t="s">
        <v>1897</v>
      </c>
      <c r="D185" s="174" t="s">
        <v>482</v>
      </c>
      <c r="E185" s="175">
        <v>1</v>
      </c>
      <c r="F185" s="176"/>
      <c r="G185" s="177">
        <f>ROUND(E185*F185,2)</f>
        <v>0</v>
      </c>
      <c r="H185" s="176"/>
      <c r="I185" s="177">
        <f>ROUND(E185*H185,2)</f>
        <v>0</v>
      </c>
      <c r="J185" s="176"/>
      <c r="K185" s="177">
        <f>ROUND(E185*J185,2)</f>
        <v>0</v>
      </c>
      <c r="L185" s="177">
        <v>21</v>
      </c>
      <c r="M185" s="177">
        <f>G185*(1+L185/100)</f>
        <v>0</v>
      </c>
      <c r="N185" s="175">
        <v>0</v>
      </c>
      <c r="O185" s="175">
        <f>ROUND(E185*N185,2)</f>
        <v>0</v>
      </c>
      <c r="P185" s="175">
        <v>0</v>
      </c>
      <c r="Q185" s="175">
        <f>ROUND(E185*P185,2)</f>
        <v>0</v>
      </c>
      <c r="R185" s="177"/>
      <c r="S185" s="177" t="s">
        <v>297</v>
      </c>
      <c r="T185" s="178" t="s">
        <v>280</v>
      </c>
      <c r="U185" s="159">
        <v>0</v>
      </c>
      <c r="V185" s="159">
        <f>ROUND(E185*U185,2)</f>
        <v>0</v>
      </c>
      <c r="W185" s="159"/>
      <c r="X185" s="159" t="s">
        <v>499</v>
      </c>
      <c r="Y185" s="159" t="s">
        <v>281</v>
      </c>
      <c r="Z185" s="148"/>
      <c r="AA185" s="148"/>
      <c r="AB185" s="148"/>
      <c r="AC185" s="148"/>
      <c r="AD185" s="148"/>
      <c r="AE185" s="148"/>
      <c r="AF185" s="148"/>
      <c r="AG185" s="148" t="s">
        <v>1129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33.75" outlineLevel="2" x14ac:dyDescent="0.2">
      <c r="A186" s="155"/>
      <c r="B186" s="156"/>
      <c r="C186" s="259" t="s">
        <v>1836</v>
      </c>
      <c r="D186" s="260"/>
      <c r="E186" s="260"/>
      <c r="F186" s="260"/>
      <c r="G186" s="260"/>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284</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79" t="str">
        <f>C186</f>
        <v>Nová kamenná pískovcová kašna, půlkruhového tvaru s chrličem, nerez ocelové kovářsky upravené skoby, olověná vnitřní izolace stěn tl. 1mm, olověná vnitřní izolace dna tl. 2 mm. Vodní technologie též viz samostatná část projektu. Detailní profilace a provedení kašny dle výkresu D.1.1.19.</v>
      </c>
      <c r="BB186" s="148"/>
      <c r="BC186" s="148"/>
      <c r="BD186" s="148"/>
      <c r="BE186" s="148"/>
      <c r="BF186" s="148"/>
      <c r="BG186" s="148"/>
      <c r="BH186" s="148"/>
    </row>
    <row r="187" spans="1:60" ht="22.5" outlineLevel="1" x14ac:dyDescent="0.2">
      <c r="A187" s="172">
        <v>28</v>
      </c>
      <c r="B187" s="173" t="s">
        <v>1898</v>
      </c>
      <c r="C187" s="188" t="s">
        <v>1899</v>
      </c>
      <c r="D187" s="174" t="s">
        <v>1134</v>
      </c>
      <c r="E187" s="175">
        <v>1</v>
      </c>
      <c r="F187" s="176"/>
      <c r="G187" s="177">
        <f>ROUND(E187*F187,2)</f>
        <v>0</v>
      </c>
      <c r="H187" s="176"/>
      <c r="I187" s="177">
        <f>ROUND(E187*H187,2)</f>
        <v>0</v>
      </c>
      <c r="J187" s="176"/>
      <c r="K187" s="177">
        <f>ROUND(E187*J187,2)</f>
        <v>0</v>
      </c>
      <c r="L187" s="177">
        <v>21</v>
      </c>
      <c r="M187" s="177">
        <f>G187*(1+L187/100)</f>
        <v>0</v>
      </c>
      <c r="N187" s="175">
        <v>0</v>
      </c>
      <c r="O187" s="175">
        <f>ROUND(E187*N187,2)</f>
        <v>0</v>
      </c>
      <c r="P187" s="175">
        <v>0</v>
      </c>
      <c r="Q187" s="175">
        <f>ROUND(E187*P187,2)</f>
        <v>0</v>
      </c>
      <c r="R187" s="177"/>
      <c r="S187" s="177" t="s">
        <v>297</v>
      </c>
      <c r="T187" s="178" t="s">
        <v>280</v>
      </c>
      <c r="U187" s="159">
        <v>0</v>
      </c>
      <c r="V187" s="159">
        <f>ROUND(E187*U187,2)</f>
        <v>0</v>
      </c>
      <c r="W187" s="159"/>
      <c r="X187" s="159" t="s">
        <v>499</v>
      </c>
      <c r="Y187" s="159" t="s">
        <v>281</v>
      </c>
      <c r="Z187" s="148"/>
      <c r="AA187" s="148"/>
      <c r="AB187" s="148"/>
      <c r="AC187" s="148"/>
      <c r="AD187" s="148"/>
      <c r="AE187" s="148"/>
      <c r="AF187" s="148"/>
      <c r="AG187" s="148" t="s">
        <v>1129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22.5" outlineLevel="2" x14ac:dyDescent="0.2">
      <c r="A188" s="155"/>
      <c r="B188" s="156"/>
      <c r="C188" s="259" t="s">
        <v>1936</v>
      </c>
      <c r="D188" s="260"/>
      <c r="E188" s="260"/>
      <c r="F188" s="260"/>
      <c r="G188" s="260"/>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284</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79" t="str">
        <f>C188</f>
        <v>"Deska na nárožní opěrné zdi (severovýchodní nároží) má po obvodu profil. Půdorysně je na nároží zaoblena s odstupňováním. Na desce stálo zdivo (patrně čtvrté edikuly).</v>
      </c>
      <c r="BB188" s="148"/>
      <c r="BC188" s="148"/>
      <c r="BD188" s="148"/>
      <c r="BE188" s="148"/>
      <c r="BF188" s="148"/>
      <c r="BG188" s="148"/>
      <c r="BH188" s="148"/>
    </row>
    <row r="189" spans="1:60" outlineLevel="3" x14ac:dyDescent="0.2">
      <c r="A189" s="155"/>
      <c r="B189" s="156"/>
      <c r="C189" s="201" t="s">
        <v>984</v>
      </c>
      <c r="D189" s="161"/>
      <c r="E189" s="162"/>
      <c r="F189" s="163"/>
      <c r="G189" s="163"/>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284</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ht="33.75" outlineLevel="3" x14ac:dyDescent="0.2">
      <c r="A190" s="155"/>
      <c r="B190" s="156"/>
      <c r="C190" s="261" t="s">
        <v>1900</v>
      </c>
      <c r="D190" s="262"/>
      <c r="E190" s="262"/>
      <c r="F190" s="262"/>
      <c r="G190" s="262"/>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284</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79" t="str">
        <f>C190</f>
        <v>Nárožní deska dlažby s obíhajícím profilem je uvolněna a staticky narušena. Příčinou je statické narušení kvádrového zdiva nároží opěrné zdi. Povrch dlažby je znečištěn mikrovegetací, povětrnostními vlivy a načernalými depozity. Spárování je uvolněné. Povrch je místy narušen korozí. "</v>
      </c>
      <c r="BB190" s="148"/>
      <c r="BC190" s="148"/>
      <c r="BD190" s="148"/>
      <c r="BE190" s="148"/>
      <c r="BF190" s="148"/>
      <c r="BG190" s="148"/>
      <c r="BH190" s="148"/>
    </row>
    <row r="191" spans="1:60" outlineLevel="3" x14ac:dyDescent="0.2">
      <c r="A191" s="155"/>
      <c r="B191" s="156"/>
      <c r="C191" s="261" t="s">
        <v>1782</v>
      </c>
      <c r="D191" s="262"/>
      <c r="E191" s="262"/>
      <c r="F191" s="262"/>
      <c r="G191" s="262"/>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284</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79" t="str">
        <f>C191</f>
        <v>Restaurátorské očištění, konzervace a oprava dle obecného postupu formulovaného v restaurátorském záměru.</v>
      </c>
      <c r="BB191" s="148"/>
      <c r="BC191" s="148"/>
      <c r="BD191" s="148"/>
      <c r="BE191" s="148"/>
      <c r="BF191" s="148"/>
      <c r="BG191" s="148"/>
      <c r="BH191" s="148"/>
    </row>
    <row r="192" spans="1:60" outlineLevel="3" x14ac:dyDescent="0.2">
      <c r="A192" s="155"/>
      <c r="B192" s="156"/>
      <c r="C192" s="261" t="s">
        <v>1901</v>
      </c>
      <c r="D192" s="262"/>
      <c r="E192" s="262"/>
      <c r="F192" s="262"/>
      <c r="G192" s="262"/>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284</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2">
        <v>29</v>
      </c>
      <c r="B193" s="173" t="s">
        <v>1902</v>
      </c>
      <c r="C193" s="188" t="s">
        <v>1903</v>
      </c>
      <c r="D193" s="174" t="s">
        <v>1134</v>
      </c>
      <c r="E193" s="175">
        <v>1</v>
      </c>
      <c r="F193" s="176"/>
      <c r="G193" s="177">
        <f>ROUND(E193*F193,2)</f>
        <v>0</v>
      </c>
      <c r="H193" s="176"/>
      <c r="I193" s="177">
        <f>ROUND(E193*H193,2)</f>
        <v>0</v>
      </c>
      <c r="J193" s="176"/>
      <c r="K193" s="177">
        <f>ROUND(E193*J193,2)</f>
        <v>0</v>
      </c>
      <c r="L193" s="177">
        <v>21</v>
      </c>
      <c r="M193" s="177">
        <f>G193*(1+L193/100)</f>
        <v>0</v>
      </c>
      <c r="N193" s="175">
        <v>0</v>
      </c>
      <c r="O193" s="175">
        <f>ROUND(E193*N193,2)</f>
        <v>0</v>
      </c>
      <c r="P193" s="175">
        <v>0</v>
      </c>
      <c r="Q193" s="175">
        <f>ROUND(E193*P193,2)</f>
        <v>0</v>
      </c>
      <c r="R193" s="177"/>
      <c r="S193" s="177" t="s">
        <v>297</v>
      </c>
      <c r="T193" s="178" t="s">
        <v>280</v>
      </c>
      <c r="U193" s="159">
        <v>0</v>
      </c>
      <c r="V193" s="159">
        <f>ROUND(E193*U193,2)</f>
        <v>0</v>
      </c>
      <c r="W193" s="159"/>
      <c r="X193" s="159" t="s">
        <v>499</v>
      </c>
      <c r="Y193" s="159" t="s">
        <v>281</v>
      </c>
      <c r="Z193" s="148"/>
      <c r="AA193" s="148"/>
      <c r="AB193" s="148"/>
      <c r="AC193" s="148"/>
      <c r="AD193" s="148"/>
      <c r="AE193" s="148"/>
      <c r="AF193" s="148"/>
      <c r="AG193" s="148" t="s">
        <v>1129</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2" x14ac:dyDescent="0.2">
      <c r="A194" s="155"/>
      <c r="B194" s="156"/>
      <c r="C194" s="259" t="s">
        <v>1937</v>
      </c>
      <c r="D194" s="260"/>
      <c r="E194" s="260"/>
      <c r="F194" s="260"/>
      <c r="G194" s="260"/>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284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79" t="str">
        <f>C194</f>
        <v>"Opěrná zeď velkoformátové dlažby a schodiště  je vystavěna z kamenných kvádrů. Spáry jsou v líci zdiva místy s rytým spárováním. Jsou vysekány ze středně zrnitého až hrubozrnného pískovce světle šedo okrové barvy.</v>
      </c>
      <c r="BB194" s="148"/>
      <c r="BC194" s="148"/>
      <c r="BD194" s="148"/>
      <c r="BE194" s="148"/>
      <c r="BF194" s="148"/>
      <c r="BG194" s="148"/>
      <c r="BH194" s="148"/>
    </row>
    <row r="195" spans="1:60" outlineLevel="3" x14ac:dyDescent="0.2">
      <c r="A195" s="155"/>
      <c r="B195" s="156"/>
      <c r="C195" s="201" t="s">
        <v>984</v>
      </c>
      <c r="D195" s="161"/>
      <c r="E195" s="162"/>
      <c r="F195" s="163"/>
      <c r="G195" s="163"/>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284</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45" outlineLevel="3" x14ac:dyDescent="0.2">
      <c r="A196" s="155"/>
      <c r="B196" s="156"/>
      <c r="C196" s="261" t="s">
        <v>1904</v>
      </c>
      <c r="D196" s="262"/>
      <c r="E196" s="262"/>
      <c r="F196" s="262"/>
      <c r="G196" s="262"/>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284</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79" t="str">
        <f>C196</f>
        <v>Opěrná zeď velkoformátové dlažby a schodiště na severní straně je staticky narušena. Má narušené spárování a dochází k rozvolňování zdiva. Na nároží se vyklání.  Povrch kamene je silně znečištěn mikrovegetací, povětrnostními vlivy, načernalými depozity a načernalou sádrovcovou krustou. Je narušen korozí. V minulosti byly větší plochy plošně přetaženy omítkou a v ní bylo provedeno ryté spárování. Koruna opěrné zdi v koutě u schodiště zarůstá vegetací a je rozrušená."</v>
      </c>
      <c r="BB196" s="148"/>
      <c r="BC196" s="148"/>
      <c r="BD196" s="148"/>
      <c r="BE196" s="148"/>
      <c r="BF196" s="148"/>
      <c r="BG196" s="148"/>
      <c r="BH196" s="148"/>
    </row>
    <row r="197" spans="1:60" ht="56.25" outlineLevel="3" x14ac:dyDescent="0.2">
      <c r="A197" s="155"/>
      <c r="B197" s="156"/>
      <c r="C197" s="261" t="s">
        <v>1905</v>
      </c>
      <c r="D197" s="262"/>
      <c r="E197" s="262"/>
      <c r="F197" s="262"/>
      <c r="G197" s="262"/>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284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79" t="str">
        <f>C197</f>
        <v>Restaurátorské očištění, konzervace a oprava dle obecného postupu formulovaného v restaurátorském záměru.   Odkrytí, vyčištění a revize stavu šachty a zdiva.                                                                                       Lokální rozebrání a opětové přezdění kamenného zdiva na vápennou maltu s hydraulickou příměsí, z kamenných pískovcových kvádrů pod schodištěm a ve stávající dlouhé šachtě pod velkoformátovou dlažbou nad schodištěm. Koordinace s realizací nové technologické šachty. Úprava skalního pískovcového masivu, odvodnění dna šachty.</v>
      </c>
      <c r="BB197" s="148"/>
      <c r="BC197" s="148"/>
      <c r="BD197" s="148"/>
      <c r="BE197" s="148"/>
      <c r="BF197" s="148"/>
      <c r="BG197" s="148"/>
      <c r="BH197" s="148"/>
    </row>
    <row r="198" spans="1:60" outlineLevel="1" x14ac:dyDescent="0.2">
      <c r="A198" s="172">
        <v>30</v>
      </c>
      <c r="B198" s="173" t="s">
        <v>1906</v>
      </c>
      <c r="C198" s="188" t="s">
        <v>1907</v>
      </c>
      <c r="D198" s="174" t="s">
        <v>1134</v>
      </c>
      <c r="E198" s="175">
        <v>5</v>
      </c>
      <c r="F198" s="176"/>
      <c r="G198" s="177">
        <f>ROUND(E198*F198,2)</f>
        <v>0</v>
      </c>
      <c r="H198" s="176"/>
      <c r="I198" s="177">
        <f>ROUND(E198*H198,2)</f>
        <v>0</v>
      </c>
      <c r="J198" s="176"/>
      <c r="K198" s="177">
        <f>ROUND(E198*J198,2)</f>
        <v>0</v>
      </c>
      <c r="L198" s="177">
        <v>21</v>
      </c>
      <c r="M198" s="177">
        <f>G198*(1+L198/100)</f>
        <v>0</v>
      </c>
      <c r="N198" s="175">
        <v>0</v>
      </c>
      <c r="O198" s="175">
        <f>ROUND(E198*N198,2)</f>
        <v>0</v>
      </c>
      <c r="P198" s="175">
        <v>0</v>
      </c>
      <c r="Q198" s="175">
        <f>ROUND(E198*P198,2)</f>
        <v>0</v>
      </c>
      <c r="R198" s="177"/>
      <c r="S198" s="177" t="s">
        <v>297</v>
      </c>
      <c r="T198" s="178" t="s">
        <v>280</v>
      </c>
      <c r="U198" s="159">
        <v>0</v>
      </c>
      <c r="V198" s="159">
        <f>ROUND(E198*U198,2)</f>
        <v>0</v>
      </c>
      <c r="W198" s="159"/>
      <c r="X198" s="159" t="s">
        <v>499</v>
      </c>
      <c r="Y198" s="159" t="s">
        <v>281</v>
      </c>
      <c r="Z198" s="148"/>
      <c r="AA198" s="148"/>
      <c r="AB198" s="148"/>
      <c r="AC198" s="148"/>
      <c r="AD198" s="148"/>
      <c r="AE198" s="148"/>
      <c r="AF198" s="148"/>
      <c r="AG198" s="148" t="s">
        <v>1129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33.75" outlineLevel="2" x14ac:dyDescent="0.2">
      <c r="A199" s="155"/>
      <c r="B199" s="156"/>
      <c r="C199" s="259" t="s">
        <v>1938</v>
      </c>
      <c r="D199" s="260"/>
      <c r="E199" s="260"/>
      <c r="F199" s="260"/>
      <c r="G199" s="260"/>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284</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79" t="str">
        <f>C199</f>
        <v>"Balustráda E1, E2 lemuje schodiště na severní straně. Madla a prahy balustrády jsou profilovaná. Balustráda má dvě pole. Dříky sloupků jsou zdobeny diamantovým motivem. Pole má šest balustrů volných. Půlky balustrů jsou součástí sloupků. Schodiště vede přes celou šíři terasy od balustrády ke zdi Dlouhé jízdy.</v>
      </c>
      <c r="BB199" s="148"/>
      <c r="BC199" s="148"/>
      <c r="BD199" s="148"/>
      <c r="BE199" s="148"/>
      <c r="BF199" s="148"/>
      <c r="BG199" s="148"/>
      <c r="BH199" s="148"/>
    </row>
    <row r="200" spans="1:60" outlineLevel="3" x14ac:dyDescent="0.2">
      <c r="A200" s="155"/>
      <c r="B200" s="156"/>
      <c r="C200" s="201" t="s">
        <v>984</v>
      </c>
      <c r="D200" s="161"/>
      <c r="E200" s="162"/>
      <c r="F200" s="163"/>
      <c r="G200" s="163"/>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284</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33.75" outlineLevel="3" x14ac:dyDescent="0.2">
      <c r="A201" s="155"/>
      <c r="B201" s="156"/>
      <c r="C201" s="261" t="s">
        <v>1908</v>
      </c>
      <c r="D201" s="262"/>
      <c r="E201" s="262"/>
      <c r="F201" s="262"/>
      <c r="G201" s="262"/>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284</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79" t="str">
        <f>C201</f>
        <v>Balustráda E1, E2 – balustráda při straně schodiště nevykazuje statické narušení. Je silně znečištěna mikrovegetací, povětrnostními vlivy, načernalými depozity a lokálně načernalou sádrovcovou krustou. Místy je narušeno spárování. Doplňky z minulých oprav dožívají. Lokálně je povrch narušen korozí. "</v>
      </c>
      <c r="BB201" s="148"/>
      <c r="BC201" s="148"/>
      <c r="BD201" s="148"/>
      <c r="BE201" s="148"/>
      <c r="BF201" s="148"/>
      <c r="BG201" s="148"/>
      <c r="BH201" s="148"/>
    </row>
    <row r="202" spans="1:60" outlineLevel="3" x14ac:dyDescent="0.2">
      <c r="A202" s="155"/>
      <c r="B202" s="156"/>
      <c r="C202" s="261" t="s">
        <v>1922</v>
      </c>
      <c r="D202" s="262"/>
      <c r="E202" s="262"/>
      <c r="F202" s="262"/>
      <c r="G202" s="262"/>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284</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79" t="str">
        <f>C202</f>
        <v>"Restaurování balustrády dle předběžného restaurátorského záměru včetně kompletního rozebrání a opětovné montáže.</v>
      </c>
      <c r="BB202" s="148"/>
      <c r="BC202" s="148"/>
      <c r="BD202" s="148"/>
      <c r="BE202" s="148"/>
      <c r="BF202" s="148"/>
      <c r="BG202" s="148"/>
      <c r="BH202" s="148"/>
    </row>
    <row r="203" spans="1:60" outlineLevel="3" x14ac:dyDescent="0.2">
      <c r="A203" s="155"/>
      <c r="B203" s="156"/>
      <c r="C203" s="261" t="s">
        <v>1795</v>
      </c>
      <c r="D203" s="262"/>
      <c r="E203" s="262"/>
      <c r="F203" s="262"/>
      <c r="G203" s="262"/>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284</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261" t="s">
        <v>1923</v>
      </c>
      <c r="D204" s="262"/>
      <c r="E204" s="262"/>
      <c r="F204" s="262"/>
      <c r="G204" s="262"/>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284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261" t="s">
        <v>1796</v>
      </c>
      <c r="D205" s="262"/>
      <c r="E205" s="262"/>
      <c r="F205" s="262"/>
      <c r="G205" s="262"/>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284</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261" t="s">
        <v>1797</v>
      </c>
      <c r="D206" s="262"/>
      <c r="E206" s="262"/>
      <c r="F206" s="262"/>
      <c r="G206" s="262"/>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284</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261" t="s">
        <v>1798</v>
      </c>
      <c r="D207" s="262"/>
      <c r="E207" s="262"/>
      <c r="F207" s="262"/>
      <c r="G207" s="262"/>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284</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261" t="s">
        <v>1799</v>
      </c>
      <c r="D208" s="262"/>
      <c r="E208" s="262"/>
      <c r="F208" s="262"/>
      <c r="G208" s="262"/>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284</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261" t="s">
        <v>1800</v>
      </c>
      <c r="D209" s="262"/>
      <c r="E209" s="262"/>
      <c r="F209" s="262"/>
      <c r="G209" s="262"/>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284</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261" t="s">
        <v>1801</v>
      </c>
      <c r="D210" s="262"/>
      <c r="E210" s="262"/>
      <c r="F210" s="262"/>
      <c r="G210" s="262"/>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284</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261" t="s">
        <v>1924</v>
      </c>
      <c r="D211" s="262"/>
      <c r="E211" s="262"/>
      <c r="F211" s="262"/>
      <c r="G211" s="262"/>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284</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ht="22.5" outlineLevel="3" x14ac:dyDescent="0.2">
      <c r="A212" s="155"/>
      <c r="B212" s="156"/>
      <c r="C212" s="261" t="s">
        <v>1802</v>
      </c>
      <c r="D212" s="262"/>
      <c r="E212" s="262"/>
      <c r="F212" s="262"/>
      <c r="G212" s="262"/>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284</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79" t="str">
        <f>C212</f>
        <v>- sejmutí nečistot, omytí,  lokální zpevnění,  plomby a protézy, nové spárování vápennou maltou a tmelem,  částečné retuše spárování, barevné retuše,  biocidní preventivní ošetření</v>
      </c>
      <c r="BB212" s="148"/>
      <c r="BC212" s="148"/>
      <c r="BD212" s="148"/>
      <c r="BE212" s="148"/>
      <c r="BF212" s="148"/>
      <c r="BG212" s="148"/>
      <c r="BH212" s="148"/>
    </row>
    <row r="213" spans="1:60" outlineLevel="3" x14ac:dyDescent="0.2">
      <c r="A213" s="155"/>
      <c r="B213" s="156"/>
      <c r="C213" s="261" t="s">
        <v>1909</v>
      </c>
      <c r="D213" s="262"/>
      <c r="E213" s="262"/>
      <c r="F213" s="262"/>
      <c r="G213" s="262"/>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284</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1" x14ac:dyDescent="0.2">
      <c r="A214" s="172">
        <v>31</v>
      </c>
      <c r="B214" s="173" t="s">
        <v>1910</v>
      </c>
      <c r="C214" s="188" t="s">
        <v>1911</v>
      </c>
      <c r="D214" s="174" t="s">
        <v>1134</v>
      </c>
      <c r="E214" s="175">
        <v>1</v>
      </c>
      <c r="F214" s="176"/>
      <c r="G214" s="177">
        <f>ROUND(E214*F214,2)</f>
        <v>0</v>
      </c>
      <c r="H214" s="176"/>
      <c r="I214" s="177">
        <f>ROUND(E214*H214,2)</f>
        <v>0</v>
      </c>
      <c r="J214" s="176"/>
      <c r="K214" s="177">
        <f>ROUND(E214*J214,2)</f>
        <v>0</v>
      </c>
      <c r="L214" s="177">
        <v>21</v>
      </c>
      <c r="M214" s="177">
        <f>G214*(1+L214/100)</f>
        <v>0</v>
      </c>
      <c r="N214" s="175">
        <v>0</v>
      </c>
      <c r="O214" s="175">
        <f>ROUND(E214*N214,2)</f>
        <v>0</v>
      </c>
      <c r="P214" s="175">
        <v>0</v>
      </c>
      <c r="Q214" s="175">
        <f>ROUND(E214*P214,2)</f>
        <v>0</v>
      </c>
      <c r="R214" s="177"/>
      <c r="S214" s="177" t="s">
        <v>297</v>
      </c>
      <c r="T214" s="178" t="s">
        <v>280</v>
      </c>
      <c r="U214" s="159">
        <v>0</v>
      </c>
      <c r="V214" s="159">
        <f>ROUND(E214*U214,2)</f>
        <v>0</v>
      </c>
      <c r="W214" s="159"/>
      <c r="X214" s="159" t="s">
        <v>499</v>
      </c>
      <c r="Y214" s="159" t="s">
        <v>281</v>
      </c>
      <c r="Z214" s="148"/>
      <c r="AA214" s="148"/>
      <c r="AB214" s="148"/>
      <c r="AC214" s="148"/>
      <c r="AD214" s="148"/>
      <c r="AE214" s="148"/>
      <c r="AF214" s="148"/>
      <c r="AG214" s="148" t="s">
        <v>1129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ht="22.5" outlineLevel="2" x14ac:dyDescent="0.2">
      <c r="A215" s="155"/>
      <c r="B215" s="156"/>
      <c r="C215" s="259" t="s">
        <v>1912</v>
      </c>
      <c r="D215" s="260"/>
      <c r="E215" s="260"/>
      <c r="F215" s="260"/>
      <c r="G215" s="260"/>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284</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79" t="str">
        <f>C215</f>
        <v>"Kamenné schodiště k terase před glorietem má 13 stupňů v celé šíři. Stupně jsou složeny z několika dílů. Výška stupňů je 15 cm, šířka stupnice je 40 cm. Stupně mají profil obloun, pásek, výžlabek.</v>
      </c>
      <c r="BB215" s="148"/>
      <c r="BC215" s="148"/>
      <c r="BD215" s="148"/>
      <c r="BE215" s="148"/>
      <c r="BF215" s="148"/>
      <c r="BG215" s="148"/>
      <c r="BH215" s="148"/>
    </row>
    <row r="216" spans="1:60" outlineLevel="3" x14ac:dyDescent="0.2">
      <c r="A216" s="155"/>
      <c r="B216" s="156"/>
      <c r="C216" s="201" t="s">
        <v>984</v>
      </c>
      <c r="D216" s="161"/>
      <c r="E216" s="162"/>
      <c r="F216" s="163"/>
      <c r="G216" s="163"/>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284</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33.75" outlineLevel="3" x14ac:dyDescent="0.2">
      <c r="A217" s="155"/>
      <c r="B217" s="156"/>
      <c r="C217" s="261" t="s">
        <v>1913</v>
      </c>
      <c r="D217" s="262"/>
      <c r="E217" s="262"/>
      <c r="F217" s="262"/>
      <c r="G217" s="262"/>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284</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79" t="str">
        <f>C217</f>
        <v>Kamenné schodiště k terase před glorietem bylo přeosazováno v roce 1968. Nevykazuje větší statické poruchy. Některé stupně mají praskliny a jsou silně mechanicky poškozené. Chybí velké hmoty profilů často i části stupnic. Je narušeno spárování. Povrch pískovce je znečištěn povětrnostními vlivy, mikrovegetací, načernalými depozity a sádrovcovou krustou. Místy je pískovec narušen korozí.  "</v>
      </c>
      <c r="BB217" s="148"/>
      <c r="BC217" s="148"/>
      <c r="BD217" s="148"/>
      <c r="BE217" s="148"/>
      <c r="BF217" s="148"/>
      <c r="BG217" s="148"/>
      <c r="BH217" s="148"/>
    </row>
    <row r="218" spans="1:60" ht="22.5" outlineLevel="3" x14ac:dyDescent="0.2">
      <c r="A218" s="155"/>
      <c r="B218" s="156"/>
      <c r="C218" s="261" t="s">
        <v>1939</v>
      </c>
      <c r="D218" s="262"/>
      <c r="E218" s="262"/>
      <c r="F218" s="262"/>
      <c r="G218" s="262"/>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284</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79" t="str">
        <f>C218</f>
        <v>"Restaurování schodiště z kamenných stupnů včetně kompletního rozebrání a opětovné montáže dle předběžného restaurátorského záměru.</v>
      </c>
      <c r="BB218" s="148"/>
      <c r="BC218" s="148"/>
      <c r="BD218" s="148"/>
      <c r="BE218" s="148"/>
      <c r="BF218" s="148"/>
      <c r="BG218" s="148"/>
      <c r="BH218" s="148"/>
    </row>
    <row r="219" spans="1:60" outlineLevel="3" x14ac:dyDescent="0.2">
      <c r="A219" s="155"/>
      <c r="B219" s="156"/>
      <c r="C219" s="261" t="s">
        <v>1914</v>
      </c>
      <c r="D219" s="262"/>
      <c r="E219" s="262"/>
      <c r="F219" s="262"/>
      <c r="G219" s="262"/>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284</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261" t="s">
        <v>1915</v>
      </c>
      <c r="D220" s="262"/>
      <c r="E220" s="262"/>
      <c r="F220" s="262"/>
      <c r="G220" s="262"/>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284</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261" t="s">
        <v>1940</v>
      </c>
      <c r="D221" s="262"/>
      <c r="E221" s="262"/>
      <c r="F221" s="262"/>
      <c r="G221" s="262"/>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284</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261" t="s">
        <v>1916</v>
      </c>
      <c r="D222" s="262"/>
      <c r="E222" s="262"/>
      <c r="F222" s="262"/>
      <c r="G222" s="262"/>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284</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ht="22.5" outlineLevel="3" x14ac:dyDescent="0.2">
      <c r="A223" s="155"/>
      <c r="B223" s="156"/>
      <c r="C223" s="261" t="s">
        <v>1917</v>
      </c>
      <c r="D223" s="262"/>
      <c r="E223" s="262"/>
      <c r="F223" s="262"/>
      <c r="G223" s="262"/>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284</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79" t="str">
        <f>C223</f>
        <v>- biocidní ošetření, mytí, zpevnění,  pružná hydroizolace v hloubce spár, standard Remmers, nové přespárování probarvenou vápennou spárovačkou s přísadou hydraulického pojiva,  plastické doplnění, preventivní biocidní ošetření, barevné retuše, hydrofobizace"</v>
      </c>
      <c r="BB223" s="148"/>
      <c r="BC223" s="148"/>
      <c r="BD223" s="148"/>
      <c r="BE223" s="148"/>
      <c r="BF223" s="148"/>
      <c r="BG223" s="148"/>
      <c r="BH223" s="148"/>
    </row>
    <row r="224" spans="1:60" outlineLevel="1" x14ac:dyDescent="0.2">
      <c r="A224" s="172">
        <v>32</v>
      </c>
      <c r="B224" s="173" t="s">
        <v>1918</v>
      </c>
      <c r="C224" s="188" t="s">
        <v>1919</v>
      </c>
      <c r="D224" s="174" t="s">
        <v>482</v>
      </c>
      <c r="E224" s="175">
        <v>1</v>
      </c>
      <c r="F224" s="176"/>
      <c r="G224" s="177">
        <f>ROUND(E224*F224,2)</f>
        <v>0</v>
      </c>
      <c r="H224" s="176"/>
      <c r="I224" s="177">
        <f>ROUND(E224*H224,2)</f>
        <v>0</v>
      </c>
      <c r="J224" s="176"/>
      <c r="K224" s="177">
        <f>ROUND(E224*J224,2)</f>
        <v>0</v>
      </c>
      <c r="L224" s="177">
        <v>21</v>
      </c>
      <c r="M224" s="177">
        <f>G224*(1+L224/100)</f>
        <v>0</v>
      </c>
      <c r="N224" s="175">
        <v>0</v>
      </c>
      <c r="O224" s="175">
        <f>ROUND(E224*N224,2)</f>
        <v>0</v>
      </c>
      <c r="P224" s="175">
        <v>0</v>
      </c>
      <c r="Q224" s="175">
        <f>ROUND(E224*P224,2)</f>
        <v>0</v>
      </c>
      <c r="R224" s="177"/>
      <c r="S224" s="177" t="s">
        <v>297</v>
      </c>
      <c r="T224" s="178" t="s">
        <v>280</v>
      </c>
      <c r="U224" s="159">
        <v>0</v>
      </c>
      <c r="V224" s="159">
        <f>ROUND(E224*U224,2)</f>
        <v>0</v>
      </c>
      <c r="W224" s="159"/>
      <c r="X224" s="159" t="s">
        <v>298</v>
      </c>
      <c r="Y224" s="159" t="s">
        <v>281</v>
      </c>
      <c r="Z224" s="148"/>
      <c r="AA224" s="148"/>
      <c r="AB224" s="148"/>
      <c r="AC224" s="148"/>
      <c r="AD224" s="148"/>
      <c r="AE224" s="148"/>
      <c r="AF224" s="148"/>
      <c r="AG224" s="148" t="s">
        <v>951</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ht="22.5" outlineLevel="2" x14ac:dyDescent="0.2">
      <c r="A225" s="155"/>
      <c r="B225" s="156"/>
      <c r="C225" s="259" t="s">
        <v>1920</v>
      </c>
      <c r="D225" s="260"/>
      <c r="E225" s="260"/>
      <c r="F225" s="260"/>
      <c r="G225" s="260"/>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284</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79" t="str">
        <f>C225</f>
        <v>Nové kamenné pítko tvořené profilovaným kamenným pískovcovým sloupkem a kašnou s dutinou pro instalace vody,  s osazením atypického ozdobného výtoku a instalací dle vodní technologie. Tvar a specifikace dle detailního výkresu D.1.1.21</v>
      </c>
      <c r="BB225" s="148"/>
      <c r="BC225" s="148"/>
      <c r="BD225" s="148"/>
      <c r="BE225" s="148"/>
      <c r="BF225" s="148"/>
      <c r="BG225" s="148"/>
      <c r="BH225" s="148"/>
    </row>
    <row r="226" spans="1:60" x14ac:dyDescent="0.2">
      <c r="A226" s="3"/>
      <c r="B226" s="4"/>
      <c r="C226" s="190"/>
      <c r="D226" s="6"/>
      <c r="E226" s="3"/>
      <c r="F226" s="3"/>
      <c r="G226" s="3"/>
      <c r="H226" s="3"/>
      <c r="I226" s="3"/>
      <c r="J226" s="3"/>
      <c r="K226" s="3"/>
      <c r="L226" s="3"/>
      <c r="M226" s="3"/>
      <c r="N226" s="3"/>
      <c r="O226" s="3"/>
      <c r="P226" s="3"/>
      <c r="Q226" s="3"/>
      <c r="R226" s="3"/>
      <c r="S226" s="3"/>
      <c r="T226" s="3"/>
      <c r="U226" s="3"/>
      <c r="V226" s="3"/>
      <c r="W226" s="3"/>
      <c r="X226" s="3"/>
      <c r="Y226" s="3"/>
      <c r="AE226">
        <v>15</v>
      </c>
      <c r="AF226">
        <v>21</v>
      </c>
      <c r="AG226" t="s">
        <v>260</v>
      </c>
    </row>
    <row r="227" spans="1:60" x14ac:dyDescent="0.2">
      <c r="A227" s="151"/>
      <c r="B227" s="152" t="s">
        <v>29</v>
      </c>
      <c r="C227" s="191"/>
      <c r="D227" s="153"/>
      <c r="E227" s="154"/>
      <c r="F227" s="154"/>
      <c r="G227" s="171">
        <f>G8</f>
        <v>0</v>
      </c>
      <c r="H227" s="3"/>
      <c r="I227" s="3"/>
      <c r="J227" s="3"/>
      <c r="K227" s="3"/>
      <c r="L227" s="3"/>
      <c r="M227" s="3"/>
      <c r="N227" s="3"/>
      <c r="O227" s="3"/>
      <c r="P227" s="3"/>
      <c r="Q227" s="3"/>
      <c r="R227" s="3"/>
      <c r="S227" s="3"/>
      <c r="T227" s="3"/>
      <c r="U227" s="3"/>
      <c r="V227" s="3"/>
      <c r="W227" s="3"/>
      <c r="X227" s="3"/>
      <c r="Y227" s="3"/>
      <c r="AE227">
        <f>SUMIF(L7:L225,AE226,G7:G225)</f>
        <v>0</v>
      </c>
      <c r="AF227">
        <f>SUMIF(L7:L225,AF226,G7:G225)</f>
        <v>0</v>
      </c>
      <c r="AG227" t="s">
        <v>319</v>
      </c>
    </row>
    <row r="228" spans="1:60" x14ac:dyDescent="0.2">
      <c r="C228" s="192"/>
      <c r="D228" s="10"/>
      <c r="AG228" t="s">
        <v>320</v>
      </c>
    </row>
    <row r="229" spans="1:60" x14ac:dyDescent="0.2">
      <c r="D229" s="10"/>
    </row>
    <row r="230" spans="1:60" x14ac:dyDescent="0.2">
      <c r="D230" s="10"/>
    </row>
    <row r="231" spans="1:60" x14ac:dyDescent="0.2">
      <c r="D231" s="10"/>
    </row>
    <row r="232" spans="1:60" x14ac:dyDescent="0.2">
      <c r="D232" s="10"/>
    </row>
    <row r="233" spans="1:60" x14ac:dyDescent="0.2">
      <c r="D233" s="10"/>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G53ZwHizd8TlrZOzsZBFNTvaoEBWH0Qd93Hzs1DHSGJf//XXaKxodf+CjqXbyjCTdmcrbljDn8OaP4hCApbog==" saltValue="g5pDkZnCcZzp1zhl4xWXNg==" spinCount="100000" sheet="1" formatRows="0"/>
  <mergeCells count="178">
    <mergeCell ref="C13:G13"/>
    <mergeCell ref="C14:G14"/>
    <mergeCell ref="C16:G16"/>
    <mergeCell ref="C17:G17"/>
    <mergeCell ref="C18:G18"/>
    <mergeCell ref="C19:G19"/>
    <mergeCell ref="A1:G1"/>
    <mergeCell ref="C2:G2"/>
    <mergeCell ref="C3:G3"/>
    <mergeCell ref="C4:G4"/>
    <mergeCell ref="C10:G10"/>
    <mergeCell ref="C11:G11"/>
    <mergeCell ref="C27:G27"/>
    <mergeCell ref="C28:G28"/>
    <mergeCell ref="C29:G29"/>
    <mergeCell ref="C30:G30"/>
    <mergeCell ref="C31:G31"/>
    <mergeCell ref="C32:G32"/>
    <mergeCell ref="C21:G21"/>
    <mergeCell ref="C22:G22"/>
    <mergeCell ref="C23:G23"/>
    <mergeCell ref="C24:G24"/>
    <mergeCell ref="C25:G25"/>
    <mergeCell ref="C26:G26"/>
    <mergeCell ref="C41:G41"/>
    <mergeCell ref="C42:G42"/>
    <mergeCell ref="C43:G43"/>
    <mergeCell ref="C44:G44"/>
    <mergeCell ref="C45:G45"/>
    <mergeCell ref="C46:G46"/>
    <mergeCell ref="C33:G33"/>
    <mergeCell ref="C34:G34"/>
    <mergeCell ref="C36:G36"/>
    <mergeCell ref="C37:G37"/>
    <mergeCell ref="C39:G39"/>
    <mergeCell ref="C40:G40"/>
    <mergeCell ref="C53:G53"/>
    <mergeCell ref="C54:G54"/>
    <mergeCell ref="C55:G55"/>
    <mergeCell ref="C56:G56"/>
    <mergeCell ref="C58:G58"/>
    <mergeCell ref="C59:G59"/>
    <mergeCell ref="C47:G47"/>
    <mergeCell ref="C48:G48"/>
    <mergeCell ref="C49:G49"/>
    <mergeCell ref="C50:G50"/>
    <mergeCell ref="C51:G51"/>
    <mergeCell ref="C52:G52"/>
    <mergeCell ref="C70:G70"/>
    <mergeCell ref="C71:G71"/>
    <mergeCell ref="C72:G72"/>
    <mergeCell ref="C74:G74"/>
    <mergeCell ref="C76:G76"/>
    <mergeCell ref="C77:G77"/>
    <mergeCell ref="C61:G61"/>
    <mergeCell ref="C63:G63"/>
    <mergeCell ref="C65:G65"/>
    <mergeCell ref="C66:G66"/>
    <mergeCell ref="C67:G67"/>
    <mergeCell ref="C68:G68"/>
    <mergeCell ref="C84:G84"/>
    <mergeCell ref="C85:G85"/>
    <mergeCell ref="C86:G86"/>
    <mergeCell ref="C87:G87"/>
    <mergeCell ref="C88:G88"/>
    <mergeCell ref="C89:G89"/>
    <mergeCell ref="C78:G78"/>
    <mergeCell ref="C79:G79"/>
    <mergeCell ref="C80:G80"/>
    <mergeCell ref="C81:G81"/>
    <mergeCell ref="C82:G82"/>
    <mergeCell ref="C83:G83"/>
    <mergeCell ref="C98:G98"/>
    <mergeCell ref="C99:G99"/>
    <mergeCell ref="C100:G100"/>
    <mergeCell ref="C101:G101"/>
    <mergeCell ref="C102:G102"/>
    <mergeCell ref="C103:G103"/>
    <mergeCell ref="C91:G91"/>
    <mergeCell ref="C93:G93"/>
    <mergeCell ref="C94:G94"/>
    <mergeCell ref="C95:G95"/>
    <mergeCell ref="C96:G96"/>
    <mergeCell ref="C97:G97"/>
    <mergeCell ref="C111:G111"/>
    <mergeCell ref="C113:G113"/>
    <mergeCell ref="C114:G114"/>
    <mergeCell ref="C116:G116"/>
    <mergeCell ref="C118:G118"/>
    <mergeCell ref="C119:G119"/>
    <mergeCell ref="C104:G104"/>
    <mergeCell ref="C105:G105"/>
    <mergeCell ref="C106:G106"/>
    <mergeCell ref="C107:G107"/>
    <mergeCell ref="C108:G108"/>
    <mergeCell ref="C109:G109"/>
    <mergeCell ref="C129:G129"/>
    <mergeCell ref="C130:G130"/>
    <mergeCell ref="C131:G131"/>
    <mergeCell ref="C132:G132"/>
    <mergeCell ref="C133:G133"/>
    <mergeCell ref="C134:G134"/>
    <mergeCell ref="C121:G121"/>
    <mergeCell ref="C122:G122"/>
    <mergeCell ref="C124:G124"/>
    <mergeCell ref="C126:G126"/>
    <mergeCell ref="C127:G127"/>
    <mergeCell ref="C128:G128"/>
    <mergeCell ref="C143:G143"/>
    <mergeCell ref="C144:G144"/>
    <mergeCell ref="C145:G145"/>
    <mergeCell ref="C146:G146"/>
    <mergeCell ref="C147:G147"/>
    <mergeCell ref="C148:G148"/>
    <mergeCell ref="C135:G135"/>
    <mergeCell ref="C136:G136"/>
    <mergeCell ref="C137:G137"/>
    <mergeCell ref="C138:G138"/>
    <mergeCell ref="C140:G140"/>
    <mergeCell ref="C141:G141"/>
    <mergeCell ref="C155:G155"/>
    <mergeCell ref="C156:G156"/>
    <mergeCell ref="C157:G157"/>
    <mergeCell ref="C158:G158"/>
    <mergeCell ref="C159:G159"/>
    <mergeCell ref="C161:G161"/>
    <mergeCell ref="C149:G149"/>
    <mergeCell ref="C150:G150"/>
    <mergeCell ref="C151:G151"/>
    <mergeCell ref="C152:G152"/>
    <mergeCell ref="C153:G153"/>
    <mergeCell ref="C154:G154"/>
    <mergeCell ref="C173:G173"/>
    <mergeCell ref="C174:G174"/>
    <mergeCell ref="C176:G176"/>
    <mergeCell ref="C177:G177"/>
    <mergeCell ref="C178:G178"/>
    <mergeCell ref="C179:G179"/>
    <mergeCell ref="C163:G163"/>
    <mergeCell ref="C165:G165"/>
    <mergeCell ref="C167:G167"/>
    <mergeCell ref="C169:G169"/>
    <mergeCell ref="C170:G170"/>
    <mergeCell ref="C172:G172"/>
    <mergeCell ref="C191:G191"/>
    <mergeCell ref="C192:G192"/>
    <mergeCell ref="C194:G194"/>
    <mergeCell ref="C196:G196"/>
    <mergeCell ref="C197:G197"/>
    <mergeCell ref="C199:G199"/>
    <mergeCell ref="C180:G180"/>
    <mergeCell ref="C182:G182"/>
    <mergeCell ref="C184:G184"/>
    <mergeCell ref="C186:G186"/>
    <mergeCell ref="C188:G188"/>
    <mergeCell ref="C190:G190"/>
    <mergeCell ref="C207:G207"/>
    <mergeCell ref="C208:G208"/>
    <mergeCell ref="C209:G209"/>
    <mergeCell ref="C210:G210"/>
    <mergeCell ref="C211:G211"/>
    <mergeCell ref="C212:G212"/>
    <mergeCell ref="C201:G201"/>
    <mergeCell ref="C202:G202"/>
    <mergeCell ref="C203:G203"/>
    <mergeCell ref="C204:G204"/>
    <mergeCell ref="C205:G205"/>
    <mergeCell ref="C206:G206"/>
    <mergeCell ref="C221:G221"/>
    <mergeCell ref="C222:G222"/>
    <mergeCell ref="C223:G223"/>
    <mergeCell ref="C225:G225"/>
    <mergeCell ref="C213:G213"/>
    <mergeCell ref="C215:G215"/>
    <mergeCell ref="C217:G217"/>
    <mergeCell ref="C218:G218"/>
    <mergeCell ref="C219:G219"/>
    <mergeCell ref="C220:G2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ACF2-4051-4A51-A254-9F0A6980A9F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246</v>
      </c>
    </row>
    <row r="2" spans="1:60" ht="24.95" customHeight="1" x14ac:dyDescent="0.2">
      <c r="A2" s="50" t="s">
        <v>7</v>
      </c>
      <c r="B2" s="49" t="s">
        <v>43</v>
      </c>
      <c r="C2" s="264" t="s">
        <v>44</v>
      </c>
      <c r="D2" s="265"/>
      <c r="E2" s="265"/>
      <c r="F2" s="265"/>
      <c r="G2" s="266"/>
      <c r="AG2" t="s">
        <v>247</v>
      </c>
    </row>
    <row r="3" spans="1:60" ht="24.95" customHeight="1" x14ac:dyDescent="0.2">
      <c r="A3" s="50" t="s">
        <v>8</v>
      </c>
      <c r="B3" s="49" t="s">
        <v>72</v>
      </c>
      <c r="C3" s="264" t="s">
        <v>73</v>
      </c>
      <c r="D3" s="265"/>
      <c r="E3" s="265"/>
      <c r="F3" s="265"/>
      <c r="G3" s="266"/>
      <c r="AC3" s="122" t="s">
        <v>247</v>
      </c>
      <c r="AG3" t="s">
        <v>250</v>
      </c>
    </row>
    <row r="4" spans="1:60" ht="24.95" customHeight="1" x14ac:dyDescent="0.2">
      <c r="A4" s="141" t="s">
        <v>9</v>
      </c>
      <c r="B4" s="142" t="s">
        <v>72</v>
      </c>
      <c r="C4" s="267" t="s">
        <v>73</v>
      </c>
      <c r="D4" s="268"/>
      <c r="E4" s="268"/>
      <c r="F4" s="268"/>
      <c r="G4" s="269"/>
      <c r="AG4" t="s">
        <v>251</v>
      </c>
    </row>
    <row r="5" spans="1:60" x14ac:dyDescent="0.2">
      <c r="D5" s="10"/>
    </row>
    <row r="6" spans="1:60" ht="38.25" x14ac:dyDescent="0.2">
      <c r="A6" s="144" t="s">
        <v>252</v>
      </c>
      <c r="B6" s="146" t="s">
        <v>253</v>
      </c>
      <c r="C6" s="146" t="s">
        <v>254</v>
      </c>
      <c r="D6" s="145" t="s">
        <v>255</v>
      </c>
      <c r="E6" s="144" t="s">
        <v>256</v>
      </c>
      <c r="F6" s="143" t="s">
        <v>257</v>
      </c>
      <c r="G6" s="144" t="s">
        <v>29</v>
      </c>
      <c r="H6" s="147" t="s">
        <v>30</v>
      </c>
      <c r="I6" s="147" t="s">
        <v>258</v>
      </c>
      <c r="J6" s="147" t="s">
        <v>31</v>
      </c>
      <c r="K6" s="147" t="s">
        <v>259</v>
      </c>
      <c r="L6" s="147" t="s">
        <v>260</v>
      </c>
      <c r="M6" s="147" t="s">
        <v>261</v>
      </c>
      <c r="N6" s="147" t="s">
        <v>262</v>
      </c>
      <c r="O6" s="147" t="s">
        <v>263</v>
      </c>
      <c r="P6" s="147" t="s">
        <v>264</v>
      </c>
      <c r="Q6" s="147" t="s">
        <v>265</v>
      </c>
      <c r="R6" s="147" t="s">
        <v>266</v>
      </c>
      <c r="S6" s="147" t="s">
        <v>267</v>
      </c>
      <c r="T6" s="147" t="s">
        <v>268</v>
      </c>
      <c r="U6" s="147" t="s">
        <v>269</v>
      </c>
      <c r="V6" s="147" t="s">
        <v>270</v>
      </c>
      <c r="W6" s="147" t="s">
        <v>271</v>
      </c>
      <c r="X6" s="147" t="s">
        <v>272</v>
      </c>
      <c r="Y6" s="147" t="s">
        <v>273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274</v>
      </c>
      <c r="B8" s="166" t="s">
        <v>167</v>
      </c>
      <c r="C8" s="187" t="s">
        <v>168</v>
      </c>
      <c r="D8" s="167"/>
      <c r="E8" s="168"/>
      <c r="F8" s="169"/>
      <c r="G8" s="169">
        <f>SUMIF(AG9:AG59,"&lt;&gt;NOR",G9:G59)</f>
        <v>0</v>
      </c>
      <c r="H8" s="169"/>
      <c r="I8" s="169">
        <f>SUM(I9:I59)</f>
        <v>0</v>
      </c>
      <c r="J8" s="169"/>
      <c r="K8" s="169">
        <f>SUM(K9:K59)</f>
        <v>0</v>
      </c>
      <c r="L8" s="169"/>
      <c r="M8" s="169">
        <f>SUM(M9:M59)</f>
        <v>0</v>
      </c>
      <c r="N8" s="168"/>
      <c r="O8" s="168">
        <f>SUM(O9:O59)</f>
        <v>164.10999999999999</v>
      </c>
      <c r="P8" s="168"/>
      <c r="Q8" s="168">
        <f>SUM(Q9:Q59)</f>
        <v>0</v>
      </c>
      <c r="R8" s="169"/>
      <c r="S8" s="169"/>
      <c r="T8" s="170"/>
      <c r="U8" s="164"/>
      <c r="V8" s="164">
        <f>SUM(V9:V59)</f>
        <v>0</v>
      </c>
      <c r="W8" s="164"/>
      <c r="X8" s="164"/>
      <c r="Y8" s="164"/>
      <c r="AG8" t="s">
        <v>275</v>
      </c>
    </row>
    <row r="9" spans="1:60" outlineLevel="1" x14ac:dyDescent="0.2">
      <c r="A9" s="172">
        <v>1</v>
      </c>
      <c r="B9" s="173" t="s">
        <v>1941</v>
      </c>
      <c r="C9" s="188" t="s">
        <v>1942</v>
      </c>
      <c r="D9" s="174" t="s">
        <v>332</v>
      </c>
      <c r="E9" s="175">
        <v>158.06399999999999</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280</v>
      </c>
      <c r="U9" s="159">
        <v>0</v>
      </c>
      <c r="V9" s="159">
        <f>ROUND(E9*U9,2)</f>
        <v>0</v>
      </c>
      <c r="W9" s="159"/>
      <c r="X9" s="159" t="s">
        <v>298</v>
      </c>
      <c r="Y9" s="159" t="s">
        <v>281</v>
      </c>
      <c r="Z9" s="148"/>
      <c r="AA9" s="148"/>
      <c r="AB9" s="148"/>
      <c r="AC9" s="148"/>
      <c r="AD9" s="148"/>
      <c r="AE9" s="148"/>
      <c r="AF9" s="148"/>
      <c r="AG9" s="148" t="s">
        <v>951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59" t="s">
        <v>1943</v>
      </c>
      <c r="D10" s="260"/>
      <c r="E10" s="260"/>
      <c r="F10" s="260"/>
      <c r="G10" s="260"/>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284</v>
      </c>
      <c r="AH10" s="148"/>
      <c r="AI10" s="148"/>
      <c r="AJ10" s="148"/>
      <c r="AK10" s="148"/>
      <c r="AL10" s="148"/>
      <c r="AM10" s="148"/>
      <c r="AN10" s="148"/>
      <c r="AO10" s="148"/>
      <c r="AP10" s="148"/>
      <c r="AQ10" s="148"/>
      <c r="AR10" s="148"/>
      <c r="AS10" s="148"/>
      <c r="AT10" s="148"/>
      <c r="AU10" s="148"/>
      <c r="AV10" s="148"/>
      <c r="AW10" s="148"/>
      <c r="AX10" s="148"/>
      <c r="AY10" s="148"/>
      <c r="AZ10" s="148"/>
      <c r="BA10" s="179" t="str">
        <f>C10</f>
        <v>Nakládání, skládání a překládání neulehlého výkopku nebo sypaniny strojně nakládání, množství do 100 m3, zhorniny třídy těžitelnosti I, skupiny 1 až 3</v>
      </c>
      <c r="BB10" s="148"/>
      <c r="BC10" s="148"/>
      <c r="BD10" s="148"/>
      <c r="BE10" s="148"/>
      <c r="BF10" s="148"/>
      <c r="BG10" s="148"/>
      <c r="BH10" s="148"/>
    </row>
    <row r="11" spans="1:60" outlineLevel="2" x14ac:dyDescent="0.2">
      <c r="A11" s="155"/>
      <c r="B11" s="156"/>
      <c r="C11" s="198" t="s">
        <v>1944</v>
      </c>
      <c r="D11" s="193"/>
      <c r="E11" s="194"/>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329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8" t="s">
        <v>1945</v>
      </c>
      <c r="D12" s="193"/>
      <c r="E12" s="194">
        <v>158.06</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329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2">
        <v>2</v>
      </c>
      <c r="B13" s="173" t="s">
        <v>1946</v>
      </c>
      <c r="C13" s="188" t="s">
        <v>1947</v>
      </c>
      <c r="D13" s="174" t="s">
        <v>458</v>
      </c>
      <c r="E13" s="175">
        <v>333.97800000000001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297</v>
      </c>
      <c r="T13" s="178" t="s">
        <v>280</v>
      </c>
      <c r="U13" s="159">
        <v>0</v>
      </c>
      <c r="V13" s="159">
        <f>ROUND(E13*U13,2)</f>
        <v>0</v>
      </c>
      <c r="W13" s="159"/>
      <c r="X13" s="159" t="s">
        <v>298</v>
      </c>
      <c r="Y13" s="159" t="s">
        <v>281</v>
      </c>
      <c r="Z13" s="148"/>
      <c r="AA13" s="148"/>
      <c r="AB13" s="148"/>
      <c r="AC13" s="148"/>
      <c r="AD13" s="148"/>
      <c r="AE13" s="148"/>
      <c r="AF13" s="148"/>
      <c r="AG13" s="148" t="s">
        <v>951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2" x14ac:dyDescent="0.2">
      <c r="A14" s="155"/>
      <c r="B14" s="156"/>
      <c r="C14" s="259" t="s">
        <v>1948</v>
      </c>
      <c r="D14" s="260"/>
      <c r="E14" s="260"/>
      <c r="F14" s="260"/>
      <c r="G14" s="260"/>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284</v>
      </c>
      <c r="AH14" s="148"/>
      <c r="AI14" s="148"/>
      <c r="AJ14" s="148"/>
      <c r="AK14" s="148"/>
      <c r="AL14" s="148"/>
      <c r="AM14" s="148"/>
      <c r="AN14" s="148"/>
      <c r="AO14" s="148"/>
      <c r="AP14" s="148"/>
      <c r="AQ14" s="148"/>
      <c r="AR14" s="148"/>
      <c r="AS14" s="148"/>
      <c r="AT14" s="148"/>
      <c r="AU14" s="148"/>
      <c r="AV14" s="148"/>
      <c r="AW14" s="148"/>
      <c r="AX14" s="148"/>
      <c r="AY14" s="148"/>
      <c r="AZ14" s="148"/>
      <c r="BA14" s="179" t="str">
        <f>C14</f>
        <v>Přesun hmot svislý bez naložení do dopravní nádoby avšak s vyprázdněním dopravní nádoby na hromadu nebo do dopravního prostředku přes 8 do 12 m</v>
      </c>
      <c r="BB14" s="148"/>
      <c r="BC14" s="148"/>
      <c r="BD14" s="148"/>
      <c r="BE14" s="148"/>
      <c r="BF14" s="148"/>
      <c r="BG14" s="148"/>
      <c r="BH14" s="148"/>
    </row>
    <row r="15" spans="1:60" outlineLevel="3" x14ac:dyDescent="0.2">
      <c r="A15" s="155"/>
      <c r="B15" s="156"/>
      <c r="C15" s="261" t="s">
        <v>1949</v>
      </c>
      <c r="D15" s="262"/>
      <c r="E15" s="262"/>
      <c r="F15" s="262"/>
      <c r="G15" s="262"/>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284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61" t="s">
        <v>1950</v>
      </c>
      <c r="D16" s="262"/>
      <c r="E16" s="262"/>
      <c r="F16" s="262"/>
      <c r="G16" s="262"/>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284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98" t="s">
        <v>1951</v>
      </c>
      <c r="D17" s="193"/>
      <c r="E17" s="194"/>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329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98" t="s">
        <v>1952</v>
      </c>
      <c r="D18" s="193"/>
      <c r="E18" s="194">
        <v>333.98</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329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72">
        <v>3</v>
      </c>
      <c r="B19" s="173" t="s">
        <v>1953</v>
      </c>
      <c r="C19" s="188" t="s">
        <v>1954</v>
      </c>
      <c r="D19" s="174" t="s">
        <v>332</v>
      </c>
      <c r="E19" s="175">
        <v>158.06399999999999</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297</v>
      </c>
      <c r="T19" s="178" t="s">
        <v>280</v>
      </c>
      <c r="U19" s="159">
        <v>0</v>
      </c>
      <c r="V19" s="159">
        <f>ROUND(E19*U19,2)</f>
        <v>0</v>
      </c>
      <c r="W19" s="159"/>
      <c r="X19" s="159" t="s">
        <v>298</v>
      </c>
      <c r="Y19" s="159" t="s">
        <v>281</v>
      </c>
      <c r="Z19" s="148"/>
      <c r="AA19" s="148"/>
      <c r="AB19" s="148"/>
      <c r="AC19" s="148"/>
      <c r="AD19" s="148"/>
      <c r="AE19" s="148"/>
      <c r="AF19" s="148"/>
      <c r="AG19" s="148" t="s">
        <v>951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59" t="s">
        <v>1955</v>
      </c>
      <c r="D20" s="260"/>
      <c r="E20" s="260"/>
      <c r="F20" s="260"/>
      <c r="G20" s="260"/>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284</v>
      </c>
      <c r="AH20" s="148"/>
      <c r="AI20" s="148"/>
      <c r="AJ20" s="148"/>
      <c r="AK20" s="148"/>
      <c r="AL20" s="148"/>
      <c r="AM20" s="148"/>
      <c r="AN20" s="148"/>
      <c r="AO20" s="148"/>
      <c r="AP20" s="148"/>
      <c r="AQ20" s="148"/>
      <c r="AR20" s="148"/>
      <c r="AS20" s="148"/>
      <c r="AT20" s="148"/>
      <c r="AU20" s="148"/>
      <c r="AV20" s="148"/>
      <c r="AW20" s="148"/>
      <c r="AX20" s="148"/>
      <c r="AY20" s="148"/>
      <c r="AZ20" s="148"/>
      <c r="BA20" s="179" t="str">
        <f>C20</f>
        <v>Svislé přemístění výkopku strojně bez naložení do dopravní nádoby avšak s vyprázdněním dopravní nádoby na hromadu nebo do dopravního prostředku z horniny třídy těžitelnosti I skupiny 1 až 3 při hloubce výkopu přes 8 do 12 m</v>
      </c>
      <c r="BB20" s="148"/>
      <c r="BC20" s="148"/>
      <c r="BD20" s="148"/>
      <c r="BE20" s="148"/>
      <c r="BF20" s="148"/>
      <c r="BG20" s="148"/>
      <c r="BH20" s="148"/>
    </row>
    <row r="21" spans="1:60" outlineLevel="2" x14ac:dyDescent="0.2">
      <c r="A21" s="155"/>
      <c r="B21" s="156"/>
      <c r="C21" s="198" t="s">
        <v>1944</v>
      </c>
      <c r="D21" s="193"/>
      <c r="E21" s="194"/>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329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8" t="s">
        <v>1945</v>
      </c>
      <c r="D22" s="193"/>
      <c r="E22" s="194">
        <v>158.06</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329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4</v>
      </c>
      <c r="B23" s="173" t="s">
        <v>1956</v>
      </c>
      <c r="C23" s="188" t="s">
        <v>1957</v>
      </c>
      <c r="D23" s="174" t="s">
        <v>332</v>
      </c>
      <c r="E23" s="175">
        <v>158.06399999999999</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280</v>
      </c>
      <c r="U23" s="159">
        <v>0</v>
      </c>
      <c r="V23" s="159">
        <f>ROUND(E23*U23,2)</f>
        <v>0</v>
      </c>
      <c r="W23" s="159"/>
      <c r="X23" s="159" t="s">
        <v>298</v>
      </c>
      <c r="Y23" s="159" t="s">
        <v>281</v>
      </c>
      <c r="Z23" s="148"/>
      <c r="AA23" s="148"/>
      <c r="AB23" s="148"/>
      <c r="AC23" s="148"/>
      <c r="AD23" s="148"/>
      <c r="AE23" s="148"/>
      <c r="AF23" s="148"/>
      <c r="AG23" s="148" t="s">
        <v>951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59" t="s">
        <v>1958</v>
      </c>
      <c r="D24" s="260"/>
      <c r="E24" s="260"/>
      <c r="F24" s="260"/>
      <c r="G24" s="260"/>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284</v>
      </c>
      <c r="AH24" s="148"/>
      <c r="AI24" s="148"/>
      <c r="AJ24" s="148"/>
      <c r="AK24" s="148"/>
      <c r="AL24" s="148"/>
      <c r="AM24" s="148"/>
      <c r="AN24" s="148"/>
      <c r="AO24" s="148"/>
      <c r="AP24" s="148"/>
      <c r="AQ24" s="148"/>
      <c r="AR24" s="148"/>
      <c r="AS24" s="148"/>
      <c r="AT24" s="148"/>
      <c r="AU24" s="148"/>
      <c r="AV24" s="148"/>
      <c r="AW24" s="148"/>
      <c r="AX24" s="148"/>
      <c r="AY24" s="148"/>
      <c r="AZ24" s="148"/>
      <c r="BA24" s="179" t="str">
        <f>C24</f>
        <v>Nakládání, skládání a překládání neulehlého výkopku nebo sypaniny ručně skládání nebo překládání, zhornin třídy těžitelnosti I, skupiny 1 až 3</v>
      </c>
      <c r="BB24" s="148"/>
      <c r="BC24" s="148"/>
      <c r="BD24" s="148"/>
      <c r="BE24" s="148"/>
      <c r="BF24" s="148"/>
      <c r="BG24" s="148"/>
      <c r="BH24" s="148"/>
    </row>
    <row r="25" spans="1:60" outlineLevel="2" x14ac:dyDescent="0.2">
      <c r="A25" s="155"/>
      <c r="B25" s="156"/>
      <c r="C25" s="198" t="s">
        <v>1944</v>
      </c>
      <c r="D25" s="193"/>
      <c r="E25" s="194"/>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329</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198" t="s">
        <v>1945</v>
      </c>
      <c r="D26" s="193"/>
      <c r="E26" s="194">
        <v>158.06</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329</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5</v>
      </c>
      <c r="B27" s="173" t="s">
        <v>1959</v>
      </c>
      <c r="C27" s="188" t="s">
        <v>1960</v>
      </c>
      <c r="D27" s="174" t="s">
        <v>332</v>
      </c>
      <c r="E27" s="175">
        <v>158.06399999999999</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297</v>
      </c>
      <c r="T27" s="178" t="s">
        <v>280</v>
      </c>
      <c r="U27" s="159">
        <v>0</v>
      </c>
      <c r="V27" s="159">
        <f>ROUND(E27*U27,2)</f>
        <v>0</v>
      </c>
      <c r="W27" s="159"/>
      <c r="X27" s="159" t="s">
        <v>298</v>
      </c>
      <c r="Y27" s="159" t="s">
        <v>281</v>
      </c>
      <c r="Z27" s="148"/>
      <c r="AA27" s="148"/>
      <c r="AB27" s="148"/>
      <c r="AC27" s="148"/>
      <c r="AD27" s="148"/>
      <c r="AE27" s="148"/>
      <c r="AF27" s="148"/>
      <c r="AG27" s="148" t="s">
        <v>951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2" x14ac:dyDescent="0.2">
      <c r="A28" s="155"/>
      <c r="B28" s="156"/>
      <c r="C28" s="259" t="s">
        <v>1961</v>
      </c>
      <c r="D28" s="260"/>
      <c r="E28" s="260"/>
      <c r="F28" s="260"/>
      <c r="G28" s="260"/>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284</v>
      </c>
      <c r="AH28" s="148"/>
      <c r="AI28" s="148"/>
      <c r="AJ28" s="148"/>
      <c r="AK28" s="148"/>
      <c r="AL28" s="148"/>
      <c r="AM28" s="148"/>
      <c r="AN28" s="148"/>
      <c r="AO28" s="148"/>
      <c r="AP28" s="148"/>
      <c r="AQ28" s="148"/>
      <c r="AR28" s="148"/>
      <c r="AS28" s="148"/>
      <c r="AT28" s="148"/>
      <c r="AU28" s="148"/>
      <c r="AV28" s="148"/>
      <c r="AW28" s="148"/>
      <c r="AX28" s="148"/>
      <c r="AY28" s="148"/>
      <c r="AZ28" s="148"/>
      <c r="BA28" s="179" t="str">
        <f>C28</f>
        <v>Vodorovné přemístění výkopku nebo sypaniny po suchu na obvyklém dopravním prostředku, bez naložení výkopku, avšak se složením bez rozhrnutí z horniny tř. 1 až 4 na vzdálenost přes 50 do 500 m</v>
      </c>
      <c r="BB28" s="148"/>
      <c r="BC28" s="148"/>
      <c r="BD28" s="148"/>
      <c r="BE28" s="148"/>
      <c r="BF28" s="148"/>
      <c r="BG28" s="148"/>
      <c r="BH28" s="148"/>
    </row>
    <row r="29" spans="1:60" outlineLevel="3" x14ac:dyDescent="0.2">
      <c r="A29" s="155"/>
      <c r="B29" s="156"/>
      <c r="C29" s="261" t="s">
        <v>1949</v>
      </c>
      <c r="D29" s="262"/>
      <c r="E29" s="262"/>
      <c r="F29" s="262"/>
      <c r="G29" s="262"/>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284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61" t="s">
        <v>1962</v>
      </c>
      <c r="D30" s="262"/>
      <c r="E30" s="262"/>
      <c r="F30" s="262"/>
      <c r="G30" s="262"/>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284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98" t="s">
        <v>1944</v>
      </c>
      <c r="D31" s="193"/>
      <c r="E31" s="194"/>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329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8" t="s">
        <v>1945</v>
      </c>
      <c r="D32" s="193"/>
      <c r="E32" s="194">
        <v>158.06</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329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6</v>
      </c>
      <c r="B33" s="173" t="s">
        <v>1963</v>
      </c>
      <c r="C33" s="188" t="s">
        <v>1964</v>
      </c>
      <c r="D33" s="174" t="s">
        <v>374</v>
      </c>
      <c r="E33" s="175">
        <v>505.5</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297</v>
      </c>
      <c r="T33" s="178" t="s">
        <v>280</v>
      </c>
      <c r="U33" s="159">
        <v>0</v>
      </c>
      <c r="V33" s="159">
        <f>ROUND(E33*U33,2)</f>
        <v>0</v>
      </c>
      <c r="W33" s="159"/>
      <c r="X33" s="159" t="s">
        <v>298</v>
      </c>
      <c r="Y33" s="159" t="s">
        <v>281</v>
      </c>
      <c r="Z33" s="148"/>
      <c r="AA33" s="148"/>
      <c r="AB33" s="148"/>
      <c r="AC33" s="148"/>
      <c r="AD33" s="148"/>
      <c r="AE33" s="148"/>
      <c r="AF33" s="148"/>
      <c r="AG33" s="148" t="s">
        <v>951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9" t="s">
        <v>1965</v>
      </c>
      <c r="D34" s="260"/>
      <c r="E34" s="260"/>
      <c r="F34" s="260"/>
      <c r="G34" s="260"/>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284</v>
      </c>
      <c r="AH34" s="148"/>
      <c r="AI34" s="148"/>
      <c r="AJ34" s="148"/>
      <c r="AK34" s="148"/>
      <c r="AL34" s="148"/>
      <c r="AM34" s="148"/>
      <c r="AN34" s="148"/>
      <c r="AO34" s="148"/>
      <c r="AP34" s="148"/>
      <c r="AQ34" s="148"/>
      <c r="AR34" s="148"/>
      <c r="AS34" s="148"/>
      <c r="AT34" s="148"/>
      <c r="AU34" s="148"/>
      <c r="AV34" s="148"/>
      <c r="AW34" s="148"/>
      <c r="AX34" s="148"/>
      <c r="AY34" s="148"/>
      <c r="AZ34" s="148"/>
      <c r="BA34" s="179" t="str">
        <f>C34</f>
        <v>Rozprostření a urovnání ornice v rovině nebo ve svahu sklonu do 1:5 při souvislé ploše přes 500 m2, tl. vrstvy přes 150 do 200 mm</v>
      </c>
      <c r="BB34" s="148"/>
      <c r="BC34" s="148"/>
      <c r="BD34" s="148"/>
      <c r="BE34" s="148"/>
      <c r="BF34" s="148"/>
      <c r="BG34" s="148"/>
      <c r="BH34" s="148"/>
    </row>
    <row r="35" spans="1:60" outlineLevel="2" x14ac:dyDescent="0.2">
      <c r="A35" s="155"/>
      <c r="B35" s="156"/>
      <c r="C35" s="198" t="s">
        <v>1966</v>
      </c>
      <c r="D35" s="193"/>
      <c r="E35" s="194"/>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329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8" t="s">
        <v>1967</v>
      </c>
      <c r="D36" s="193"/>
      <c r="E36" s="194">
        <v>505.5</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329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7</v>
      </c>
      <c r="B37" s="173" t="s">
        <v>1968</v>
      </c>
      <c r="C37" s="188" t="s">
        <v>1969</v>
      </c>
      <c r="D37" s="174" t="s">
        <v>332</v>
      </c>
      <c r="E37" s="175">
        <v>124.95959999999999</v>
      </c>
      <c r="F37" s="176"/>
      <c r="G37" s="177">
        <f>ROUND(E37*F37,2)</f>
        <v>0</v>
      </c>
      <c r="H37" s="176"/>
      <c r="I37" s="177">
        <f>ROUND(E37*H37,2)</f>
        <v>0</v>
      </c>
      <c r="J37" s="176"/>
      <c r="K37" s="177">
        <f>ROUND(E37*J37,2)</f>
        <v>0</v>
      </c>
      <c r="L37" s="177">
        <v>21</v>
      </c>
      <c r="M37" s="177">
        <f>G37*(1+L37/100)</f>
        <v>0</v>
      </c>
      <c r="N37" s="175">
        <v>1.3</v>
      </c>
      <c r="O37" s="175">
        <f>ROUND(E37*N37,2)</f>
        <v>162.44999999999999</v>
      </c>
      <c r="P37" s="175">
        <v>0</v>
      </c>
      <c r="Q37" s="175">
        <f>ROUND(E37*P37,2)</f>
        <v>0</v>
      </c>
      <c r="R37" s="177"/>
      <c r="S37" s="177" t="s">
        <v>297</v>
      </c>
      <c r="T37" s="178" t="s">
        <v>280</v>
      </c>
      <c r="U37" s="159">
        <v>0</v>
      </c>
      <c r="V37" s="159">
        <f>ROUND(E37*U37,2)</f>
        <v>0</v>
      </c>
      <c r="W37" s="159"/>
      <c r="X37" s="159" t="s">
        <v>499</v>
      </c>
      <c r="Y37" s="159" t="s">
        <v>281</v>
      </c>
      <c r="Z37" s="148"/>
      <c r="AA37" s="148"/>
      <c r="AB37" s="148"/>
      <c r="AC37" s="148"/>
      <c r="AD37" s="148"/>
      <c r="AE37" s="148"/>
      <c r="AF37" s="148"/>
      <c r="AG37" s="148" t="s">
        <v>1129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59" t="s">
        <v>1970</v>
      </c>
      <c r="D38" s="260"/>
      <c r="E38" s="260"/>
      <c r="F38" s="260"/>
      <c r="G38" s="260"/>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284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8" t="s">
        <v>1971</v>
      </c>
      <c r="D39" s="193"/>
      <c r="E39" s="194"/>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329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8" t="s">
        <v>1972</v>
      </c>
      <c r="D40" s="193"/>
      <c r="E40" s="194">
        <v>124.96</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329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8</v>
      </c>
      <c r="B41" s="173" t="s">
        <v>1973</v>
      </c>
      <c r="C41" s="188" t="s">
        <v>1974</v>
      </c>
      <c r="D41" s="174" t="s">
        <v>374</v>
      </c>
      <c r="E41" s="175">
        <v>505.5</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c r="S41" s="177" t="s">
        <v>297</v>
      </c>
      <c r="T41" s="178" t="s">
        <v>280</v>
      </c>
      <c r="U41" s="159">
        <v>0</v>
      </c>
      <c r="V41" s="159">
        <f>ROUND(E41*U41,2)</f>
        <v>0</v>
      </c>
      <c r="W41" s="159"/>
      <c r="X41" s="159" t="s">
        <v>298</v>
      </c>
      <c r="Y41" s="159" t="s">
        <v>281</v>
      </c>
      <c r="Z41" s="148"/>
      <c r="AA41" s="148"/>
      <c r="AB41" s="148"/>
      <c r="AC41" s="148"/>
      <c r="AD41" s="148"/>
      <c r="AE41" s="148"/>
      <c r="AF41" s="148"/>
      <c r="AG41" s="148" t="s">
        <v>951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9" t="s">
        <v>1975</v>
      </c>
      <c r="D42" s="260"/>
      <c r="E42" s="260"/>
      <c r="F42" s="260"/>
      <c r="G42" s="260"/>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284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98" t="s">
        <v>1966</v>
      </c>
      <c r="D43" s="193"/>
      <c r="E43" s="194"/>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329</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8" t="s">
        <v>1967</v>
      </c>
      <c r="D44" s="193"/>
      <c r="E44" s="194">
        <v>505.5</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329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9</v>
      </c>
      <c r="B45" s="173" t="s">
        <v>1976</v>
      </c>
      <c r="C45" s="188" t="s">
        <v>1977</v>
      </c>
      <c r="D45" s="174" t="s">
        <v>374</v>
      </c>
      <c r="E45" s="175">
        <v>505.5</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297</v>
      </c>
      <c r="T45" s="178" t="s">
        <v>280</v>
      </c>
      <c r="U45" s="159">
        <v>0</v>
      </c>
      <c r="V45" s="159">
        <f>ROUND(E45*U45,2)</f>
        <v>0</v>
      </c>
      <c r="W45" s="159"/>
      <c r="X45" s="159" t="s">
        <v>298</v>
      </c>
      <c r="Y45" s="159" t="s">
        <v>281</v>
      </c>
      <c r="Z45" s="148"/>
      <c r="AA45" s="148"/>
      <c r="AB45" s="148"/>
      <c r="AC45" s="148"/>
      <c r="AD45" s="148"/>
      <c r="AE45" s="148"/>
      <c r="AF45" s="148"/>
      <c r="AG45" s="148" t="s">
        <v>951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9" t="s">
        <v>1978</v>
      </c>
      <c r="D46" s="260"/>
      <c r="E46" s="260"/>
      <c r="F46" s="260"/>
      <c r="G46" s="260"/>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284</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8" t="s">
        <v>1966</v>
      </c>
      <c r="D47" s="193"/>
      <c r="E47" s="194"/>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329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8" t="s">
        <v>1967</v>
      </c>
      <c r="D48" s="193"/>
      <c r="E48" s="194">
        <v>505.5</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329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33.75" outlineLevel="1" x14ac:dyDescent="0.2">
      <c r="A49" s="172">
        <v>10</v>
      </c>
      <c r="B49" s="173" t="s">
        <v>1979</v>
      </c>
      <c r="C49" s="188" t="s">
        <v>1980</v>
      </c>
      <c r="D49" s="174" t="s">
        <v>1981</v>
      </c>
      <c r="E49" s="175">
        <v>1025.7</v>
      </c>
      <c r="F49" s="176"/>
      <c r="G49" s="177">
        <f>ROUND(E49*F49,2)</f>
        <v>0</v>
      </c>
      <c r="H49" s="176"/>
      <c r="I49" s="177">
        <f>ROUND(E49*H49,2)</f>
        <v>0</v>
      </c>
      <c r="J49" s="176"/>
      <c r="K49" s="177">
        <f>ROUND(E49*J49,2)</f>
        <v>0</v>
      </c>
      <c r="L49" s="177">
        <v>21</v>
      </c>
      <c r="M49" s="177">
        <f>G49*(1+L49/100)</f>
        <v>0</v>
      </c>
      <c r="N49" s="175">
        <v>1.6199999999999999E-3</v>
      </c>
      <c r="O49" s="175">
        <f>ROUND(E49*N49,2)</f>
        <v>1.66</v>
      </c>
      <c r="P49" s="175">
        <v>0</v>
      </c>
      <c r="Q49" s="175">
        <f>ROUND(E49*P49,2)</f>
        <v>0</v>
      </c>
      <c r="R49" s="177"/>
      <c r="S49" s="177" t="s">
        <v>297</v>
      </c>
      <c r="T49" s="178" t="s">
        <v>280</v>
      </c>
      <c r="U49" s="159">
        <v>0</v>
      </c>
      <c r="V49" s="159">
        <f>ROUND(E49*U49,2)</f>
        <v>0</v>
      </c>
      <c r="W49" s="159"/>
      <c r="X49" s="159" t="s">
        <v>298</v>
      </c>
      <c r="Y49" s="159" t="s">
        <v>281</v>
      </c>
      <c r="Z49" s="148"/>
      <c r="AA49" s="148"/>
      <c r="AB49" s="148"/>
      <c r="AC49" s="148"/>
      <c r="AD49" s="148"/>
      <c r="AE49" s="148"/>
      <c r="AF49" s="148"/>
      <c r="AG49" s="148" t="s">
        <v>951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2" x14ac:dyDescent="0.2">
      <c r="A50" s="155"/>
      <c r="B50" s="156"/>
      <c r="C50" s="259" t="s">
        <v>1982</v>
      </c>
      <c r="D50" s="260"/>
      <c r="E50" s="260"/>
      <c r="F50" s="260"/>
      <c r="G50" s="260"/>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284</v>
      </c>
      <c r="AH50" s="148"/>
      <c r="AI50" s="148"/>
      <c r="AJ50" s="148"/>
      <c r="AK50" s="148"/>
      <c r="AL50" s="148"/>
      <c r="AM50" s="148"/>
      <c r="AN50" s="148"/>
      <c r="AO50" s="148"/>
      <c r="AP50" s="148"/>
      <c r="AQ50" s="148"/>
      <c r="AR50" s="148"/>
      <c r="AS50" s="148"/>
      <c r="AT50" s="148"/>
      <c r="AU50" s="148"/>
      <c r="AV50" s="148"/>
      <c r="AW50" s="148"/>
      <c r="AX50" s="148"/>
      <c r="AY50" s="148"/>
      <c r="AZ50" s="148"/>
      <c r="BA50" s="179" t="str">
        <f>C50</f>
        <v>D+M obrubník ocelový - pásovina šířka 100 mm, tloušťka 6 mm, bez povrchové úpravy; atypický výrobek ohýbaný a následně svařovaný,kotvený po 50cm betonářskou ocelí délky 50cm</v>
      </c>
      <c r="BB50" s="148"/>
      <c r="BC50" s="148"/>
      <c r="BD50" s="148"/>
      <c r="BE50" s="148"/>
      <c r="BF50" s="148"/>
      <c r="BG50" s="148"/>
      <c r="BH50" s="148"/>
    </row>
    <row r="51" spans="1:60" outlineLevel="2" x14ac:dyDescent="0.2">
      <c r="A51" s="155"/>
      <c r="B51" s="156"/>
      <c r="C51" s="198" t="s">
        <v>1983</v>
      </c>
      <c r="D51" s="193"/>
      <c r="E51" s="194"/>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329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8" t="s">
        <v>1984</v>
      </c>
      <c r="D52" s="193"/>
      <c r="E52" s="194">
        <v>1025.7</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329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11</v>
      </c>
      <c r="B53" s="173" t="s">
        <v>1985</v>
      </c>
      <c r="C53" s="188" t="s">
        <v>1986</v>
      </c>
      <c r="D53" s="174" t="s">
        <v>1981</v>
      </c>
      <c r="E53" s="175">
        <v>1025.7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c r="S53" s="177" t="s">
        <v>297</v>
      </c>
      <c r="T53" s="178" t="s">
        <v>280</v>
      </c>
      <c r="U53" s="159">
        <v>0</v>
      </c>
      <c r="V53" s="159">
        <f>ROUND(E53*U53,2)</f>
        <v>0</v>
      </c>
      <c r="W53" s="159"/>
      <c r="X53" s="159" t="s">
        <v>499</v>
      </c>
      <c r="Y53" s="159" t="s">
        <v>281</v>
      </c>
      <c r="Z53" s="148"/>
      <c r="AA53" s="148"/>
      <c r="AB53" s="148"/>
      <c r="AC53" s="148"/>
      <c r="AD53" s="148"/>
      <c r="AE53" s="148"/>
      <c r="AF53" s="148"/>
      <c r="AG53" s="148" t="s">
        <v>1129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8" t="s">
        <v>1983</v>
      </c>
      <c r="D54" s="193"/>
      <c r="E54" s="194"/>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329</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98" t="s">
        <v>1984</v>
      </c>
      <c r="D55" s="193"/>
      <c r="E55" s="194">
        <v>1025.7</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329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12</v>
      </c>
      <c r="B56" s="173" t="s">
        <v>1987</v>
      </c>
      <c r="C56" s="188" t="s">
        <v>1988</v>
      </c>
      <c r="D56" s="174" t="s">
        <v>458</v>
      </c>
      <c r="E56" s="175">
        <v>193.56562</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c r="S56" s="177" t="s">
        <v>297</v>
      </c>
      <c r="T56" s="178" t="s">
        <v>280</v>
      </c>
      <c r="U56" s="159">
        <v>0</v>
      </c>
      <c r="V56" s="159">
        <f>ROUND(E56*U56,2)</f>
        <v>0</v>
      </c>
      <c r="W56" s="159"/>
      <c r="X56" s="159" t="s">
        <v>298</v>
      </c>
      <c r="Y56" s="159" t="s">
        <v>281</v>
      </c>
      <c r="Z56" s="148"/>
      <c r="AA56" s="148"/>
      <c r="AB56" s="148"/>
      <c r="AC56" s="148"/>
      <c r="AD56" s="148"/>
      <c r="AE56" s="148"/>
      <c r="AF56" s="148"/>
      <c r="AG56" s="148" t="s">
        <v>951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59" t="s">
        <v>1989</v>
      </c>
      <c r="D57" s="260"/>
      <c r="E57" s="260"/>
      <c r="F57" s="260"/>
      <c r="G57" s="260"/>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284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13</v>
      </c>
      <c r="B58" s="173" t="s">
        <v>1990</v>
      </c>
      <c r="C58" s="188" t="s">
        <v>1991</v>
      </c>
      <c r="D58" s="174" t="s">
        <v>458</v>
      </c>
      <c r="E58" s="175">
        <v>193.56562</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c r="S58" s="177" t="s">
        <v>297</v>
      </c>
      <c r="T58" s="178" t="s">
        <v>280</v>
      </c>
      <c r="U58" s="159">
        <v>0</v>
      </c>
      <c r="V58" s="159">
        <f>ROUND(E58*U58,2)</f>
        <v>0</v>
      </c>
      <c r="W58" s="159"/>
      <c r="X58" s="159" t="s">
        <v>298</v>
      </c>
      <c r="Y58" s="159" t="s">
        <v>281</v>
      </c>
      <c r="Z58" s="148"/>
      <c r="AA58" s="148"/>
      <c r="AB58" s="148"/>
      <c r="AC58" s="148"/>
      <c r="AD58" s="148"/>
      <c r="AE58" s="148"/>
      <c r="AF58" s="148"/>
      <c r="AG58" s="148" t="s">
        <v>951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9" t="s">
        <v>1992</v>
      </c>
      <c r="D59" s="260"/>
      <c r="E59" s="260"/>
      <c r="F59" s="260"/>
      <c r="G59" s="260"/>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284</v>
      </c>
      <c r="AH59" s="148"/>
      <c r="AI59" s="148"/>
      <c r="AJ59" s="148"/>
      <c r="AK59" s="148"/>
      <c r="AL59" s="148"/>
      <c r="AM59" s="148"/>
      <c r="AN59" s="148"/>
      <c r="AO59" s="148"/>
      <c r="AP59" s="148"/>
      <c r="AQ59" s="148"/>
      <c r="AR59" s="148"/>
      <c r="AS59" s="148"/>
      <c r="AT59" s="148"/>
      <c r="AU59" s="148"/>
      <c r="AV59" s="148"/>
      <c r="AW59" s="148"/>
      <c r="AX59" s="148"/>
      <c r="AY59" s="148"/>
      <c r="AZ59" s="148"/>
      <c r="BA59" s="179" t="str">
        <f>C59</f>
        <v>Přesun hmot pro sadovnické a krajinářské úpravy - ručně bez užití mechanizace vodorovná dopravní vzdálenost do 100 m</v>
      </c>
      <c r="BB59" s="148"/>
      <c r="BC59" s="148"/>
      <c r="BD59" s="148"/>
      <c r="BE59" s="148"/>
      <c r="BF59" s="148"/>
      <c r="BG59" s="148"/>
      <c r="BH59" s="148"/>
    </row>
    <row r="60" spans="1:60" x14ac:dyDescent="0.2">
      <c r="A60" s="165" t="s">
        <v>274</v>
      </c>
      <c r="B60" s="166" t="s">
        <v>169</v>
      </c>
      <c r="C60" s="187" t="s">
        <v>170</v>
      </c>
      <c r="D60" s="167"/>
      <c r="E60" s="168"/>
      <c r="F60" s="169"/>
      <c r="G60" s="169">
        <f>SUMIF(AG61:AG250,"&lt;&gt;NOR",G61:G250)</f>
        <v>0</v>
      </c>
      <c r="H60" s="169"/>
      <c r="I60" s="169">
        <f>SUM(I61:I250)</f>
        <v>0</v>
      </c>
      <c r="J60" s="169"/>
      <c r="K60" s="169">
        <f>SUM(K61:K250)</f>
        <v>0</v>
      </c>
      <c r="L60" s="169"/>
      <c r="M60" s="169">
        <f>SUM(M61:M250)</f>
        <v>0</v>
      </c>
      <c r="N60" s="168"/>
      <c r="O60" s="168">
        <f>SUM(O61:O250)</f>
        <v>1.650000000000001</v>
      </c>
      <c r="P60" s="168"/>
      <c r="Q60" s="168">
        <f>SUM(Q61:Q250)</f>
        <v>0</v>
      </c>
      <c r="R60" s="169"/>
      <c r="S60" s="169"/>
      <c r="T60" s="170"/>
      <c r="U60" s="164"/>
      <c r="V60" s="164">
        <f>SUM(V61:V250)</f>
        <v>0</v>
      </c>
      <c r="W60" s="164"/>
      <c r="X60" s="164"/>
      <c r="Y60" s="164"/>
      <c r="AG60" t="s">
        <v>275</v>
      </c>
    </row>
    <row r="61" spans="1:60" outlineLevel="1" x14ac:dyDescent="0.2">
      <c r="A61" s="172">
        <v>14</v>
      </c>
      <c r="B61" s="173" t="s">
        <v>1963</v>
      </c>
      <c r="C61" s="188" t="s">
        <v>1964</v>
      </c>
      <c r="D61" s="174" t="s">
        <v>374</v>
      </c>
      <c r="E61" s="175">
        <v>82.8</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c r="S61" s="177" t="s">
        <v>297</v>
      </c>
      <c r="T61" s="178" t="s">
        <v>280</v>
      </c>
      <c r="U61" s="159">
        <v>0</v>
      </c>
      <c r="V61" s="159">
        <f>ROUND(E61*U61,2)</f>
        <v>0</v>
      </c>
      <c r="W61" s="159"/>
      <c r="X61" s="159" t="s">
        <v>298</v>
      </c>
      <c r="Y61" s="159" t="s">
        <v>281</v>
      </c>
      <c r="Z61" s="148"/>
      <c r="AA61" s="148"/>
      <c r="AB61" s="148"/>
      <c r="AC61" s="148"/>
      <c r="AD61" s="148"/>
      <c r="AE61" s="148"/>
      <c r="AF61" s="148"/>
      <c r="AG61" s="148" t="s">
        <v>951</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59" t="s">
        <v>1965</v>
      </c>
      <c r="D62" s="260"/>
      <c r="E62" s="260"/>
      <c r="F62" s="260"/>
      <c r="G62" s="260"/>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284</v>
      </c>
      <c r="AH62" s="148"/>
      <c r="AI62" s="148"/>
      <c r="AJ62" s="148"/>
      <c r="AK62" s="148"/>
      <c r="AL62" s="148"/>
      <c r="AM62" s="148"/>
      <c r="AN62" s="148"/>
      <c r="AO62" s="148"/>
      <c r="AP62" s="148"/>
      <c r="AQ62" s="148"/>
      <c r="AR62" s="148"/>
      <c r="AS62" s="148"/>
      <c r="AT62" s="148"/>
      <c r="AU62" s="148"/>
      <c r="AV62" s="148"/>
      <c r="AW62" s="148"/>
      <c r="AX62" s="148"/>
      <c r="AY62" s="148"/>
      <c r="AZ62" s="148"/>
      <c r="BA62" s="179" t="str">
        <f>C62</f>
        <v>Rozprostření a urovnání ornice v rovině nebo ve svahu sklonu do 1:5 při souvislé ploše přes 500 m2, tl. vrstvy přes 150 do 200 mm</v>
      </c>
      <c r="BB62" s="148"/>
      <c r="BC62" s="148"/>
      <c r="BD62" s="148"/>
      <c r="BE62" s="148"/>
      <c r="BF62" s="148"/>
      <c r="BG62" s="148"/>
      <c r="BH62" s="148"/>
    </row>
    <row r="63" spans="1:60" outlineLevel="2" x14ac:dyDescent="0.2">
      <c r="A63" s="155"/>
      <c r="B63" s="156"/>
      <c r="C63" s="198" t="s">
        <v>1993</v>
      </c>
      <c r="D63" s="193"/>
      <c r="E63" s="194"/>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329</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8" t="s">
        <v>1994</v>
      </c>
      <c r="D64" s="193"/>
      <c r="E64" s="194">
        <v>82.8</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329</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15</v>
      </c>
      <c r="B65" s="173" t="s">
        <v>1995</v>
      </c>
      <c r="C65" s="188" t="s">
        <v>1996</v>
      </c>
      <c r="D65" s="174" t="s">
        <v>332</v>
      </c>
      <c r="E65" s="175">
        <v>8.5283999999999995</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c r="S65" s="177" t="s">
        <v>297</v>
      </c>
      <c r="T65" s="178" t="s">
        <v>280</v>
      </c>
      <c r="U65" s="159">
        <v>0</v>
      </c>
      <c r="V65" s="159">
        <f>ROUND(E65*U65,2)</f>
        <v>0</v>
      </c>
      <c r="W65" s="159"/>
      <c r="X65" s="159" t="s">
        <v>499</v>
      </c>
      <c r="Y65" s="159" t="s">
        <v>281</v>
      </c>
      <c r="Z65" s="148"/>
      <c r="AA65" s="148"/>
      <c r="AB65" s="148"/>
      <c r="AC65" s="148"/>
      <c r="AD65" s="148"/>
      <c r="AE65" s="148"/>
      <c r="AF65" s="148"/>
      <c r="AG65" s="148" t="s">
        <v>1129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9" t="s">
        <v>1996</v>
      </c>
      <c r="D66" s="260"/>
      <c r="E66" s="260"/>
      <c r="F66" s="260"/>
      <c r="G66" s="260"/>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284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8" t="s">
        <v>1997</v>
      </c>
      <c r="D67" s="193"/>
      <c r="E67" s="194"/>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329</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8" t="s">
        <v>1998</v>
      </c>
      <c r="D68" s="193"/>
      <c r="E68" s="194">
        <v>8.5299999999999994</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329</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16</v>
      </c>
      <c r="B69" s="173" t="s">
        <v>1999</v>
      </c>
      <c r="C69" s="188" t="s">
        <v>2000</v>
      </c>
      <c r="D69" s="174" t="s">
        <v>1011</v>
      </c>
      <c r="E69" s="175">
        <v>17.056799999999999</v>
      </c>
      <c r="F69" s="176"/>
      <c r="G69" s="177">
        <f>ROUND(E69*F69,2)</f>
        <v>0</v>
      </c>
      <c r="H69" s="176"/>
      <c r="I69" s="177">
        <f>ROUND(E69*H69,2)</f>
        <v>0</v>
      </c>
      <c r="J69" s="176"/>
      <c r="K69" s="177">
        <f>ROUND(E69*J69,2)</f>
        <v>0</v>
      </c>
      <c r="L69" s="177">
        <v>21</v>
      </c>
      <c r="M69" s="177">
        <f>G69*(1+L69/100)</f>
        <v>0</v>
      </c>
      <c r="N69" s="175">
        <v>1.5E-3</v>
      </c>
      <c r="O69" s="175">
        <f>ROUND(E69*N69,2)</f>
        <v>0.03</v>
      </c>
      <c r="P69" s="175">
        <v>0</v>
      </c>
      <c r="Q69" s="175">
        <f>ROUND(E69*P69,2)</f>
        <v>0</v>
      </c>
      <c r="R69" s="177"/>
      <c r="S69" s="177" t="s">
        <v>297</v>
      </c>
      <c r="T69" s="178" t="s">
        <v>280</v>
      </c>
      <c r="U69" s="159">
        <v>0</v>
      </c>
      <c r="V69" s="159">
        <f>ROUND(E69*U69,2)</f>
        <v>0</v>
      </c>
      <c r="W69" s="159"/>
      <c r="X69" s="159" t="s">
        <v>499</v>
      </c>
      <c r="Y69" s="159" t="s">
        <v>281</v>
      </c>
      <c r="Z69" s="148"/>
      <c r="AA69" s="148"/>
      <c r="AB69" s="148"/>
      <c r="AC69" s="148"/>
      <c r="AD69" s="148"/>
      <c r="AE69" s="148"/>
      <c r="AF69" s="148"/>
      <c r="AG69" s="148" t="s">
        <v>1129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9" t="s">
        <v>2000</v>
      </c>
      <c r="D70" s="260"/>
      <c r="E70" s="260"/>
      <c r="F70" s="260"/>
      <c r="G70" s="260"/>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284</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8" t="s">
        <v>2001</v>
      </c>
      <c r="D71" s="193"/>
      <c r="E71" s="194"/>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329</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8" t="s">
        <v>2002</v>
      </c>
      <c r="D72" s="193"/>
      <c r="E72" s="194">
        <v>17.059999999999999</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329</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17</v>
      </c>
      <c r="B73" s="173" t="s">
        <v>1973</v>
      </c>
      <c r="C73" s="188" t="s">
        <v>1974</v>
      </c>
      <c r="D73" s="174" t="s">
        <v>374</v>
      </c>
      <c r="E73" s="175">
        <v>82.8</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c r="S73" s="177" t="s">
        <v>297</v>
      </c>
      <c r="T73" s="178" t="s">
        <v>280</v>
      </c>
      <c r="U73" s="159">
        <v>0</v>
      </c>
      <c r="V73" s="159">
        <f>ROUND(E73*U73,2)</f>
        <v>0</v>
      </c>
      <c r="W73" s="159"/>
      <c r="X73" s="159" t="s">
        <v>298</v>
      </c>
      <c r="Y73" s="159" t="s">
        <v>281</v>
      </c>
      <c r="Z73" s="148"/>
      <c r="AA73" s="148"/>
      <c r="AB73" s="148"/>
      <c r="AC73" s="148"/>
      <c r="AD73" s="148"/>
      <c r="AE73" s="148"/>
      <c r="AF73" s="148"/>
      <c r="AG73" s="148" t="s">
        <v>951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59" t="s">
        <v>1975</v>
      </c>
      <c r="D74" s="260"/>
      <c r="E74" s="260"/>
      <c r="F74" s="260"/>
      <c r="G74" s="260"/>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284</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98" t="s">
        <v>1993</v>
      </c>
      <c r="D75" s="193"/>
      <c r="E75" s="194"/>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329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8" t="s">
        <v>1994</v>
      </c>
      <c r="D76" s="193"/>
      <c r="E76" s="194">
        <v>82.8</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329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18</v>
      </c>
      <c r="B77" s="173" t="s">
        <v>2003</v>
      </c>
      <c r="C77" s="188" t="s">
        <v>2004</v>
      </c>
      <c r="D77" s="174" t="s">
        <v>374</v>
      </c>
      <c r="E77" s="175">
        <v>82.8</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c r="S77" s="177" t="s">
        <v>297</v>
      </c>
      <c r="T77" s="178" t="s">
        <v>280</v>
      </c>
      <c r="U77" s="159">
        <v>0</v>
      </c>
      <c r="V77" s="159">
        <f>ROUND(E77*U77,2)</f>
        <v>0</v>
      </c>
      <c r="W77" s="159"/>
      <c r="X77" s="159" t="s">
        <v>298</v>
      </c>
      <c r="Y77" s="159" t="s">
        <v>281</v>
      </c>
      <c r="Z77" s="148"/>
      <c r="AA77" s="148"/>
      <c r="AB77" s="148"/>
      <c r="AC77" s="148"/>
      <c r="AD77" s="148"/>
      <c r="AE77" s="148"/>
      <c r="AF77" s="148"/>
      <c r="AG77" s="148" t="s">
        <v>951</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9" t="s">
        <v>2005</v>
      </c>
      <c r="D78" s="260"/>
      <c r="E78" s="260"/>
      <c r="F78" s="260"/>
      <c r="G78" s="260"/>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284</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61" t="s">
        <v>1949</v>
      </c>
      <c r="D79" s="262"/>
      <c r="E79" s="262"/>
      <c r="F79" s="262"/>
      <c r="G79" s="262"/>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284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61" t="s">
        <v>2006</v>
      </c>
      <c r="D80" s="262"/>
      <c r="E80" s="262"/>
      <c r="F80" s="262"/>
      <c r="G80" s="262"/>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284</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8" t="s">
        <v>1993</v>
      </c>
      <c r="D81" s="193"/>
      <c r="E81" s="194"/>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329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8" t="s">
        <v>1994</v>
      </c>
      <c r="D82" s="193"/>
      <c r="E82" s="194">
        <v>82.8</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329</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72">
        <v>19</v>
      </c>
      <c r="B83" s="173" t="s">
        <v>2007</v>
      </c>
      <c r="C83" s="188" t="s">
        <v>2008</v>
      </c>
      <c r="D83" s="174" t="s">
        <v>374</v>
      </c>
      <c r="E83" s="175">
        <v>82.8</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297</v>
      </c>
      <c r="T83" s="178" t="s">
        <v>280</v>
      </c>
      <c r="U83" s="159">
        <v>0</v>
      </c>
      <c r="V83" s="159">
        <f>ROUND(E83*U83,2)</f>
        <v>0</v>
      </c>
      <c r="W83" s="159"/>
      <c r="X83" s="159" t="s">
        <v>298</v>
      </c>
      <c r="Y83" s="159" t="s">
        <v>281</v>
      </c>
      <c r="Z83" s="148"/>
      <c r="AA83" s="148"/>
      <c r="AB83" s="148"/>
      <c r="AC83" s="148"/>
      <c r="AD83" s="148"/>
      <c r="AE83" s="148"/>
      <c r="AF83" s="148"/>
      <c r="AG83" s="148" t="s">
        <v>951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2" x14ac:dyDescent="0.2">
      <c r="A84" s="155"/>
      <c r="B84" s="156"/>
      <c r="C84" s="259" t="s">
        <v>2009</v>
      </c>
      <c r="D84" s="260"/>
      <c r="E84" s="260"/>
      <c r="F84" s="260"/>
      <c r="G84" s="260"/>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284</v>
      </c>
      <c r="AH84" s="148"/>
      <c r="AI84" s="148"/>
      <c r="AJ84" s="148"/>
      <c r="AK84" s="148"/>
      <c r="AL84" s="148"/>
      <c r="AM84" s="148"/>
      <c r="AN84" s="148"/>
      <c r="AO84" s="148"/>
      <c r="AP84" s="148"/>
      <c r="AQ84" s="148"/>
      <c r="AR84" s="148"/>
      <c r="AS84" s="148"/>
      <c r="AT84" s="148"/>
      <c r="AU84" s="148"/>
      <c r="AV84" s="148"/>
      <c r="AW84" s="148"/>
      <c r="AX84" s="148"/>
      <c r="AY84" s="148"/>
      <c r="AZ84" s="148"/>
      <c r="BA84" s="179" t="str">
        <f>C84</f>
        <v>Chemické odplevelení půdy před založením kultury, trávníku nebo zpevněných ploch  o výměře jednotlivě přes 20 m2 v rovině nebo na svahu do 1:5 postřikem na široko</v>
      </c>
      <c r="BB84" s="148"/>
      <c r="BC84" s="148"/>
      <c r="BD84" s="148"/>
      <c r="BE84" s="148"/>
      <c r="BF84" s="148"/>
      <c r="BG84" s="148"/>
      <c r="BH84" s="148"/>
    </row>
    <row r="85" spans="1:60" outlineLevel="2" x14ac:dyDescent="0.2">
      <c r="A85" s="155"/>
      <c r="B85" s="156"/>
      <c r="C85" s="198" t="s">
        <v>1993</v>
      </c>
      <c r="D85" s="193"/>
      <c r="E85" s="194"/>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329</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8" t="s">
        <v>1994</v>
      </c>
      <c r="D86" s="193"/>
      <c r="E86" s="194">
        <v>82.8</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329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20</v>
      </c>
      <c r="B87" s="173" t="s">
        <v>2010</v>
      </c>
      <c r="C87" s="188" t="s">
        <v>2011</v>
      </c>
      <c r="D87" s="174" t="s">
        <v>2012</v>
      </c>
      <c r="E87" s="175">
        <v>0.25585000000000002</v>
      </c>
      <c r="F87" s="176"/>
      <c r="G87" s="177">
        <f>ROUND(E87*F87,2)</f>
        <v>0</v>
      </c>
      <c r="H87" s="176"/>
      <c r="I87" s="177">
        <f>ROUND(E87*H87,2)</f>
        <v>0</v>
      </c>
      <c r="J87" s="176"/>
      <c r="K87" s="177">
        <f>ROUND(E87*J87,2)</f>
        <v>0</v>
      </c>
      <c r="L87" s="177">
        <v>21</v>
      </c>
      <c r="M87" s="177">
        <f>G87*(1+L87/100)</f>
        <v>0</v>
      </c>
      <c r="N87" s="175">
        <v>1E-3</v>
      </c>
      <c r="O87" s="175">
        <f>ROUND(E87*N87,2)</f>
        <v>0</v>
      </c>
      <c r="P87" s="175">
        <v>0</v>
      </c>
      <c r="Q87" s="175">
        <f>ROUND(E87*P87,2)</f>
        <v>0</v>
      </c>
      <c r="R87" s="177"/>
      <c r="S87" s="177" t="s">
        <v>297</v>
      </c>
      <c r="T87" s="178" t="s">
        <v>280</v>
      </c>
      <c r="U87" s="159">
        <v>0</v>
      </c>
      <c r="V87" s="159">
        <f>ROUND(E87*U87,2)</f>
        <v>0</v>
      </c>
      <c r="W87" s="159"/>
      <c r="X87" s="159" t="s">
        <v>499</v>
      </c>
      <c r="Y87" s="159" t="s">
        <v>281</v>
      </c>
      <c r="Z87" s="148"/>
      <c r="AA87" s="148"/>
      <c r="AB87" s="148"/>
      <c r="AC87" s="148"/>
      <c r="AD87" s="148"/>
      <c r="AE87" s="148"/>
      <c r="AF87" s="148"/>
      <c r="AG87" s="148" t="s">
        <v>1129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98" t="s">
        <v>2013</v>
      </c>
      <c r="D88" s="193"/>
      <c r="E88" s="194"/>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329</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8" t="s">
        <v>2014</v>
      </c>
      <c r="D89" s="193"/>
      <c r="E89" s="194">
        <v>0.26</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329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21</v>
      </c>
      <c r="B90" s="173" t="s">
        <v>2015</v>
      </c>
      <c r="C90" s="188" t="s">
        <v>2016</v>
      </c>
      <c r="D90" s="174" t="s">
        <v>445</v>
      </c>
      <c r="E90" s="175">
        <v>624</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c r="S90" s="177" t="s">
        <v>297</v>
      </c>
      <c r="T90" s="178" t="s">
        <v>280</v>
      </c>
      <c r="U90" s="159">
        <v>0</v>
      </c>
      <c r="V90" s="159">
        <f>ROUND(E90*U90,2)</f>
        <v>0</v>
      </c>
      <c r="W90" s="159"/>
      <c r="X90" s="159" t="s">
        <v>298</v>
      </c>
      <c r="Y90" s="159" t="s">
        <v>281</v>
      </c>
      <c r="Z90" s="148"/>
      <c r="AA90" s="148"/>
      <c r="AB90" s="148"/>
      <c r="AC90" s="148"/>
      <c r="AD90" s="148"/>
      <c r="AE90" s="148"/>
      <c r="AF90" s="148"/>
      <c r="AG90" s="148" t="s">
        <v>951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2" x14ac:dyDescent="0.2">
      <c r="A91" s="155"/>
      <c r="B91" s="156"/>
      <c r="C91" s="259" t="s">
        <v>2017</v>
      </c>
      <c r="D91" s="260"/>
      <c r="E91" s="260"/>
      <c r="F91" s="260"/>
      <c r="G91" s="260"/>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284</v>
      </c>
      <c r="AH91" s="148"/>
      <c r="AI91" s="148"/>
      <c r="AJ91" s="148"/>
      <c r="AK91" s="148"/>
      <c r="AL91" s="148"/>
      <c r="AM91" s="148"/>
      <c r="AN91" s="148"/>
      <c r="AO91" s="148"/>
      <c r="AP91" s="148"/>
      <c r="AQ91" s="148"/>
      <c r="AR91" s="148"/>
      <c r="AS91" s="148"/>
      <c r="AT91" s="148"/>
      <c r="AU91" s="148"/>
      <c r="AV91" s="148"/>
      <c r="AW91" s="148"/>
      <c r="AX91" s="148"/>
      <c r="AY91" s="148"/>
      <c r="AZ91" s="148"/>
      <c r="BA91" s="179" t="str">
        <f>C91</f>
        <v>Hloubení jamek pro vysazování rostlin v zemině tř.1 až 4 bez výměny půdy  v rovině nebo na svahu do 1:5, objemu přes 0,002 do 0,005 m3</v>
      </c>
      <c r="BB91" s="148"/>
      <c r="BC91" s="148"/>
      <c r="BD91" s="148"/>
      <c r="BE91" s="148"/>
      <c r="BF91" s="148"/>
      <c r="BG91" s="148"/>
      <c r="BH91" s="148"/>
    </row>
    <row r="92" spans="1:60" outlineLevel="2" x14ac:dyDescent="0.2">
      <c r="A92" s="155"/>
      <c r="B92" s="156"/>
      <c r="C92" s="198" t="s">
        <v>2018</v>
      </c>
      <c r="D92" s="193"/>
      <c r="E92" s="194"/>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329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8" t="s">
        <v>2019</v>
      </c>
      <c r="D93" s="193"/>
      <c r="E93" s="194">
        <v>624</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329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22</v>
      </c>
      <c r="B94" s="173" t="s">
        <v>2020</v>
      </c>
      <c r="C94" s="188" t="s">
        <v>2021</v>
      </c>
      <c r="D94" s="174" t="s">
        <v>445</v>
      </c>
      <c r="E94" s="175">
        <v>624</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c r="S94" s="177" t="s">
        <v>297</v>
      </c>
      <c r="T94" s="178" t="s">
        <v>280</v>
      </c>
      <c r="U94" s="159">
        <v>0</v>
      </c>
      <c r="V94" s="159">
        <f>ROUND(E94*U94,2)</f>
        <v>0</v>
      </c>
      <c r="W94" s="159"/>
      <c r="X94" s="159" t="s">
        <v>298</v>
      </c>
      <c r="Y94" s="159" t="s">
        <v>281</v>
      </c>
      <c r="Z94" s="148"/>
      <c r="AA94" s="148"/>
      <c r="AB94" s="148"/>
      <c r="AC94" s="148"/>
      <c r="AD94" s="148"/>
      <c r="AE94" s="148"/>
      <c r="AF94" s="148"/>
      <c r="AG94" s="148" t="s">
        <v>951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59" t="s">
        <v>2022</v>
      </c>
      <c r="D95" s="260"/>
      <c r="E95" s="260"/>
      <c r="F95" s="260"/>
      <c r="G95" s="260"/>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284</v>
      </c>
      <c r="AH95" s="148"/>
      <c r="AI95" s="148"/>
      <c r="AJ95" s="148"/>
      <c r="AK95" s="148"/>
      <c r="AL95" s="148"/>
      <c r="AM95" s="148"/>
      <c r="AN95" s="148"/>
      <c r="AO95" s="148"/>
      <c r="AP95" s="148"/>
      <c r="AQ95" s="148"/>
      <c r="AR95" s="148"/>
      <c r="AS95" s="148"/>
      <c r="AT95" s="148"/>
      <c r="AU95" s="148"/>
      <c r="AV95" s="148"/>
      <c r="AW95" s="148"/>
      <c r="AX95" s="148"/>
      <c r="AY95" s="148"/>
      <c r="AZ95" s="148"/>
      <c r="BA95" s="179" t="str">
        <f>C95</f>
        <v>Výsadba dřeviny s balem do předem vyhloubené jamky se zalitím v rovině nebo na svahu do 1:5, při průměru balu přes 100 do 200 mm</v>
      </c>
      <c r="BB95" s="148"/>
      <c r="BC95" s="148"/>
      <c r="BD95" s="148"/>
      <c r="BE95" s="148"/>
      <c r="BF95" s="148"/>
      <c r="BG95" s="148"/>
      <c r="BH95" s="148"/>
    </row>
    <row r="96" spans="1:60" outlineLevel="2" x14ac:dyDescent="0.2">
      <c r="A96" s="155"/>
      <c r="B96" s="156"/>
      <c r="C96" s="198" t="s">
        <v>2018</v>
      </c>
      <c r="D96" s="193"/>
      <c r="E96" s="194"/>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329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8" t="s">
        <v>2019</v>
      </c>
      <c r="D97" s="193"/>
      <c r="E97" s="194">
        <v>624</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329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23</v>
      </c>
      <c r="B98" s="173" t="s">
        <v>2023</v>
      </c>
      <c r="C98" s="188" t="s">
        <v>2024</v>
      </c>
      <c r="D98" s="174" t="s">
        <v>482</v>
      </c>
      <c r="E98" s="175">
        <v>12</v>
      </c>
      <c r="F98" s="176"/>
      <c r="G98" s="177">
        <f>ROUND(E98*F98,2)</f>
        <v>0</v>
      </c>
      <c r="H98" s="176"/>
      <c r="I98" s="177">
        <f>ROUND(E98*H98,2)</f>
        <v>0</v>
      </c>
      <c r="J98" s="176"/>
      <c r="K98" s="177">
        <f>ROUND(E98*J98,2)</f>
        <v>0</v>
      </c>
      <c r="L98" s="177">
        <v>21</v>
      </c>
      <c r="M98" s="177">
        <f>G98*(1+L98/100)</f>
        <v>0</v>
      </c>
      <c r="N98" s="175">
        <v>2.5000000000000001E-3</v>
      </c>
      <c r="O98" s="175">
        <f>ROUND(E98*N98,2)</f>
        <v>0.03</v>
      </c>
      <c r="P98" s="175">
        <v>0</v>
      </c>
      <c r="Q98" s="175">
        <f>ROUND(E98*P98,2)</f>
        <v>0</v>
      </c>
      <c r="R98" s="177"/>
      <c r="S98" s="177" t="s">
        <v>297</v>
      </c>
      <c r="T98" s="178" t="s">
        <v>280</v>
      </c>
      <c r="U98" s="159">
        <v>0</v>
      </c>
      <c r="V98" s="159">
        <f>ROUND(E98*U98,2)</f>
        <v>0</v>
      </c>
      <c r="W98" s="159"/>
      <c r="X98" s="159" t="s">
        <v>499</v>
      </c>
      <c r="Y98" s="159" t="s">
        <v>281</v>
      </c>
      <c r="Z98" s="148"/>
      <c r="AA98" s="148"/>
      <c r="AB98" s="148"/>
      <c r="AC98" s="148"/>
      <c r="AD98" s="148"/>
      <c r="AE98" s="148"/>
      <c r="AF98" s="148"/>
      <c r="AG98" s="148" t="s">
        <v>1129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9" t="s">
        <v>2025</v>
      </c>
      <c r="D99" s="260"/>
      <c r="E99" s="260"/>
      <c r="F99" s="260"/>
      <c r="G99" s="260"/>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284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24</v>
      </c>
      <c r="B100" s="173" t="s">
        <v>2026</v>
      </c>
      <c r="C100" s="188" t="s">
        <v>2027</v>
      </c>
      <c r="D100" s="174" t="s">
        <v>482</v>
      </c>
      <c r="E100" s="175">
        <v>10</v>
      </c>
      <c r="F100" s="176"/>
      <c r="G100" s="177">
        <f>ROUND(E100*F100,2)</f>
        <v>0</v>
      </c>
      <c r="H100" s="176"/>
      <c r="I100" s="177">
        <f>ROUND(E100*H100,2)</f>
        <v>0</v>
      </c>
      <c r="J100" s="176"/>
      <c r="K100" s="177">
        <f>ROUND(E100*J100,2)</f>
        <v>0</v>
      </c>
      <c r="L100" s="177">
        <v>21</v>
      </c>
      <c r="M100" s="177">
        <f>G100*(1+L100/100)</f>
        <v>0</v>
      </c>
      <c r="N100" s="175">
        <v>2.5000000000000001E-3</v>
      </c>
      <c r="O100" s="175">
        <f>ROUND(E100*N100,2)</f>
        <v>0.03</v>
      </c>
      <c r="P100" s="175">
        <v>0</v>
      </c>
      <c r="Q100" s="175">
        <f>ROUND(E100*P100,2)</f>
        <v>0</v>
      </c>
      <c r="R100" s="177"/>
      <c r="S100" s="177" t="s">
        <v>297</v>
      </c>
      <c r="T100" s="178" t="s">
        <v>280</v>
      </c>
      <c r="U100" s="159">
        <v>0</v>
      </c>
      <c r="V100" s="159">
        <f>ROUND(E100*U100,2)</f>
        <v>0</v>
      </c>
      <c r="W100" s="159"/>
      <c r="X100" s="159" t="s">
        <v>499</v>
      </c>
      <c r="Y100" s="159" t="s">
        <v>281</v>
      </c>
      <c r="Z100" s="148"/>
      <c r="AA100" s="148"/>
      <c r="AB100" s="148"/>
      <c r="AC100" s="148"/>
      <c r="AD100" s="148"/>
      <c r="AE100" s="148"/>
      <c r="AF100" s="148"/>
      <c r="AG100" s="148" t="s">
        <v>1129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9" t="s">
        <v>2027</v>
      </c>
      <c r="D101" s="260"/>
      <c r="E101" s="260"/>
      <c r="F101" s="260"/>
      <c r="G101" s="260"/>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284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25</v>
      </c>
      <c r="B102" s="173" t="s">
        <v>2028</v>
      </c>
      <c r="C102" s="188" t="s">
        <v>2029</v>
      </c>
      <c r="D102" s="174" t="s">
        <v>482</v>
      </c>
      <c r="E102" s="175">
        <v>10</v>
      </c>
      <c r="F102" s="176"/>
      <c r="G102" s="177">
        <f>ROUND(E102*F102,2)</f>
        <v>0</v>
      </c>
      <c r="H102" s="176"/>
      <c r="I102" s="177">
        <f>ROUND(E102*H102,2)</f>
        <v>0</v>
      </c>
      <c r="J102" s="176"/>
      <c r="K102" s="177">
        <f>ROUND(E102*J102,2)</f>
        <v>0</v>
      </c>
      <c r="L102" s="177">
        <v>21</v>
      </c>
      <c r="M102" s="177">
        <f>G102*(1+L102/100)</f>
        <v>0</v>
      </c>
      <c r="N102" s="175">
        <v>2.5000000000000001E-3</v>
      </c>
      <c r="O102" s="175">
        <f>ROUND(E102*N102,2)</f>
        <v>0.03</v>
      </c>
      <c r="P102" s="175">
        <v>0</v>
      </c>
      <c r="Q102" s="175">
        <f>ROUND(E102*P102,2)</f>
        <v>0</v>
      </c>
      <c r="R102" s="177"/>
      <c r="S102" s="177" t="s">
        <v>297</v>
      </c>
      <c r="T102" s="178" t="s">
        <v>280</v>
      </c>
      <c r="U102" s="159">
        <v>0</v>
      </c>
      <c r="V102" s="159">
        <f>ROUND(E102*U102,2)</f>
        <v>0</v>
      </c>
      <c r="W102" s="159"/>
      <c r="X102" s="159" t="s">
        <v>499</v>
      </c>
      <c r="Y102" s="159" t="s">
        <v>281</v>
      </c>
      <c r="Z102" s="148"/>
      <c r="AA102" s="148"/>
      <c r="AB102" s="148"/>
      <c r="AC102" s="148"/>
      <c r="AD102" s="148"/>
      <c r="AE102" s="148"/>
      <c r="AF102" s="148"/>
      <c r="AG102" s="148" t="s">
        <v>1129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59" t="s">
        <v>2029</v>
      </c>
      <c r="D103" s="260"/>
      <c r="E103" s="260"/>
      <c r="F103" s="260"/>
      <c r="G103" s="260"/>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284</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2">
        <v>26</v>
      </c>
      <c r="B104" s="173" t="s">
        <v>2030</v>
      </c>
      <c r="C104" s="188" t="s">
        <v>2031</v>
      </c>
      <c r="D104" s="174" t="s">
        <v>482</v>
      </c>
      <c r="E104" s="175">
        <v>10</v>
      </c>
      <c r="F104" s="176"/>
      <c r="G104" s="177">
        <f>ROUND(E104*F104,2)</f>
        <v>0</v>
      </c>
      <c r="H104" s="176"/>
      <c r="I104" s="177">
        <f>ROUND(E104*H104,2)</f>
        <v>0</v>
      </c>
      <c r="J104" s="176"/>
      <c r="K104" s="177">
        <f>ROUND(E104*J104,2)</f>
        <v>0</v>
      </c>
      <c r="L104" s="177">
        <v>21</v>
      </c>
      <c r="M104" s="177">
        <f>G104*(1+L104/100)</f>
        <v>0</v>
      </c>
      <c r="N104" s="175">
        <v>2.5000000000000001E-3</v>
      </c>
      <c r="O104" s="175">
        <f>ROUND(E104*N104,2)</f>
        <v>0.03</v>
      </c>
      <c r="P104" s="175">
        <v>0</v>
      </c>
      <c r="Q104" s="175">
        <f>ROUND(E104*P104,2)</f>
        <v>0</v>
      </c>
      <c r="R104" s="177"/>
      <c r="S104" s="177" t="s">
        <v>297</v>
      </c>
      <c r="T104" s="178" t="s">
        <v>280</v>
      </c>
      <c r="U104" s="159">
        <v>0</v>
      </c>
      <c r="V104" s="159">
        <f>ROUND(E104*U104,2)</f>
        <v>0</v>
      </c>
      <c r="W104" s="159"/>
      <c r="X104" s="159" t="s">
        <v>499</v>
      </c>
      <c r="Y104" s="159" t="s">
        <v>281</v>
      </c>
      <c r="Z104" s="148"/>
      <c r="AA104" s="148"/>
      <c r="AB104" s="148"/>
      <c r="AC104" s="148"/>
      <c r="AD104" s="148"/>
      <c r="AE104" s="148"/>
      <c r="AF104" s="148"/>
      <c r="AG104" s="148" t="s">
        <v>1129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59" t="s">
        <v>2031</v>
      </c>
      <c r="D105" s="260"/>
      <c r="E105" s="260"/>
      <c r="F105" s="260"/>
      <c r="G105" s="260"/>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284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27</v>
      </c>
      <c r="B106" s="173" t="s">
        <v>2032</v>
      </c>
      <c r="C106" s="188" t="s">
        <v>2033</v>
      </c>
      <c r="D106" s="174" t="s">
        <v>482</v>
      </c>
      <c r="E106" s="175">
        <v>10</v>
      </c>
      <c r="F106" s="176"/>
      <c r="G106" s="177">
        <f>ROUND(E106*F106,2)</f>
        <v>0</v>
      </c>
      <c r="H106" s="176"/>
      <c r="I106" s="177">
        <f>ROUND(E106*H106,2)</f>
        <v>0</v>
      </c>
      <c r="J106" s="176"/>
      <c r="K106" s="177">
        <f>ROUND(E106*J106,2)</f>
        <v>0</v>
      </c>
      <c r="L106" s="177">
        <v>21</v>
      </c>
      <c r="M106" s="177">
        <f>G106*(1+L106/100)</f>
        <v>0</v>
      </c>
      <c r="N106" s="175">
        <v>2.5000000000000001E-3</v>
      </c>
      <c r="O106" s="175">
        <f>ROUND(E106*N106,2)</f>
        <v>0.03</v>
      </c>
      <c r="P106" s="175">
        <v>0</v>
      </c>
      <c r="Q106" s="175">
        <f>ROUND(E106*P106,2)</f>
        <v>0</v>
      </c>
      <c r="R106" s="177"/>
      <c r="S106" s="177" t="s">
        <v>297</v>
      </c>
      <c r="T106" s="178" t="s">
        <v>280</v>
      </c>
      <c r="U106" s="159">
        <v>0</v>
      </c>
      <c r="V106" s="159">
        <f>ROUND(E106*U106,2)</f>
        <v>0</v>
      </c>
      <c r="W106" s="159"/>
      <c r="X106" s="159" t="s">
        <v>499</v>
      </c>
      <c r="Y106" s="159" t="s">
        <v>281</v>
      </c>
      <c r="Z106" s="148"/>
      <c r="AA106" s="148"/>
      <c r="AB106" s="148"/>
      <c r="AC106" s="148"/>
      <c r="AD106" s="148"/>
      <c r="AE106" s="148"/>
      <c r="AF106" s="148"/>
      <c r="AG106" s="148" t="s">
        <v>1129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9" t="s">
        <v>2033</v>
      </c>
      <c r="D107" s="260"/>
      <c r="E107" s="260"/>
      <c r="F107" s="260"/>
      <c r="G107" s="260"/>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284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28</v>
      </c>
      <c r="B108" s="173" t="s">
        <v>2034</v>
      </c>
      <c r="C108" s="188" t="s">
        <v>2035</v>
      </c>
      <c r="D108" s="174" t="s">
        <v>482</v>
      </c>
      <c r="E108" s="175">
        <v>12</v>
      </c>
      <c r="F108" s="176"/>
      <c r="G108" s="177">
        <f>ROUND(E108*F108,2)</f>
        <v>0</v>
      </c>
      <c r="H108" s="176"/>
      <c r="I108" s="177">
        <f>ROUND(E108*H108,2)</f>
        <v>0</v>
      </c>
      <c r="J108" s="176"/>
      <c r="K108" s="177">
        <f>ROUND(E108*J108,2)</f>
        <v>0</v>
      </c>
      <c r="L108" s="177">
        <v>21</v>
      </c>
      <c r="M108" s="177">
        <f>G108*(1+L108/100)</f>
        <v>0</v>
      </c>
      <c r="N108" s="175">
        <v>2.5000000000000001E-3</v>
      </c>
      <c r="O108" s="175">
        <f>ROUND(E108*N108,2)</f>
        <v>0.03</v>
      </c>
      <c r="P108" s="175">
        <v>0</v>
      </c>
      <c r="Q108" s="175">
        <f>ROUND(E108*P108,2)</f>
        <v>0</v>
      </c>
      <c r="R108" s="177"/>
      <c r="S108" s="177" t="s">
        <v>297</v>
      </c>
      <c r="T108" s="178" t="s">
        <v>280</v>
      </c>
      <c r="U108" s="159">
        <v>0</v>
      </c>
      <c r="V108" s="159">
        <f>ROUND(E108*U108,2)</f>
        <v>0</v>
      </c>
      <c r="W108" s="159"/>
      <c r="X108" s="159" t="s">
        <v>499</v>
      </c>
      <c r="Y108" s="159" t="s">
        <v>281</v>
      </c>
      <c r="Z108" s="148"/>
      <c r="AA108" s="148"/>
      <c r="AB108" s="148"/>
      <c r="AC108" s="148"/>
      <c r="AD108" s="148"/>
      <c r="AE108" s="148"/>
      <c r="AF108" s="148"/>
      <c r="AG108" s="148" t="s">
        <v>1129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59" t="s">
        <v>2035</v>
      </c>
      <c r="D109" s="260"/>
      <c r="E109" s="260"/>
      <c r="F109" s="260"/>
      <c r="G109" s="260"/>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284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29</v>
      </c>
      <c r="B110" s="173" t="s">
        <v>2036</v>
      </c>
      <c r="C110" s="188" t="s">
        <v>2037</v>
      </c>
      <c r="D110" s="174" t="s">
        <v>482</v>
      </c>
      <c r="E110" s="175">
        <v>8</v>
      </c>
      <c r="F110" s="176"/>
      <c r="G110" s="177">
        <f>ROUND(E110*F110,2)</f>
        <v>0</v>
      </c>
      <c r="H110" s="176"/>
      <c r="I110" s="177">
        <f>ROUND(E110*H110,2)</f>
        <v>0</v>
      </c>
      <c r="J110" s="176"/>
      <c r="K110" s="177">
        <f>ROUND(E110*J110,2)</f>
        <v>0</v>
      </c>
      <c r="L110" s="177">
        <v>21</v>
      </c>
      <c r="M110" s="177">
        <f>G110*(1+L110/100)</f>
        <v>0</v>
      </c>
      <c r="N110" s="175">
        <v>2.5000000000000001E-3</v>
      </c>
      <c r="O110" s="175">
        <f>ROUND(E110*N110,2)</f>
        <v>0.02</v>
      </c>
      <c r="P110" s="175">
        <v>0</v>
      </c>
      <c r="Q110" s="175">
        <f>ROUND(E110*P110,2)</f>
        <v>0</v>
      </c>
      <c r="R110" s="177"/>
      <c r="S110" s="177" t="s">
        <v>297</v>
      </c>
      <c r="T110" s="178" t="s">
        <v>280</v>
      </c>
      <c r="U110" s="159">
        <v>0</v>
      </c>
      <c r="V110" s="159">
        <f>ROUND(E110*U110,2)</f>
        <v>0</v>
      </c>
      <c r="W110" s="159"/>
      <c r="X110" s="159" t="s">
        <v>499</v>
      </c>
      <c r="Y110" s="159" t="s">
        <v>281</v>
      </c>
      <c r="Z110" s="148"/>
      <c r="AA110" s="148"/>
      <c r="AB110" s="148"/>
      <c r="AC110" s="148"/>
      <c r="AD110" s="148"/>
      <c r="AE110" s="148"/>
      <c r="AF110" s="148"/>
      <c r="AG110" s="148" t="s">
        <v>1129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59" t="s">
        <v>2037</v>
      </c>
      <c r="D111" s="260"/>
      <c r="E111" s="260"/>
      <c r="F111" s="260"/>
      <c r="G111" s="260"/>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284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30</v>
      </c>
      <c r="B112" s="173" t="s">
        <v>2038</v>
      </c>
      <c r="C112" s="188" t="s">
        <v>2039</v>
      </c>
      <c r="D112" s="174" t="s">
        <v>482</v>
      </c>
      <c r="E112" s="175">
        <v>8</v>
      </c>
      <c r="F112" s="176"/>
      <c r="G112" s="177">
        <f>ROUND(E112*F112,2)</f>
        <v>0</v>
      </c>
      <c r="H112" s="176"/>
      <c r="I112" s="177">
        <f>ROUND(E112*H112,2)</f>
        <v>0</v>
      </c>
      <c r="J112" s="176"/>
      <c r="K112" s="177">
        <f>ROUND(E112*J112,2)</f>
        <v>0</v>
      </c>
      <c r="L112" s="177">
        <v>21</v>
      </c>
      <c r="M112" s="177">
        <f>G112*(1+L112/100)</f>
        <v>0</v>
      </c>
      <c r="N112" s="175">
        <v>2.5000000000000001E-3</v>
      </c>
      <c r="O112" s="175">
        <f>ROUND(E112*N112,2)</f>
        <v>0.02</v>
      </c>
      <c r="P112" s="175">
        <v>0</v>
      </c>
      <c r="Q112" s="175">
        <f>ROUND(E112*P112,2)</f>
        <v>0</v>
      </c>
      <c r="R112" s="177"/>
      <c r="S112" s="177" t="s">
        <v>297</v>
      </c>
      <c r="T112" s="178" t="s">
        <v>280</v>
      </c>
      <c r="U112" s="159">
        <v>0</v>
      </c>
      <c r="V112" s="159">
        <f>ROUND(E112*U112,2)</f>
        <v>0</v>
      </c>
      <c r="W112" s="159"/>
      <c r="X112" s="159" t="s">
        <v>499</v>
      </c>
      <c r="Y112" s="159" t="s">
        <v>281</v>
      </c>
      <c r="Z112" s="148"/>
      <c r="AA112" s="148"/>
      <c r="AB112" s="148"/>
      <c r="AC112" s="148"/>
      <c r="AD112" s="148"/>
      <c r="AE112" s="148"/>
      <c r="AF112" s="148"/>
      <c r="AG112" s="148" t="s">
        <v>1129</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59" t="s">
        <v>2039</v>
      </c>
      <c r="D113" s="260"/>
      <c r="E113" s="260"/>
      <c r="F113" s="260"/>
      <c r="G113" s="260"/>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284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31</v>
      </c>
      <c r="B114" s="173" t="s">
        <v>2040</v>
      </c>
      <c r="C114" s="188" t="s">
        <v>2041</v>
      </c>
      <c r="D114" s="174" t="s">
        <v>482</v>
      </c>
      <c r="E114" s="175">
        <v>14</v>
      </c>
      <c r="F114" s="176"/>
      <c r="G114" s="177">
        <f>ROUND(E114*F114,2)</f>
        <v>0</v>
      </c>
      <c r="H114" s="176"/>
      <c r="I114" s="177">
        <f>ROUND(E114*H114,2)</f>
        <v>0</v>
      </c>
      <c r="J114" s="176"/>
      <c r="K114" s="177">
        <f>ROUND(E114*J114,2)</f>
        <v>0</v>
      </c>
      <c r="L114" s="177">
        <v>21</v>
      </c>
      <c r="M114" s="177">
        <f>G114*(1+L114/100)</f>
        <v>0</v>
      </c>
      <c r="N114" s="175">
        <v>2.5000000000000001E-3</v>
      </c>
      <c r="O114" s="175">
        <f>ROUND(E114*N114,2)</f>
        <v>0.04</v>
      </c>
      <c r="P114" s="175">
        <v>0</v>
      </c>
      <c r="Q114" s="175">
        <f>ROUND(E114*P114,2)</f>
        <v>0</v>
      </c>
      <c r="R114" s="177"/>
      <c r="S114" s="177" t="s">
        <v>297</v>
      </c>
      <c r="T114" s="178" t="s">
        <v>280</v>
      </c>
      <c r="U114" s="159">
        <v>0</v>
      </c>
      <c r="V114" s="159">
        <f>ROUND(E114*U114,2)</f>
        <v>0</v>
      </c>
      <c r="W114" s="159"/>
      <c r="X114" s="159" t="s">
        <v>499</v>
      </c>
      <c r="Y114" s="159" t="s">
        <v>281</v>
      </c>
      <c r="Z114" s="148"/>
      <c r="AA114" s="148"/>
      <c r="AB114" s="148"/>
      <c r="AC114" s="148"/>
      <c r="AD114" s="148"/>
      <c r="AE114" s="148"/>
      <c r="AF114" s="148"/>
      <c r="AG114" s="148" t="s">
        <v>1129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9" t="s">
        <v>2041</v>
      </c>
      <c r="D115" s="260"/>
      <c r="E115" s="260"/>
      <c r="F115" s="260"/>
      <c r="G115" s="260"/>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284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32</v>
      </c>
      <c r="B116" s="173" t="s">
        <v>2042</v>
      </c>
      <c r="C116" s="188" t="s">
        <v>2043</v>
      </c>
      <c r="D116" s="174" t="s">
        <v>482</v>
      </c>
      <c r="E116" s="175">
        <v>6</v>
      </c>
      <c r="F116" s="176"/>
      <c r="G116" s="177">
        <f>ROUND(E116*F116,2)</f>
        <v>0</v>
      </c>
      <c r="H116" s="176"/>
      <c r="I116" s="177">
        <f>ROUND(E116*H116,2)</f>
        <v>0</v>
      </c>
      <c r="J116" s="176"/>
      <c r="K116" s="177">
        <f>ROUND(E116*J116,2)</f>
        <v>0</v>
      </c>
      <c r="L116" s="177">
        <v>21</v>
      </c>
      <c r="M116" s="177">
        <f>G116*(1+L116/100)</f>
        <v>0</v>
      </c>
      <c r="N116" s="175">
        <v>2.5000000000000001E-3</v>
      </c>
      <c r="O116" s="175">
        <f>ROUND(E116*N116,2)</f>
        <v>0.02</v>
      </c>
      <c r="P116" s="175">
        <v>0</v>
      </c>
      <c r="Q116" s="175">
        <f>ROUND(E116*P116,2)</f>
        <v>0</v>
      </c>
      <c r="R116" s="177"/>
      <c r="S116" s="177" t="s">
        <v>297</v>
      </c>
      <c r="T116" s="178" t="s">
        <v>280</v>
      </c>
      <c r="U116" s="159">
        <v>0</v>
      </c>
      <c r="V116" s="159">
        <f>ROUND(E116*U116,2)</f>
        <v>0</v>
      </c>
      <c r="W116" s="159"/>
      <c r="X116" s="159" t="s">
        <v>499</v>
      </c>
      <c r="Y116" s="159" t="s">
        <v>281</v>
      </c>
      <c r="Z116" s="148"/>
      <c r="AA116" s="148"/>
      <c r="AB116" s="148"/>
      <c r="AC116" s="148"/>
      <c r="AD116" s="148"/>
      <c r="AE116" s="148"/>
      <c r="AF116" s="148"/>
      <c r="AG116" s="148" t="s">
        <v>1129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259" t="s">
        <v>2043</v>
      </c>
      <c r="D117" s="260"/>
      <c r="E117" s="260"/>
      <c r="F117" s="260"/>
      <c r="G117" s="260"/>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284</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2">
        <v>33</v>
      </c>
      <c r="B118" s="173" t="s">
        <v>2044</v>
      </c>
      <c r="C118" s="188" t="s">
        <v>2045</v>
      </c>
      <c r="D118" s="174" t="s">
        <v>482</v>
      </c>
      <c r="E118" s="175">
        <v>16</v>
      </c>
      <c r="F118" s="176"/>
      <c r="G118" s="177">
        <f>ROUND(E118*F118,2)</f>
        <v>0</v>
      </c>
      <c r="H118" s="176"/>
      <c r="I118" s="177">
        <f>ROUND(E118*H118,2)</f>
        <v>0</v>
      </c>
      <c r="J118" s="176"/>
      <c r="K118" s="177">
        <f>ROUND(E118*J118,2)</f>
        <v>0</v>
      </c>
      <c r="L118" s="177">
        <v>21</v>
      </c>
      <c r="M118" s="177">
        <f>G118*(1+L118/100)</f>
        <v>0</v>
      </c>
      <c r="N118" s="175">
        <v>2.5000000000000001E-3</v>
      </c>
      <c r="O118" s="175">
        <f>ROUND(E118*N118,2)</f>
        <v>0.04</v>
      </c>
      <c r="P118" s="175">
        <v>0</v>
      </c>
      <c r="Q118" s="175">
        <f>ROUND(E118*P118,2)</f>
        <v>0</v>
      </c>
      <c r="R118" s="177"/>
      <c r="S118" s="177" t="s">
        <v>297</v>
      </c>
      <c r="T118" s="178" t="s">
        <v>280</v>
      </c>
      <c r="U118" s="159">
        <v>0</v>
      </c>
      <c r="V118" s="159">
        <f>ROUND(E118*U118,2)</f>
        <v>0</v>
      </c>
      <c r="W118" s="159"/>
      <c r="X118" s="159" t="s">
        <v>499</v>
      </c>
      <c r="Y118" s="159" t="s">
        <v>281</v>
      </c>
      <c r="Z118" s="148"/>
      <c r="AA118" s="148"/>
      <c r="AB118" s="148"/>
      <c r="AC118" s="148"/>
      <c r="AD118" s="148"/>
      <c r="AE118" s="148"/>
      <c r="AF118" s="148"/>
      <c r="AG118" s="148" t="s">
        <v>1129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59" t="s">
        <v>2045</v>
      </c>
      <c r="D119" s="260"/>
      <c r="E119" s="260"/>
      <c r="F119" s="260"/>
      <c r="G119" s="260"/>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284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34</v>
      </c>
      <c r="B120" s="173" t="s">
        <v>2046</v>
      </c>
      <c r="C120" s="188" t="s">
        <v>2047</v>
      </c>
      <c r="D120" s="174" t="s">
        <v>482</v>
      </c>
      <c r="E120" s="175">
        <v>8</v>
      </c>
      <c r="F120" s="176"/>
      <c r="G120" s="177">
        <f>ROUND(E120*F120,2)</f>
        <v>0</v>
      </c>
      <c r="H120" s="176"/>
      <c r="I120" s="177">
        <f>ROUND(E120*H120,2)</f>
        <v>0</v>
      </c>
      <c r="J120" s="176"/>
      <c r="K120" s="177">
        <f>ROUND(E120*J120,2)</f>
        <v>0</v>
      </c>
      <c r="L120" s="177">
        <v>21</v>
      </c>
      <c r="M120" s="177">
        <f>G120*(1+L120/100)</f>
        <v>0</v>
      </c>
      <c r="N120" s="175">
        <v>2.5000000000000001E-3</v>
      </c>
      <c r="O120" s="175">
        <f>ROUND(E120*N120,2)</f>
        <v>0.02</v>
      </c>
      <c r="P120" s="175">
        <v>0</v>
      </c>
      <c r="Q120" s="175">
        <f>ROUND(E120*P120,2)</f>
        <v>0</v>
      </c>
      <c r="R120" s="177"/>
      <c r="S120" s="177" t="s">
        <v>297</v>
      </c>
      <c r="T120" s="178" t="s">
        <v>280</v>
      </c>
      <c r="U120" s="159">
        <v>0</v>
      </c>
      <c r="V120" s="159">
        <f>ROUND(E120*U120,2)</f>
        <v>0</v>
      </c>
      <c r="W120" s="159"/>
      <c r="X120" s="159" t="s">
        <v>499</v>
      </c>
      <c r="Y120" s="159" t="s">
        <v>281</v>
      </c>
      <c r="Z120" s="148"/>
      <c r="AA120" s="148"/>
      <c r="AB120" s="148"/>
      <c r="AC120" s="148"/>
      <c r="AD120" s="148"/>
      <c r="AE120" s="148"/>
      <c r="AF120" s="148"/>
      <c r="AG120" s="148" t="s">
        <v>1129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59" t="s">
        <v>2047</v>
      </c>
      <c r="D121" s="260"/>
      <c r="E121" s="260"/>
      <c r="F121" s="260"/>
      <c r="G121" s="260"/>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284</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35</v>
      </c>
      <c r="B122" s="173" t="s">
        <v>2048</v>
      </c>
      <c r="C122" s="188" t="s">
        <v>2049</v>
      </c>
      <c r="D122" s="174" t="s">
        <v>482</v>
      </c>
      <c r="E122" s="175">
        <v>20</v>
      </c>
      <c r="F122" s="176"/>
      <c r="G122" s="177">
        <f>ROUND(E122*F122,2)</f>
        <v>0</v>
      </c>
      <c r="H122" s="176"/>
      <c r="I122" s="177">
        <f>ROUND(E122*H122,2)</f>
        <v>0</v>
      </c>
      <c r="J122" s="176"/>
      <c r="K122" s="177">
        <f>ROUND(E122*J122,2)</f>
        <v>0</v>
      </c>
      <c r="L122" s="177">
        <v>21</v>
      </c>
      <c r="M122" s="177">
        <f>G122*(1+L122/100)</f>
        <v>0</v>
      </c>
      <c r="N122" s="175">
        <v>2.5000000000000001E-3</v>
      </c>
      <c r="O122" s="175">
        <f>ROUND(E122*N122,2)</f>
        <v>0.05</v>
      </c>
      <c r="P122" s="175">
        <v>0</v>
      </c>
      <c r="Q122" s="175">
        <f>ROUND(E122*P122,2)</f>
        <v>0</v>
      </c>
      <c r="R122" s="177"/>
      <c r="S122" s="177" t="s">
        <v>297</v>
      </c>
      <c r="T122" s="178" t="s">
        <v>280</v>
      </c>
      <c r="U122" s="159">
        <v>0</v>
      </c>
      <c r="V122" s="159">
        <f>ROUND(E122*U122,2)</f>
        <v>0</v>
      </c>
      <c r="W122" s="159"/>
      <c r="X122" s="159" t="s">
        <v>499</v>
      </c>
      <c r="Y122" s="159" t="s">
        <v>281</v>
      </c>
      <c r="Z122" s="148"/>
      <c r="AA122" s="148"/>
      <c r="AB122" s="148"/>
      <c r="AC122" s="148"/>
      <c r="AD122" s="148"/>
      <c r="AE122" s="148"/>
      <c r="AF122" s="148"/>
      <c r="AG122" s="148" t="s">
        <v>1129</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59" t="s">
        <v>2049</v>
      </c>
      <c r="D123" s="260"/>
      <c r="E123" s="260"/>
      <c r="F123" s="260"/>
      <c r="G123" s="260"/>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284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36</v>
      </c>
      <c r="B124" s="173" t="s">
        <v>2050</v>
      </c>
      <c r="C124" s="188" t="s">
        <v>2051</v>
      </c>
      <c r="D124" s="174" t="s">
        <v>482</v>
      </c>
      <c r="E124" s="175">
        <v>12</v>
      </c>
      <c r="F124" s="176"/>
      <c r="G124" s="177">
        <f>ROUND(E124*F124,2)</f>
        <v>0</v>
      </c>
      <c r="H124" s="176"/>
      <c r="I124" s="177">
        <f>ROUND(E124*H124,2)</f>
        <v>0</v>
      </c>
      <c r="J124" s="176"/>
      <c r="K124" s="177">
        <f>ROUND(E124*J124,2)</f>
        <v>0</v>
      </c>
      <c r="L124" s="177">
        <v>21</v>
      </c>
      <c r="M124" s="177">
        <f>G124*(1+L124/100)</f>
        <v>0</v>
      </c>
      <c r="N124" s="175">
        <v>2.5000000000000001E-3</v>
      </c>
      <c r="O124" s="175">
        <f>ROUND(E124*N124,2)</f>
        <v>0.03</v>
      </c>
      <c r="P124" s="175">
        <v>0</v>
      </c>
      <c r="Q124" s="175">
        <f>ROUND(E124*P124,2)</f>
        <v>0</v>
      </c>
      <c r="R124" s="177"/>
      <c r="S124" s="177" t="s">
        <v>297</v>
      </c>
      <c r="T124" s="178" t="s">
        <v>280</v>
      </c>
      <c r="U124" s="159">
        <v>0</v>
      </c>
      <c r="V124" s="159">
        <f>ROUND(E124*U124,2)</f>
        <v>0</v>
      </c>
      <c r="W124" s="159"/>
      <c r="X124" s="159" t="s">
        <v>499</v>
      </c>
      <c r="Y124" s="159" t="s">
        <v>281</v>
      </c>
      <c r="Z124" s="148"/>
      <c r="AA124" s="148"/>
      <c r="AB124" s="148"/>
      <c r="AC124" s="148"/>
      <c r="AD124" s="148"/>
      <c r="AE124" s="148"/>
      <c r="AF124" s="148"/>
      <c r="AG124" s="148" t="s">
        <v>1129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59" t="s">
        <v>2051</v>
      </c>
      <c r="D125" s="260"/>
      <c r="E125" s="260"/>
      <c r="F125" s="260"/>
      <c r="G125" s="260"/>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284</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37</v>
      </c>
      <c r="B126" s="173" t="s">
        <v>2052</v>
      </c>
      <c r="C126" s="188" t="s">
        <v>2053</v>
      </c>
      <c r="D126" s="174" t="s">
        <v>482</v>
      </c>
      <c r="E126" s="175">
        <v>12</v>
      </c>
      <c r="F126" s="176"/>
      <c r="G126" s="177">
        <f>ROUND(E126*F126,2)</f>
        <v>0</v>
      </c>
      <c r="H126" s="176"/>
      <c r="I126" s="177">
        <f>ROUND(E126*H126,2)</f>
        <v>0</v>
      </c>
      <c r="J126" s="176"/>
      <c r="K126" s="177">
        <f>ROUND(E126*J126,2)</f>
        <v>0</v>
      </c>
      <c r="L126" s="177">
        <v>21</v>
      </c>
      <c r="M126" s="177">
        <f>G126*(1+L126/100)</f>
        <v>0</v>
      </c>
      <c r="N126" s="175">
        <v>2.5000000000000001E-3</v>
      </c>
      <c r="O126" s="175">
        <f>ROUND(E126*N126,2)</f>
        <v>0.03</v>
      </c>
      <c r="P126" s="175">
        <v>0</v>
      </c>
      <c r="Q126" s="175">
        <f>ROUND(E126*P126,2)</f>
        <v>0</v>
      </c>
      <c r="R126" s="177"/>
      <c r="S126" s="177" t="s">
        <v>297</v>
      </c>
      <c r="T126" s="178" t="s">
        <v>280</v>
      </c>
      <c r="U126" s="159">
        <v>0</v>
      </c>
      <c r="V126" s="159">
        <f>ROUND(E126*U126,2)</f>
        <v>0</v>
      </c>
      <c r="W126" s="159"/>
      <c r="X126" s="159" t="s">
        <v>499</v>
      </c>
      <c r="Y126" s="159" t="s">
        <v>281</v>
      </c>
      <c r="Z126" s="148"/>
      <c r="AA126" s="148"/>
      <c r="AB126" s="148"/>
      <c r="AC126" s="148"/>
      <c r="AD126" s="148"/>
      <c r="AE126" s="148"/>
      <c r="AF126" s="148"/>
      <c r="AG126" s="148" t="s">
        <v>1129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59" t="s">
        <v>2053</v>
      </c>
      <c r="D127" s="260"/>
      <c r="E127" s="260"/>
      <c r="F127" s="260"/>
      <c r="G127" s="260"/>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284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2">
        <v>38</v>
      </c>
      <c r="B128" s="173" t="s">
        <v>2054</v>
      </c>
      <c r="C128" s="188" t="s">
        <v>2055</v>
      </c>
      <c r="D128" s="174" t="s">
        <v>482</v>
      </c>
      <c r="E128" s="175">
        <v>12</v>
      </c>
      <c r="F128" s="176"/>
      <c r="G128" s="177">
        <f>ROUND(E128*F128,2)</f>
        <v>0</v>
      </c>
      <c r="H128" s="176"/>
      <c r="I128" s="177">
        <f>ROUND(E128*H128,2)</f>
        <v>0</v>
      </c>
      <c r="J128" s="176"/>
      <c r="K128" s="177">
        <f>ROUND(E128*J128,2)</f>
        <v>0</v>
      </c>
      <c r="L128" s="177">
        <v>21</v>
      </c>
      <c r="M128" s="177">
        <f>G128*(1+L128/100)</f>
        <v>0</v>
      </c>
      <c r="N128" s="175">
        <v>2.5000000000000001E-3</v>
      </c>
      <c r="O128" s="175">
        <f>ROUND(E128*N128,2)</f>
        <v>0.03</v>
      </c>
      <c r="P128" s="175">
        <v>0</v>
      </c>
      <c r="Q128" s="175">
        <f>ROUND(E128*P128,2)</f>
        <v>0</v>
      </c>
      <c r="R128" s="177"/>
      <c r="S128" s="177" t="s">
        <v>297</v>
      </c>
      <c r="T128" s="178" t="s">
        <v>280</v>
      </c>
      <c r="U128" s="159">
        <v>0</v>
      </c>
      <c r="V128" s="159">
        <f>ROUND(E128*U128,2)</f>
        <v>0</v>
      </c>
      <c r="W128" s="159"/>
      <c r="X128" s="159" t="s">
        <v>499</v>
      </c>
      <c r="Y128" s="159" t="s">
        <v>281</v>
      </c>
      <c r="Z128" s="148"/>
      <c r="AA128" s="148"/>
      <c r="AB128" s="148"/>
      <c r="AC128" s="148"/>
      <c r="AD128" s="148"/>
      <c r="AE128" s="148"/>
      <c r="AF128" s="148"/>
      <c r="AG128" s="148" t="s">
        <v>1129</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259" t="s">
        <v>2055</v>
      </c>
      <c r="D129" s="260"/>
      <c r="E129" s="260"/>
      <c r="F129" s="260"/>
      <c r="G129" s="260"/>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284</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39</v>
      </c>
      <c r="B130" s="173" t="s">
        <v>2056</v>
      </c>
      <c r="C130" s="188" t="s">
        <v>2057</v>
      </c>
      <c r="D130" s="174" t="s">
        <v>482</v>
      </c>
      <c r="E130" s="175">
        <v>8</v>
      </c>
      <c r="F130" s="176"/>
      <c r="G130" s="177">
        <f>ROUND(E130*F130,2)</f>
        <v>0</v>
      </c>
      <c r="H130" s="176"/>
      <c r="I130" s="177">
        <f>ROUND(E130*H130,2)</f>
        <v>0</v>
      </c>
      <c r="J130" s="176"/>
      <c r="K130" s="177">
        <f>ROUND(E130*J130,2)</f>
        <v>0</v>
      </c>
      <c r="L130" s="177">
        <v>21</v>
      </c>
      <c r="M130" s="177">
        <f>G130*(1+L130/100)</f>
        <v>0</v>
      </c>
      <c r="N130" s="175">
        <v>2.5000000000000001E-3</v>
      </c>
      <c r="O130" s="175">
        <f>ROUND(E130*N130,2)</f>
        <v>0.02</v>
      </c>
      <c r="P130" s="175">
        <v>0</v>
      </c>
      <c r="Q130" s="175">
        <f>ROUND(E130*P130,2)</f>
        <v>0</v>
      </c>
      <c r="R130" s="177"/>
      <c r="S130" s="177" t="s">
        <v>297</v>
      </c>
      <c r="T130" s="178" t="s">
        <v>280</v>
      </c>
      <c r="U130" s="159">
        <v>0</v>
      </c>
      <c r="V130" s="159">
        <f>ROUND(E130*U130,2)</f>
        <v>0</v>
      </c>
      <c r="W130" s="159"/>
      <c r="X130" s="159" t="s">
        <v>499</v>
      </c>
      <c r="Y130" s="159" t="s">
        <v>281</v>
      </c>
      <c r="Z130" s="148"/>
      <c r="AA130" s="148"/>
      <c r="AB130" s="148"/>
      <c r="AC130" s="148"/>
      <c r="AD130" s="148"/>
      <c r="AE130" s="148"/>
      <c r="AF130" s="148"/>
      <c r="AG130" s="148" t="s">
        <v>1129</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59" t="s">
        <v>2057</v>
      </c>
      <c r="D131" s="260"/>
      <c r="E131" s="260"/>
      <c r="F131" s="260"/>
      <c r="G131" s="260"/>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284</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40</v>
      </c>
      <c r="B132" s="173" t="s">
        <v>2058</v>
      </c>
      <c r="C132" s="188" t="s">
        <v>2059</v>
      </c>
      <c r="D132" s="174" t="s">
        <v>482</v>
      </c>
      <c r="E132" s="175">
        <v>8</v>
      </c>
      <c r="F132" s="176"/>
      <c r="G132" s="177">
        <f>ROUND(E132*F132,2)</f>
        <v>0</v>
      </c>
      <c r="H132" s="176"/>
      <c r="I132" s="177">
        <f>ROUND(E132*H132,2)</f>
        <v>0</v>
      </c>
      <c r="J132" s="176"/>
      <c r="K132" s="177">
        <f>ROUND(E132*J132,2)</f>
        <v>0</v>
      </c>
      <c r="L132" s="177">
        <v>21</v>
      </c>
      <c r="M132" s="177">
        <f>G132*(1+L132/100)</f>
        <v>0</v>
      </c>
      <c r="N132" s="175">
        <v>2.5000000000000001E-3</v>
      </c>
      <c r="O132" s="175">
        <f>ROUND(E132*N132,2)</f>
        <v>0.02</v>
      </c>
      <c r="P132" s="175">
        <v>0</v>
      </c>
      <c r="Q132" s="175">
        <f>ROUND(E132*P132,2)</f>
        <v>0</v>
      </c>
      <c r="R132" s="177"/>
      <c r="S132" s="177" t="s">
        <v>297</v>
      </c>
      <c r="T132" s="178" t="s">
        <v>280</v>
      </c>
      <c r="U132" s="159">
        <v>0</v>
      </c>
      <c r="V132" s="159">
        <f>ROUND(E132*U132,2)</f>
        <v>0</v>
      </c>
      <c r="W132" s="159"/>
      <c r="X132" s="159" t="s">
        <v>499</v>
      </c>
      <c r="Y132" s="159" t="s">
        <v>281</v>
      </c>
      <c r="Z132" s="148"/>
      <c r="AA132" s="148"/>
      <c r="AB132" s="148"/>
      <c r="AC132" s="148"/>
      <c r="AD132" s="148"/>
      <c r="AE132" s="148"/>
      <c r="AF132" s="148"/>
      <c r="AG132" s="148" t="s">
        <v>1129</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259" t="s">
        <v>2059</v>
      </c>
      <c r="D133" s="260"/>
      <c r="E133" s="260"/>
      <c r="F133" s="260"/>
      <c r="G133" s="260"/>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284</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2">
        <v>41</v>
      </c>
      <c r="B134" s="173" t="s">
        <v>2060</v>
      </c>
      <c r="C134" s="188" t="s">
        <v>2061</v>
      </c>
      <c r="D134" s="174" t="s">
        <v>482</v>
      </c>
      <c r="E134" s="175">
        <v>16</v>
      </c>
      <c r="F134" s="176"/>
      <c r="G134" s="177">
        <f>ROUND(E134*F134,2)</f>
        <v>0</v>
      </c>
      <c r="H134" s="176"/>
      <c r="I134" s="177">
        <f>ROUND(E134*H134,2)</f>
        <v>0</v>
      </c>
      <c r="J134" s="176"/>
      <c r="K134" s="177">
        <f>ROUND(E134*J134,2)</f>
        <v>0</v>
      </c>
      <c r="L134" s="177">
        <v>21</v>
      </c>
      <c r="M134" s="177">
        <f>G134*(1+L134/100)</f>
        <v>0</v>
      </c>
      <c r="N134" s="175">
        <v>2.5000000000000001E-3</v>
      </c>
      <c r="O134" s="175">
        <f>ROUND(E134*N134,2)</f>
        <v>0.04</v>
      </c>
      <c r="P134" s="175">
        <v>0</v>
      </c>
      <c r="Q134" s="175">
        <f>ROUND(E134*P134,2)</f>
        <v>0</v>
      </c>
      <c r="R134" s="177"/>
      <c r="S134" s="177" t="s">
        <v>297</v>
      </c>
      <c r="T134" s="178" t="s">
        <v>280</v>
      </c>
      <c r="U134" s="159">
        <v>0</v>
      </c>
      <c r="V134" s="159">
        <f>ROUND(E134*U134,2)</f>
        <v>0</v>
      </c>
      <c r="W134" s="159"/>
      <c r="X134" s="159" t="s">
        <v>499</v>
      </c>
      <c r="Y134" s="159" t="s">
        <v>281</v>
      </c>
      <c r="Z134" s="148"/>
      <c r="AA134" s="148"/>
      <c r="AB134" s="148"/>
      <c r="AC134" s="148"/>
      <c r="AD134" s="148"/>
      <c r="AE134" s="148"/>
      <c r="AF134" s="148"/>
      <c r="AG134" s="148" t="s">
        <v>1129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59" t="s">
        <v>2061</v>
      </c>
      <c r="D135" s="260"/>
      <c r="E135" s="260"/>
      <c r="F135" s="260"/>
      <c r="G135" s="260"/>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284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42</v>
      </c>
      <c r="B136" s="173" t="s">
        <v>2062</v>
      </c>
      <c r="C136" s="188" t="s">
        <v>2063</v>
      </c>
      <c r="D136" s="174" t="s">
        <v>482</v>
      </c>
      <c r="E136" s="175">
        <v>4</v>
      </c>
      <c r="F136" s="176"/>
      <c r="G136" s="177">
        <f>ROUND(E136*F136,2)</f>
        <v>0</v>
      </c>
      <c r="H136" s="176"/>
      <c r="I136" s="177">
        <f>ROUND(E136*H136,2)</f>
        <v>0</v>
      </c>
      <c r="J136" s="176"/>
      <c r="K136" s="177">
        <f>ROUND(E136*J136,2)</f>
        <v>0</v>
      </c>
      <c r="L136" s="177">
        <v>21</v>
      </c>
      <c r="M136" s="177">
        <f>G136*(1+L136/100)</f>
        <v>0</v>
      </c>
      <c r="N136" s="175">
        <v>2.5000000000000001E-3</v>
      </c>
      <c r="O136" s="175">
        <f>ROUND(E136*N136,2)</f>
        <v>0.01</v>
      </c>
      <c r="P136" s="175">
        <v>0</v>
      </c>
      <c r="Q136" s="175">
        <f>ROUND(E136*P136,2)</f>
        <v>0</v>
      </c>
      <c r="R136" s="177"/>
      <c r="S136" s="177" t="s">
        <v>297</v>
      </c>
      <c r="T136" s="178" t="s">
        <v>280</v>
      </c>
      <c r="U136" s="159">
        <v>0</v>
      </c>
      <c r="V136" s="159">
        <f>ROUND(E136*U136,2)</f>
        <v>0</v>
      </c>
      <c r="W136" s="159"/>
      <c r="X136" s="159" t="s">
        <v>499</v>
      </c>
      <c r="Y136" s="159" t="s">
        <v>281</v>
      </c>
      <c r="Z136" s="148"/>
      <c r="AA136" s="148"/>
      <c r="AB136" s="148"/>
      <c r="AC136" s="148"/>
      <c r="AD136" s="148"/>
      <c r="AE136" s="148"/>
      <c r="AF136" s="148"/>
      <c r="AG136" s="148" t="s">
        <v>1129</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59" t="s">
        <v>2063</v>
      </c>
      <c r="D137" s="260"/>
      <c r="E137" s="260"/>
      <c r="F137" s="260"/>
      <c r="G137" s="260"/>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284</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2">
        <v>43</v>
      </c>
      <c r="B138" s="173" t="s">
        <v>2064</v>
      </c>
      <c r="C138" s="188" t="s">
        <v>2065</v>
      </c>
      <c r="D138" s="174" t="s">
        <v>482</v>
      </c>
      <c r="E138" s="175">
        <v>4</v>
      </c>
      <c r="F138" s="176"/>
      <c r="G138" s="177">
        <f>ROUND(E138*F138,2)</f>
        <v>0</v>
      </c>
      <c r="H138" s="176"/>
      <c r="I138" s="177">
        <f>ROUND(E138*H138,2)</f>
        <v>0</v>
      </c>
      <c r="J138" s="176"/>
      <c r="K138" s="177">
        <f>ROUND(E138*J138,2)</f>
        <v>0</v>
      </c>
      <c r="L138" s="177">
        <v>21</v>
      </c>
      <c r="M138" s="177">
        <f>G138*(1+L138/100)</f>
        <v>0</v>
      </c>
      <c r="N138" s="175">
        <v>2.5000000000000001E-3</v>
      </c>
      <c r="O138" s="175">
        <f>ROUND(E138*N138,2)</f>
        <v>0.01</v>
      </c>
      <c r="P138" s="175">
        <v>0</v>
      </c>
      <c r="Q138" s="175">
        <f>ROUND(E138*P138,2)</f>
        <v>0</v>
      </c>
      <c r="R138" s="177"/>
      <c r="S138" s="177" t="s">
        <v>297</v>
      </c>
      <c r="T138" s="178" t="s">
        <v>280</v>
      </c>
      <c r="U138" s="159">
        <v>0</v>
      </c>
      <c r="V138" s="159">
        <f>ROUND(E138*U138,2)</f>
        <v>0</v>
      </c>
      <c r="W138" s="159"/>
      <c r="X138" s="159" t="s">
        <v>499</v>
      </c>
      <c r="Y138" s="159" t="s">
        <v>281</v>
      </c>
      <c r="Z138" s="148"/>
      <c r="AA138" s="148"/>
      <c r="AB138" s="148"/>
      <c r="AC138" s="148"/>
      <c r="AD138" s="148"/>
      <c r="AE138" s="148"/>
      <c r="AF138" s="148"/>
      <c r="AG138" s="148" t="s">
        <v>1129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59" t="s">
        <v>2065</v>
      </c>
      <c r="D139" s="260"/>
      <c r="E139" s="260"/>
      <c r="F139" s="260"/>
      <c r="G139" s="260"/>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284</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44</v>
      </c>
      <c r="B140" s="173" t="s">
        <v>2066</v>
      </c>
      <c r="C140" s="188" t="s">
        <v>2067</v>
      </c>
      <c r="D140" s="174" t="s">
        <v>482</v>
      </c>
      <c r="E140" s="175">
        <v>4</v>
      </c>
      <c r="F140" s="176"/>
      <c r="G140" s="177">
        <f>ROUND(E140*F140,2)</f>
        <v>0</v>
      </c>
      <c r="H140" s="176"/>
      <c r="I140" s="177">
        <f>ROUND(E140*H140,2)</f>
        <v>0</v>
      </c>
      <c r="J140" s="176"/>
      <c r="K140" s="177">
        <f>ROUND(E140*J140,2)</f>
        <v>0</v>
      </c>
      <c r="L140" s="177">
        <v>21</v>
      </c>
      <c r="M140" s="177">
        <f>G140*(1+L140/100)</f>
        <v>0</v>
      </c>
      <c r="N140" s="175">
        <v>2.5000000000000001E-3</v>
      </c>
      <c r="O140" s="175">
        <f>ROUND(E140*N140,2)</f>
        <v>0.01</v>
      </c>
      <c r="P140" s="175">
        <v>0</v>
      </c>
      <c r="Q140" s="175">
        <f>ROUND(E140*P140,2)</f>
        <v>0</v>
      </c>
      <c r="R140" s="177"/>
      <c r="S140" s="177" t="s">
        <v>297</v>
      </c>
      <c r="T140" s="178" t="s">
        <v>280</v>
      </c>
      <c r="U140" s="159">
        <v>0</v>
      </c>
      <c r="V140" s="159">
        <f>ROUND(E140*U140,2)</f>
        <v>0</v>
      </c>
      <c r="W140" s="159"/>
      <c r="X140" s="159" t="s">
        <v>499</v>
      </c>
      <c r="Y140" s="159" t="s">
        <v>281</v>
      </c>
      <c r="Z140" s="148"/>
      <c r="AA140" s="148"/>
      <c r="AB140" s="148"/>
      <c r="AC140" s="148"/>
      <c r="AD140" s="148"/>
      <c r="AE140" s="148"/>
      <c r="AF140" s="148"/>
      <c r="AG140" s="148" t="s">
        <v>1129</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9" t="s">
        <v>2067</v>
      </c>
      <c r="D141" s="260"/>
      <c r="E141" s="260"/>
      <c r="F141" s="260"/>
      <c r="G141" s="260"/>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284</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2">
        <v>45</v>
      </c>
      <c r="B142" s="173" t="s">
        <v>2068</v>
      </c>
      <c r="C142" s="188" t="s">
        <v>2069</v>
      </c>
      <c r="D142" s="174" t="s">
        <v>482</v>
      </c>
      <c r="E142" s="175">
        <v>4</v>
      </c>
      <c r="F142" s="176"/>
      <c r="G142" s="177">
        <f>ROUND(E142*F142,2)</f>
        <v>0</v>
      </c>
      <c r="H142" s="176"/>
      <c r="I142" s="177">
        <f>ROUND(E142*H142,2)</f>
        <v>0</v>
      </c>
      <c r="J142" s="176"/>
      <c r="K142" s="177">
        <f>ROUND(E142*J142,2)</f>
        <v>0</v>
      </c>
      <c r="L142" s="177">
        <v>21</v>
      </c>
      <c r="M142" s="177">
        <f>G142*(1+L142/100)</f>
        <v>0</v>
      </c>
      <c r="N142" s="175">
        <v>2.5000000000000001E-3</v>
      </c>
      <c r="O142" s="175">
        <f>ROUND(E142*N142,2)</f>
        <v>0.01</v>
      </c>
      <c r="P142" s="175">
        <v>0</v>
      </c>
      <c r="Q142" s="175">
        <f>ROUND(E142*P142,2)</f>
        <v>0</v>
      </c>
      <c r="R142" s="177"/>
      <c r="S142" s="177" t="s">
        <v>297</v>
      </c>
      <c r="T142" s="178" t="s">
        <v>280</v>
      </c>
      <c r="U142" s="159">
        <v>0</v>
      </c>
      <c r="V142" s="159">
        <f>ROUND(E142*U142,2)</f>
        <v>0</v>
      </c>
      <c r="W142" s="159"/>
      <c r="X142" s="159" t="s">
        <v>499</v>
      </c>
      <c r="Y142" s="159" t="s">
        <v>281</v>
      </c>
      <c r="Z142" s="148"/>
      <c r="AA142" s="148"/>
      <c r="AB142" s="148"/>
      <c r="AC142" s="148"/>
      <c r="AD142" s="148"/>
      <c r="AE142" s="148"/>
      <c r="AF142" s="148"/>
      <c r="AG142" s="148" t="s">
        <v>1129</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59" t="s">
        <v>2069</v>
      </c>
      <c r="D143" s="260"/>
      <c r="E143" s="260"/>
      <c r="F143" s="260"/>
      <c r="G143" s="260"/>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284</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46</v>
      </c>
      <c r="B144" s="173" t="s">
        <v>2070</v>
      </c>
      <c r="C144" s="188" t="s">
        <v>2071</v>
      </c>
      <c r="D144" s="174" t="s">
        <v>482</v>
      </c>
      <c r="E144" s="175">
        <v>12</v>
      </c>
      <c r="F144" s="176"/>
      <c r="G144" s="177">
        <f>ROUND(E144*F144,2)</f>
        <v>0</v>
      </c>
      <c r="H144" s="176"/>
      <c r="I144" s="177">
        <f>ROUND(E144*H144,2)</f>
        <v>0</v>
      </c>
      <c r="J144" s="176"/>
      <c r="K144" s="177">
        <f>ROUND(E144*J144,2)</f>
        <v>0</v>
      </c>
      <c r="L144" s="177">
        <v>21</v>
      </c>
      <c r="M144" s="177">
        <f>G144*(1+L144/100)</f>
        <v>0</v>
      </c>
      <c r="N144" s="175">
        <v>2.5000000000000001E-3</v>
      </c>
      <c r="O144" s="175">
        <f>ROUND(E144*N144,2)</f>
        <v>0.03</v>
      </c>
      <c r="P144" s="175">
        <v>0</v>
      </c>
      <c r="Q144" s="175">
        <f>ROUND(E144*P144,2)</f>
        <v>0</v>
      </c>
      <c r="R144" s="177"/>
      <c r="S144" s="177" t="s">
        <v>297</v>
      </c>
      <c r="T144" s="178" t="s">
        <v>280</v>
      </c>
      <c r="U144" s="159">
        <v>0</v>
      </c>
      <c r="V144" s="159">
        <f>ROUND(E144*U144,2)</f>
        <v>0</v>
      </c>
      <c r="W144" s="159"/>
      <c r="X144" s="159" t="s">
        <v>499</v>
      </c>
      <c r="Y144" s="159" t="s">
        <v>281</v>
      </c>
      <c r="Z144" s="148"/>
      <c r="AA144" s="148"/>
      <c r="AB144" s="148"/>
      <c r="AC144" s="148"/>
      <c r="AD144" s="148"/>
      <c r="AE144" s="148"/>
      <c r="AF144" s="148"/>
      <c r="AG144" s="148" t="s">
        <v>1129</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59" t="s">
        <v>2071</v>
      </c>
      <c r="D145" s="260"/>
      <c r="E145" s="260"/>
      <c r="F145" s="260"/>
      <c r="G145" s="260"/>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284</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47</v>
      </c>
      <c r="B146" s="173" t="s">
        <v>2072</v>
      </c>
      <c r="C146" s="188" t="s">
        <v>2073</v>
      </c>
      <c r="D146" s="174" t="s">
        <v>482</v>
      </c>
      <c r="E146" s="175">
        <v>8</v>
      </c>
      <c r="F146" s="176"/>
      <c r="G146" s="177">
        <f>ROUND(E146*F146,2)</f>
        <v>0</v>
      </c>
      <c r="H146" s="176"/>
      <c r="I146" s="177">
        <f>ROUND(E146*H146,2)</f>
        <v>0</v>
      </c>
      <c r="J146" s="176"/>
      <c r="K146" s="177">
        <f>ROUND(E146*J146,2)</f>
        <v>0</v>
      </c>
      <c r="L146" s="177">
        <v>21</v>
      </c>
      <c r="M146" s="177">
        <f>G146*(1+L146/100)</f>
        <v>0</v>
      </c>
      <c r="N146" s="175">
        <v>2.5000000000000001E-3</v>
      </c>
      <c r="O146" s="175">
        <f>ROUND(E146*N146,2)</f>
        <v>0.02</v>
      </c>
      <c r="P146" s="175">
        <v>0</v>
      </c>
      <c r="Q146" s="175">
        <f>ROUND(E146*P146,2)</f>
        <v>0</v>
      </c>
      <c r="R146" s="177"/>
      <c r="S146" s="177" t="s">
        <v>297</v>
      </c>
      <c r="T146" s="178" t="s">
        <v>280</v>
      </c>
      <c r="U146" s="159">
        <v>0</v>
      </c>
      <c r="V146" s="159">
        <f>ROUND(E146*U146,2)</f>
        <v>0</v>
      </c>
      <c r="W146" s="159"/>
      <c r="X146" s="159" t="s">
        <v>499</v>
      </c>
      <c r="Y146" s="159" t="s">
        <v>281</v>
      </c>
      <c r="Z146" s="148"/>
      <c r="AA146" s="148"/>
      <c r="AB146" s="148"/>
      <c r="AC146" s="148"/>
      <c r="AD146" s="148"/>
      <c r="AE146" s="148"/>
      <c r="AF146" s="148"/>
      <c r="AG146" s="148" t="s">
        <v>1129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259" t="s">
        <v>2073</v>
      </c>
      <c r="D147" s="260"/>
      <c r="E147" s="260"/>
      <c r="F147" s="260"/>
      <c r="G147" s="260"/>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284</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48</v>
      </c>
      <c r="B148" s="173" t="s">
        <v>2074</v>
      </c>
      <c r="C148" s="188" t="s">
        <v>2075</v>
      </c>
      <c r="D148" s="174" t="s">
        <v>482</v>
      </c>
      <c r="E148" s="175">
        <v>24</v>
      </c>
      <c r="F148" s="176"/>
      <c r="G148" s="177">
        <f>ROUND(E148*F148,2)</f>
        <v>0</v>
      </c>
      <c r="H148" s="176"/>
      <c r="I148" s="177">
        <f>ROUND(E148*H148,2)</f>
        <v>0</v>
      </c>
      <c r="J148" s="176"/>
      <c r="K148" s="177">
        <f>ROUND(E148*J148,2)</f>
        <v>0</v>
      </c>
      <c r="L148" s="177">
        <v>21</v>
      </c>
      <c r="M148" s="177">
        <f>G148*(1+L148/100)</f>
        <v>0</v>
      </c>
      <c r="N148" s="175">
        <v>2.5000000000000001E-3</v>
      </c>
      <c r="O148" s="175">
        <f>ROUND(E148*N148,2)</f>
        <v>0.06</v>
      </c>
      <c r="P148" s="175">
        <v>0</v>
      </c>
      <c r="Q148" s="175">
        <f>ROUND(E148*P148,2)</f>
        <v>0</v>
      </c>
      <c r="R148" s="177"/>
      <c r="S148" s="177" t="s">
        <v>297</v>
      </c>
      <c r="T148" s="178" t="s">
        <v>280</v>
      </c>
      <c r="U148" s="159">
        <v>0</v>
      </c>
      <c r="V148" s="159">
        <f>ROUND(E148*U148,2)</f>
        <v>0</v>
      </c>
      <c r="W148" s="159"/>
      <c r="X148" s="159" t="s">
        <v>499</v>
      </c>
      <c r="Y148" s="159" t="s">
        <v>281</v>
      </c>
      <c r="Z148" s="148"/>
      <c r="AA148" s="148"/>
      <c r="AB148" s="148"/>
      <c r="AC148" s="148"/>
      <c r="AD148" s="148"/>
      <c r="AE148" s="148"/>
      <c r="AF148" s="148"/>
      <c r="AG148" s="148" t="s">
        <v>1129</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59" t="s">
        <v>2075</v>
      </c>
      <c r="D149" s="260"/>
      <c r="E149" s="260"/>
      <c r="F149" s="260"/>
      <c r="G149" s="260"/>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284</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2">
        <v>49</v>
      </c>
      <c r="B150" s="173" t="s">
        <v>2076</v>
      </c>
      <c r="C150" s="188" t="s">
        <v>2077</v>
      </c>
      <c r="D150" s="174" t="s">
        <v>482</v>
      </c>
      <c r="E150" s="175">
        <v>4</v>
      </c>
      <c r="F150" s="176"/>
      <c r="G150" s="177">
        <f>ROUND(E150*F150,2)</f>
        <v>0</v>
      </c>
      <c r="H150" s="176"/>
      <c r="I150" s="177">
        <f>ROUND(E150*H150,2)</f>
        <v>0</v>
      </c>
      <c r="J150" s="176"/>
      <c r="K150" s="177">
        <f>ROUND(E150*J150,2)</f>
        <v>0</v>
      </c>
      <c r="L150" s="177">
        <v>21</v>
      </c>
      <c r="M150" s="177">
        <f>G150*(1+L150/100)</f>
        <v>0</v>
      </c>
      <c r="N150" s="175">
        <v>2.5000000000000001E-3</v>
      </c>
      <c r="O150" s="175">
        <f>ROUND(E150*N150,2)</f>
        <v>0.01</v>
      </c>
      <c r="P150" s="175">
        <v>0</v>
      </c>
      <c r="Q150" s="175">
        <f>ROUND(E150*P150,2)</f>
        <v>0</v>
      </c>
      <c r="R150" s="177"/>
      <c r="S150" s="177" t="s">
        <v>297</v>
      </c>
      <c r="T150" s="178" t="s">
        <v>280</v>
      </c>
      <c r="U150" s="159">
        <v>0</v>
      </c>
      <c r="V150" s="159">
        <f>ROUND(E150*U150,2)</f>
        <v>0</v>
      </c>
      <c r="W150" s="159"/>
      <c r="X150" s="159" t="s">
        <v>499</v>
      </c>
      <c r="Y150" s="159" t="s">
        <v>281</v>
      </c>
      <c r="Z150" s="148"/>
      <c r="AA150" s="148"/>
      <c r="AB150" s="148"/>
      <c r="AC150" s="148"/>
      <c r="AD150" s="148"/>
      <c r="AE150" s="148"/>
      <c r="AF150" s="148"/>
      <c r="AG150" s="148" t="s">
        <v>1129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259" t="s">
        <v>2077</v>
      </c>
      <c r="D151" s="260"/>
      <c r="E151" s="260"/>
      <c r="F151" s="260"/>
      <c r="G151" s="260"/>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284</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2">
        <v>50</v>
      </c>
      <c r="B152" s="173" t="s">
        <v>2078</v>
      </c>
      <c r="C152" s="188" t="s">
        <v>2079</v>
      </c>
      <c r="D152" s="174" t="s">
        <v>482</v>
      </c>
      <c r="E152" s="175">
        <v>4</v>
      </c>
      <c r="F152" s="176"/>
      <c r="G152" s="177">
        <f>ROUND(E152*F152,2)</f>
        <v>0</v>
      </c>
      <c r="H152" s="176"/>
      <c r="I152" s="177">
        <f>ROUND(E152*H152,2)</f>
        <v>0</v>
      </c>
      <c r="J152" s="176"/>
      <c r="K152" s="177">
        <f>ROUND(E152*J152,2)</f>
        <v>0</v>
      </c>
      <c r="L152" s="177">
        <v>21</v>
      </c>
      <c r="M152" s="177">
        <f>G152*(1+L152/100)</f>
        <v>0</v>
      </c>
      <c r="N152" s="175">
        <v>2.5000000000000001E-3</v>
      </c>
      <c r="O152" s="175">
        <f>ROUND(E152*N152,2)</f>
        <v>0.01</v>
      </c>
      <c r="P152" s="175">
        <v>0</v>
      </c>
      <c r="Q152" s="175">
        <f>ROUND(E152*P152,2)</f>
        <v>0</v>
      </c>
      <c r="R152" s="177"/>
      <c r="S152" s="177" t="s">
        <v>297</v>
      </c>
      <c r="T152" s="178" t="s">
        <v>280</v>
      </c>
      <c r="U152" s="159">
        <v>0</v>
      </c>
      <c r="V152" s="159">
        <f>ROUND(E152*U152,2)</f>
        <v>0</v>
      </c>
      <c r="W152" s="159"/>
      <c r="X152" s="159" t="s">
        <v>499</v>
      </c>
      <c r="Y152" s="159" t="s">
        <v>281</v>
      </c>
      <c r="Z152" s="148"/>
      <c r="AA152" s="148"/>
      <c r="AB152" s="148"/>
      <c r="AC152" s="148"/>
      <c r="AD152" s="148"/>
      <c r="AE152" s="148"/>
      <c r="AF152" s="148"/>
      <c r="AG152" s="148" t="s">
        <v>1129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9" t="s">
        <v>2079</v>
      </c>
      <c r="D153" s="260"/>
      <c r="E153" s="260"/>
      <c r="F153" s="260"/>
      <c r="G153" s="260"/>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284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51</v>
      </c>
      <c r="B154" s="173" t="s">
        <v>2080</v>
      </c>
      <c r="C154" s="188" t="s">
        <v>2081</v>
      </c>
      <c r="D154" s="174" t="s">
        <v>482</v>
      </c>
      <c r="E154" s="175">
        <v>4</v>
      </c>
      <c r="F154" s="176"/>
      <c r="G154" s="177">
        <f>ROUND(E154*F154,2)</f>
        <v>0</v>
      </c>
      <c r="H154" s="176"/>
      <c r="I154" s="177">
        <f>ROUND(E154*H154,2)</f>
        <v>0</v>
      </c>
      <c r="J154" s="176"/>
      <c r="K154" s="177">
        <f>ROUND(E154*J154,2)</f>
        <v>0</v>
      </c>
      <c r="L154" s="177">
        <v>21</v>
      </c>
      <c r="M154" s="177">
        <f>G154*(1+L154/100)</f>
        <v>0</v>
      </c>
      <c r="N154" s="175">
        <v>2.5000000000000001E-3</v>
      </c>
      <c r="O154" s="175">
        <f>ROUND(E154*N154,2)</f>
        <v>0.01</v>
      </c>
      <c r="P154" s="175">
        <v>0</v>
      </c>
      <c r="Q154" s="175">
        <f>ROUND(E154*P154,2)</f>
        <v>0</v>
      </c>
      <c r="R154" s="177"/>
      <c r="S154" s="177" t="s">
        <v>297</v>
      </c>
      <c r="T154" s="178" t="s">
        <v>280</v>
      </c>
      <c r="U154" s="159">
        <v>0</v>
      </c>
      <c r="V154" s="159">
        <f>ROUND(E154*U154,2)</f>
        <v>0</v>
      </c>
      <c r="W154" s="159"/>
      <c r="X154" s="159" t="s">
        <v>499</v>
      </c>
      <c r="Y154" s="159" t="s">
        <v>281</v>
      </c>
      <c r="Z154" s="148"/>
      <c r="AA154" s="148"/>
      <c r="AB154" s="148"/>
      <c r="AC154" s="148"/>
      <c r="AD154" s="148"/>
      <c r="AE154" s="148"/>
      <c r="AF154" s="148"/>
      <c r="AG154" s="148" t="s">
        <v>1129</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59" t="s">
        <v>2081</v>
      </c>
      <c r="D155" s="260"/>
      <c r="E155" s="260"/>
      <c r="F155" s="260"/>
      <c r="G155" s="260"/>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284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2">
        <v>52</v>
      </c>
      <c r="B156" s="173" t="s">
        <v>2082</v>
      </c>
      <c r="C156" s="188" t="s">
        <v>2083</v>
      </c>
      <c r="D156" s="174" t="s">
        <v>482</v>
      </c>
      <c r="E156" s="175">
        <v>4</v>
      </c>
      <c r="F156" s="176"/>
      <c r="G156" s="177">
        <f>ROUND(E156*F156,2)</f>
        <v>0</v>
      </c>
      <c r="H156" s="176"/>
      <c r="I156" s="177">
        <f>ROUND(E156*H156,2)</f>
        <v>0</v>
      </c>
      <c r="J156" s="176"/>
      <c r="K156" s="177">
        <f>ROUND(E156*J156,2)</f>
        <v>0</v>
      </c>
      <c r="L156" s="177">
        <v>21</v>
      </c>
      <c r="M156" s="177">
        <f>G156*(1+L156/100)</f>
        <v>0</v>
      </c>
      <c r="N156" s="175">
        <v>2.5000000000000001E-3</v>
      </c>
      <c r="O156" s="175">
        <f>ROUND(E156*N156,2)</f>
        <v>0.01</v>
      </c>
      <c r="P156" s="175">
        <v>0</v>
      </c>
      <c r="Q156" s="175">
        <f>ROUND(E156*P156,2)</f>
        <v>0</v>
      </c>
      <c r="R156" s="177"/>
      <c r="S156" s="177" t="s">
        <v>297</v>
      </c>
      <c r="T156" s="178" t="s">
        <v>280</v>
      </c>
      <c r="U156" s="159">
        <v>0</v>
      </c>
      <c r="V156" s="159">
        <f>ROUND(E156*U156,2)</f>
        <v>0</v>
      </c>
      <c r="W156" s="159"/>
      <c r="X156" s="159" t="s">
        <v>499</v>
      </c>
      <c r="Y156" s="159" t="s">
        <v>281</v>
      </c>
      <c r="Z156" s="148"/>
      <c r="AA156" s="148"/>
      <c r="AB156" s="148"/>
      <c r="AC156" s="148"/>
      <c r="AD156" s="148"/>
      <c r="AE156" s="148"/>
      <c r="AF156" s="148"/>
      <c r="AG156" s="148" t="s">
        <v>1129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59" t="s">
        <v>2083</v>
      </c>
      <c r="D157" s="260"/>
      <c r="E157" s="260"/>
      <c r="F157" s="260"/>
      <c r="G157" s="260"/>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284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53</v>
      </c>
      <c r="B158" s="173" t="s">
        <v>2084</v>
      </c>
      <c r="C158" s="188" t="s">
        <v>2085</v>
      </c>
      <c r="D158" s="174" t="s">
        <v>482</v>
      </c>
      <c r="E158" s="175">
        <v>10</v>
      </c>
      <c r="F158" s="176"/>
      <c r="G158" s="177">
        <f>ROUND(E158*F158,2)</f>
        <v>0</v>
      </c>
      <c r="H158" s="176"/>
      <c r="I158" s="177">
        <f>ROUND(E158*H158,2)</f>
        <v>0</v>
      </c>
      <c r="J158" s="176"/>
      <c r="K158" s="177">
        <f>ROUND(E158*J158,2)</f>
        <v>0</v>
      </c>
      <c r="L158" s="177">
        <v>21</v>
      </c>
      <c r="M158" s="177">
        <f>G158*(1+L158/100)</f>
        <v>0</v>
      </c>
      <c r="N158" s="175">
        <v>2.5000000000000001E-3</v>
      </c>
      <c r="O158" s="175">
        <f>ROUND(E158*N158,2)</f>
        <v>0.03</v>
      </c>
      <c r="P158" s="175">
        <v>0</v>
      </c>
      <c r="Q158" s="175">
        <f>ROUND(E158*P158,2)</f>
        <v>0</v>
      </c>
      <c r="R158" s="177"/>
      <c r="S158" s="177" t="s">
        <v>297</v>
      </c>
      <c r="T158" s="178" t="s">
        <v>280</v>
      </c>
      <c r="U158" s="159">
        <v>0</v>
      </c>
      <c r="V158" s="159">
        <f>ROUND(E158*U158,2)</f>
        <v>0</v>
      </c>
      <c r="W158" s="159"/>
      <c r="X158" s="159" t="s">
        <v>499</v>
      </c>
      <c r="Y158" s="159" t="s">
        <v>281</v>
      </c>
      <c r="Z158" s="148"/>
      <c r="AA158" s="148"/>
      <c r="AB158" s="148"/>
      <c r="AC158" s="148"/>
      <c r="AD158" s="148"/>
      <c r="AE158" s="148"/>
      <c r="AF158" s="148"/>
      <c r="AG158" s="148" t="s">
        <v>1129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9" t="s">
        <v>2085</v>
      </c>
      <c r="D159" s="260"/>
      <c r="E159" s="260"/>
      <c r="F159" s="260"/>
      <c r="G159" s="260"/>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284</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54</v>
      </c>
      <c r="B160" s="173" t="s">
        <v>2086</v>
      </c>
      <c r="C160" s="188" t="s">
        <v>2087</v>
      </c>
      <c r="D160" s="174" t="s">
        <v>482</v>
      </c>
      <c r="E160" s="175">
        <v>14</v>
      </c>
      <c r="F160" s="176"/>
      <c r="G160" s="177">
        <f>ROUND(E160*F160,2)</f>
        <v>0</v>
      </c>
      <c r="H160" s="176"/>
      <c r="I160" s="177">
        <f>ROUND(E160*H160,2)</f>
        <v>0</v>
      </c>
      <c r="J160" s="176"/>
      <c r="K160" s="177">
        <f>ROUND(E160*J160,2)</f>
        <v>0</v>
      </c>
      <c r="L160" s="177">
        <v>21</v>
      </c>
      <c r="M160" s="177">
        <f>G160*(1+L160/100)</f>
        <v>0</v>
      </c>
      <c r="N160" s="175">
        <v>2.5000000000000001E-3</v>
      </c>
      <c r="O160" s="175">
        <f>ROUND(E160*N160,2)</f>
        <v>0.04</v>
      </c>
      <c r="P160" s="175">
        <v>0</v>
      </c>
      <c r="Q160" s="175">
        <f>ROUND(E160*P160,2)</f>
        <v>0</v>
      </c>
      <c r="R160" s="177"/>
      <c r="S160" s="177" t="s">
        <v>297</v>
      </c>
      <c r="T160" s="178" t="s">
        <v>280</v>
      </c>
      <c r="U160" s="159">
        <v>0</v>
      </c>
      <c r="V160" s="159">
        <f>ROUND(E160*U160,2)</f>
        <v>0</v>
      </c>
      <c r="W160" s="159"/>
      <c r="X160" s="159" t="s">
        <v>499</v>
      </c>
      <c r="Y160" s="159" t="s">
        <v>281</v>
      </c>
      <c r="Z160" s="148"/>
      <c r="AA160" s="148"/>
      <c r="AB160" s="148"/>
      <c r="AC160" s="148"/>
      <c r="AD160" s="148"/>
      <c r="AE160" s="148"/>
      <c r="AF160" s="148"/>
      <c r="AG160" s="148" t="s">
        <v>1129</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9" t="s">
        <v>2087</v>
      </c>
      <c r="D161" s="260"/>
      <c r="E161" s="260"/>
      <c r="F161" s="260"/>
      <c r="G161" s="260"/>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284</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2">
        <v>55</v>
      </c>
      <c r="B162" s="173" t="s">
        <v>2088</v>
      </c>
      <c r="C162" s="188" t="s">
        <v>2089</v>
      </c>
      <c r="D162" s="174" t="s">
        <v>482</v>
      </c>
      <c r="E162" s="175">
        <v>12</v>
      </c>
      <c r="F162" s="176"/>
      <c r="G162" s="177">
        <f>ROUND(E162*F162,2)</f>
        <v>0</v>
      </c>
      <c r="H162" s="176"/>
      <c r="I162" s="177">
        <f>ROUND(E162*H162,2)</f>
        <v>0</v>
      </c>
      <c r="J162" s="176"/>
      <c r="K162" s="177">
        <f>ROUND(E162*J162,2)</f>
        <v>0</v>
      </c>
      <c r="L162" s="177">
        <v>21</v>
      </c>
      <c r="M162" s="177">
        <f>G162*(1+L162/100)</f>
        <v>0</v>
      </c>
      <c r="N162" s="175">
        <v>2.5000000000000001E-3</v>
      </c>
      <c r="O162" s="175">
        <f>ROUND(E162*N162,2)</f>
        <v>0.03</v>
      </c>
      <c r="P162" s="175">
        <v>0</v>
      </c>
      <c r="Q162" s="175">
        <f>ROUND(E162*P162,2)</f>
        <v>0</v>
      </c>
      <c r="R162" s="177"/>
      <c r="S162" s="177" t="s">
        <v>297</v>
      </c>
      <c r="T162" s="178" t="s">
        <v>280</v>
      </c>
      <c r="U162" s="159">
        <v>0</v>
      </c>
      <c r="V162" s="159">
        <f>ROUND(E162*U162,2)</f>
        <v>0</v>
      </c>
      <c r="W162" s="159"/>
      <c r="X162" s="159" t="s">
        <v>499</v>
      </c>
      <c r="Y162" s="159" t="s">
        <v>281</v>
      </c>
      <c r="Z162" s="148"/>
      <c r="AA162" s="148"/>
      <c r="AB162" s="148"/>
      <c r="AC162" s="148"/>
      <c r="AD162" s="148"/>
      <c r="AE162" s="148"/>
      <c r="AF162" s="148"/>
      <c r="AG162" s="148" t="s">
        <v>1129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59" t="s">
        <v>2089</v>
      </c>
      <c r="D163" s="260"/>
      <c r="E163" s="260"/>
      <c r="F163" s="260"/>
      <c r="G163" s="260"/>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284</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56</v>
      </c>
      <c r="B164" s="173" t="s">
        <v>2090</v>
      </c>
      <c r="C164" s="188" t="s">
        <v>2091</v>
      </c>
      <c r="D164" s="174" t="s">
        <v>482</v>
      </c>
      <c r="E164" s="175">
        <v>12</v>
      </c>
      <c r="F164" s="176"/>
      <c r="G164" s="177">
        <f>ROUND(E164*F164,2)</f>
        <v>0</v>
      </c>
      <c r="H164" s="176"/>
      <c r="I164" s="177">
        <f>ROUND(E164*H164,2)</f>
        <v>0</v>
      </c>
      <c r="J164" s="176"/>
      <c r="K164" s="177">
        <f>ROUND(E164*J164,2)</f>
        <v>0</v>
      </c>
      <c r="L164" s="177">
        <v>21</v>
      </c>
      <c r="M164" s="177">
        <f>G164*(1+L164/100)</f>
        <v>0</v>
      </c>
      <c r="N164" s="175">
        <v>2.5000000000000001E-3</v>
      </c>
      <c r="O164" s="175">
        <f>ROUND(E164*N164,2)</f>
        <v>0.03</v>
      </c>
      <c r="P164" s="175">
        <v>0</v>
      </c>
      <c r="Q164" s="175">
        <f>ROUND(E164*P164,2)</f>
        <v>0</v>
      </c>
      <c r="R164" s="177"/>
      <c r="S164" s="177" t="s">
        <v>297</v>
      </c>
      <c r="T164" s="178" t="s">
        <v>280</v>
      </c>
      <c r="U164" s="159">
        <v>0</v>
      </c>
      <c r="V164" s="159">
        <f>ROUND(E164*U164,2)</f>
        <v>0</v>
      </c>
      <c r="W164" s="159"/>
      <c r="X164" s="159" t="s">
        <v>499</v>
      </c>
      <c r="Y164" s="159" t="s">
        <v>281</v>
      </c>
      <c r="Z164" s="148"/>
      <c r="AA164" s="148"/>
      <c r="AB164" s="148"/>
      <c r="AC164" s="148"/>
      <c r="AD164" s="148"/>
      <c r="AE164" s="148"/>
      <c r="AF164" s="148"/>
      <c r="AG164" s="148" t="s">
        <v>1129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59" t="s">
        <v>2091</v>
      </c>
      <c r="D165" s="260"/>
      <c r="E165" s="260"/>
      <c r="F165" s="260"/>
      <c r="G165" s="260"/>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284</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57</v>
      </c>
      <c r="B166" s="173" t="s">
        <v>2092</v>
      </c>
      <c r="C166" s="188" t="s">
        <v>2093</v>
      </c>
      <c r="D166" s="174" t="s">
        <v>482</v>
      </c>
      <c r="E166" s="175">
        <v>9</v>
      </c>
      <c r="F166" s="176"/>
      <c r="G166" s="177">
        <f>ROUND(E166*F166,2)</f>
        <v>0</v>
      </c>
      <c r="H166" s="176"/>
      <c r="I166" s="177">
        <f>ROUND(E166*H166,2)</f>
        <v>0</v>
      </c>
      <c r="J166" s="176"/>
      <c r="K166" s="177">
        <f>ROUND(E166*J166,2)</f>
        <v>0</v>
      </c>
      <c r="L166" s="177">
        <v>21</v>
      </c>
      <c r="M166" s="177">
        <f>G166*(1+L166/100)</f>
        <v>0</v>
      </c>
      <c r="N166" s="175">
        <v>2.5000000000000001E-3</v>
      </c>
      <c r="O166" s="175">
        <f>ROUND(E166*N166,2)</f>
        <v>0.02</v>
      </c>
      <c r="P166" s="175">
        <v>0</v>
      </c>
      <c r="Q166" s="175">
        <f>ROUND(E166*P166,2)</f>
        <v>0</v>
      </c>
      <c r="R166" s="177"/>
      <c r="S166" s="177" t="s">
        <v>297</v>
      </c>
      <c r="T166" s="178" t="s">
        <v>280</v>
      </c>
      <c r="U166" s="159">
        <v>0</v>
      </c>
      <c r="V166" s="159">
        <f>ROUND(E166*U166,2)</f>
        <v>0</v>
      </c>
      <c r="W166" s="159"/>
      <c r="X166" s="159" t="s">
        <v>499</v>
      </c>
      <c r="Y166" s="159" t="s">
        <v>281</v>
      </c>
      <c r="Z166" s="148"/>
      <c r="AA166" s="148"/>
      <c r="AB166" s="148"/>
      <c r="AC166" s="148"/>
      <c r="AD166" s="148"/>
      <c r="AE166" s="148"/>
      <c r="AF166" s="148"/>
      <c r="AG166" s="148" t="s">
        <v>1129</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59" t="s">
        <v>2093</v>
      </c>
      <c r="D167" s="260"/>
      <c r="E167" s="260"/>
      <c r="F167" s="260"/>
      <c r="G167" s="260"/>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284</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2">
        <v>58</v>
      </c>
      <c r="B168" s="173" t="s">
        <v>2032</v>
      </c>
      <c r="C168" s="188" t="s">
        <v>2033</v>
      </c>
      <c r="D168" s="174" t="s">
        <v>482</v>
      </c>
      <c r="E168" s="175">
        <v>9</v>
      </c>
      <c r="F168" s="176"/>
      <c r="G168" s="177">
        <f>ROUND(E168*F168,2)</f>
        <v>0</v>
      </c>
      <c r="H168" s="176"/>
      <c r="I168" s="177">
        <f>ROUND(E168*H168,2)</f>
        <v>0</v>
      </c>
      <c r="J168" s="176"/>
      <c r="K168" s="177">
        <f>ROUND(E168*J168,2)</f>
        <v>0</v>
      </c>
      <c r="L168" s="177">
        <v>21</v>
      </c>
      <c r="M168" s="177">
        <f>G168*(1+L168/100)</f>
        <v>0</v>
      </c>
      <c r="N168" s="175">
        <v>2.5000000000000001E-3</v>
      </c>
      <c r="O168" s="175">
        <f>ROUND(E168*N168,2)</f>
        <v>0.02</v>
      </c>
      <c r="P168" s="175">
        <v>0</v>
      </c>
      <c r="Q168" s="175">
        <f>ROUND(E168*P168,2)</f>
        <v>0</v>
      </c>
      <c r="R168" s="177"/>
      <c r="S168" s="177" t="s">
        <v>297</v>
      </c>
      <c r="T168" s="178" t="s">
        <v>280</v>
      </c>
      <c r="U168" s="159">
        <v>0</v>
      </c>
      <c r="V168" s="159">
        <f>ROUND(E168*U168,2)</f>
        <v>0</v>
      </c>
      <c r="W168" s="159"/>
      <c r="X168" s="159" t="s">
        <v>499</v>
      </c>
      <c r="Y168" s="159" t="s">
        <v>281</v>
      </c>
      <c r="Z168" s="148"/>
      <c r="AA168" s="148"/>
      <c r="AB168" s="148"/>
      <c r="AC168" s="148"/>
      <c r="AD168" s="148"/>
      <c r="AE168" s="148"/>
      <c r="AF168" s="148"/>
      <c r="AG168" s="148" t="s">
        <v>1129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259" t="s">
        <v>2033</v>
      </c>
      <c r="D169" s="260"/>
      <c r="E169" s="260"/>
      <c r="F169" s="260"/>
      <c r="G169" s="260"/>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284</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59</v>
      </c>
      <c r="B170" s="173" t="s">
        <v>2094</v>
      </c>
      <c r="C170" s="188" t="s">
        <v>2095</v>
      </c>
      <c r="D170" s="174" t="s">
        <v>482</v>
      </c>
      <c r="E170" s="175">
        <v>20</v>
      </c>
      <c r="F170" s="176"/>
      <c r="G170" s="177">
        <f>ROUND(E170*F170,2)</f>
        <v>0</v>
      </c>
      <c r="H170" s="176"/>
      <c r="I170" s="177">
        <f>ROUND(E170*H170,2)</f>
        <v>0</v>
      </c>
      <c r="J170" s="176"/>
      <c r="K170" s="177">
        <f>ROUND(E170*J170,2)</f>
        <v>0</v>
      </c>
      <c r="L170" s="177">
        <v>21</v>
      </c>
      <c r="M170" s="177">
        <f>G170*(1+L170/100)</f>
        <v>0</v>
      </c>
      <c r="N170" s="175">
        <v>2.5000000000000001E-3</v>
      </c>
      <c r="O170" s="175">
        <f>ROUND(E170*N170,2)</f>
        <v>0.05</v>
      </c>
      <c r="P170" s="175">
        <v>0</v>
      </c>
      <c r="Q170" s="175">
        <f>ROUND(E170*P170,2)</f>
        <v>0</v>
      </c>
      <c r="R170" s="177"/>
      <c r="S170" s="177" t="s">
        <v>297</v>
      </c>
      <c r="T170" s="178" t="s">
        <v>280</v>
      </c>
      <c r="U170" s="159">
        <v>0</v>
      </c>
      <c r="V170" s="159">
        <f>ROUND(E170*U170,2)</f>
        <v>0</v>
      </c>
      <c r="W170" s="159"/>
      <c r="X170" s="159" t="s">
        <v>499</v>
      </c>
      <c r="Y170" s="159" t="s">
        <v>281</v>
      </c>
      <c r="Z170" s="148"/>
      <c r="AA170" s="148"/>
      <c r="AB170" s="148"/>
      <c r="AC170" s="148"/>
      <c r="AD170" s="148"/>
      <c r="AE170" s="148"/>
      <c r="AF170" s="148"/>
      <c r="AG170" s="148" t="s">
        <v>1129</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59" t="s">
        <v>2095</v>
      </c>
      <c r="D171" s="260"/>
      <c r="E171" s="260"/>
      <c r="F171" s="260"/>
      <c r="G171" s="260"/>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284</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2">
        <v>60</v>
      </c>
      <c r="B172" s="173" t="s">
        <v>2058</v>
      </c>
      <c r="C172" s="188" t="s">
        <v>2059</v>
      </c>
      <c r="D172" s="174" t="s">
        <v>482</v>
      </c>
      <c r="E172" s="175">
        <v>20</v>
      </c>
      <c r="F172" s="176"/>
      <c r="G172" s="177">
        <f>ROUND(E172*F172,2)</f>
        <v>0</v>
      </c>
      <c r="H172" s="176"/>
      <c r="I172" s="177">
        <f>ROUND(E172*H172,2)</f>
        <v>0</v>
      </c>
      <c r="J172" s="176"/>
      <c r="K172" s="177">
        <f>ROUND(E172*J172,2)</f>
        <v>0</v>
      </c>
      <c r="L172" s="177">
        <v>21</v>
      </c>
      <c r="M172" s="177">
        <f>G172*(1+L172/100)</f>
        <v>0</v>
      </c>
      <c r="N172" s="175">
        <v>2.5000000000000001E-3</v>
      </c>
      <c r="O172" s="175">
        <f>ROUND(E172*N172,2)</f>
        <v>0.05</v>
      </c>
      <c r="P172" s="175">
        <v>0</v>
      </c>
      <c r="Q172" s="175">
        <f>ROUND(E172*P172,2)</f>
        <v>0</v>
      </c>
      <c r="R172" s="177"/>
      <c r="S172" s="177" t="s">
        <v>297</v>
      </c>
      <c r="T172" s="178" t="s">
        <v>280</v>
      </c>
      <c r="U172" s="159">
        <v>0</v>
      </c>
      <c r="V172" s="159">
        <f>ROUND(E172*U172,2)</f>
        <v>0</v>
      </c>
      <c r="W172" s="159"/>
      <c r="X172" s="159" t="s">
        <v>499</v>
      </c>
      <c r="Y172" s="159" t="s">
        <v>281</v>
      </c>
      <c r="Z172" s="148"/>
      <c r="AA172" s="148"/>
      <c r="AB172" s="148"/>
      <c r="AC172" s="148"/>
      <c r="AD172" s="148"/>
      <c r="AE172" s="148"/>
      <c r="AF172" s="148"/>
      <c r="AG172" s="148" t="s">
        <v>1129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59" t="s">
        <v>2059</v>
      </c>
      <c r="D173" s="260"/>
      <c r="E173" s="260"/>
      <c r="F173" s="260"/>
      <c r="G173" s="260"/>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284</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72">
        <v>61</v>
      </c>
      <c r="B174" s="173" t="s">
        <v>2096</v>
      </c>
      <c r="C174" s="188" t="s">
        <v>2097</v>
      </c>
      <c r="D174" s="174" t="s">
        <v>482</v>
      </c>
      <c r="E174" s="175">
        <v>14</v>
      </c>
      <c r="F174" s="176"/>
      <c r="G174" s="177">
        <f>ROUND(E174*F174,2)</f>
        <v>0</v>
      </c>
      <c r="H174" s="176"/>
      <c r="I174" s="177">
        <f>ROUND(E174*H174,2)</f>
        <v>0</v>
      </c>
      <c r="J174" s="176"/>
      <c r="K174" s="177">
        <f>ROUND(E174*J174,2)</f>
        <v>0</v>
      </c>
      <c r="L174" s="177">
        <v>21</v>
      </c>
      <c r="M174" s="177">
        <f>G174*(1+L174/100)</f>
        <v>0</v>
      </c>
      <c r="N174" s="175">
        <v>2.5000000000000001E-3</v>
      </c>
      <c r="O174" s="175">
        <f>ROUND(E174*N174,2)</f>
        <v>0.04</v>
      </c>
      <c r="P174" s="175">
        <v>0</v>
      </c>
      <c r="Q174" s="175">
        <f>ROUND(E174*P174,2)</f>
        <v>0</v>
      </c>
      <c r="R174" s="177"/>
      <c r="S174" s="177" t="s">
        <v>297</v>
      </c>
      <c r="T174" s="178" t="s">
        <v>280</v>
      </c>
      <c r="U174" s="159">
        <v>0</v>
      </c>
      <c r="V174" s="159">
        <f>ROUND(E174*U174,2)</f>
        <v>0</v>
      </c>
      <c r="W174" s="159"/>
      <c r="X174" s="159" t="s">
        <v>499</v>
      </c>
      <c r="Y174" s="159" t="s">
        <v>281</v>
      </c>
      <c r="Z174" s="148"/>
      <c r="AA174" s="148"/>
      <c r="AB174" s="148"/>
      <c r="AC174" s="148"/>
      <c r="AD174" s="148"/>
      <c r="AE174" s="148"/>
      <c r="AF174" s="148"/>
      <c r="AG174" s="148" t="s">
        <v>1129</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59" t="s">
        <v>2097</v>
      </c>
      <c r="D175" s="260"/>
      <c r="E175" s="260"/>
      <c r="F175" s="260"/>
      <c r="G175" s="260"/>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284</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72">
        <v>62</v>
      </c>
      <c r="B176" s="173" t="s">
        <v>2098</v>
      </c>
      <c r="C176" s="188" t="s">
        <v>2099</v>
      </c>
      <c r="D176" s="174" t="s">
        <v>482</v>
      </c>
      <c r="E176" s="175">
        <v>28</v>
      </c>
      <c r="F176" s="176"/>
      <c r="G176" s="177">
        <f>ROUND(E176*F176,2)</f>
        <v>0</v>
      </c>
      <c r="H176" s="176"/>
      <c r="I176" s="177">
        <f>ROUND(E176*H176,2)</f>
        <v>0</v>
      </c>
      <c r="J176" s="176"/>
      <c r="K176" s="177">
        <f>ROUND(E176*J176,2)</f>
        <v>0</v>
      </c>
      <c r="L176" s="177">
        <v>21</v>
      </c>
      <c r="M176" s="177">
        <f>G176*(1+L176/100)</f>
        <v>0</v>
      </c>
      <c r="N176" s="175">
        <v>2.5000000000000001E-3</v>
      </c>
      <c r="O176" s="175">
        <f>ROUND(E176*N176,2)</f>
        <v>7.0000000000000007E-2</v>
      </c>
      <c r="P176" s="175">
        <v>0</v>
      </c>
      <c r="Q176" s="175">
        <f>ROUND(E176*P176,2)</f>
        <v>0</v>
      </c>
      <c r="R176" s="177"/>
      <c r="S176" s="177" t="s">
        <v>297</v>
      </c>
      <c r="T176" s="178" t="s">
        <v>280</v>
      </c>
      <c r="U176" s="159">
        <v>0</v>
      </c>
      <c r="V176" s="159">
        <f>ROUND(E176*U176,2)</f>
        <v>0</v>
      </c>
      <c r="W176" s="159"/>
      <c r="X176" s="159" t="s">
        <v>499</v>
      </c>
      <c r="Y176" s="159" t="s">
        <v>281</v>
      </c>
      <c r="Z176" s="148"/>
      <c r="AA176" s="148"/>
      <c r="AB176" s="148"/>
      <c r="AC176" s="148"/>
      <c r="AD176" s="148"/>
      <c r="AE176" s="148"/>
      <c r="AF176" s="148"/>
      <c r="AG176" s="148" t="s">
        <v>1129</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59" t="s">
        <v>2099</v>
      </c>
      <c r="D177" s="260"/>
      <c r="E177" s="260"/>
      <c r="F177" s="260"/>
      <c r="G177" s="260"/>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284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2">
        <v>63</v>
      </c>
      <c r="B178" s="173" t="s">
        <v>2100</v>
      </c>
      <c r="C178" s="188" t="s">
        <v>2101</v>
      </c>
      <c r="D178" s="174" t="s">
        <v>482</v>
      </c>
      <c r="E178" s="175">
        <v>28</v>
      </c>
      <c r="F178" s="176"/>
      <c r="G178" s="177">
        <f>ROUND(E178*F178,2)</f>
        <v>0</v>
      </c>
      <c r="H178" s="176"/>
      <c r="I178" s="177">
        <f>ROUND(E178*H178,2)</f>
        <v>0</v>
      </c>
      <c r="J178" s="176"/>
      <c r="K178" s="177">
        <f>ROUND(E178*J178,2)</f>
        <v>0</v>
      </c>
      <c r="L178" s="177">
        <v>21</v>
      </c>
      <c r="M178" s="177">
        <f>G178*(1+L178/100)</f>
        <v>0</v>
      </c>
      <c r="N178" s="175">
        <v>2.5000000000000001E-3</v>
      </c>
      <c r="O178" s="175">
        <f>ROUND(E178*N178,2)</f>
        <v>7.0000000000000007E-2</v>
      </c>
      <c r="P178" s="175">
        <v>0</v>
      </c>
      <c r="Q178" s="175">
        <f>ROUND(E178*P178,2)</f>
        <v>0</v>
      </c>
      <c r="R178" s="177"/>
      <c r="S178" s="177" t="s">
        <v>297</v>
      </c>
      <c r="T178" s="178" t="s">
        <v>280</v>
      </c>
      <c r="U178" s="159">
        <v>0</v>
      </c>
      <c r="V178" s="159">
        <f>ROUND(E178*U178,2)</f>
        <v>0</v>
      </c>
      <c r="W178" s="159"/>
      <c r="X178" s="159" t="s">
        <v>499</v>
      </c>
      <c r="Y178" s="159" t="s">
        <v>281</v>
      </c>
      <c r="Z178" s="148"/>
      <c r="AA178" s="148"/>
      <c r="AB178" s="148"/>
      <c r="AC178" s="148"/>
      <c r="AD178" s="148"/>
      <c r="AE178" s="148"/>
      <c r="AF178" s="148"/>
      <c r="AG178" s="148" t="s">
        <v>1129</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259" t="s">
        <v>2101</v>
      </c>
      <c r="D179" s="260"/>
      <c r="E179" s="260"/>
      <c r="F179" s="260"/>
      <c r="G179" s="260"/>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284</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72">
        <v>64</v>
      </c>
      <c r="B180" s="173" t="s">
        <v>2102</v>
      </c>
      <c r="C180" s="188" t="s">
        <v>2103</v>
      </c>
      <c r="D180" s="174" t="s">
        <v>482</v>
      </c>
      <c r="E180" s="175">
        <v>28</v>
      </c>
      <c r="F180" s="176"/>
      <c r="G180" s="177">
        <f>ROUND(E180*F180,2)</f>
        <v>0</v>
      </c>
      <c r="H180" s="176"/>
      <c r="I180" s="177">
        <f>ROUND(E180*H180,2)</f>
        <v>0</v>
      </c>
      <c r="J180" s="176"/>
      <c r="K180" s="177">
        <f>ROUND(E180*J180,2)</f>
        <v>0</v>
      </c>
      <c r="L180" s="177">
        <v>21</v>
      </c>
      <c r="M180" s="177">
        <f>G180*(1+L180/100)</f>
        <v>0</v>
      </c>
      <c r="N180" s="175">
        <v>2.5000000000000001E-3</v>
      </c>
      <c r="O180" s="175">
        <f>ROUND(E180*N180,2)</f>
        <v>7.0000000000000007E-2</v>
      </c>
      <c r="P180" s="175">
        <v>0</v>
      </c>
      <c r="Q180" s="175">
        <f>ROUND(E180*P180,2)</f>
        <v>0</v>
      </c>
      <c r="R180" s="177"/>
      <c r="S180" s="177" t="s">
        <v>297</v>
      </c>
      <c r="T180" s="178" t="s">
        <v>280</v>
      </c>
      <c r="U180" s="159">
        <v>0</v>
      </c>
      <c r="V180" s="159">
        <f>ROUND(E180*U180,2)</f>
        <v>0</v>
      </c>
      <c r="W180" s="159"/>
      <c r="X180" s="159" t="s">
        <v>499</v>
      </c>
      <c r="Y180" s="159" t="s">
        <v>281</v>
      </c>
      <c r="Z180" s="148"/>
      <c r="AA180" s="148"/>
      <c r="AB180" s="148"/>
      <c r="AC180" s="148"/>
      <c r="AD180" s="148"/>
      <c r="AE180" s="148"/>
      <c r="AF180" s="148"/>
      <c r="AG180" s="148" t="s">
        <v>1129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59" t="s">
        <v>2103</v>
      </c>
      <c r="D181" s="260"/>
      <c r="E181" s="260"/>
      <c r="F181" s="260"/>
      <c r="G181" s="260"/>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284</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65</v>
      </c>
      <c r="B182" s="173" t="s">
        <v>2104</v>
      </c>
      <c r="C182" s="188" t="s">
        <v>2105</v>
      </c>
      <c r="D182" s="174" t="s">
        <v>482</v>
      </c>
      <c r="E182" s="175">
        <v>28</v>
      </c>
      <c r="F182" s="176"/>
      <c r="G182" s="177">
        <f>ROUND(E182*F182,2)</f>
        <v>0</v>
      </c>
      <c r="H182" s="176"/>
      <c r="I182" s="177">
        <f>ROUND(E182*H182,2)</f>
        <v>0</v>
      </c>
      <c r="J182" s="176"/>
      <c r="K182" s="177">
        <f>ROUND(E182*J182,2)</f>
        <v>0</v>
      </c>
      <c r="L182" s="177">
        <v>21</v>
      </c>
      <c r="M182" s="177">
        <f>G182*(1+L182/100)</f>
        <v>0</v>
      </c>
      <c r="N182" s="175">
        <v>2.5000000000000001E-3</v>
      </c>
      <c r="O182" s="175">
        <f>ROUND(E182*N182,2)</f>
        <v>7.0000000000000007E-2</v>
      </c>
      <c r="P182" s="175">
        <v>0</v>
      </c>
      <c r="Q182" s="175">
        <f>ROUND(E182*P182,2)</f>
        <v>0</v>
      </c>
      <c r="R182" s="177"/>
      <c r="S182" s="177" t="s">
        <v>297</v>
      </c>
      <c r="T182" s="178" t="s">
        <v>280</v>
      </c>
      <c r="U182" s="159">
        <v>0</v>
      </c>
      <c r="V182" s="159">
        <f>ROUND(E182*U182,2)</f>
        <v>0</v>
      </c>
      <c r="W182" s="159"/>
      <c r="X182" s="159" t="s">
        <v>499</v>
      </c>
      <c r="Y182" s="159" t="s">
        <v>281</v>
      </c>
      <c r="Z182" s="148"/>
      <c r="AA182" s="148"/>
      <c r="AB182" s="148"/>
      <c r="AC182" s="148"/>
      <c r="AD182" s="148"/>
      <c r="AE182" s="148"/>
      <c r="AF182" s="148"/>
      <c r="AG182" s="148" t="s">
        <v>1129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59" t="s">
        <v>2105</v>
      </c>
      <c r="D183" s="260"/>
      <c r="E183" s="260"/>
      <c r="F183" s="260"/>
      <c r="G183" s="260"/>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284</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2">
        <v>66</v>
      </c>
      <c r="B184" s="173" t="s">
        <v>2106</v>
      </c>
      <c r="C184" s="188" t="s">
        <v>2107</v>
      </c>
      <c r="D184" s="174" t="s">
        <v>482</v>
      </c>
      <c r="E184" s="175">
        <v>26</v>
      </c>
      <c r="F184" s="176"/>
      <c r="G184" s="177">
        <f>ROUND(E184*F184,2)</f>
        <v>0</v>
      </c>
      <c r="H184" s="176"/>
      <c r="I184" s="177">
        <f>ROUND(E184*H184,2)</f>
        <v>0</v>
      </c>
      <c r="J184" s="176"/>
      <c r="K184" s="177">
        <f>ROUND(E184*J184,2)</f>
        <v>0</v>
      </c>
      <c r="L184" s="177">
        <v>21</v>
      </c>
      <c r="M184" s="177">
        <f>G184*(1+L184/100)</f>
        <v>0</v>
      </c>
      <c r="N184" s="175">
        <v>2.5000000000000001E-3</v>
      </c>
      <c r="O184" s="175">
        <f>ROUND(E184*N184,2)</f>
        <v>7.0000000000000007E-2</v>
      </c>
      <c r="P184" s="175">
        <v>0</v>
      </c>
      <c r="Q184" s="175">
        <f>ROUND(E184*P184,2)</f>
        <v>0</v>
      </c>
      <c r="R184" s="177"/>
      <c r="S184" s="177" t="s">
        <v>297</v>
      </c>
      <c r="T184" s="178" t="s">
        <v>280</v>
      </c>
      <c r="U184" s="159">
        <v>0</v>
      </c>
      <c r="V184" s="159">
        <f>ROUND(E184*U184,2)</f>
        <v>0</v>
      </c>
      <c r="W184" s="159"/>
      <c r="X184" s="159" t="s">
        <v>499</v>
      </c>
      <c r="Y184" s="159" t="s">
        <v>281</v>
      </c>
      <c r="Z184" s="148"/>
      <c r="AA184" s="148"/>
      <c r="AB184" s="148"/>
      <c r="AC184" s="148"/>
      <c r="AD184" s="148"/>
      <c r="AE184" s="148"/>
      <c r="AF184" s="148"/>
      <c r="AG184" s="148" t="s">
        <v>1129</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59" t="s">
        <v>2107</v>
      </c>
      <c r="D185" s="260"/>
      <c r="E185" s="260"/>
      <c r="F185" s="260"/>
      <c r="G185" s="260"/>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284</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67</v>
      </c>
      <c r="B186" s="173" t="s">
        <v>2108</v>
      </c>
      <c r="C186" s="188" t="s">
        <v>2109</v>
      </c>
      <c r="D186" s="174" t="s">
        <v>482</v>
      </c>
      <c r="E186" s="175">
        <v>26</v>
      </c>
      <c r="F186" s="176"/>
      <c r="G186" s="177">
        <f>ROUND(E186*F186,2)</f>
        <v>0</v>
      </c>
      <c r="H186" s="176"/>
      <c r="I186" s="177">
        <f>ROUND(E186*H186,2)</f>
        <v>0</v>
      </c>
      <c r="J186" s="176"/>
      <c r="K186" s="177">
        <f>ROUND(E186*J186,2)</f>
        <v>0</v>
      </c>
      <c r="L186" s="177">
        <v>21</v>
      </c>
      <c r="M186" s="177">
        <f>G186*(1+L186/100)</f>
        <v>0</v>
      </c>
      <c r="N186" s="175">
        <v>2.5000000000000001E-3</v>
      </c>
      <c r="O186" s="175">
        <f>ROUND(E186*N186,2)</f>
        <v>7.0000000000000007E-2</v>
      </c>
      <c r="P186" s="175">
        <v>0</v>
      </c>
      <c r="Q186" s="175">
        <f>ROUND(E186*P186,2)</f>
        <v>0</v>
      </c>
      <c r="R186" s="177"/>
      <c r="S186" s="177" t="s">
        <v>297</v>
      </c>
      <c r="T186" s="178" t="s">
        <v>280</v>
      </c>
      <c r="U186" s="159">
        <v>0</v>
      </c>
      <c r="V186" s="159">
        <f>ROUND(E186*U186,2)</f>
        <v>0</v>
      </c>
      <c r="W186" s="159"/>
      <c r="X186" s="159" t="s">
        <v>499</v>
      </c>
      <c r="Y186" s="159" t="s">
        <v>281</v>
      </c>
      <c r="Z186" s="148"/>
      <c r="AA186" s="148"/>
      <c r="AB186" s="148"/>
      <c r="AC186" s="148"/>
      <c r="AD186" s="148"/>
      <c r="AE186" s="148"/>
      <c r="AF186" s="148"/>
      <c r="AG186" s="148" t="s">
        <v>1129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59" t="s">
        <v>2109</v>
      </c>
      <c r="D187" s="260"/>
      <c r="E187" s="260"/>
      <c r="F187" s="260"/>
      <c r="G187" s="260"/>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284</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68</v>
      </c>
      <c r="B188" s="173" t="s">
        <v>2110</v>
      </c>
      <c r="C188" s="188" t="s">
        <v>2111</v>
      </c>
      <c r="D188" s="174" t="s">
        <v>482</v>
      </c>
      <c r="E188" s="175">
        <v>26</v>
      </c>
      <c r="F188" s="176"/>
      <c r="G188" s="177">
        <f>ROUND(E188*F188,2)</f>
        <v>0</v>
      </c>
      <c r="H188" s="176"/>
      <c r="I188" s="177">
        <f>ROUND(E188*H188,2)</f>
        <v>0</v>
      </c>
      <c r="J188" s="176"/>
      <c r="K188" s="177">
        <f>ROUND(E188*J188,2)</f>
        <v>0</v>
      </c>
      <c r="L188" s="177">
        <v>21</v>
      </c>
      <c r="M188" s="177">
        <f>G188*(1+L188/100)</f>
        <v>0</v>
      </c>
      <c r="N188" s="175">
        <v>2.5000000000000001E-3</v>
      </c>
      <c r="O188" s="175">
        <f>ROUND(E188*N188,2)</f>
        <v>7.0000000000000007E-2</v>
      </c>
      <c r="P188" s="175">
        <v>0</v>
      </c>
      <c r="Q188" s="175">
        <f>ROUND(E188*P188,2)</f>
        <v>0</v>
      </c>
      <c r="R188" s="177"/>
      <c r="S188" s="177" t="s">
        <v>297</v>
      </c>
      <c r="T188" s="178" t="s">
        <v>280</v>
      </c>
      <c r="U188" s="159">
        <v>0</v>
      </c>
      <c r="V188" s="159">
        <f>ROUND(E188*U188,2)</f>
        <v>0</v>
      </c>
      <c r="W188" s="159"/>
      <c r="X188" s="159" t="s">
        <v>499</v>
      </c>
      <c r="Y188" s="159" t="s">
        <v>281</v>
      </c>
      <c r="Z188" s="148"/>
      <c r="AA188" s="148"/>
      <c r="AB188" s="148"/>
      <c r="AC188" s="148"/>
      <c r="AD188" s="148"/>
      <c r="AE188" s="148"/>
      <c r="AF188" s="148"/>
      <c r="AG188" s="148" t="s">
        <v>1129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259" t="s">
        <v>2111</v>
      </c>
      <c r="D189" s="260"/>
      <c r="E189" s="260"/>
      <c r="F189" s="260"/>
      <c r="G189" s="260"/>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284</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72">
        <v>69</v>
      </c>
      <c r="B190" s="173" t="s">
        <v>2112</v>
      </c>
      <c r="C190" s="188" t="s">
        <v>2113</v>
      </c>
      <c r="D190" s="174" t="s">
        <v>482</v>
      </c>
      <c r="E190" s="175">
        <v>26</v>
      </c>
      <c r="F190" s="176"/>
      <c r="G190" s="177">
        <f>ROUND(E190*F190,2)</f>
        <v>0</v>
      </c>
      <c r="H190" s="176"/>
      <c r="I190" s="177">
        <f>ROUND(E190*H190,2)</f>
        <v>0</v>
      </c>
      <c r="J190" s="176"/>
      <c r="K190" s="177">
        <f>ROUND(E190*J190,2)</f>
        <v>0</v>
      </c>
      <c r="L190" s="177">
        <v>21</v>
      </c>
      <c r="M190" s="177">
        <f>G190*(1+L190/100)</f>
        <v>0</v>
      </c>
      <c r="N190" s="175">
        <v>2.5000000000000001E-3</v>
      </c>
      <c r="O190" s="175">
        <f>ROUND(E190*N190,2)</f>
        <v>7.0000000000000007E-2</v>
      </c>
      <c r="P190" s="175">
        <v>0</v>
      </c>
      <c r="Q190" s="175">
        <f>ROUND(E190*P190,2)</f>
        <v>0</v>
      </c>
      <c r="R190" s="177"/>
      <c r="S190" s="177" t="s">
        <v>297</v>
      </c>
      <c r="T190" s="178" t="s">
        <v>280</v>
      </c>
      <c r="U190" s="159">
        <v>0</v>
      </c>
      <c r="V190" s="159">
        <f>ROUND(E190*U190,2)</f>
        <v>0</v>
      </c>
      <c r="W190" s="159"/>
      <c r="X190" s="159" t="s">
        <v>499</v>
      </c>
      <c r="Y190" s="159" t="s">
        <v>281</v>
      </c>
      <c r="Z190" s="148"/>
      <c r="AA190" s="148"/>
      <c r="AB190" s="148"/>
      <c r="AC190" s="148"/>
      <c r="AD190" s="148"/>
      <c r="AE190" s="148"/>
      <c r="AF190" s="148"/>
      <c r="AG190" s="148" t="s">
        <v>1129</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59" t="s">
        <v>2113</v>
      </c>
      <c r="D191" s="260"/>
      <c r="E191" s="260"/>
      <c r="F191" s="260"/>
      <c r="G191" s="260"/>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284</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70</v>
      </c>
      <c r="B192" s="173" t="s">
        <v>2114</v>
      </c>
      <c r="C192" s="188" t="s">
        <v>2115</v>
      </c>
      <c r="D192" s="174" t="s">
        <v>374</v>
      </c>
      <c r="E192" s="175">
        <v>165.6</v>
      </c>
      <c r="F192" s="176"/>
      <c r="G192" s="177">
        <f>ROUND(E192*F192,2)</f>
        <v>0</v>
      </c>
      <c r="H192" s="176"/>
      <c r="I192" s="177">
        <f>ROUND(E192*H192,2)</f>
        <v>0</v>
      </c>
      <c r="J192" s="176"/>
      <c r="K192" s="177">
        <f>ROUND(E192*J192,2)</f>
        <v>0</v>
      </c>
      <c r="L192" s="177">
        <v>21</v>
      </c>
      <c r="M192" s="177">
        <f>G192*(1+L192/100)</f>
        <v>0</v>
      </c>
      <c r="N192" s="175">
        <v>0</v>
      </c>
      <c r="O192" s="175">
        <f>ROUND(E192*N192,2)</f>
        <v>0</v>
      </c>
      <c r="P192" s="175">
        <v>0</v>
      </c>
      <c r="Q192" s="175">
        <f>ROUND(E192*P192,2)</f>
        <v>0</v>
      </c>
      <c r="R192" s="177"/>
      <c r="S192" s="177" t="s">
        <v>297</v>
      </c>
      <c r="T192" s="178" t="s">
        <v>280</v>
      </c>
      <c r="U192" s="159">
        <v>0</v>
      </c>
      <c r="V192" s="159">
        <f>ROUND(E192*U192,2)</f>
        <v>0</v>
      </c>
      <c r="W192" s="159"/>
      <c r="X192" s="159" t="s">
        <v>298</v>
      </c>
      <c r="Y192" s="159" t="s">
        <v>281</v>
      </c>
      <c r="Z192" s="148"/>
      <c r="AA192" s="148"/>
      <c r="AB192" s="148"/>
      <c r="AC192" s="148"/>
      <c r="AD192" s="148"/>
      <c r="AE192" s="148"/>
      <c r="AF192" s="148"/>
      <c r="AG192" s="148" t="s">
        <v>951</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259" t="s">
        <v>2116</v>
      </c>
      <c r="D193" s="260"/>
      <c r="E193" s="260"/>
      <c r="F193" s="260"/>
      <c r="G193" s="260"/>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284</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198" t="s">
        <v>2117</v>
      </c>
      <c r="D194" s="193"/>
      <c r="E194" s="194"/>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329</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8" t="s">
        <v>2118</v>
      </c>
      <c r="D195" s="193"/>
      <c r="E195" s="194">
        <v>165.6</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329</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2.5" outlineLevel="1" x14ac:dyDescent="0.2">
      <c r="A196" s="172">
        <v>71</v>
      </c>
      <c r="B196" s="173" t="s">
        <v>2119</v>
      </c>
      <c r="C196" s="188" t="s">
        <v>2120</v>
      </c>
      <c r="D196" s="174" t="s">
        <v>1011</v>
      </c>
      <c r="E196" s="175">
        <v>8.4999999999999995E-4</v>
      </c>
      <c r="F196" s="176"/>
      <c r="G196" s="177">
        <f>ROUND(E196*F196,2)</f>
        <v>0</v>
      </c>
      <c r="H196" s="176"/>
      <c r="I196" s="177">
        <f>ROUND(E196*H196,2)</f>
        <v>0</v>
      </c>
      <c r="J196" s="176"/>
      <c r="K196" s="177">
        <f>ROUND(E196*J196,2)</f>
        <v>0</v>
      </c>
      <c r="L196" s="177">
        <v>21</v>
      </c>
      <c r="M196" s="177">
        <f>G196*(1+L196/100)</f>
        <v>0</v>
      </c>
      <c r="N196" s="175">
        <v>1E-3</v>
      </c>
      <c r="O196" s="175">
        <f>ROUND(E196*N196,2)</f>
        <v>0</v>
      </c>
      <c r="P196" s="175">
        <v>0</v>
      </c>
      <c r="Q196" s="175">
        <f>ROUND(E196*P196,2)</f>
        <v>0</v>
      </c>
      <c r="R196" s="177"/>
      <c r="S196" s="177" t="s">
        <v>297</v>
      </c>
      <c r="T196" s="178" t="s">
        <v>280</v>
      </c>
      <c r="U196" s="159">
        <v>0</v>
      </c>
      <c r="V196" s="159">
        <f>ROUND(E196*U196,2)</f>
        <v>0</v>
      </c>
      <c r="W196" s="159"/>
      <c r="X196" s="159" t="s">
        <v>499</v>
      </c>
      <c r="Y196" s="159" t="s">
        <v>281</v>
      </c>
      <c r="Z196" s="148"/>
      <c r="AA196" s="148"/>
      <c r="AB196" s="148"/>
      <c r="AC196" s="148"/>
      <c r="AD196" s="148"/>
      <c r="AE196" s="148"/>
      <c r="AF196" s="148"/>
      <c r="AG196" s="148" t="s">
        <v>1129</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59" t="s">
        <v>2121</v>
      </c>
      <c r="D197" s="260"/>
      <c r="E197" s="260"/>
      <c r="F197" s="260"/>
      <c r="G197" s="260"/>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284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79" t="str">
        <f>C197</f>
        <v>Systémový insekticid určený k hubení škůdců (zavíječ zimostrázový, mšice, mery, vlnovníci…) Dávka: 1g přípravku/m2</v>
      </c>
      <c r="BB197" s="148"/>
      <c r="BC197" s="148"/>
      <c r="BD197" s="148"/>
      <c r="BE197" s="148"/>
      <c r="BF197" s="148"/>
      <c r="BG197" s="148"/>
      <c r="BH197" s="148"/>
    </row>
    <row r="198" spans="1:60" outlineLevel="2" x14ac:dyDescent="0.2">
      <c r="A198" s="155"/>
      <c r="B198" s="156"/>
      <c r="C198" s="198" t="s">
        <v>2122</v>
      </c>
      <c r="D198" s="193"/>
      <c r="E198" s="194"/>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329</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98" t="s">
        <v>2123</v>
      </c>
      <c r="D199" s="193"/>
      <c r="E199" s="194"/>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329</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8" t="s">
        <v>2124</v>
      </c>
      <c r="D200" s="193"/>
      <c r="E200" s="194"/>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329</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72</v>
      </c>
      <c r="B201" s="173" t="s">
        <v>2125</v>
      </c>
      <c r="C201" s="188" t="s">
        <v>2126</v>
      </c>
      <c r="D201" s="174" t="s">
        <v>1011</v>
      </c>
      <c r="E201" s="175">
        <v>8.5279999999999995E-2</v>
      </c>
      <c r="F201" s="176"/>
      <c r="G201" s="177">
        <f>ROUND(E201*F201,2)</f>
        <v>0</v>
      </c>
      <c r="H201" s="176"/>
      <c r="I201" s="177">
        <f>ROUND(E201*H201,2)</f>
        <v>0</v>
      </c>
      <c r="J201" s="176"/>
      <c r="K201" s="177">
        <f>ROUND(E201*J201,2)</f>
        <v>0</v>
      </c>
      <c r="L201" s="177">
        <v>21</v>
      </c>
      <c r="M201" s="177">
        <f>G201*(1+L201/100)</f>
        <v>0</v>
      </c>
      <c r="N201" s="175">
        <v>1E-3</v>
      </c>
      <c r="O201" s="175">
        <f>ROUND(E201*N201,2)</f>
        <v>0</v>
      </c>
      <c r="P201" s="175">
        <v>0</v>
      </c>
      <c r="Q201" s="175">
        <f>ROUND(E201*P201,2)</f>
        <v>0</v>
      </c>
      <c r="R201" s="177"/>
      <c r="S201" s="177" t="s">
        <v>297</v>
      </c>
      <c r="T201" s="178" t="s">
        <v>280</v>
      </c>
      <c r="U201" s="159">
        <v>0</v>
      </c>
      <c r="V201" s="159">
        <f>ROUND(E201*U201,2)</f>
        <v>0</v>
      </c>
      <c r="W201" s="159"/>
      <c r="X201" s="159" t="s">
        <v>499</v>
      </c>
      <c r="Y201" s="159" t="s">
        <v>281</v>
      </c>
      <c r="Z201" s="148"/>
      <c r="AA201" s="148"/>
      <c r="AB201" s="148"/>
      <c r="AC201" s="148"/>
      <c r="AD201" s="148"/>
      <c r="AE201" s="148"/>
      <c r="AF201" s="148"/>
      <c r="AG201" s="148" t="s">
        <v>1129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59" t="s">
        <v>2126</v>
      </c>
      <c r="D202" s="260"/>
      <c r="E202" s="260"/>
      <c r="F202" s="260"/>
      <c r="G202" s="260"/>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284</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261" t="s">
        <v>1949</v>
      </c>
      <c r="D203" s="262"/>
      <c r="E203" s="262"/>
      <c r="F203" s="262"/>
      <c r="G203" s="262"/>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284</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261" t="s">
        <v>2127</v>
      </c>
      <c r="D204" s="262"/>
      <c r="E204" s="262"/>
      <c r="F204" s="262"/>
      <c r="G204" s="262"/>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284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98" t="s">
        <v>2122</v>
      </c>
      <c r="D205" s="193"/>
      <c r="E205" s="194"/>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329</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8" t="s">
        <v>2128</v>
      </c>
      <c r="D206" s="193"/>
      <c r="E206" s="194">
        <v>0.09</v>
      </c>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329</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72">
        <v>73</v>
      </c>
      <c r="B207" s="173" t="s">
        <v>2129</v>
      </c>
      <c r="C207" s="188" t="s">
        <v>2130</v>
      </c>
      <c r="D207" s="174" t="s">
        <v>458</v>
      </c>
      <c r="E207" s="175">
        <v>1.66E-3</v>
      </c>
      <c r="F207" s="176"/>
      <c r="G207" s="177">
        <f>ROUND(E207*F207,2)</f>
        <v>0</v>
      </c>
      <c r="H207" s="176"/>
      <c r="I207" s="177">
        <f>ROUND(E207*H207,2)</f>
        <v>0</v>
      </c>
      <c r="J207" s="176"/>
      <c r="K207" s="177">
        <f>ROUND(E207*J207,2)</f>
        <v>0</v>
      </c>
      <c r="L207" s="177">
        <v>21</v>
      </c>
      <c r="M207" s="177">
        <f>G207*(1+L207/100)</f>
        <v>0</v>
      </c>
      <c r="N207" s="175">
        <v>0</v>
      </c>
      <c r="O207" s="175">
        <f>ROUND(E207*N207,2)</f>
        <v>0</v>
      </c>
      <c r="P207" s="175">
        <v>0</v>
      </c>
      <c r="Q207" s="175">
        <f>ROUND(E207*P207,2)</f>
        <v>0</v>
      </c>
      <c r="R207" s="177"/>
      <c r="S207" s="177" t="s">
        <v>297</v>
      </c>
      <c r="T207" s="178" t="s">
        <v>280</v>
      </c>
      <c r="U207" s="159">
        <v>0</v>
      </c>
      <c r="V207" s="159">
        <f>ROUND(E207*U207,2)</f>
        <v>0</v>
      </c>
      <c r="W207" s="159"/>
      <c r="X207" s="159" t="s">
        <v>298</v>
      </c>
      <c r="Y207" s="159" t="s">
        <v>281</v>
      </c>
      <c r="Z207" s="148"/>
      <c r="AA207" s="148"/>
      <c r="AB207" s="148"/>
      <c r="AC207" s="148"/>
      <c r="AD207" s="148"/>
      <c r="AE207" s="148"/>
      <c r="AF207" s="148"/>
      <c r="AG207" s="148" t="s">
        <v>951</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259" t="s">
        <v>2131</v>
      </c>
      <c r="D208" s="260"/>
      <c r="E208" s="260"/>
      <c r="F208" s="260"/>
      <c r="G208" s="260"/>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284</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261" t="s">
        <v>1949</v>
      </c>
      <c r="D209" s="262"/>
      <c r="E209" s="262"/>
      <c r="F209" s="262"/>
      <c r="G209" s="262"/>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284</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261" t="s">
        <v>2132</v>
      </c>
      <c r="D210" s="262"/>
      <c r="E210" s="262"/>
      <c r="F210" s="262"/>
      <c r="G210" s="262"/>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284</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198" t="s">
        <v>2133</v>
      </c>
      <c r="D211" s="193"/>
      <c r="E211" s="194"/>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329</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8" t="s">
        <v>2134</v>
      </c>
      <c r="D212" s="193"/>
      <c r="E212" s="194"/>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329</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2">
        <v>74</v>
      </c>
      <c r="B213" s="173" t="s">
        <v>2135</v>
      </c>
      <c r="C213" s="188" t="s">
        <v>2136</v>
      </c>
      <c r="D213" s="174" t="s">
        <v>1011</v>
      </c>
      <c r="E213" s="175">
        <v>1.7056800000000001</v>
      </c>
      <c r="F213" s="176"/>
      <c r="G213" s="177">
        <f>ROUND(E213*F213,2)</f>
        <v>0</v>
      </c>
      <c r="H213" s="176"/>
      <c r="I213" s="177">
        <f>ROUND(E213*H213,2)</f>
        <v>0</v>
      </c>
      <c r="J213" s="176"/>
      <c r="K213" s="177">
        <f>ROUND(E213*J213,2)</f>
        <v>0</v>
      </c>
      <c r="L213" s="177">
        <v>21</v>
      </c>
      <c r="M213" s="177">
        <f>G213*(1+L213/100)</f>
        <v>0</v>
      </c>
      <c r="N213" s="175">
        <v>1E-3</v>
      </c>
      <c r="O213" s="175">
        <f>ROUND(E213*N213,2)</f>
        <v>0</v>
      </c>
      <c r="P213" s="175">
        <v>0</v>
      </c>
      <c r="Q213" s="175">
        <f>ROUND(E213*P213,2)</f>
        <v>0</v>
      </c>
      <c r="R213" s="177"/>
      <c r="S213" s="177" t="s">
        <v>297</v>
      </c>
      <c r="T213" s="178" t="s">
        <v>280</v>
      </c>
      <c r="U213" s="159">
        <v>0</v>
      </c>
      <c r="V213" s="159">
        <f>ROUND(E213*U213,2)</f>
        <v>0</v>
      </c>
      <c r="W213" s="159"/>
      <c r="X213" s="159" t="s">
        <v>499</v>
      </c>
      <c r="Y213" s="159" t="s">
        <v>281</v>
      </c>
      <c r="Z213" s="148"/>
      <c r="AA213" s="148"/>
      <c r="AB213" s="148"/>
      <c r="AC213" s="148"/>
      <c r="AD213" s="148"/>
      <c r="AE213" s="148"/>
      <c r="AF213" s="148"/>
      <c r="AG213" s="148" t="s">
        <v>1129</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59" t="s">
        <v>2137</v>
      </c>
      <c r="D214" s="260"/>
      <c r="E214" s="260"/>
      <c r="F214" s="260"/>
      <c r="G214" s="260"/>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284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261" t="s">
        <v>1949</v>
      </c>
      <c r="D215" s="262"/>
      <c r="E215" s="262"/>
      <c r="F215" s="262"/>
      <c r="G215" s="262"/>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284</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261" t="s">
        <v>2132</v>
      </c>
      <c r="D216" s="262"/>
      <c r="E216" s="262"/>
      <c r="F216" s="262"/>
      <c r="G216" s="262"/>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284</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198" t="s">
        <v>2138</v>
      </c>
      <c r="D217" s="193"/>
      <c r="E217" s="194"/>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329</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8" t="s">
        <v>2139</v>
      </c>
      <c r="D218" s="193"/>
      <c r="E218" s="194">
        <v>1.71</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329</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22.5" outlineLevel="1" x14ac:dyDescent="0.2">
      <c r="A219" s="172">
        <v>75</v>
      </c>
      <c r="B219" s="173" t="s">
        <v>2140</v>
      </c>
      <c r="C219" s="188" t="s">
        <v>2141</v>
      </c>
      <c r="D219" s="174" t="s">
        <v>374</v>
      </c>
      <c r="E219" s="175">
        <v>165.6</v>
      </c>
      <c r="F219" s="176"/>
      <c r="G219" s="177">
        <f>ROUND(E219*F219,2)</f>
        <v>0</v>
      </c>
      <c r="H219" s="176"/>
      <c r="I219" s="177">
        <f>ROUND(E219*H219,2)</f>
        <v>0</v>
      </c>
      <c r="J219" s="176"/>
      <c r="K219" s="177">
        <f>ROUND(E219*J219,2)</f>
        <v>0</v>
      </c>
      <c r="L219" s="177">
        <v>21</v>
      </c>
      <c r="M219" s="177">
        <f>G219*(1+L219/100)</f>
        <v>0</v>
      </c>
      <c r="N219" s="175">
        <v>0</v>
      </c>
      <c r="O219" s="175">
        <f>ROUND(E219*N219,2)</f>
        <v>0</v>
      </c>
      <c r="P219" s="175">
        <v>0</v>
      </c>
      <c r="Q219" s="175">
        <f>ROUND(E219*P219,2)</f>
        <v>0</v>
      </c>
      <c r="R219" s="177"/>
      <c r="S219" s="177" t="s">
        <v>297</v>
      </c>
      <c r="T219" s="178" t="s">
        <v>280</v>
      </c>
      <c r="U219" s="159">
        <v>0</v>
      </c>
      <c r="V219" s="159">
        <f>ROUND(E219*U219,2)</f>
        <v>0</v>
      </c>
      <c r="W219" s="159"/>
      <c r="X219" s="159" t="s">
        <v>298</v>
      </c>
      <c r="Y219" s="159" t="s">
        <v>281</v>
      </c>
      <c r="Z219" s="148"/>
      <c r="AA219" s="148"/>
      <c r="AB219" s="148"/>
      <c r="AC219" s="148"/>
      <c r="AD219" s="148"/>
      <c r="AE219" s="148"/>
      <c r="AF219" s="148"/>
      <c r="AG219" s="148" t="s">
        <v>951</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259" t="s">
        <v>2142</v>
      </c>
      <c r="D220" s="260"/>
      <c r="E220" s="260"/>
      <c r="F220" s="260"/>
      <c r="G220" s="260"/>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284</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198" t="s">
        <v>2117</v>
      </c>
      <c r="D221" s="193"/>
      <c r="E221" s="194"/>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329</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8" t="s">
        <v>2118</v>
      </c>
      <c r="D222" s="193"/>
      <c r="E222" s="194">
        <v>165.6</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329</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72">
        <v>76</v>
      </c>
      <c r="B223" s="173" t="s">
        <v>2143</v>
      </c>
      <c r="C223" s="188" t="s">
        <v>2144</v>
      </c>
      <c r="D223" s="174" t="s">
        <v>445</v>
      </c>
      <c r="E223" s="175">
        <v>1248</v>
      </c>
      <c r="F223" s="176"/>
      <c r="G223" s="177">
        <f>ROUND(E223*F223,2)</f>
        <v>0</v>
      </c>
      <c r="H223" s="176"/>
      <c r="I223" s="177">
        <f>ROUND(E223*H223,2)</f>
        <v>0</v>
      </c>
      <c r="J223" s="176"/>
      <c r="K223" s="177">
        <f>ROUND(E223*J223,2)</f>
        <v>0</v>
      </c>
      <c r="L223" s="177">
        <v>21</v>
      </c>
      <c r="M223" s="177">
        <f>G223*(1+L223/100)</f>
        <v>0</v>
      </c>
      <c r="N223" s="175">
        <v>0</v>
      </c>
      <c r="O223" s="175">
        <f>ROUND(E223*N223,2)</f>
        <v>0</v>
      </c>
      <c r="P223" s="175">
        <v>0</v>
      </c>
      <c r="Q223" s="175">
        <f>ROUND(E223*P223,2)</f>
        <v>0</v>
      </c>
      <c r="R223" s="177"/>
      <c r="S223" s="177" t="s">
        <v>297</v>
      </c>
      <c r="T223" s="178" t="s">
        <v>280</v>
      </c>
      <c r="U223" s="159">
        <v>0</v>
      </c>
      <c r="V223" s="159">
        <f>ROUND(E223*U223,2)</f>
        <v>0</v>
      </c>
      <c r="W223" s="159"/>
      <c r="X223" s="159" t="s">
        <v>298</v>
      </c>
      <c r="Y223" s="159" t="s">
        <v>281</v>
      </c>
      <c r="Z223" s="148"/>
      <c r="AA223" s="148"/>
      <c r="AB223" s="148"/>
      <c r="AC223" s="148"/>
      <c r="AD223" s="148"/>
      <c r="AE223" s="148"/>
      <c r="AF223" s="148"/>
      <c r="AG223" s="148" t="s">
        <v>951</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2" x14ac:dyDescent="0.2">
      <c r="A224" s="155"/>
      <c r="B224" s="156"/>
      <c r="C224" s="259" t="s">
        <v>2145</v>
      </c>
      <c r="D224" s="260"/>
      <c r="E224" s="260"/>
      <c r="F224" s="260"/>
      <c r="G224" s="260"/>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284</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5"/>
      <c r="B225" s="156"/>
      <c r="C225" s="198" t="s">
        <v>2146</v>
      </c>
      <c r="D225" s="193"/>
      <c r="E225" s="194"/>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329</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8" t="s">
        <v>2147</v>
      </c>
      <c r="D226" s="193"/>
      <c r="E226" s="194">
        <v>1248</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329</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77</v>
      </c>
      <c r="B227" s="173" t="s">
        <v>2148</v>
      </c>
      <c r="C227" s="188" t="s">
        <v>2149</v>
      </c>
      <c r="D227" s="174" t="s">
        <v>374</v>
      </c>
      <c r="E227" s="175">
        <v>165.6</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c r="S227" s="177" t="s">
        <v>297</v>
      </c>
      <c r="T227" s="178" t="s">
        <v>280</v>
      </c>
      <c r="U227" s="159">
        <v>0</v>
      </c>
      <c r="V227" s="159">
        <f>ROUND(E227*U227,2)</f>
        <v>0</v>
      </c>
      <c r="W227" s="159"/>
      <c r="X227" s="159" t="s">
        <v>298</v>
      </c>
      <c r="Y227" s="159" t="s">
        <v>281</v>
      </c>
      <c r="Z227" s="148"/>
      <c r="AA227" s="148"/>
      <c r="AB227" s="148"/>
      <c r="AC227" s="148"/>
      <c r="AD227" s="148"/>
      <c r="AE227" s="148"/>
      <c r="AF227" s="148"/>
      <c r="AG227" s="148" t="s">
        <v>951</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59" t="s">
        <v>2150</v>
      </c>
      <c r="D228" s="260"/>
      <c r="E228" s="260"/>
      <c r="F228" s="260"/>
      <c r="G228" s="260"/>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284</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98" t="s">
        <v>2117</v>
      </c>
      <c r="D229" s="193"/>
      <c r="E229" s="194"/>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329</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8" t="s">
        <v>2118</v>
      </c>
      <c r="D230" s="193"/>
      <c r="E230" s="194">
        <v>165.6</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329</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72">
        <v>78</v>
      </c>
      <c r="B231" s="173" t="s">
        <v>2151</v>
      </c>
      <c r="C231" s="188" t="s">
        <v>2152</v>
      </c>
      <c r="D231" s="174" t="s">
        <v>374</v>
      </c>
      <c r="E231" s="175">
        <v>165.6</v>
      </c>
      <c r="F231" s="176"/>
      <c r="G231" s="177">
        <f>ROUND(E231*F231,2)</f>
        <v>0</v>
      </c>
      <c r="H231" s="176"/>
      <c r="I231" s="177">
        <f>ROUND(E231*H231,2)</f>
        <v>0</v>
      </c>
      <c r="J231" s="176"/>
      <c r="K231" s="177">
        <f>ROUND(E231*J231,2)</f>
        <v>0</v>
      </c>
      <c r="L231" s="177">
        <v>21</v>
      </c>
      <c r="M231" s="177">
        <f>G231*(1+L231/100)</f>
        <v>0</v>
      </c>
      <c r="N231" s="175">
        <v>0</v>
      </c>
      <c r="O231" s="175">
        <f>ROUND(E231*N231,2)</f>
        <v>0</v>
      </c>
      <c r="P231" s="175">
        <v>0</v>
      </c>
      <c r="Q231" s="175">
        <f>ROUND(E231*P231,2)</f>
        <v>0</v>
      </c>
      <c r="R231" s="177"/>
      <c r="S231" s="177" t="s">
        <v>297</v>
      </c>
      <c r="T231" s="178" t="s">
        <v>280</v>
      </c>
      <c r="U231" s="159">
        <v>0</v>
      </c>
      <c r="V231" s="159">
        <f>ROUND(E231*U231,2)</f>
        <v>0</v>
      </c>
      <c r="W231" s="159"/>
      <c r="X231" s="159" t="s">
        <v>298</v>
      </c>
      <c r="Y231" s="159" t="s">
        <v>281</v>
      </c>
      <c r="Z231" s="148"/>
      <c r="AA231" s="148"/>
      <c r="AB231" s="148"/>
      <c r="AC231" s="148"/>
      <c r="AD231" s="148"/>
      <c r="AE231" s="148"/>
      <c r="AF231" s="148"/>
      <c r="AG231" s="148" t="s">
        <v>951</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59" t="s">
        <v>2153</v>
      </c>
      <c r="D232" s="260"/>
      <c r="E232" s="260"/>
      <c r="F232" s="260"/>
      <c r="G232" s="260"/>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284</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198" t="s">
        <v>2117</v>
      </c>
      <c r="D233" s="193"/>
      <c r="E233" s="194"/>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329</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198" t="s">
        <v>2118</v>
      </c>
      <c r="D234" s="193"/>
      <c r="E234" s="194">
        <v>165.6</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329</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72">
        <v>79</v>
      </c>
      <c r="B235" s="173" t="s">
        <v>2154</v>
      </c>
      <c r="C235" s="188" t="s">
        <v>2155</v>
      </c>
      <c r="D235" s="174" t="s">
        <v>445</v>
      </c>
      <c r="E235" s="175">
        <v>82.8</v>
      </c>
      <c r="F235" s="176"/>
      <c r="G235" s="177">
        <f>ROUND(E235*F235,2)</f>
        <v>0</v>
      </c>
      <c r="H235" s="176"/>
      <c r="I235" s="177">
        <f>ROUND(E235*H235,2)</f>
        <v>0</v>
      </c>
      <c r="J235" s="176"/>
      <c r="K235" s="177">
        <f>ROUND(E235*J235,2)</f>
        <v>0</v>
      </c>
      <c r="L235" s="177">
        <v>21</v>
      </c>
      <c r="M235" s="177">
        <f>G235*(1+L235/100)</f>
        <v>0</v>
      </c>
      <c r="N235" s="175">
        <v>0</v>
      </c>
      <c r="O235" s="175">
        <f>ROUND(E235*N235,2)</f>
        <v>0</v>
      </c>
      <c r="P235" s="175">
        <v>0</v>
      </c>
      <c r="Q235" s="175">
        <f>ROUND(E235*P235,2)</f>
        <v>0</v>
      </c>
      <c r="R235" s="177"/>
      <c r="S235" s="177" t="s">
        <v>297</v>
      </c>
      <c r="T235" s="178" t="s">
        <v>280</v>
      </c>
      <c r="U235" s="159">
        <v>0</v>
      </c>
      <c r="V235" s="159">
        <f>ROUND(E235*U235,2)</f>
        <v>0</v>
      </c>
      <c r="W235" s="159"/>
      <c r="X235" s="159" t="s">
        <v>298</v>
      </c>
      <c r="Y235" s="159" t="s">
        <v>281</v>
      </c>
      <c r="Z235" s="148"/>
      <c r="AA235" s="148"/>
      <c r="AB235" s="148"/>
      <c r="AC235" s="148"/>
      <c r="AD235" s="148"/>
      <c r="AE235" s="148"/>
      <c r="AF235" s="148"/>
      <c r="AG235" s="148" t="s">
        <v>951</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59" t="s">
        <v>2156</v>
      </c>
      <c r="D236" s="260"/>
      <c r="E236" s="260"/>
      <c r="F236" s="260"/>
      <c r="G236" s="260"/>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284</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x14ac:dyDescent="0.2">
      <c r="A237" s="155"/>
      <c r="B237" s="156"/>
      <c r="C237" s="261" t="s">
        <v>1949</v>
      </c>
      <c r="D237" s="262"/>
      <c r="E237" s="262"/>
      <c r="F237" s="262"/>
      <c r="G237" s="262"/>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284</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5"/>
      <c r="B238" s="156"/>
      <c r="C238" s="261" t="s">
        <v>2157</v>
      </c>
      <c r="D238" s="262"/>
      <c r="E238" s="262"/>
      <c r="F238" s="262"/>
      <c r="G238" s="262"/>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284</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98" t="s">
        <v>1993</v>
      </c>
      <c r="D239" s="193"/>
      <c r="E239" s="194"/>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329</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198" t="s">
        <v>1994</v>
      </c>
      <c r="D240" s="193"/>
      <c r="E240" s="194">
        <v>82.8</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329</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2">
        <v>80</v>
      </c>
      <c r="B241" s="173" t="s">
        <v>2158</v>
      </c>
      <c r="C241" s="188" t="s">
        <v>2159</v>
      </c>
      <c r="D241" s="174" t="s">
        <v>445</v>
      </c>
      <c r="E241" s="175">
        <v>82.8</v>
      </c>
      <c r="F241" s="176"/>
      <c r="G241" s="177">
        <f>ROUND(E241*F241,2)</f>
        <v>0</v>
      </c>
      <c r="H241" s="176"/>
      <c r="I241" s="177">
        <f>ROUND(E241*H241,2)</f>
        <v>0</v>
      </c>
      <c r="J241" s="176"/>
      <c r="K241" s="177">
        <f>ROUND(E241*J241,2)</f>
        <v>0</v>
      </c>
      <c r="L241" s="177">
        <v>21</v>
      </c>
      <c r="M241" s="177">
        <f>G241*(1+L241/100)</f>
        <v>0</v>
      </c>
      <c r="N241" s="175">
        <v>0</v>
      </c>
      <c r="O241" s="175">
        <f>ROUND(E241*N241,2)</f>
        <v>0</v>
      </c>
      <c r="P241" s="175">
        <v>0</v>
      </c>
      <c r="Q241" s="175">
        <f>ROUND(E241*P241,2)</f>
        <v>0</v>
      </c>
      <c r="R241" s="177"/>
      <c r="S241" s="177" t="s">
        <v>297</v>
      </c>
      <c r="T241" s="178" t="s">
        <v>280</v>
      </c>
      <c r="U241" s="159">
        <v>0</v>
      </c>
      <c r="V241" s="159">
        <f>ROUND(E241*U241,2)</f>
        <v>0</v>
      </c>
      <c r="W241" s="159"/>
      <c r="X241" s="159" t="s">
        <v>298</v>
      </c>
      <c r="Y241" s="159" t="s">
        <v>281</v>
      </c>
      <c r="Z241" s="148"/>
      <c r="AA241" s="148"/>
      <c r="AB241" s="148"/>
      <c r="AC241" s="148"/>
      <c r="AD241" s="148"/>
      <c r="AE241" s="148"/>
      <c r="AF241" s="148"/>
      <c r="AG241" s="148" t="s">
        <v>951</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59" t="s">
        <v>2160</v>
      </c>
      <c r="D242" s="260"/>
      <c r="E242" s="260"/>
      <c r="F242" s="260"/>
      <c r="G242" s="260"/>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284</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261" t="s">
        <v>1949</v>
      </c>
      <c r="D243" s="262"/>
      <c r="E243" s="262"/>
      <c r="F243" s="262"/>
      <c r="G243" s="262"/>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284</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261" t="s">
        <v>2157</v>
      </c>
      <c r="D244" s="262"/>
      <c r="E244" s="262"/>
      <c r="F244" s="262"/>
      <c r="G244" s="262"/>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284</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198" t="s">
        <v>1993</v>
      </c>
      <c r="D245" s="193"/>
      <c r="E245" s="194"/>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329</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8" t="s">
        <v>1994</v>
      </c>
      <c r="D246" s="193"/>
      <c r="E246" s="194">
        <v>82.8</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329</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72">
        <v>81</v>
      </c>
      <c r="B247" s="173" t="s">
        <v>2161</v>
      </c>
      <c r="C247" s="188" t="s">
        <v>2162</v>
      </c>
      <c r="D247" s="174" t="s">
        <v>332</v>
      </c>
      <c r="E247" s="175">
        <v>8.2799999999999994</v>
      </c>
      <c r="F247" s="176"/>
      <c r="G247" s="177">
        <f>ROUND(E247*F247,2)</f>
        <v>0</v>
      </c>
      <c r="H247" s="176"/>
      <c r="I247" s="177">
        <f>ROUND(E247*H247,2)</f>
        <v>0</v>
      </c>
      <c r="J247" s="176"/>
      <c r="K247" s="177">
        <f>ROUND(E247*J247,2)</f>
        <v>0</v>
      </c>
      <c r="L247" s="177">
        <v>21</v>
      </c>
      <c r="M247" s="177">
        <f>G247*(1+L247/100)</f>
        <v>0</v>
      </c>
      <c r="N247" s="175">
        <v>0</v>
      </c>
      <c r="O247" s="175">
        <f>ROUND(E247*N247,2)</f>
        <v>0</v>
      </c>
      <c r="P247" s="175">
        <v>0</v>
      </c>
      <c r="Q247" s="175">
        <f>ROUND(E247*P247,2)</f>
        <v>0</v>
      </c>
      <c r="R247" s="177"/>
      <c r="S247" s="177" t="s">
        <v>297</v>
      </c>
      <c r="T247" s="178" t="s">
        <v>280</v>
      </c>
      <c r="U247" s="159">
        <v>0</v>
      </c>
      <c r="V247" s="159">
        <f>ROUND(E247*U247,2)</f>
        <v>0</v>
      </c>
      <c r="W247" s="159"/>
      <c r="X247" s="159" t="s">
        <v>298</v>
      </c>
      <c r="Y247" s="159" t="s">
        <v>281</v>
      </c>
      <c r="Z247" s="148"/>
      <c r="AA247" s="148"/>
      <c r="AB247" s="148"/>
      <c r="AC247" s="148"/>
      <c r="AD247" s="148"/>
      <c r="AE247" s="148"/>
      <c r="AF247" s="148"/>
      <c r="AG247" s="148" t="s">
        <v>951</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259" t="s">
        <v>2163</v>
      </c>
      <c r="D248" s="260"/>
      <c r="E248" s="260"/>
      <c r="F248" s="260"/>
      <c r="G248" s="260"/>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284</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98" t="s">
        <v>2164</v>
      </c>
      <c r="D249" s="193"/>
      <c r="E249" s="194"/>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329</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198" t="s">
        <v>2165</v>
      </c>
      <c r="D250" s="193"/>
      <c r="E250" s="194">
        <v>8.2799999999999994</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329</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x14ac:dyDescent="0.2">
      <c r="A251" s="165" t="s">
        <v>274</v>
      </c>
      <c r="B251" s="166" t="s">
        <v>171</v>
      </c>
      <c r="C251" s="187" t="s">
        <v>172</v>
      </c>
      <c r="D251" s="167"/>
      <c r="E251" s="168"/>
      <c r="F251" s="169"/>
      <c r="G251" s="169">
        <f>SUMIF(AG252:AG342,"&lt;&gt;NOR",G252:G342)</f>
        <v>0</v>
      </c>
      <c r="H251" s="169"/>
      <c r="I251" s="169">
        <f>SUM(I252:I342)</f>
        <v>0</v>
      </c>
      <c r="J251" s="169"/>
      <c r="K251" s="169">
        <f>SUM(K252:K342)</f>
        <v>0</v>
      </c>
      <c r="L251" s="169"/>
      <c r="M251" s="169">
        <f>SUM(M252:M342)</f>
        <v>0</v>
      </c>
      <c r="N251" s="168"/>
      <c r="O251" s="168">
        <f>SUM(O252:O342)</f>
        <v>0.45999999999999996</v>
      </c>
      <c r="P251" s="168"/>
      <c r="Q251" s="168">
        <f>SUM(Q252:Q342)</f>
        <v>0</v>
      </c>
      <c r="R251" s="169"/>
      <c r="S251" s="169"/>
      <c r="T251" s="170"/>
      <c r="U251" s="164"/>
      <c r="V251" s="164">
        <f>SUM(V252:V342)</f>
        <v>0</v>
      </c>
      <c r="W251" s="164"/>
      <c r="X251" s="164"/>
      <c r="Y251" s="164"/>
      <c r="AG251" t="s">
        <v>275</v>
      </c>
    </row>
    <row r="252" spans="1:60" ht="22.5" outlineLevel="1" x14ac:dyDescent="0.2">
      <c r="A252" s="172">
        <v>82</v>
      </c>
      <c r="B252" s="173" t="s">
        <v>2166</v>
      </c>
      <c r="C252" s="188" t="s">
        <v>2167</v>
      </c>
      <c r="D252" s="174" t="s">
        <v>445</v>
      </c>
      <c r="E252" s="175">
        <v>26</v>
      </c>
      <c r="F252" s="176"/>
      <c r="G252" s="177">
        <f>ROUND(E252*F252,2)</f>
        <v>0</v>
      </c>
      <c r="H252" s="176"/>
      <c r="I252" s="177">
        <f>ROUND(E252*H252,2)</f>
        <v>0</v>
      </c>
      <c r="J252" s="176"/>
      <c r="K252" s="177">
        <f>ROUND(E252*J252,2)</f>
        <v>0</v>
      </c>
      <c r="L252" s="177">
        <v>21</v>
      </c>
      <c r="M252" s="177">
        <f>G252*(1+L252/100)</f>
        <v>0</v>
      </c>
      <c r="N252" s="175">
        <v>0</v>
      </c>
      <c r="O252" s="175">
        <f>ROUND(E252*N252,2)</f>
        <v>0</v>
      </c>
      <c r="P252" s="175">
        <v>0</v>
      </c>
      <c r="Q252" s="175">
        <f>ROUND(E252*P252,2)</f>
        <v>0</v>
      </c>
      <c r="R252" s="177"/>
      <c r="S252" s="177" t="s">
        <v>297</v>
      </c>
      <c r="T252" s="178" t="s">
        <v>280</v>
      </c>
      <c r="U252" s="159">
        <v>0</v>
      </c>
      <c r="V252" s="159">
        <f>ROUND(E252*U252,2)</f>
        <v>0</v>
      </c>
      <c r="W252" s="159"/>
      <c r="X252" s="159" t="s">
        <v>298</v>
      </c>
      <c r="Y252" s="159" t="s">
        <v>281</v>
      </c>
      <c r="Z252" s="148"/>
      <c r="AA252" s="148"/>
      <c r="AB252" s="148"/>
      <c r="AC252" s="148"/>
      <c r="AD252" s="148"/>
      <c r="AE252" s="148"/>
      <c r="AF252" s="148"/>
      <c r="AG252" s="148" t="s">
        <v>951</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ht="22.5" outlineLevel="2" x14ac:dyDescent="0.2">
      <c r="A253" s="155"/>
      <c r="B253" s="156"/>
      <c r="C253" s="259" t="s">
        <v>2168</v>
      </c>
      <c r="D253" s="260"/>
      <c r="E253" s="260"/>
      <c r="F253" s="260"/>
      <c r="G253" s="260"/>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284</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79" t="str">
        <f>C253</f>
        <v>Hloubení jamek pro vysazování rostlin v zemině tř.1 až 4 s výměnou půdy z 50% v rovině nebo na svahu do 1:5, objemu přes 0,01 do 0,02 m3</v>
      </c>
      <c r="BB253" s="148"/>
      <c r="BC253" s="148"/>
      <c r="BD253" s="148"/>
      <c r="BE253" s="148"/>
      <c r="BF253" s="148"/>
      <c r="BG253" s="148"/>
      <c r="BH253" s="148"/>
    </row>
    <row r="254" spans="1:60" outlineLevel="2" x14ac:dyDescent="0.2">
      <c r="A254" s="155"/>
      <c r="B254" s="156"/>
      <c r="C254" s="198" t="s">
        <v>2169</v>
      </c>
      <c r="D254" s="193"/>
      <c r="E254" s="194"/>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329</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8" t="s">
        <v>1422</v>
      </c>
      <c r="D255" s="193"/>
      <c r="E255" s="194">
        <v>26</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329</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83</v>
      </c>
      <c r="B256" s="173" t="s">
        <v>2170</v>
      </c>
      <c r="C256" s="188" t="s">
        <v>2171</v>
      </c>
      <c r="D256" s="174" t="s">
        <v>332</v>
      </c>
      <c r="E256" s="175">
        <v>0.26779999999999998</v>
      </c>
      <c r="F256" s="176"/>
      <c r="G256" s="177">
        <f>ROUND(E256*F256,2)</f>
        <v>0</v>
      </c>
      <c r="H256" s="176"/>
      <c r="I256" s="177">
        <f>ROUND(E256*H256,2)</f>
        <v>0</v>
      </c>
      <c r="J256" s="176"/>
      <c r="K256" s="177">
        <f>ROUND(E256*J256,2)</f>
        <v>0</v>
      </c>
      <c r="L256" s="177">
        <v>21</v>
      </c>
      <c r="M256" s="177">
        <f>G256*(1+L256/100)</f>
        <v>0</v>
      </c>
      <c r="N256" s="175">
        <v>0</v>
      </c>
      <c r="O256" s="175">
        <f>ROUND(E256*N256,2)</f>
        <v>0</v>
      </c>
      <c r="P256" s="175">
        <v>0</v>
      </c>
      <c r="Q256" s="175">
        <f>ROUND(E256*P256,2)</f>
        <v>0</v>
      </c>
      <c r="R256" s="177"/>
      <c r="S256" s="177" t="s">
        <v>297</v>
      </c>
      <c r="T256" s="178" t="s">
        <v>280</v>
      </c>
      <c r="U256" s="159">
        <v>0</v>
      </c>
      <c r="V256" s="159">
        <f>ROUND(E256*U256,2)</f>
        <v>0</v>
      </c>
      <c r="W256" s="159"/>
      <c r="X256" s="159" t="s">
        <v>499</v>
      </c>
      <c r="Y256" s="159" t="s">
        <v>281</v>
      </c>
      <c r="Z256" s="148"/>
      <c r="AA256" s="148"/>
      <c r="AB256" s="148"/>
      <c r="AC256" s="148"/>
      <c r="AD256" s="148"/>
      <c r="AE256" s="148"/>
      <c r="AF256" s="148"/>
      <c r="AG256" s="148" t="s">
        <v>1129</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59" t="s">
        <v>1996</v>
      </c>
      <c r="D257" s="260"/>
      <c r="E257" s="260"/>
      <c r="F257" s="260"/>
      <c r="G257" s="260"/>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284</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5"/>
      <c r="B258" s="156"/>
      <c r="C258" s="198" t="s">
        <v>2172</v>
      </c>
      <c r="D258" s="193"/>
      <c r="E258" s="194"/>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329</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8" t="s">
        <v>2173</v>
      </c>
      <c r="D259" s="193"/>
      <c r="E259" s="194">
        <v>0.27</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329</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72">
        <v>84</v>
      </c>
      <c r="B260" s="173" t="s">
        <v>1999</v>
      </c>
      <c r="C260" s="188" t="s">
        <v>2000</v>
      </c>
      <c r="D260" s="174" t="s">
        <v>1011</v>
      </c>
      <c r="E260" s="175">
        <v>0.53559999999999997</v>
      </c>
      <c r="F260" s="176"/>
      <c r="G260" s="177">
        <f>ROUND(E260*F260,2)</f>
        <v>0</v>
      </c>
      <c r="H260" s="176"/>
      <c r="I260" s="177">
        <f>ROUND(E260*H260,2)</f>
        <v>0</v>
      </c>
      <c r="J260" s="176"/>
      <c r="K260" s="177">
        <f>ROUND(E260*J260,2)</f>
        <v>0</v>
      </c>
      <c r="L260" s="177">
        <v>21</v>
      </c>
      <c r="M260" s="177">
        <f>G260*(1+L260/100)</f>
        <v>0</v>
      </c>
      <c r="N260" s="175">
        <v>1.5E-3</v>
      </c>
      <c r="O260" s="175">
        <f>ROUND(E260*N260,2)</f>
        <v>0</v>
      </c>
      <c r="P260" s="175">
        <v>0</v>
      </c>
      <c r="Q260" s="175">
        <f>ROUND(E260*P260,2)</f>
        <v>0</v>
      </c>
      <c r="R260" s="177"/>
      <c r="S260" s="177" t="s">
        <v>297</v>
      </c>
      <c r="T260" s="178" t="s">
        <v>280</v>
      </c>
      <c r="U260" s="159">
        <v>0</v>
      </c>
      <c r="V260" s="159">
        <f>ROUND(E260*U260,2)</f>
        <v>0</v>
      </c>
      <c r="W260" s="159"/>
      <c r="X260" s="159" t="s">
        <v>499</v>
      </c>
      <c r="Y260" s="159" t="s">
        <v>281</v>
      </c>
      <c r="Z260" s="148"/>
      <c r="AA260" s="148"/>
      <c r="AB260" s="148"/>
      <c r="AC260" s="148"/>
      <c r="AD260" s="148"/>
      <c r="AE260" s="148"/>
      <c r="AF260" s="148"/>
      <c r="AG260" s="148" t="s">
        <v>1129</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5"/>
      <c r="B261" s="156"/>
      <c r="C261" s="259" t="s">
        <v>2000</v>
      </c>
      <c r="D261" s="260"/>
      <c r="E261" s="260"/>
      <c r="F261" s="260"/>
      <c r="G261" s="260"/>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284</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198" t="s">
        <v>2174</v>
      </c>
      <c r="D262" s="193"/>
      <c r="E262" s="194"/>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329</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198" t="s">
        <v>2175</v>
      </c>
      <c r="D263" s="193"/>
      <c r="E263" s="194">
        <v>0.54</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329</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72">
        <v>85</v>
      </c>
      <c r="B264" s="173" t="s">
        <v>2176</v>
      </c>
      <c r="C264" s="188" t="s">
        <v>2177</v>
      </c>
      <c r="D264" s="174" t="s">
        <v>445</v>
      </c>
      <c r="E264" s="175">
        <v>26</v>
      </c>
      <c r="F264" s="176"/>
      <c r="G264" s="177">
        <f>ROUND(E264*F264,2)</f>
        <v>0</v>
      </c>
      <c r="H264" s="176"/>
      <c r="I264" s="177">
        <f>ROUND(E264*H264,2)</f>
        <v>0</v>
      </c>
      <c r="J264" s="176"/>
      <c r="K264" s="177">
        <f>ROUND(E264*J264,2)</f>
        <v>0</v>
      </c>
      <c r="L264" s="177">
        <v>21</v>
      </c>
      <c r="M264" s="177">
        <f>G264*(1+L264/100)</f>
        <v>0</v>
      </c>
      <c r="N264" s="175">
        <v>0</v>
      </c>
      <c r="O264" s="175">
        <f>ROUND(E264*N264,2)</f>
        <v>0</v>
      </c>
      <c r="P264" s="175">
        <v>0</v>
      </c>
      <c r="Q264" s="175">
        <f>ROUND(E264*P264,2)</f>
        <v>0</v>
      </c>
      <c r="R264" s="177"/>
      <c r="S264" s="177" t="s">
        <v>297</v>
      </c>
      <c r="T264" s="178" t="s">
        <v>280</v>
      </c>
      <c r="U264" s="159">
        <v>0</v>
      </c>
      <c r="V264" s="159">
        <f>ROUND(E264*U264,2)</f>
        <v>0</v>
      </c>
      <c r="W264" s="159"/>
      <c r="X264" s="159" t="s">
        <v>298</v>
      </c>
      <c r="Y264" s="159" t="s">
        <v>281</v>
      </c>
      <c r="Z264" s="148"/>
      <c r="AA264" s="148"/>
      <c r="AB264" s="148"/>
      <c r="AC264" s="148"/>
      <c r="AD264" s="148"/>
      <c r="AE264" s="148"/>
      <c r="AF264" s="148"/>
      <c r="AG264" s="148" t="s">
        <v>951</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59" t="s">
        <v>2178</v>
      </c>
      <c r="D265" s="260"/>
      <c r="E265" s="260"/>
      <c r="F265" s="260"/>
      <c r="G265" s="260"/>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284</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79" t="str">
        <f>C265</f>
        <v>Výsadba dřeviny s balem do předem vyhloubené jamky se zalitím na svahu přes 1:5 do 1:2, při průměru balu přes 200 do 300 mm</v>
      </c>
      <c r="BB265" s="148"/>
      <c r="BC265" s="148"/>
      <c r="BD265" s="148"/>
      <c r="BE265" s="148"/>
      <c r="BF265" s="148"/>
      <c r="BG265" s="148"/>
      <c r="BH265" s="148"/>
    </row>
    <row r="266" spans="1:60" outlineLevel="2" x14ac:dyDescent="0.2">
      <c r="A266" s="155"/>
      <c r="B266" s="156"/>
      <c r="C266" s="198" t="s">
        <v>2169</v>
      </c>
      <c r="D266" s="193"/>
      <c r="E266" s="194"/>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329</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98" t="s">
        <v>1422</v>
      </c>
      <c r="D267" s="193"/>
      <c r="E267" s="194">
        <v>26</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329</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72">
        <v>86</v>
      </c>
      <c r="B268" s="173" t="s">
        <v>2179</v>
      </c>
      <c r="C268" s="188" t="s">
        <v>2180</v>
      </c>
      <c r="D268" s="174" t="s">
        <v>482</v>
      </c>
      <c r="E268" s="175">
        <v>2</v>
      </c>
      <c r="F268" s="176"/>
      <c r="G268" s="177">
        <f>ROUND(E268*F268,2)</f>
        <v>0</v>
      </c>
      <c r="H268" s="176"/>
      <c r="I268" s="177">
        <f>ROUND(E268*H268,2)</f>
        <v>0</v>
      </c>
      <c r="J268" s="176"/>
      <c r="K268" s="177">
        <f>ROUND(E268*J268,2)</f>
        <v>0</v>
      </c>
      <c r="L268" s="177">
        <v>21</v>
      </c>
      <c r="M268" s="177">
        <f>G268*(1+L268/100)</f>
        <v>0</v>
      </c>
      <c r="N268" s="175">
        <v>8.0000000000000002E-3</v>
      </c>
      <c r="O268" s="175">
        <f>ROUND(E268*N268,2)</f>
        <v>0.02</v>
      </c>
      <c r="P268" s="175">
        <v>0</v>
      </c>
      <c r="Q268" s="175">
        <f>ROUND(E268*P268,2)</f>
        <v>0</v>
      </c>
      <c r="R268" s="177"/>
      <c r="S268" s="177" t="s">
        <v>297</v>
      </c>
      <c r="T268" s="178" t="s">
        <v>280</v>
      </c>
      <c r="U268" s="159">
        <v>0</v>
      </c>
      <c r="V268" s="159">
        <f>ROUND(E268*U268,2)</f>
        <v>0</v>
      </c>
      <c r="W268" s="159"/>
      <c r="X268" s="159" t="s">
        <v>499</v>
      </c>
      <c r="Y268" s="159" t="s">
        <v>281</v>
      </c>
      <c r="Z268" s="148"/>
      <c r="AA268" s="148"/>
      <c r="AB268" s="148"/>
      <c r="AC268" s="148"/>
      <c r="AD268" s="148"/>
      <c r="AE268" s="148"/>
      <c r="AF268" s="148"/>
      <c r="AG268" s="148" t="s">
        <v>1129</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59" t="s">
        <v>2180</v>
      </c>
      <c r="D269" s="260"/>
      <c r="E269" s="260"/>
      <c r="F269" s="260"/>
      <c r="G269" s="260"/>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284</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72">
        <v>87</v>
      </c>
      <c r="B270" s="173" t="s">
        <v>2181</v>
      </c>
      <c r="C270" s="188" t="s">
        <v>2182</v>
      </c>
      <c r="D270" s="174" t="s">
        <v>482</v>
      </c>
      <c r="E270" s="175">
        <v>4</v>
      </c>
      <c r="F270" s="176"/>
      <c r="G270" s="177">
        <f>ROUND(E270*F270,2)</f>
        <v>0</v>
      </c>
      <c r="H270" s="176"/>
      <c r="I270" s="177">
        <f>ROUND(E270*H270,2)</f>
        <v>0</v>
      </c>
      <c r="J270" s="176"/>
      <c r="K270" s="177">
        <f>ROUND(E270*J270,2)</f>
        <v>0</v>
      </c>
      <c r="L270" s="177">
        <v>21</v>
      </c>
      <c r="M270" s="177">
        <f>G270*(1+L270/100)</f>
        <v>0</v>
      </c>
      <c r="N270" s="175">
        <v>8.0000000000000002E-3</v>
      </c>
      <c r="O270" s="175">
        <f>ROUND(E270*N270,2)</f>
        <v>0.03</v>
      </c>
      <c r="P270" s="175">
        <v>0</v>
      </c>
      <c r="Q270" s="175">
        <f>ROUND(E270*P270,2)</f>
        <v>0</v>
      </c>
      <c r="R270" s="177"/>
      <c r="S270" s="177" t="s">
        <v>297</v>
      </c>
      <c r="T270" s="178" t="s">
        <v>280</v>
      </c>
      <c r="U270" s="159">
        <v>0</v>
      </c>
      <c r="V270" s="159">
        <f>ROUND(E270*U270,2)</f>
        <v>0</v>
      </c>
      <c r="W270" s="159"/>
      <c r="X270" s="159" t="s">
        <v>499</v>
      </c>
      <c r="Y270" s="159" t="s">
        <v>281</v>
      </c>
      <c r="Z270" s="148"/>
      <c r="AA270" s="148"/>
      <c r="AB270" s="148"/>
      <c r="AC270" s="148"/>
      <c r="AD270" s="148"/>
      <c r="AE270" s="148"/>
      <c r="AF270" s="148"/>
      <c r="AG270" s="148" t="s">
        <v>1129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259" t="s">
        <v>2182</v>
      </c>
      <c r="D271" s="260"/>
      <c r="E271" s="260"/>
      <c r="F271" s="260"/>
      <c r="G271" s="260"/>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284</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88</v>
      </c>
      <c r="B272" s="173" t="s">
        <v>2183</v>
      </c>
      <c r="C272" s="188" t="s">
        <v>2184</v>
      </c>
      <c r="D272" s="174" t="s">
        <v>482</v>
      </c>
      <c r="E272" s="175">
        <v>2</v>
      </c>
      <c r="F272" s="176"/>
      <c r="G272" s="177">
        <f>ROUND(E272*F272,2)</f>
        <v>0</v>
      </c>
      <c r="H272" s="176"/>
      <c r="I272" s="177">
        <f>ROUND(E272*H272,2)</f>
        <v>0</v>
      </c>
      <c r="J272" s="176"/>
      <c r="K272" s="177">
        <f>ROUND(E272*J272,2)</f>
        <v>0</v>
      </c>
      <c r="L272" s="177">
        <v>21</v>
      </c>
      <c r="M272" s="177">
        <f>G272*(1+L272/100)</f>
        <v>0</v>
      </c>
      <c r="N272" s="175">
        <v>8.0000000000000002E-3</v>
      </c>
      <c r="O272" s="175">
        <f>ROUND(E272*N272,2)</f>
        <v>0.02</v>
      </c>
      <c r="P272" s="175">
        <v>0</v>
      </c>
      <c r="Q272" s="175">
        <f>ROUND(E272*P272,2)</f>
        <v>0</v>
      </c>
      <c r="R272" s="177"/>
      <c r="S272" s="177" t="s">
        <v>297</v>
      </c>
      <c r="T272" s="178" t="s">
        <v>280</v>
      </c>
      <c r="U272" s="159">
        <v>0</v>
      </c>
      <c r="V272" s="159">
        <f>ROUND(E272*U272,2)</f>
        <v>0</v>
      </c>
      <c r="W272" s="159"/>
      <c r="X272" s="159" t="s">
        <v>499</v>
      </c>
      <c r="Y272" s="159" t="s">
        <v>281</v>
      </c>
      <c r="Z272" s="148"/>
      <c r="AA272" s="148"/>
      <c r="AB272" s="148"/>
      <c r="AC272" s="148"/>
      <c r="AD272" s="148"/>
      <c r="AE272" s="148"/>
      <c r="AF272" s="148"/>
      <c r="AG272" s="148" t="s">
        <v>1129</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59" t="s">
        <v>2184</v>
      </c>
      <c r="D273" s="260"/>
      <c r="E273" s="260"/>
      <c r="F273" s="260"/>
      <c r="G273" s="260"/>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284</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72">
        <v>89</v>
      </c>
      <c r="B274" s="173" t="s">
        <v>2185</v>
      </c>
      <c r="C274" s="188" t="s">
        <v>2186</v>
      </c>
      <c r="D274" s="174" t="s">
        <v>482</v>
      </c>
      <c r="E274" s="175">
        <v>4</v>
      </c>
      <c r="F274" s="176"/>
      <c r="G274" s="177">
        <f>ROUND(E274*F274,2)</f>
        <v>0</v>
      </c>
      <c r="H274" s="176"/>
      <c r="I274" s="177">
        <f>ROUND(E274*H274,2)</f>
        <v>0</v>
      </c>
      <c r="J274" s="176"/>
      <c r="K274" s="177">
        <f>ROUND(E274*J274,2)</f>
        <v>0</v>
      </c>
      <c r="L274" s="177">
        <v>21</v>
      </c>
      <c r="M274" s="177">
        <f>G274*(1+L274/100)</f>
        <v>0</v>
      </c>
      <c r="N274" s="175">
        <v>8.0000000000000002E-3</v>
      </c>
      <c r="O274" s="175">
        <f>ROUND(E274*N274,2)</f>
        <v>0.03</v>
      </c>
      <c r="P274" s="175">
        <v>0</v>
      </c>
      <c r="Q274" s="175">
        <f>ROUND(E274*P274,2)</f>
        <v>0</v>
      </c>
      <c r="R274" s="177"/>
      <c r="S274" s="177" t="s">
        <v>297</v>
      </c>
      <c r="T274" s="178" t="s">
        <v>280</v>
      </c>
      <c r="U274" s="159">
        <v>0</v>
      </c>
      <c r="V274" s="159">
        <f>ROUND(E274*U274,2)</f>
        <v>0</v>
      </c>
      <c r="W274" s="159"/>
      <c r="X274" s="159" t="s">
        <v>499</v>
      </c>
      <c r="Y274" s="159" t="s">
        <v>281</v>
      </c>
      <c r="Z274" s="148"/>
      <c r="AA274" s="148"/>
      <c r="AB274" s="148"/>
      <c r="AC274" s="148"/>
      <c r="AD274" s="148"/>
      <c r="AE274" s="148"/>
      <c r="AF274" s="148"/>
      <c r="AG274" s="148" t="s">
        <v>1129</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x14ac:dyDescent="0.2">
      <c r="A275" s="155"/>
      <c r="B275" s="156"/>
      <c r="C275" s="259" t="s">
        <v>2186</v>
      </c>
      <c r="D275" s="260"/>
      <c r="E275" s="260"/>
      <c r="F275" s="260"/>
      <c r="G275" s="260"/>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284</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72">
        <v>90</v>
      </c>
      <c r="B276" s="173" t="s">
        <v>2187</v>
      </c>
      <c r="C276" s="188" t="s">
        <v>2188</v>
      </c>
      <c r="D276" s="174" t="s">
        <v>482</v>
      </c>
      <c r="E276" s="175">
        <v>4</v>
      </c>
      <c r="F276" s="176"/>
      <c r="G276" s="177">
        <f>ROUND(E276*F276,2)</f>
        <v>0</v>
      </c>
      <c r="H276" s="176"/>
      <c r="I276" s="177">
        <f>ROUND(E276*H276,2)</f>
        <v>0</v>
      </c>
      <c r="J276" s="176"/>
      <c r="K276" s="177">
        <f>ROUND(E276*J276,2)</f>
        <v>0</v>
      </c>
      <c r="L276" s="177">
        <v>21</v>
      </c>
      <c r="M276" s="177">
        <f>G276*(1+L276/100)</f>
        <v>0</v>
      </c>
      <c r="N276" s="175">
        <v>8.0000000000000002E-3</v>
      </c>
      <c r="O276" s="175">
        <f>ROUND(E276*N276,2)</f>
        <v>0.03</v>
      </c>
      <c r="P276" s="175">
        <v>0</v>
      </c>
      <c r="Q276" s="175">
        <f>ROUND(E276*P276,2)</f>
        <v>0</v>
      </c>
      <c r="R276" s="177"/>
      <c r="S276" s="177" t="s">
        <v>297</v>
      </c>
      <c r="T276" s="178" t="s">
        <v>280</v>
      </c>
      <c r="U276" s="159">
        <v>0</v>
      </c>
      <c r="V276" s="159">
        <f>ROUND(E276*U276,2)</f>
        <v>0</v>
      </c>
      <c r="W276" s="159"/>
      <c r="X276" s="159" t="s">
        <v>499</v>
      </c>
      <c r="Y276" s="159" t="s">
        <v>281</v>
      </c>
      <c r="Z276" s="148"/>
      <c r="AA276" s="148"/>
      <c r="AB276" s="148"/>
      <c r="AC276" s="148"/>
      <c r="AD276" s="148"/>
      <c r="AE276" s="148"/>
      <c r="AF276" s="148"/>
      <c r="AG276" s="148" t="s">
        <v>1129</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2" x14ac:dyDescent="0.2">
      <c r="A277" s="155"/>
      <c r="B277" s="156"/>
      <c r="C277" s="259" t="s">
        <v>2188</v>
      </c>
      <c r="D277" s="260"/>
      <c r="E277" s="260"/>
      <c r="F277" s="260"/>
      <c r="G277" s="260"/>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284</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91</v>
      </c>
      <c r="B278" s="173" t="s">
        <v>2189</v>
      </c>
      <c r="C278" s="188" t="s">
        <v>2190</v>
      </c>
      <c r="D278" s="174" t="s">
        <v>482</v>
      </c>
      <c r="E278" s="175">
        <v>2</v>
      </c>
      <c r="F278" s="176"/>
      <c r="G278" s="177">
        <f>ROUND(E278*F278,2)</f>
        <v>0</v>
      </c>
      <c r="H278" s="176"/>
      <c r="I278" s="177">
        <f>ROUND(E278*H278,2)</f>
        <v>0</v>
      </c>
      <c r="J278" s="176"/>
      <c r="K278" s="177">
        <f>ROUND(E278*J278,2)</f>
        <v>0</v>
      </c>
      <c r="L278" s="177">
        <v>21</v>
      </c>
      <c r="M278" s="177">
        <f>G278*(1+L278/100)</f>
        <v>0</v>
      </c>
      <c r="N278" s="175">
        <v>8.0000000000000002E-3</v>
      </c>
      <c r="O278" s="175">
        <f>ROUND(E278*N278,2)</f>
        <v>0.02</v>
      </c>
      <c r="P278" s="175">
        <v>0</v>
      </c>
      <c r="Q278" s="175">
        <f>ROUND(E278*P278,2)</f>
        <v>0</v>
      </c>
      <c r="R278" s="177"/>
      <c r="S278" s="177" t="s">
        <v>297</v>
      </c>
      <c r="T278" s="178" t="s">
        <v>280</v>
      </c>
      <c r="U278" s="159">
        <v>0</v>
      </c>
      <c r="V278" s="159">
        <f>ROUND(E278*U278,2)</f>
        <v>0</v>
      </c>
      <c r="W278" s="159"/>
      <c r="X278" s="159" t="s">
        <v>499</v>
      </c>
      <c r="Y278" s="159" t="s">
        <v>281</v>
      </c>
      <c r="Z278" s="148"/>
      <c r="AA278" s="148"/>
      <c r="AB278" s="148"/>
      <c r="AC278" s="148"/>
      <c r="AD278" s="148"/>
      <c r="AE278" s="148"/>
      <c r="AF278" s="148"/>
      <c r="AG278" s="148" t="s">
        <v>1129</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259" t="s">
        <v>2190</v>
      </c>
      <c r="D279" s="260"/>
      <c r="E279" s="260"/>
      <c r="F279" s="260"/>
      <c r="G279" s="260"/>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284</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72">
        <v>92</v>
      </c>
      <c r="B280" s="173" t="s">
        <v>2191</v>
      </c>
      <c r="C280" s="188" t="s">
        <v>2192</v>
      </c>
      <c r="D280" s="174" t="s">
        <v>482</v>
      </c>
      <c r="E280" s="175">
        <v>2</v>
      </c>
      <c r="F280" s="176"/>
      <c r="G280" s="177">
        <f>ROUND(E280*F280,2)</f>
        <v>0</v>
      </c>
      <c r="H280" s="176"/>
      <c r="I280" s="177">
        <f>ROUND(E280*H280,2)</f>
        <v>0</v>
      </c>
      <c r="J280" s="176"/>
      <c r="K280" s="177">
        <f>ROUND(E280*J280,2)</f>
        <v>0</v>
      </c>
      <c r="L280" s="177">
        <v>21</v>
      </c>
      <c r="M280" s="177">
        <f>G280*(1+L280/100)</f>
        <v>0</v>
      </c>
      <c r="N280" s="175">
        <v>8.0000000000000002E-3</v>
      </c>
      <c r="O280" s="175">
        <f>ROUND(E280*N280,2)</f>
        <v>0.02</v>
      </c>
      <c r="P280" s="175">
        <v>0</v>
      </c>
      <c r="Q280" s="175">
        <f>ROUND(E280*P280,2)</f>
        <v>0</v>
      </c>
      <c r="R280" s="177"/>
      <c r="S280" s="177" t="s">
        <v>297</v>
      </c>
      <c r="T280" s="178" t="s">
        <v>280</v>
      </c>
      <c r="U280" s="159">
        <v>0</v>
      </c>
      <c r="V280" s="159">
        <f>ROUND(E280*U280,2)</f>
        <v>0</v>
      </c>
      <c r="W280" s="159"/>
      <c r="X280" s="159" t="s">
        <v>499</v>
      </c>
      <c r="Y280" s="159" t="s">
        <v>281</v>
      </c>
      <c r="Z280" s="148"/>
      <c r="AA280" s="148"/>
      <c r="AB280" s="148"/>
      <c r="AC280" s="148"/>
      <c r="AD280" s="148"/>
      <c r="AE280" s="148"/>
      <c r="AF280" s="148"/>
      <c r="AG280" s="148" t="s">
        <v>1129</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59" t="s">
        <v>2192</v>
      </c>
      <c r="D281" s="260"/>
      <c r="E281" s="260"/>
      <c r="F281" s="260"/>
      <c r="G281" s="260"/>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284</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72">
        <v>93</v>
      </c>
      <c r="B282" s="173" t="s">
        <v>2193</v>
      </c>
      <c r="C282" s="188" t="s">
        <v>2194</v>
      </c>
      <c r="D282" s="174" t="s">
        <v>482</v>
      </c>
      <c r="E282" s="175">
        <v>2</v>
      </c>
      <c r="F282" s="176"/>
      <c r="G282" s="177">
        <f>ROUND(E282*F282,2)</f>
        <v>0</v>
      </c>
      <c r="H282" s="176"/>
      <c r="I282" s="177">
        <f>ROUND(E282*H282,2)</f>
        <v>0</v>
      </c>
      <c r="J282" s="176"/>
      <c r="K282" s="177">
        <f>ROUND(E282*J282,2)</f>
        <v>0</v>
      </c>
      <c r="L282" s="177">
        <v>21</v>
      </c>
      <c r="M282" s="177">
        <f>G282*(1+L282/100)</f>
        <v>0</v>
      </c>
      <c r="N282" s="175">
        <v>8.0000000000000002E-3</v>
      </c>
      <c r="O282" s="175">
        <f>ROUND(E282*N282,2)</f>
        <v>0.02</v>
      </c>
      <c r="P282" s="175">
        <v>0</v>
      </c>
      <c r="Q282" s="175">
        <f>ROUND(E282*P282,2)</f>
        <v>0</v>
      </c>
      <c r="R282" s="177"/>
      <c r="S282" s="177" t="s">
        <v>297</v>
      </c>
      <c r="T282" s="178" t="s">
        <v>280</v>
      </c>
      <c r="U282" s="159">
        <v>0</v>
      </c>
      <c r="V282" s="159">
        <f>ROUND(E282*U282,2)</f>
        <v>0</v>
      </c>
      <c r="W282" s="159"/>
      <c r="X282" s="159" t="s">
        <v>499</v>
      </c>
      <c r="Y282" s="159" t="s">
        <v>281</v>
      </c>
      <c r="Z282" s="148"/>
      <c r="AA282" s="148"/>
      <c r="AB282" s="148"/>
      <c r="AC282" s="148"/>
      <c r="AD282" s="148"/>
      <c r="AE282" s="148"/>
      <c r="AF282" s="148"/>
      <c r="AG282" s="148" t="s">
        <v>1129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2" x14ac:dyDescent="0.2">
      <c r="A283" s="155"/>
      <c r="B283" s="156"/>
      <c r="C283" s="259" t="s">
        <v>2194</v>
      </c>
      <c r="D283" s="260"/>
      <c r="E283" s="260"/>
      <c r="F283" s="260"/>
      <c r="G283" s="260"/>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284</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94</v>
      </c>
      <c r="B284" s="173" t="s">
        <v>2195</v>
      </c>
      <c r="C284" s="188" t="s">
        <v>2196</v>
      </c>
      <c r="D284" s="174" t="s">
        <v>482</v>
      </c>
      <c r="E284" s="175">
        <v>4</v>
      </c>
      <c r="F284" s="176"/>
      <c r="G284" s="177">
        <f>ROUND(E284*F284,2)</f>
        <v>0</v>
      </c>
      <c r="H284" s="176"/>
      <c r="I284" s="177">
        <f>ROUND(E284*H284,2)</f>
        <v>0</v>
      </c>
      <c r="J284" s="176"/>
      <c r="K284" s="177">
        <f>ROUND(E284*J284,2)</f>
        <v>0</v>
      </c>
      <c r="L284" s="177">
        <v>21</v>
      </c>
      <c r="M284" s="177">
        <f>G284*(1+L284/100)</f>
        <v>0</v>
      </c>
      <c r="N284" s="175">
        <v>8.0000000000000002E-3</v>
      </c>
      <c r="O284" s="175">
        <f>ROUND(E284*N284,2)</f>
        <v>0.03</v>
      </c>
      <c r="P284" s="175">
        <v>0</v>
      </c>
      <c r="Q284" s="175">
        <f>ROUND(E284*P284,2)</f>
        <v>0</v>
      </c>
      <c r="R284" s="177"/>
      <c r="S284" s="177" t="s">
        <v>297</v>
      </c>
      <c r="T284" s="178" t="s">
        <v>280</v>
      </c>
      <c r="U284" s="159">
        <v>0</v>
      </c>
      <c r="V284" s="159">
        <f>ROUND(E284*U284,2)</f>
        <v>0</v>
      </c>
      <c r="W284" s="159"/>
      <c r="X284" s="159" t="s">
        <v>499</v>
      </c>
      <c r="Y284" s="159" t="s">
        <v>281</v>
      </c>
      <c r="Z284" s="148"/>
      <c r="AA284" s="148"/>
      <c r="AB284" s="148"/>
      <c r="AC284" s="148"/>
      <c r="AD284" s="148"/>
      <c r="AE284" s="148"/>
      <c r="AF284" s="148"/>
      <c r="AG284" s="148" t="s">
        <v>1129</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59" t="s">
        <v>2196</v>
      </c>
      <c r="D285" s="260"/>
      <c r="E285" s="260"/>
      <c r="F285" s="260"/>
      <c r="G285" s="260"/>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284</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72">
        <v>95</v>
      </c>
      <c r="B286" s="173" t="s">
        <v>2197</v>
      </c>
      <c r="C286" s="188" t="s">
        <v>2198</v>
      </c>
      <c r="D286" s="174" t="s">
        <v>445</v>
      </c>
      <c r="E286" s="175">
        <v>26</v>
      </c>
      <c r="F286" s="176"/>
      <c r="G286" s="177">
        <f>ROUND(E286*F286,2)</f>
        <v>0</v>
      </c>
      <c r="H286" s="176"/>
      <c r="I286" s="177">
        <f>ROUND(E286*H286,2)</f>
        <v>0</v>
      </c>
      <c r="J286" s="176"/>
      <c r="K286" s="177">
        <f>ROUND(E286*J286,2)</f>
        <v>0</v>
      </c>
      <c r="L286" s="177">
        <v>21</v>
      </c>
      <c r="M286" s="177">
        <f>G286*(1+L286/100)</f>
        <v>0</v>
      </c>
      <c r="N286" s="175">
        <v>5.0000000000000002E-5</v>
      </c>
      <c r="O286" s="175">
        <f>ROUND(E286*N286,2)</f>
        <v>0</v>
      </c>
      <c r="P286" s="175">
        <v>0</v>
      </c>
      <c r="Q286" s="175">
        <f>ROUND(E286*P286,2)</f>
        <v>0</v>
      </c>
      <c r="R286" s="177"/>
      <c r="S286" s="177" t="s">
        <v>297</v>
      </c>
      <c r="T286" s="178" t="s">
        <v>280</v>
      </c>
      <c r="U286" s="159">
        <v>0</v>
      </c>
      <c r="V286" s="159">
        <f>ROUND(E286*U286,2)</f>
        <v>0</v>
      </c>
      <c r="W286" s="159"/>
      <c r="X286" s="159" t="s">
        <v>298</v>
      </c>
      <c r="Y286" s="159" t="s">
        <v>281</v>
      </c>
      <c r="Z286" s="148"/>
      <c r="AA286" s="148"/>
      <c r="AB286" s="148"/>
      <c r="AC286" s="148"/>
      <c r="AD286" s="148"/>
      <c r="AE286" s="148"/>
      <c r="AF286" s="148"/>
      <c r="AG286" s="148" t="s">
        <v>951</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5"/>
      <c r="B287" s="156"/>
      <c r="C287" s="259" t="s">
        <v>2199</v>
      </c>
      <c r="D287" s="260"/>
      <c r="E287" s="260"/>
      <c r="F287" s="260"/>
      <c r="G287" s="260"/>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284</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198" t="s">
        <v>2200</v>
      </c>
      <c r="D288" s="193"/>
      <c r="E288" s="194"/>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329</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8" t="s">
        <v>1422</v>
      </c>
      <c r="D289" s="193"/>
      <c r="E289" s="194">
        <v>26</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329</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96</v>
      </c>
      <c r="B290" s="173" t="s">
        <v>2201</v>
      </c>
      <c r="C290" s="188" t="s">
        <v>2202</v>
      </c>
      <c r="D290" s="174" t="s">
        <v>445</v>
      </c>
      <c r="E290" s="175">
        <v>26</v>
      </c>
      <c r="F290" s="176"/>
      <c r="G290" s="177">
        <f>ROUND(E290*F290,2)</f>
        <v>0</v>
      </c>
      <c r="H290" s="176"/>
      <c r="I290" s="177">
        <f>ROUND(E290*H290,2)</f>
        <v>0</v>
      </c>
      <c r="J290" s="176"/>
      <c r="K290" s="177">
        <f>ROUND(E290*J290,2)</f>
        <v>0</v>
      </c>
      <c r="L290" s="177">
        <v>21</v>
      </c>
      <c r="M290" s="177">
        <f>G290*(1+L290/100)</f>
        <v>0</v>
      </c>
      <c r="N290" s="175">
        <v>4.7200000000000002E-3</v>
      </c>
      <c r="O290" s="175">
        <f>ROUND(E290*N290,2)</f>
        <v>0.12</v>
      </c>
      <c r="P290" s="175">
        <v>0</v>
      </c>
      <c r="Q290" s="175">
        <f>ROUND(E290*P290,2)</f>
        <v>0</v>
      </c>
      <c r="R290" s="177"/>
      <c r="S290" s="177" t="s">
        <v>297</v>
      </c>
      <c r="T290" s="178" t="s">
        <v>280</v>
      </c>
      <c r="U290" s="159">
        <v>0</v>
      </c>
      <c r="V290" s="159">
        <f>ROUND(E290*U290,2)</f>
        <v>0</v>
      </c>
      <c r="W290" s="159"/>
      <c r="X290" s="159" t="s">
        <v>499</v>
      </c>
      <c r="Y290" s="159" t="s">
        <v>281</v>
      </c>
      <c r="Z290" s="148"/>
      <c r="AA290" s="148"/>
      <c r="AB290" s="148"/>
      <c r="AC290" s="148"/>
      <c r="AD290" s="148"/>
      <c r="AE290" s="148"/>
      <c r="AF290" s="148"/>
      <c r="AG290" s="148" t="s">
        <v>1129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59" t="s">
        <v>2203</v>
      </c>
      <c r="D291" s="260"/>
      <c r="E291" s="260"/>
      <c r="F291" s="260"/>
      <c r="G291" s="260"/>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284</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8" t="s">
        <v>2200</v>
      </c>
      <c r="D292" s="193"/>
      <c r="E292" s="194"/>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329</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8" t="s">
        <v>1422</v>
      </c>
      <c r="D293" s="193"/>
      <c r="E293" s="194">
        <v>26</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329</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72">
        <v>97</v>
      </c>
      <c r="B294" s="173" t="s">
        <v>2204</v>
      </c>
      <c r="C294" s="188" t="s">
        <v>2205</v>
      </c>
      <c r="D294" s="174" t="s">
        <v>445</v>
      </c>
      <c r="E294" s="175">
        <v>26</v>
      </c>
      <c r="F294" s="176"/>
      <c r="G294" s="177">
        <f>ROUND(E294*F294,2)</f>
        <v>0</v>
      </c>
      <c r="H294" s="176"/>
      <c r="I294" s="177">
        <f>ROUND(E294*H294,2)</f>
        <v>0</v>
      </c>
      <c r="J294" s="176"/>
      <c r="K294" s="177">
        <f>ROUND(E294*J294,2)</f>
        <v>0</v>
      </c>
      <c r="L294" s="177">
        <v>21</v>
      </c>
      <c r="M294" s="177">
        <f>G294*(1+L294/100)</f>
        <v>0</v>
      </c>
      <c r="N294" s="175">
        <v>4.7200000000000002E-3</v>
      </c>
      <c r="O294" s="175">
        <f>ROUND(E294*N294,2)</f>
        <v>0.12</v>
      </c>
      <c r="P294" s="175">
        <v>0</v>
      </c>
      <c r="Q294" s="175">
        <f>ROUND(E294*P294,2)</f>
        <v>0</v>
      </c>
      <c r="R294" s="177"/>
      <c r="S294" s="177" t="s">
        <v>297</v>
      </c>
      <c r="T294" s="178" t="s">
        <v>280</v>
      </c>
      <c r="U294" s="159">
        <v>0</v>
      </c>
      <c r="V294" s="159">
        <f>ROUND(E294*U294,2)</f>
        <v>0</v>
      </c>
      <c r="W294" s="159"/>
      <c r="X294" s="159" t="s">
        <v>499</v>
      </c>
      <c r="Y294" s="159" t="s">
        <v>281</v>
      </c>
      <c r="Z294" s="148"/>
      <c r="AA294" s="148"/>
      <c r="AB294" s="148"/>
      <c r="AC294" s="148"/>
      <c r="AD294" s="148"/>
      <c r="AE294" s="148"/>
      <c r="AF294" s="148"/>
      <c r="AG294" s="148" t="s">
        <v>1129</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2" x14ac:dyDescent="0.2">
      <c r="A295" s="155"/>
      <c r="B295" s="156"/>
      <c r="C295" s="259" t="s">
        <v>2203</v>
      </c>
      <c r="D295" s="260"/>
      <c r="E295" s="260"/>
      <c r="F295" s="260"/>
      <c r="G295" s="260"/>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284</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198" t="s">
        <v>2200</v>
      </c>
      <c r="D296" s="193"/>
      <c r="E296" s="194"/>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329</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5"/>
      <c r="B297" s="156"/>
      <c r="C297" s="198" t="s">
        <v>1422</v>
      </c>
      <c r="D297" s="193"/>
      <c r="E297" s="194">
        <v>26</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329</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72">
        <v>98</v>
      </c>
      <c r="B298" s="173" t="s">
        <v>2206</v>
      </c>
      <c r="C298" s="188" t="s">
        <v>2207</v>
      </c>
      <c r="D298" s="174" t="s">
        <v>445</v>
      </c>
      <c r="E298" s="175">
        <v>186.14653999999999</v>
      </c>
      <c r="F298" s="176"/>
      <c r="G298" s="177">
        <f>ROUND(E298*F298,2)</f>
        <v>0</v>
      </c>
      <c r="H298" s="176"/>
      <c r="I298" s="177">
        <f>ROUND(E298*H298,2)</f>
        <v>0</v>
      </c>
      <c r="J298" s="176"/>
      <c r="K298" s="177">
        <f>ROUND(E298*J298,2)</f>
        <v>0</v>
      </c>
      <c r="L298" s="177">
        <v>21</v>
      </c>
      <c r="M298" s="177">
        <f>G298*(1+L298/100)</f>
        <v>0</v>
      </c>
      <c r="N298" s="175">
        <v>0</v>
      </c>
      <c r="O298" s="175">
        <f>ROUND(E298*N298,2)</f>
        <v>0</v>
      </c>
      <c r="P298" s="175">
        <v>0</v>
      </c>
      <c r="Q298" s="175">
        <f>ROUND(E298*P298,2)</f>
        <v>0</v>
      </c>
      <c r="R298" s="177"/>
      <c r="S298" s="177" t="s">
        <v>297</v>
      </c>
      <c r="T298" s="178" t="s">
        <v>280</v>
      </c>
      <c r="U298" s="159">
        <v>0</v>
      </c>
      <c r="V298" s="159">
        <f>ROUND(E298*U298,2)</f>
        <v>0</v>
      </c>
      <c r="W298" s="159"/>
      <c r="X298" s="159" t="s">
        <v>298</v>
      </c>
      <c r="Y298" s="159" t="s">
        <v>281</v>
      </c>
      <c r="Z298" s="148"/>
      <c r="AA298" s="148"/>
      <c r="AB298" s="148"/>
      <c r="AC298" s="148"/>
      <c r="AD298" s="148"/>
      <c r="AE298" s="148"/>
      <c r="AF298" s="148"/>
      <c r="AG298" s="148" t="s">
        <v>951</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x14ac:dyDescent="0.2">
      <c r="A299" s="155"/>
      <c r="B299" s="156"/>
      <c r="C299" s="259" t="s">
        <v>2208</v>
      </c>
      <c r="D299" s="260"/>
      <c r="E299" s="260"/>
      <c r="F299" s="260"/>
      <c r="G299" s="260"/>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284</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2">
        <v>99</v>
      </c>
      <c r="B300" s="173" t="s">
        <v>2209</v>
      </c>
      <c r="C300" s="188" t="s">
        <v>2210</v>
      </c>
      <c r="D300" s="174" t="s">
        <v>458</v>
      </c>
      <c r="E300" s="175">
        <v>7.7999999999999999E-4</v>
      </c>
      <c r="F300" s="176"/>
      <c r="G300" s="177">
        <f>ROUND(E300*F300,2)</f>
        <v>0</v>
      </c>
      <c r="H300" s="176"/>
      <c r="I300" s="177">
        <f>ROUND(E300*H300,2)</f>
        <v>0</v>
      </c>
      <c r="J300" s="176"/>
      <c r="K300" s="177">
        <f>ROUND(E300*J300,2)</f>
        <v>0</v>
      </c>
      <c r="L300" s="177">
        <v>21</v>
      </c>
      <c r="M300" s="177">
        <f>G300*(1+L300/100)</f>
        <v>0</v>
      </c>
      <c r="N300" s="175">
        <v>0</v>
      </c>
      <c r="O300" s="175">
        <f>ROUND(E300*N300,2)</f>
        <v>0</v>
      </c>
      <c r="P300" s="175">
        <v>0</v>
      </c>
      <c r="Q300" s="175">
        <f>ROUND(E300*P300,2)</f>
        <v>0</v>
      </c>
      <c r="R300" s="177"/>
      <c r="S300" s="177" t="s">
        <v>297</v>
      </c>
      <c r="T300" s="178" t="s">
        <v>280</v>
      </c>
      <c r="U300" s="159">
        <v>0</v>
      </c>
      <c r="V300" s="159">
        <f>ROUND(E300*U300,2)</f>
        <v>0</v>
      </c>
      <c r="W300" s="159"/>
      <c r="X300" s="159" t="s">
        <v>298</v>
      </c>
      <c r="Y300" s="159" t="s">
        <v>281</v>
      </c>
      <c r="Z300" s="148"/>
      <c r="AA300" s="148"/>
      <c r="AB300" s="148"/>
      <c r="AC300" s="148"/>
      <c r="AD300" s="148"/>
      <c r="AE300" s="148"/>
      <c r="AF300" s="148"/>
      <c r="AG300" s="148" t="s">
        <v>951</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59" t="s">
        <v>2211</v>
      </c>
      <c r="D301" s="260"/>
      <c r="E301" s="260"/>
      <c r="F301" s="260"/>
      <c r="G301" s="260"/>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284</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79" t="str">
        <f>C301</f>
        <v>Hnojení půdy nebo trávníku v rovině nebo na svahu do 1:5 umělým hnojivem s rozdělením k jednotlivým rostlinám</v>
      </c>
      <c r="BB301" s="148"/>
      <c r="BC301" s="148"/>
      <c r="BD301" s="148"/>
      <c r="BE301" s="148"/>
      <c r="BF301" s="148"/>
      <c r="BG301" s="148"/>
      <c r="BH301" s="148"/>
    </row>
    <row r="302" spans="1:60" outlineLevel="2" x14ac:dyDescent="0.2">
      <c r="A302" s="155"/>
      <c r="B302" s="156"/>
      <c r="C302" s="198" t="s">
        <v>2212</v>
      </c>
      <c r="D302" s="193"/>
      <c r="E302" s="194"/>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329</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198" t="s">
        <v>2213</v>
      </c>
      <c r="D303" s="193"/>
      <c r="E303" s="194"/>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329</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72">
        <v>100</v>
      </c>
      <c r="B304" s="173" t="s">
        <v>2214</v>
      </c>
      <c r="C304" s="188" t="s">
        <v>2215</v>
      </c>
      <c r="D304" s="174" t="s">
        <v>445</v>
      </c>
      <c r="E304" s="175">
        <v>80.34</v>
      </c>
      <c r="F304" s="176"/>
      <c r="G304" s="177">
        <f>ROUND(E304*F304,2)</f>
        <v>0</v>
      </c>
      <c r="H304" s="176"/>
      <c r="I304" s="177">
        <f>ROUND(E304*H304,2)</f>
        <v>0</v>
      </c>
      <c r="J304" s="176"/>
      <c r="K304" s="177">
        <f>ROUND(E304*J304,2)</f>
        <v>0</v>
      </c>
      <c r="L304" s="177">
        <v>21</v>
      </c>
      <c r="M304" s="177">
        <f>G304*(1+L304/100)</f>
        <v>0</v>
      </c>
      <c r="N304" s="175">
        <v>1.0000000000000001E-5</v>
      </c>
      <c r="O304" s="175">
        <f>ROUND(E304*N304,2)</f>
        <v>0</v>
      </c>
      <c r="P304" s="175">
        <v>0</v>
      </c>
      <c r="Q304" s="175">
        <f>ROUND(E304*P304,2)</f>
        <v>0</v>
      </c>
      <c r="R304" s="177"/>
      <c r="S304" s="177" t="s">
        <v>297</v>
      </c>
      <c r="T304" s="178" t="s">
        <v>280</v>
      </c>
      <c r="U304" s="159">
        <v>0</v>
      </c>
      <c r="V304" s="159">
        <f>ROUND(E304*U304,2)</f>
        <v>0</v>
      </c>
      <c r="W304" s="159"/>
      <c r="X304" s="159" t="s">
        <v>499</v>
      </c>
      <c r="Y304" s="159" t="s">
        <v>281</v>
      </c>
      <c r="Z304" s="148"/>
      <c r="AA304" s="148"/>
      <c r="AB304" s="148"/>
      <c r="AC304" s="148"/>
      <c r="AD304" s="148"/>
      <c r="AE304" s="148"/>
      <c r="AF304" s="148"/>
      <c r="AG304" s="148" t="s">
        <v>1129</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259" t="s">
        <v>2215</v>
      </c>
      <c r="D305" s="260"/>
      <c r="E305" s="260"/>
      <c r="F305" s="260"/>
      <c r="G305" s="260"/>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284</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2" x14ac:dyDescent="0.2">
      <c r="A306" s="155"/>
      <c r="B306" s="156"/>
      <c r="C306" s="198" t="s">
        <v>2216</v>
      </c>
      <c r="D306" s="193"/>
      <c r="E306" s="194"/>
      <c r="F306" s="159"/>
      <c r="G306" s="159"/>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329</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5"/>
      <c r="B307" s="156"/>
      <c r="C307" s="198" t="s">
        <v>2217</v>
      </c>
      <c r="D307" s="193"/>
      <c r="E307" s="194">
        <v>80.34</v>
      </c>
      <c r="F307" s="159"/>
      <c r="G307" s="159"/>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329</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72">
        <v>101</v>
      </c>
      <c r="B308" s="173" t="s">
        <v>2218</v>
      </c>
      <c r="C308" s="188" t="s">
        <v>2219</v>
      </c>
      <c r="D308" s="174" t="s">
        <v>445</v>
      </c>
      <c r="E308" s="175">
        <v>26</v>
      </c>
      <c r="F308" s="176"/>
      <c r="G308" s="177">
        <f>ROUND(E308*F308,2)</f>
        <v>0</v>
      </c>
      <c r="H308" s="176"/>
      <c r="I308" s="177">
        <f>ROUND(E308*H308,2)</f>
        <v>0</v>
      </c>
      <c r="J308" s="176"/>
      <c r="K308" s="177">
        <f>ROUND(E308*J308,2)</f>
        <v>0</v>
      </c>
      <c r="L308" s="177">
        <v>21</v>
      </c>
      <c r="M308" s="177">
        <f>G308*(1+L308/100)</f>
        <v>0</v>
      </c>
      <c r="N308" s="175">
        <v>0</v>
      </c>
      <c r="O308" s="175">
        <f>ROUND(E308*N308,2)</f>
        <v>0</v>
      </c>
      <c r="P308" s="175">
        <v>0</v>
      </c>
      <c r="Q308" s="175">
        <f>ROUND(E308*P308,2)</f>
        <v>0</v>
      </c>
      <c r="R308" s="177"/>
      <c r="S308" s="177" t="s">
        <v>297</v>
      </c>
      <c r="T308" s="178" t="s">
        <v>280</v>
      </c>
      <c r="U308" s="159">
        <v>0</v>
      </c>
      <c r="V308" s="159">
        <f>ROUND(E308*U308,2)</f>
        <v>0</v>
      </c>
      <c r="W308" s="159"/>
      <c r="X308" s="159" t="s">
        <v>298</v>
      </c>
      <c r="Y308" s="159" t="s">
        <v>281</v>
      </c>
      <c r="Z308" s="148"/>
      <c r="AA308" s="148"/>
      <c r="AB308" s="148"/>
      <c r="AC308" s="148"/>
      <c r="AD308" s="148"/>
      <c r="AE308" s="148"/>
      <c r="AF308" s="148"/>
      <c r="AG308" s="148" t="s">
        <v>951</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259" t="s">
        <v>2220</v>
      </c>
      <c r="D309" s="260"/>
      <c r="E309" s="260"/>
      <c r="F309" s="260"/>
      <c r="G309" s="260"/>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284</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198" t="s">
        <v>2169</v>
      </c>
      <c r="D310" s="193"/>
      <c r="E310" s="194"/>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329</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8" t="s">
        <v>1422</v>
      </c>
      <c r="D311" s="193"/>
      <c r="E311" s="194">
        <v>26</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329</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ht="22.5" outlineLevel="1" x14ac:dyDescent="0.2">
      <c r="A312" s="172">
        <v>102</v>
      </c>
      <c r="B312" s="173" t="s">
        <v>2119</v>
      </c>
      <c r="C312" s="188" t="s">
        <v>2120</v>
      </c>
      <c r="D312" s="174" t="s">
        <v>1011</v>
      </c>
      <c r="E312" s="175">
        <v>2.7E-4</v>
      </c>
      <c r="F312" s="176"/>
      <c r="G312" s="177">
        <f>ROUND(E312*F312,2)</f>
        <v>0</v>
      </c>
      <c r="H312" s="176"/>
      <c r="I312" s="177">
        <f>ROUND(E312*H312,2)</f>
        <v>0</v>
      </c>
      <c r="J312" s="176"/>
      <c r="K312" s="177">
        <f>ROUND(E312*J312,2)</f>
        <v>0</v>
      </c>
      <c r="L312" s="177">
        <v>21</v>
      </c>
      <c r="M312" s="177">
        <f>G312*(1+L312/100)</f>
        <v>0</v>
      </c>
      <c r="N312" s="175">
        <v>1E-3</v>
      </c>
      <c r="O312" s="175">
        <f>ROUND(E312*N312,2)</f>
        <v>0</v>
      </c>
      <c r="P312" s="175">
        <v>0</v>
      </c>
      <c r="Q312" s="175">
        <f>ROUND(E312*P312,2)</f>
        <v>0</v>
      </c>
      <c r="R312" s="177"/>
      <c r="S312" s="177" t="s">
        <v>297</v>
      </c>
      <c r="T312" s="178" t="s">
        <v>280</v>
      </c>
      <c r="U312" s="159">
        <v>0</v>
      </c>
      <c r="V312" s="159">
        <f>ROUND(E312*U312,2)</f>
        <v>0</v>
      </c>
      <c r="W312" s="159"/>
      <c r="X312" s="159" t="s">
        <v>499</v>
      </c>
      <c r="Y312" s="159" t="s">
        <v>281</v>
      </c>
      <c r="Z312" s="148"/>
      <c r="AA312" s="148"/>
      <c r="AB312" s="148"/>
      <c r="AC312" s="148"/>
      <c r="AD312" s="148"/>
      <c r="AE312" s="148"/>
      <c r="AF312" s="148"/>
      <c r="AG312" s="148" t="s">
        <v>1129</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259" t="s">
        <v>2121</v>
      </c>
      <c r="D313" s="260"/>
      <c r="E313" s="260"/>
      <c r="F313" s="260"/>
      <c r="G313" s="260"/>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284</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79" t="str">
        <f>C313</f>
        <v>Systémový insekticid určený k hubení škůdců (zavíječ zimostrázový, mšice, mery, vlnovníci…) Dávka: 1g přípravku/m2</v>
      </c>
      <c r="BB313" s="148"/>
      <c r="BC313" s="148"/>
      <c r="BD313" s="148"/>
      <c r="BE313" s="148"/>
      <c r="BF313" s="148"/>
      <c r="BG313" s="148"/>
      <c r="BH313" s="148"/>
    </row>
    <row r="314" spans="1:60" outlineLevel="2" x14ac:dyDescent="0.2">
      <c r="A314" s="155"/>
      <c r="B314" s="156"/>
      <c r="C314" s="198" t="s">
        <v>2221</v>
      </c>
      <c r="D314" s="193"/>
      <c r="E314" s="194"/>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329</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8" t="s">
        <v>2222</v>
      </c>
      <c r="D315" s="193"/>
      <c r="E315" s="194"/>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329</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8" t="s">
        <v>2223</v>
      </c>
      <c r="D316" s="193"/>
      <c r="E316" s="194"/>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329</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72">
        <v>103</v>
      </c>
      <c r="B317" s="173" t="s">
        <v>2125</v>
      </c>
      <c r="C317" s="188" t="s">
        <v>2126</v>
      </c>
      <c r="D317" s="174" t="s">
        <v>1011</v>
      </c>
      <c r="E317" s="175">
        <v>2.6780000000000002E-2</v>
      </c>
      <c r="F317" s="176"/>
      <c r="G317" s="177">
        <f>ROUND(E317*F317,2)</f>
        <v>0</v>
      </c>
      <c r="H317" s="176"/>
      <c r="I317" s="177">
        <f>ROUND(E317*H317,2)</f>
        <v>0</v>
      </c>
      <c r="J317" s="176"/>
      <c r="K317" s="177">
        <f>ROUND(E317*J317,2)</f>
        <v>0</v>
      </c>
      <c r="L317" s="177">
        <v>21</v>
      </c>
      <c r="M317" s="177">
        <f>G317*(1+L317/100)</f>
        <v>0</v>
      </c>
      <c r="N317" s="175">
        <v>1E-3</v>
      </c>
      <c r="O317" s="175">
        <f>ROUND(E317*N317,2)</f>
        <v>0</v>
      </c>
      <c r="P317" s="175">
        <v>0</v>
      </c>
      <c r="Q317" s="175">
        <f>ROUND(E317*P317,2)</f>
        <v>0</v>
      </c>
      <c r="R317" s="177"/>
      <c r="S317" s="177" t="s">
        <v>297</v>
      </c>
      <c r="T317" s="178" t="s">
        <v>280</v>
      </c>
      <c r="U317" s="159">
        <v>0</v>
      </c>
      <c r="V317" s="159">
        <f>ROUND(E317*U317,2)</f>
        <v>0</v>
      </c>
      <c r="W317" s="159"/>
      <c r="X317" s="159" t="s">
        <v>499</v>
      </c>
      <c r="Y317" s="159" t="s">
        <v>281</v>
      </c>
      <c r="Z317" s="148"/>
      <c r="AA317" s="148"/>
      <c r="AB317" s="148"/>
      <c r="AC317" s="148"/>
      <c r="AD317" s="148"/>
      <c r="AE317" s="148"/>
      <c r="AF317" s="148"/>
      <c r="AG317" s="148" t="s">
        <v>1129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59" t="s">
        <v>2126</v>
      </c>
      <c r="D318" s="260"/>
      <c r="E318" s="260"/>
      <c r="F318" s="260"/>
      <c r="G318" s="260"/>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284</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261" t="s">
        <v>1949</v>
      </c>
      <c r="D319" s="262"/>
      <c r="E319" s="262"/>
      <c r="F319" s="262"/>
      <c r="G319" s="262"/>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284</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261" t="s">
        <v>2127</v>
      </c>
      <c r="D320" s="262"/>
      <c r="E320" s="262"/>
      <c r="F320" s="262"/>
      <c r="G320" s="262"/>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284</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198" t="s">
        <v>2221</v>
      </c>
      <c r="D321" s="193"/>
      <c r="E321" s="194"/>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329</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8" t="s">
        <v>2224</v>
      </c>
      <c r="D322" s="193"/>
      <c r="E322" s="194">
        <v>0.03</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329</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72">
        <v>104</v>
      </c>
      <c r="B323" s="173" t="s">
        <v>2225</v>
      </c>
      <c r="C323" s="188" t="s">
        <v>2226</v>
      </c>
      <c r="D323" s="174" t="s">
        <v>445</v>
      </c>
      <c r="E323" s="175">
        <v>26</v>
      </c>
      <c r="F323" s="176"/>
      <c r="G323" s="177">
        <f>ROUND(E323*F323,2)</f>
        <v>0</v>
      </c>
      <c r="H323" s="176"/>
      <c r="I323" s="177">
        <f>ROUND(E323*H323,2)</f>
        <v>0</v>
      </c>
      <c r="J323" s="176"/>
      <c r="K323" s="177">
        <f>ROUND(E323*J323,2)</f>
        <v>0</v>
      </c>
      <c r="L323" s="177">
        <v>21</v>
      </c>
      <c r="M323" s="177">
        <f>G323*(1+L323/100)</f>
        <v>0</v>
      </c>
      <c r="N323" s="175">
        <v>0</v>
      </c>
      <c r="O323" s="175">
        <f>ROUND(E323*N323,2)</f>
        <v>0</v>
      </c>
      <c r="P323" s="175">
        <v>0</v>
      </c>
      <c r="Q323" s="175">
        <f>ROUND(E323*P323,2)</f>
        <v>0</v>
      </c>
      <c r="R323" s="177"/>
      <c r="S323" s="177" t="s">
        <v>297</v>
      </c>
      <c r="T323" s="178" t="s">
        <v>280</v>
      </c>
      <c r="U323" s="159">
        <v>0</v>
      </c>
      <c r="V323" s="159">
        <f>ROUND(E323*U323,2)</f>
        <v>0</v>
      </c>
      <c r="W323" s="159"/>
      <c r="X323" s="159" t="s">
        <v>298</v>
      </c>
      <c r="Y323" s="159" t="s">
        <v>281</v>
      </c>
      <c r="Z323" s="148"/>
      <c r="AA323" s="148"/>
      <c r="AB323" s="148"/>
      <c r="AC323" s="148"/>
      <c r="AD323" s="148"/>
      <c r="AE323" s="148"/>
      <c r="AF323" s="148"/>
      <c r="AG323" s="148" t="s">
        <v>951</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259" t="s">
        <v>2227</v>
      </c>
      <c r="D324" s="260"/>
      <c r="E324" s="260"/>
      <c r="F324" s="260"/>
      <c r="G324" s="260"/>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284</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198" t="s">
        <v>2169</v>
      </c>
      <c r="D325" s="193"/>
      <c r="E325" s="194"/>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329</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198" t="s">
        <v>1422</v>
      </c>
      <c r="D326" s="193"/>
      <c r="E326" s="194">
        <v>26</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329</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72">
        <v>105</v>
      </c>
      <c r="B327" s="173" t="s">
        <v>2228</v>
      </c>
      <c r="C327" s="188" t="s">
        <v>2229</v>
      </c>
      <c r="D327" s="174" t="s">
        <v>445</v>
      </c>
      <c r="E327" s="175">
        <v>26</v>
      </c>
      <c r="F327" s="176"/>
      <c r="G327" s="177">
        <f>ROUND(E327*F327,2)</f>
        <v>0</v>
      </c>
      <c r="H327" s="176"/>
      <c r="I327" s="177">
        <f>ROUND(E327*H327,2)</f>
        <v>0</v>
      </c>
      <c r="J327" s="176"/>
      <c r="K327" s="177">
        <f>ROUND(E327*J327,2)</f>
        <v>0</v>
      </c>
      <c r="L327" s="177">
        <v>21</v>
      </c>
      <c r="M327" s="177">
        <f>G327*(1+L327/100)</f>
        <v>0</v>
      </c>
      <c r="N327" s="175">
        <v>0</v>
      </c>
      <c r="O327" s="175">
        <f>ROUND(E327*N327,2)</f>
        <v>0</v>
      </c>
      <c r="P327" s="175">
        <v>0</v>
      </c>
      <c r="Q327" s="175">
        <f>ROUND(E327*P327,2)</f>
        <v>0</v>
      </c>
      <c r="R327" s="177"/>
      <c r="S327" s="177" t="s">
        <v>297</v>
      </c>
      <c r="T327" s="178" t="s">
        <v>280</v>
      </c>
      <c r="U327" s="159">
        <v>0</v>
      </c>
      <c r="V327" s="159">
        <f>ROUND(E327*U327,2)</f>
        <v>0</v>
      </c>
      <c r="W327" s="159"/>
      <c r="X327" s="159" t="s">
        <v>298</v>
      </c>
      <c r="Y327" s="159" t="s">
        <v>281</v>
      </c>
      <c r="Z327" s="148"/>
      <c r="AA327" s="148"/>
      <c r="AB327" s="148"/>
      <c r="AC327" s="148"/>
      <c r="AD327" s="148"/>
      <c r="AE327" s="148"/>
      <c r="AF327" s="148"/>
      <c r="AG327" s="148" t="s">
        <v>951</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259" t="s">
        <v>2230</v>
      </c>
      <c r="D328" s="260"/>
      <c r="E328" s="260"/>
      <c r="F328" s="260"/>
      <c r="G328" s="260"/>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284</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198" t="s">
        <v>2169</v>
      </c>
      <c r="D329" s="193"/>
      <c r="E329" s="194"/>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329</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8" t="s">
        <v>1422</v>
      </c>
      <c r="D330" s="193"/>
      <c r="E330" s="194">
        <v>26</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329</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72">
        <v>106</v>
      </c>
      <c r="B331" s="173" t="s">
        <v>2231</v>
      </c>
      <c r="C331" s="188" t="s">
        <v>2232</v>
      </c>
      <c r="D331" s="174" t="s">
        <v>445</v>
      </c>
      <c r="E331" s="175">
        <v>26</v>
      </c>
      <c r="F331" s="176"/>
      <c r="G331" s="177">
        <f>ROUND(E331*F331,2)</f>
        <v>0</v>
      </c>
      <c r="H331" s="176"/>
      <c r="I331" s="177">
        <f>ROUND(E331*H331,2)</f>
        <v>0</v>
      </c>
      <c r="J331" s="176"/>
      <c r="K331" s="177">
        <f>ROUND(E331*J331,2)</f>
        <v>0</v>
      </c>
      <c r="L331" s="177">
        <v>21</v>
      </c>
      <c r="M331" s="177">
        <f>G331*(1+L331/100)</f>
        <v>0</v>
      </c>
      <c r="N331" s="175">
        <v>0</v>
      </c>
      <c r="O331" s="175">
        <f>ROUND(E331*N331,2)</f>
        <v>0</v>
      </c>
      <c r="P331" s="175">
        <v>0</v>
      </c>
      <c r="Q331" s="175">
        <f>ROUND(E331*P331,2)</f>
        <v>0</v>
      </c>
      <c r="R331" s="177"/>
      <c r="S331" s="177" t="s">
        <v>297</v>
      </c>
      <c r="T331" s="178" t="s">
        <v>280</v>
      </c>
      <c r="U331" s="159">
        <v>0</v>
      </c>
      <c r="V331" s="159">
        <f>ROUND(E331*U331,2)</f>
        <v>0</v>
      </c>
      <c r="W331" s="159"/>
      <c r="X331" s="159" t="s">
        <v>298</v>
      </c>
      <c r="Y331" s="159" t="s">
        <v>281</v>
      </c>
      <c r="Z331" s="148"/>
      <c r="AA331" s="148"/>
      <c r="AB331" s="148"/>
      <c r="AC331" s="148"/>
      <c r="AD331" s="148"/>
      <c r="AE331" s="148"/>
      <c r="AF331" s="148"/>
      <c r="AG331" s="148" t="s">
        <v>951</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2" x14ac:dyDescent="0.2">
      <c r="A332" s="155"/>
      <c r="B332" s="156"/>
      <c r="C332" s="259" t="s">
        <v>2233</v>
      </c>
      <c r="D332" s="260"/>
      <c r="E332" s="260"/>
      <c r="F332" s="260"/>
      <c r="G332" s="260"/>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284</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2" x14ac:dyDescent="0.2">
      <c r="A333" s="155"/>
      <c r="B333" s="156"/>
      <c r="C333" s="198" t="s">
        <v>2169</v>
      </c>
      <c r="D333" s="193"/>
      <c r="E333" s="194"/>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329</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8" t="s">
        <v>1422</v>
      </c>
      <c r="D334" s="193"/>
      <c r="E334" s="194">
        <v>26</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329</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2">
        <v>107</v>
      </c>
      <c r="B335" s="173" t="s">
        <v>2151</v>
      </c>
      <c r="C335" s="188" t="s">
        <v>2152</v>
      </c>
      <c r="D335" s="174" t="s">
        <v>374</v>
      </c>
      <c r="E335" s="175">
        <v>52</v>
      </c>
      <c r="F335" s="176"/>
      <c r="G335" s="177">
        <f>ROUND(E335*F335,2)</f>
        <v>0</v>
      </c>
      <c r="H335" s="176"/>
      <c r="I335" s="177">
        <f>ROUND(E335*H335,2)</f>
        <v>0</v>
      </c>
      <c r="J335" s="176"/>
      <c r="K335" s="177">
        <f>ROUND(E335*J335,2)</f>
        <v>0</v>
      </c>
      <c r="L335" s="177">
        <v>21</v>
      </c>
      <c r="M335" s="177">
        <f>G335*(1+L335/100)</f>
        <v>0</v>
      </c>
      <c r="N335" s="175">
        <v>0</v>
      </c>
      <c r="O335" s="175">
        <f>ROUND(E335*N335,2)</f>
        <v>0</v>
      </c>
      <c r="P335" s="175">
        <v>0</v>
      </c>
      <c r="Q335" s="175">
        <f>ROUND(E335*P335,2)</f>
        <v>0</v>
      </c>
      <c r="R335" s="177"/>
      <c r="S335" s="177" t="s">
        <v>297</v>
      </c>
      <c r="T335" s="178" t="s">
        <v>280</v>
      </c>
      <c r="U335" s="159">
        <v>0</v>
      </c>
      <c r="V335" s="159">
        <f>ROUND(E335*U335,2)</f>
        <v>0</v>
      </c>
      <c r="W335" s="159"/>
      <c r="X335" s="159" t="s">
        <v>298</v>
      </c>
      <c r="Y335" s="159" t="s">
        <v>281</v>
      </c>
      <c r="Z335" s="148"/>
      <c r="AA335" s="148"/>
      <c r="AB335" s="148"/>
      <c r="AC335" s="148"/>
      <c r="AD335" s="148"/>
      <c r="AE335" s="148"/>
      <c r="AF335" s="148"/>
      <c r="AG335" s="148" t="s">
        <v>951</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5"/>
      <c r="B336" s="156"/>
      <c r="C336" s="259" t="s">
        <v>2153</v>
      </c>
      <c r="D336" s="260"/>
      <c r="E336" s="260"/>
      <c r="F336" s="260"/>
      <c r="G336" s="260"/>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284</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2" x14ac:dyDescent="0.2">
      <c r="A337" s="155"/>
      <c r="B337" s="156"/>
      <c r="C337" s="198" t="s">
        <v>2234</v>
      </c>
      <c r="D337" s="193"/>
      <c r="E337" s="194"/>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329</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8" t="s">
        <v>1474</v>
      </c>
      <c r="D338" s="193"/>
      <c r="E338" s="194">
        <v>52</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329</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72">
        <v>108</v>
      </c>
      <c r="B339" s="173" t="s">
        <v>2161</v>
      </c>
      <c r="C339" s="188" t="s">
        <v>2162</v>
      </c>
      <c r="D339" s="174" t="s">
        <v>332</v>
      </c>
      <c r="E339" s="175">
        <v>2.6</v>
      </c>
      <c r="F339" s="176"/>
      <c r="G339" s="177">
        <f>ROUND(E339*F339,2)</f>
        <v>0</v>
      </c>
      <c r="H339" s="176"/>
      <c r="I339" s="177">
        <f>ROUND(E339*H339,2)</f>
        <v>0</v>
      </c>
      <c r="J339" s="176"/>
      <c r="K339" s="177">
        <f>ROUND(E339*J339,2)</f>
        <v>0</v>
      </c>
      <c r="L339" s="177">
        <v>21</v>
      </c>
      <c r="M339" s="177">
        <f>G339*(1+L339/100)</f>
        <v>0</v>
      </c>
      <c r="N339" s="175">
        <v>0</v>
      </c>
      <c r="O339" s="175">
        <f>ROUND(E339*N339,2)</f>
        <v>0</v>
      </c>
      <c r="P339" s="175">
        <v>0</v>
      </c>
      <c r="Q339" s="175">
        <f>ROUND(E339*P339,2)</f>
        <v>0</v>
      </c>
      <c r="R339" s="177"/>
      <c r="S339" s="177" t="s">
        <v>297</v>
      </c>
      <c r="T339" s="178" t="s">
        <v>280</v>
      </c>
      <c r="U339" s="159">
        <v>0</v>
      </c>
      <c r="V339" s="159">
        <f>ROUND(E339*U339,2)</f>
        <v>0</v>
      </c>
      <c r="W339" s="159"/>
      <c r="X339" s="159" t="s">
        <v>298</v>
      </c>
      <c r="Y339" s="159" t="s">
        <v>281</v>
      </c>
      <c r="Z339" s="148"/>
      <c r="AA339" s="148"/>
      <c r="AB339" s="148"/>
      <c r="AC339" s="148"/>
      <c r="AD339" s="148"/>
      <c r="AE339" s="148"/>
      <c r="AF339" s="148"/>
      <c r="AG339" s="148" t="s">
        <v>951</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259" t="s">
        <v>2163</v>
      </c>
      <c r="D340" s="260"/>
      <c r="E340" s="260"/>
      <c r="F340" s="260"/>
      <c r="G340" s="260"/>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284</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5"/>
      <c r="B341" s="156"/>
      <c r="C341" s="198" t="s">
        <v>2235</v>
      </c>
      <c r="D341" s="193"/>
      <c r="E341" s="194"/>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329</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8" t="s">
        <v>2236</v>
      </c>
      <c r="D342" s="193"/>
      <c r="E342" s="194">
        <v>2.6</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329</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x14ac:dyDescent="0.2">
      <c r="A343" s="165" t="s">
        <v>274</v>
      </c>
      <c r="B343" s="166" t="s">
        <v>173</v>
      </c>
      <c r="C343" s="187" t="s">
        <v>174</v>
      </c>
      <c r="D343" s="167"/>
      <c r="E343" s="168"/>
      <c r="F343" s="169"/>
      <c r="G343" s="169">
        <f>SUMIF(AG344:AG432,"&lt;&gt;NOR",G344:G432)</f>
        <v>0</v>
      </c>
      <c r="H343" s="169"/>
      <c r="I343" s="169">
        <f>SUM(I344:I432)</f>
        <v>0</v>
      </c>
      <c r="J343" s="169"/>
      <c r="K343" s="169">
        <f>SUM(K344:K432)</f>
        <v>0</v>
      </c>
      <c r="L343" s="169"/>
      <c r="M343" s="169">
        <f>SUM(M344:M432)</f>
        <v>0</v>
      </c>
      <c r="N343" s="168"/>
      <c r="O343" s="168">
        <f>SUM(O344:O432)</f>
        <v>0.18000000000000005</v>
      </c>
      <c r="P343" s="168"/>
      <c r="Q343" s="168">
        <f>SUM(Q344:Q432)</f>
        <v>0</v>
      </c>
      <c r="R343" s="169"/>
      <c r="S343" s="169"/>
      <c r="T343" s="170"/>
      <c r="U343" s="164"/>
      <c r="V343" s="164">
        <f>SUM(V344:V432)</f>
        <v>0</v>
      </c>
      <c r="W343" s="164"/>
      <c r="X343" s="164"/>
      <c r="Y343" s="164"/>
      <c r="AG343" t="s">
        <v>275</v>
      </c>
    </row>
    <row r="344" spans="1:60" ht="22.5" outlineLevel="1" x14ac:dyDescent="0.2">
      <c r="A344" s="172">
        <v>109</v>
      </c>
      <c r="B344" s="173" t="s">
        <v>2237</v>
      </c>
      <c r="C344" s="188" t="s">
        <v>2238</v>
      </c>
      <c r="D344" s="174" t="s">
        <v>445</v>
      </c>
      <c r="E344" s="175">
        <v>53</v>
      </c>
      <c r="F344" s="176"/>
      <c r="G344" s="177">
        <f>ROUND(E344*F344,2)</f>
        <v>0</v>
      </c>
      <c r="H344" s="176"/>
      <c r="I344" s="177">
        <f>ROUND(E344*H344,2)</f>
        <v>0</v>
      </c>
      <c r="J344" s="176"/>
      <c r="K344" s="177">
        <f>ROUND(E344*J344,2)</f>
        <v>0</v>
      </c>
      <c r="L344" s="177">
        <v>21</v>
      </c>
      <c r="M344" s="177">
        <f>G344*(1+L344/100)</f>
        <v>0</v>
      </c>
      <c r="N344" s="175">
        <v>0</v>
      </c>
      <c r="O344" s="175">
        <f>ROUND(E344*N344,2)</f>
        <v>0</v>
      </c>
      <c r="P344" s="175">
        <v>0</v>
      </c>
      <c r="Q344" s="175">
        <f>ROUND(E344*P344,2)</f>
        <v>0</v>
      </c>
      <c r="R344" s="177"/>
      <c r="S344" s="177" t="s">
        <v>297</v>
      </c>
      <c r="T344" s="178" t="s">
        <v>280</v>
      </c>
      <c r="U344" s="159">
        <v>0</v>
      </c>
      <c r="V344" s="159">
        <f>ROUND(E344*U344,2)</f>
        <v>0</v>
      </c>
      <c r="W344" s="159"/>
      <c r="X344" s="159" t="s">
        <v>298</v>
      </c>
      <c r="Y344" s="159" t="s">
        <v>281</v>
      </c>
      <c r="Z344" s="148"/>
      <c r="AA344" s="148"/>
      <c r="AB344" s="148"/>
      <c r="AC344" s="148"/>
      <c r="AD344" s="148"/>
      <c r="AE344" s="148"/>
      <c r="AF344" s="148"/>
      <c r="AG344" s="148" t="s">
        <v>951</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ht="22.5" outlineLevel="2" x14ac:dyDescent="0.2">
      <c r="A345" s="155"/>
      <c r="B345" s="156"/>
      <c r="C345" s="259" t="s">
        <v>2239</v>
      </c>
      <c r="D345" s="260"/>
      <c r="E345" s="260"/>
      <c r="F345" s="260"/>
      <c r="G345" s="260"/>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284</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79" t="str">
        <f>C345</f>
        <v>Hloubení jamek pro vysazování rostlin v zemině tř.1 až 4 s výměnou půdy z 50% v rovině nebo na svahu do 1:5, objemu přes 0,005 do 0,01 m3</v>
      </c>
      <c r="BB345" s="148"/>
      <c r="BC345" s="148"/>
      <c r="BD345" s="148"/>
      <c r="BE345" s="148"/>
      <c r="BF345" s="148"/>
      <c r="BG345" s="148"/>
      <c r="BH345" s="148"/>
    </row>
    <row r="346" spans="1:60" outlineLevel="2" x14ac:dyDescent="0.2">
      <c r="A346" s="155"/>
      <c r="B346" s="156"/>
      <c r="C346" s="198" t="s">
        <v>2240</v>
      </c>
      <c r="D346" s="193"/>
      <c r="E346" s="194"/>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329</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8" t="s">
        <v>1476</v>
      </c>
      <c r="D347" s="193"/>
      <c r="E347" s="194">
        <v>53</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329</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72">
        <v>110</v>
      </c>
      <c r="B348" s="173" t="s">
        <v>2170</v>
      </c>
      <c r="C348" s="188" t="s">
        <v>2171</v>
      </c>
      <c r="D348" s="174" t="s">
        <v>332</v>
      </c>
      <c r="E348" s="175">
        <v>0.27295000000000003</v>
      </c>
      <c r="F348" s="176"/>
      <c r="G348" s="177">
        <f>ROUND(E348*F348,2)</f>
        <v>0</v>
      </c>
      <c r="H348" s="176"/>
      <c r="I348" s="177">
        <f>ROUND(E348*H348,2)</f>
        <v>0</v>
      </c>
      <c r="J348" s="176"/>
      <c r="K348" s="177">
        <f>ROUND(E348*J348,2)</f>
        <v>0</v>
      </c>
      <c r="L348" s="177">
        <v>21</v>
      </c>
      <c r="M348" s="177">
        <f>G348*(1+L348/100)</f>
        <v>0</v>
      </c>
      <c r="N348" s="175">
        <v>0</v>
      </c>
      <c r="O348" s="175">
        <f>ROUND(E348*N348,2)</f>
        <v>0</v>
      </c>
      <c r="P348" s="175">
        <v>0</v>
      </c>
      <c r="Q348" s="175">
        <f>ROUND(E348*P348,2)</f>
        <v>0</v>
      </c>
      <c r="R348" s="177"/>
      <c r="S348" s="177" t="s">
        <v>297</v>
      </c>
      <c r="T348" s="178" t="s">
        <v>280</v>
      </c>
      <c r="U348" s="159">
        <v>0</v>
      </c>
      <c r="V348" s="159">
        <f>ROUND(E348*U348,2)</f>
        <v>0</v>
      </c>
      <c r="W348" s="159"/>
      <c r="X348" s="159" t="s">
        <v>499</v>
      </c>
      <c r="Y348" s="159" t="s">
        <v>281</v>
      </c>
      <c r="Z348" s="148"/>
      <c r="AA348" s="148"/>
      <c r="AB348" s="148"/>
      <c r="AC348" s="148"/>
      <c r="AD348" s="148"/>
      <c r="AE348" s="148"/>
      <c r="AF348" s="148"/>
      <c r="AG348" s="148" t="s">
        <v>1129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5"/>
      <c r="B349" s="156"/>
      <c r="C349" s="259" t="s">
        <v>1996</v>
      </c>
      <c r="D349" s="260"/>
      <c r="E349" s="260"/>
      <c r="F349" s="260"/>
      <c r="G349" s="260"/>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284</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2" x14ac:dyDescent="0.2">
      <c r="A350" s="155"/>
      <c r="B350" s="156"/>
      <c r="C350" s="198" t="s">
        <v>2241</v>
      </c>
      <c r="D350" s="193"/>
      <c r="E350" s="194"/>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329</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8" t="s">
        <v>2242</v>
      </c>
      <c r="D351" s="193"/>
      <c r="E351" s="194">
        <v>0.27</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329</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72">
        <v>111</v>
      </c>
      <c r="B352" s="173" t="s">
        <v>1999</v>
      </c>
      <c r="C352" s="188" t="s">
        <v>2000</v>
      </c>
      <c r="D352" s="174" t="s">
        <v>1011</v>
      </c>
      <c r="E352" s="175">
        <v>0.54590000000000005</v>
      </c>
      <c r="F352" s="176"/>
      <c r="G352" s="177">
        <f>ROUND(E352*F352,2)</f>
        <v>0</v>
      </c>
      <c r="H352" s="176"/>
      <c r="I352" s="177">
        <f>ROUND(E352*H352,2)</f>
        <v>0</v>
      </c>
      <c r="J352" s="176"/>
      <c r="K352" s="177">
        <f>ROUND(E352*J352,2)</f>
        <v>0</v>
      </c>
      <c r="L352" s="177">
        <v>21</v>
      </c>
      <c r="M352" s="177">
        <f>G352*(1+L352/100)</f>
        <v>0</v>
      </c>
      <c r="N352" s="175">
        <v>1.5E-3</v>
      </c>
      <c r="O352" s="175">
        <f>ROUND(E352*N352,2)</f>
        <v>0</v>
      </c>
      <c r="P352" s="175">
        <v>0</v>
      </c>
      <c r="Q352" s="175">
        <f>ROUND(E352*P352,2)</f>
        <v>0</v>
      </c>
      <c r="R352" s="177"/>
      <c r="S352" s="177" t="s">
        <v>297</v>
      </c>
      <c r="T352" s="178" t="s">
        <v>280</v>
      </c>
      <c r="U352" s="159">
        <v>0</v>
      </c>
      <c r="V352" s="159">
        <f>ROUND(E352*U352,2)</f>
        <v>0</v>
      </c>
      <c r="W352" s="159"/>
      <c r="X352" s="159" t="s">
        <v>499</v>
      </c>
      <c r="Y352" s="159" t="s">
        <v>281</v>
      </c>
      <c r="Z352" s="148"/>
      <c r="AA352" s="148"/>
      <c r="AB352" s="148"/>
      <c r="AC352" s="148"/>
      <c r="AD352" s="148"/>
      <c r="AE352" s="148"/>
      <c r="AF352" s="148"/>
      <c r="AG352" s="148" t="s">
        <v>1129</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259" t="s">
        <v>2000</v>
      </c>
      <c r="D353" s="260"/>
      <c r="E353" s="260"/>
      <c r="F353" s="260"/>
      <c r="G353" s="260"/>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284</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198" t="s">
        <v>2243</v>
      </c>
      <c r="D354" s="193"/>
      <c r="E354" s="194"/>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329</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8" t="s">
        <v>2244</v>
      </c>
      <c r="D355" s="193"/>
      <c r="E355" s="194">
        <v>0.55000000000000004</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329</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72">
        <v>112</v>
      </c>
      <c r="B356" s="173" t="s">
        <v>2020</v>
      </c>
      <c r="C356" s="188" t="s">
        <v>2021</v>
      </c>
      <c r="D356" s="174" t="s">
        <v>445</v>
      </c>
      <c r="E356" s="175">
        <v>53</v>
      </c>
      <c r="F356" s="176"/>
      <c r="G356" s="177">
        <f>ROUND(E356*F356,2)</f>
        <v>0</v>
      </c>
      <c r="H356" s="176"/>
      <c r="I356" s="177">
        <f>ROUND(E356*H356,2)</f>
        <v>0</v>
      </c>
      <c r="J356" s="176"/>
      <c r="K356" s="177">
        <f>ROUND(E356*J356,2)</f>
        <v>0</v>
      </c>
      <c r="L356" s="177">
        <v>21</v>
      </c>
      <c r="M356" s="177">
        <f>G356*(1+L356/100)</f>
        <v>0</v>
      </c>
      <c r="N356" s="175">
        <v>0</v>
      </c>
      <c r="O356" s="175">
        <f>ROUND(E356*N356,2)</f>
        <v>0</v>
      </c>
      <c r="P356" s="175">
        <v>0</v>
      </c>
      <c r="Q356" s="175">
        <f>ROUND(E356*P356,2)</f>
        <v>0</v>
      </c>
      <c r="R356" s="177"/>
      <c r="S356" s="177" t="s">
        <v>297</v>
      </c>
      <c r="T356" s="178" t="s">
        <v>280</v>
      </c>
      <c r="U356" s="159">
        <v>0</v>
      </c>
      <c r="V356" s="159">
        <f>ROUND(E356*U356,2)</f>
        <v>0</v>
      </c>
      <c r="W356" s="159"/>
      <c r="X356" s="159" t="s">
        <v>298</v>
      </c>
      <c r="Y356" s="159" t="s">
        <v>281</v>
      </c>
      <c r="Z356" s="148"/>
      <c r="AA356" s="148"/>
      <c r="AB356" s="148"/>
      <c r="AC356" s="148"/>
      <c r="AD356" s="148"/>
      <c r="AE356" s="148"/>
      <c r="AF356" s="148"/>
      <c r="AG356" s="148" t="s">
        <v>951</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5"/>
      <c r="B357" s="156"/>
      <c r="C357" s="259" t="s">
        <v>2022</v>
      </c>
      <c r="D357" s="260"/>
      <c r="E357" s="260"/>
      <c r="F357" s="260"/>
      <c r="G357" s="260"/>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284</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79" t="str">
        <f>C357</f>
        <v>Výsadba dřeviny s balem do předem vyhloubené jamky se zalitím v rovině nebo na svahu do 1:5, při průměru balu přes 100 do 200 mm</v>
      </c>
      <c r="BB357" s="148"/>
      <c r="BC357" s="148"/>
      <c r="BD357" s="148"/>
      <c r="BE357" s="148"/>
      <c r="BF357" s="148"/>
      <c r="BG357" s="148"/>
      <c r="BH357" s="148"/>
    </row>
    <row r="358" spans="1:60" outlineLevel="2" x14ac:dyDescent="0.2">
      <c r="A358" s="155"/>
      <c r="B358" s="156"/>
      <c r="C358" s="198" t="s">
        <v>2240</v>
      </c>
      <c r="D358" s="193"/>
      <c r="E358" s="194"/>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329</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8" t="s">
        <v>1476</v>
      </c>
      <c r="D359" s="193"/>
      <c r="E359" s="194">
        <v>53</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329</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72">
        <v>113</v>
      </c>
      <c r="B360" s="173" t="s">
        <v>2245</v>
      </c>
      <c r="C360" s="188" t="s">
        <v>2246</v>
      </c>
      <c r="D360" s="174" t="s">
        <v>482</v>
      </c>
      <c r="E360" s="175">
        <v>2</v>
      </c>
      <c r="F360" s="176"/>
      <c r="G360" s="177">
        <f>ROUND(E360*F360,2)</f>
        <v>0</v>
      </c>
      <c r="H360" s="176"/>
      <c r="I360" s="177">
        <f>ROUND(E360*H360,2)</f>
        <v>0</v>
      </c>
      <c r="J360" s="176"/>
      <c r="K360" s="177">
        <f>ROUND(E360*J360,2)</f>
        <v>0</v>
      </c>
      <c r="L360" s="177">
        <v>21</v>
      </c>
      <c r="M360" s="177">
        <f>G360*(1+L360/100)</f>
        <v>0</v>
      </c>
      <c r="N360" s="175">
        <v>2.5000000000000001E-3</v>
      </c>
      <c r="O360" s="175">
        <f>ROUND(E360*N360,2)</f>
        <v>0.01</v>
      </c>
      <c r="P360" s="175">
        <v>0</v>
      </c>
      <c r="Q360" s="175">
        <f>ROUND(E360*P360,2)</f>
        <v>0</v>
      </c>
      <c r="R360" s="177"/>
      <c r="S360" s="177" t="s">
        <v>297</v>
      </c>
      <c r="T360" s="178" t="s">
        <v>280</v>
      </c>
      <c r="U360" s="159">
        <v>0</v>
      </c>
      <c r="V360" s="159">
        <f>ROUND(E360*U360,2)</f>
        <v>0</v>
      </c>
      <c r="W360" s="159"/>
      <c r="X360" s="159" t="s">
        <v>499</v>
      </c>
      <c r="Y360" s="159" t="s">
        <v>281</v>
      </c>
      <c r="Z360" s="148"/>
      <c r="AA360" s="148"/>
      <c r="AB360" s="148"/>
      <c r="AC360" s="148"/>
      <c r="AD360" s="148"/>
      <c r="AE360" s="148"/>
      <c r="AF360" s="148"/>
      <c r="AG360" s="148" t="s">
        <v>1129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5"/>
      <c r="B361" s="156"/>
      <c r="C361" s="259" t="s">
        <v>2246</v>
      </c>
      <c r="D361" s="260"/>
      <c r="E361" s="260"/>
      <c r="F361" s="260"/>
      <c r="G361" s="260"/>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284</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2">
        <v>114</v>
      </c>
      <c r="B362" s="173" t="s">
        <v>2247</v>
      </c>
      <c r="C362" s="188" t="s">
        <v>2248</v>
      </c>
      <c r="D362" s="174" t="s">
        <v>482</v>
      </c>
      <c r="E362" s="175">
        <v>2</v>
      </c>
      <c r="F362" s="176"/>
      <c r="G362" s="177">
        <f>ROUND(E362*F362,2)</f>
        <v>0</v>
      </c>
      <c r="H362" s="176"/>
      <c r="I362" s="177">
        <f>ROUND(E362*H362,2)</f>
        <v>0</v>
      </c>
      <c r="J362" s="176"/>
      <c r="K362" s="177">
        <f>ROUND(E362*J362,2)</f>
        <v>0</v>
      </c>
      <c r="L362" s="177">
        <v>21</v>
      </c>
      <c r="M362" s="177">
        <f>G362*(1+L362/100)</f>
        <v>0</v>
      </c>
      <c r="N362" s="175">
        <v>2.5000000000000001E-3</v>
      </c>
      <c r="O362" s="175">
        <f>ROUND(E362*N362,2)</f>
        <v>0.01</v>
      </c>
      <c r="P362" s="175">
        <v>0</v>
      </c>
      <c r="Q362" s="175">
        <f>ROUND(E362*P362,2)</f>
        <v>0</v>
      </c>
      <c r="R362" s="177"/>
      <c r="S362" s="177" t="s">
        <v>297</v>
      </c>
      <c r="T362" s="178" t="s">
        <v>280</v>
      </c>
      <c r="U362" s="159">
        <v>0</v>
      </c>
      <c r="V362" s="159">
        <f>ROUND(E362*U362,2)</f>
        <v>0</v>
      </c>
      <c r="W362" s="159"/>
      <c r="X362" s="159" t="s">
        <v>499</v>
      </c>
      <c r="Y362" s="159" t="s">
        <v>281</v>
      </c>
      <c r="Z362" s="148"/>
      <c r="AA362" s="148"/>
      <c r="AB362" s="148"/>
      <c r="AC362" s="148"/>
      <c r="AD362" s="148"/>
      <c r="AE362" s="148"/>
      <c r="AF362" s="148"/>
      <c r="AG362" s="148" t="s">
        <v>1129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59" t="s">
        <v>2248</v>
      </c>
      <c r="D363" s="260"/>
      <c r="E363" s="260"/>
      <c r="F363" s="260"/>
      <c r="G363" s="260"/>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284</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2">
        <v>115</v>
      </c>
      <c r="B364" s="173" t="s">
        <v>2249</v>
      </c>
      <c r="C364" s="188" t="s">
        <v>2250</v>
      </c>
      <c r="D364" s="174" t="s">
        <v>482</v>
      </c>
      <c r="E364" s="175">
        <v>2</v>
      </c>
      <c r="F364" s="176"/>
      <c r="G364" s="177">
        <f>ROUND(E364*F364,2)</f>
        <v>0</v>
      </c>
      <c r="H364" s="176"/>
      <c r="I364" s="177">
        <f>ROUND(E364*H364,2)</f>
        <v>0</v>
      </c>
      <c r="J364" s="176"/>
      <c r="K364" s="177">
        <f>ROUND(E364*J364,2)</f>
        <v>0</v>
      </c>
      <c r="L364" s="177">
        <v>21</v>
      </c>
      <c r="M364" s="177">
        <f>G364*(1+L364/100)</f>
        <v>0</v>
      </c>
      <c r="N364" s="175">
        <v>2.5000000000000001E-3</v>
      </c>
      <c r="O364" s="175">
        <f>ROUND(E364*N364,2)</f>
        <v>0.01</v>
      </c>
      <c r="P364" s="175">
        <v>0</v>
      </c>
      <c r="Q364" s="175">
        <f>ROUND(E364*P364,2)</f>
        <v>0</v>
      </c>
      <c r="R364" s="177"/>
      <c r="S364" s="177" t="s">
        <v>297</v>
      </c>
      <c r="T364" s="178" t="s">
        <v>280</v>
      </c>
      <c r="U364" s="159">
        <v>0</v>
      </c>
      <c r="V364" s="159">
        <f>ROUND(E364*U364,2)</f>
        <v>0</v>
      </c>
      <c r="W364" s="159"/>
      <c r="X364" s="159" t="s">
        <v>499</v>
      </c>
      <c r="Y364" s="159" t="s">
        <v>281</v>
      </c>
      <c r="Z364" s="148"/>
      <c r="AA364" s="148"/>
      <c r="AB364" s="148"/>
      <c r="AC364" s="148"/>
      <c r="AD364" s="148"/>
      <c r="AE364" s="148"/>
      <c r="AF364" s="148"/>
      <c r="AG364" s="148" t="s">
        <v>1129</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59" t="s">
        <v>2250</v>
      </c>
      <c r="D365" s="260"/>
      <c r="E365" s="260"/>
      <c r="F365" s="260"/>
      <c r="G365" s="260"/>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284</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72">
        <v>116</v>
      </c>
      <c r="B366" s="173" t="s">
        <v>2251</v>
      </c>
      <c r="C366" s="188" t="s">
        <v>2252</v>
      </c>
      <c r="D366" s="174" t="s">
        <v>482</v>
      </c>
      <c r="E366" s="175">
        <v>2</v>
      </c>
      <c r="F366" s="176"/>
      <c r="G366" s="177">
        <f>ROUND(E366*F366,2)</f>
        <v>0</v>
      </c>
      <c r="H366" s="176"/>
      <c r="I366" s="177">
        <f>ROUND(E366*H366,2)</f>
        <v>0</v>
      </c>
      <c r="J366" s="176"/>
      <c r="K366" s="177">
        <f>ROUND(E366*J366,2)</f>
        <v>0</v>
      </c>
      <c r="L366" s="177">
        <v>21</v>
      </c>
      <c r="M366" s="177">
        <f>G366*(1+L366/100)</f>
        <v>0</v>
      </c>
      <c r="N366" s="175">
        <v>2.5000000000000001E-3</v>
      </c>
      <c r="O366" s="175">
        <f>ROUND(E366*N366,2)</f>
        <v>0.01</v>
      </c>
      <c r="P366" s="175">
        <v>0</v>
      </c>
      <c r="Q366" s="175">
        <f>ROUND(E366*P366,2)</f>
        <v>0</v>
      </c>
      <c r="R366" s="177"/>
      <c r="S366" s="177" t="s">
        <v>297</v>
      </c>
      <c r="T366" s="178" t="s">
        <v>280</v>
      </c>
      <c r="U366" s="159">
        <v>0</v>
      </c>
      <c r="V366" s="159">
        <f>ROUND(E366*U366,2)</f>
        <v>0</v>
      </c>
      <c r="W366" s="159"/>
      <c r="X366" s="159" t="s">
        <v>499</v>
      </c>
      <c r="Y366" s="159" t="s">
        <v>281</v>
      </c>
      <c r="Z366" s="148"/>
      <c r="AA366" s="148"/>
      <c r="AB366" s="148"/>
      <c r="AC366" s="148"/>
      <c r="AD366" s="148"/>
      <c r="AE366" s="148"/>
      <c r="AF366" s="148"/>
      <c r="AG366" s="148" t="s">
        <v>1129</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259" t="s">
        <v>2252</v>
      </c>
      <c r="D367" s="260"/>
      <c r="E367" s="260"/>
      <c r="F367" s="260"/>
      <c r="G367" s="260"/>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284</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117</v>
      </c>
      <c r="B368" s="173" t="s">
        <v>2253</v>
      </c>
      <c r="C368" s="188" t="s">
        <v>2254</v>
      </c>
      <c r="D368" s="174" t="s">
        <v>482</v>
      </c>
      <c r="E368" s="175">
        <v>2</v>
      </c>
      <c r="F368" s="176"/>
      <c r="G368" s="177">
        <f>ROUND(E368*F368,2)</f>
        <v>0</v>
      </c>
      <c r="H368" s="176"/>
      <c r="I368" s="177">
        <f>ROUND(E368*H368,2)</f>
        <v>0</v>
      </c>
      <c r="J368" s="176"/>
      <c r="K368" s="177">
        <f>ROUND(E368*J368,2)</f>
        <v>0</v>
      </c>
      <c r="L368" s="177">
        <v>21</v>
      </c>
      <c r="M368" s="177">
        <f>G368*(1+L368/100)</f>
        <v>0</v>
      </c>
      <c r="N368" s="175">
        <v>2.5000000000000001E-3</v>
      </c>
      <c r="O368" s="175">
        <f>ROUND(E368*N368,2)</f>
        <v>0.01</v>
      </c>
      <c r="P368" s="175">
        <v>0</v>
      </c>
      <c r="Q368" s="175">
        <f>ROUND(E368*P368,2)</f>
        <v>0</v>
      </c>
      <c r="R368" s="177"/>
      <c r="S368" s="177" t="s">
        <v>297</v>
      </c>
      <c r="T368" s="178" t="s">
        <v>280</v>
      </c>
      <c r="U368" s="159">
        <v>0</v>
      </c>
      <c r="V368" s="159">
        <f>ROUND(E368*U368,2)</f>
        <v>0</v>
      </c>
      <c r="W368" s="159"/>
      <c r="X368" s="159" t="s">
        <v>499</v>
      </c>
      <c r="Y368" s="159" t="s">
        <v>281</v>
      </c>
      <c r="Z368" s="148"/>
      <c r="AA368" s="148"/>
      <c r="AB368" s="148"/>
      <c r="AC368" s="148"/>
      <c r="AD368" s="148"/>
      <c r="AE368" s="148"/>
      <c r="AF368" s="148"/>
      <c r="AG368" s="148" t="s">
        <v>1129</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59" t="s">
        <v>2254</v>
      </c>
      <c r="D369" s="260"/>
      <c r="E369" s="260"/>
      <c r="F369" s="260"/>
      <c r="G369" s="260"/>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284</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72">
        <v>118</v>
      </c>
      <c r="B370" s="173" t="s">
        <v>2255</v>
      </c>
      <c r="C370" s="188" t="s">
        <v>2256</v>
      </c>
      <c r="D370" s="174" t="s">
        <v>482</v>
      </c>
      <c r="E370" s="175">
        <v>2</v>
      </c>
      <c r="F370" s="176"/>
      <c r="G370" s="177">
        <f>ROUND(E370*F370,2)</f>
        <v>0</v>
      </c>
      <c r="H370" s="176"/>
      <c r="I370" s="177">
        <f>ROUND(E370*H370,2)</f>
        <v>0</v>
      </c>
      <c r="J370" s="176"/>
      <c r="K370" s="177">
        <f>ROUND(E370*J370,2)</f>
        <v>0</v>
      </c>
      <c r="L370" s="177">
        <v>21</v>
      </c>
      <c r="M370" s="177">
        <f>G370*(1+L370/100)</f>
        <v>0</v>
      </c>
      <c r="N370" s="175">
        <v>2.5000000000000001E-3</v>
      </c>
      <c r="O370" s="175">
        <f>ROUND(E370*N370,2)</f>
        <v>0.01</v>
      </c>
      <c r="P370" s="175">
        <v>0</v>
      </c>
      <c r="Q370" s="175">
        <f>ROUND(E370*P370,2)</f>
        <v>0</v>
      </c>
      <c r="R370" s="177"/>
      <c r="S370" s="177" t="s">
        <v>297</v>
      </c>
      <c r="T370" s="178" t="s">
        <v>280</v>
      </c>
      <c r="U370" s="159">
        <v>0</v>
      </c>
      <c r="V370" s="159">
        <f>ROUND(E370*U370,2)</f>
        <v>0</v>
      </c>
      <c r="W370" s="159"/>
      <c r="X370" s="159" t="s">
        <v>499</v>
      </c>
      <c r="Y370" s="159" t="s">
        <v>281</v>
      </c>
      <c r="Z370" s="148"/>
      <c r="AA370" s="148"/>
      <c r="AB370" s="148"/>
      <c r="AC370" s="148"/>
      <c r="AD370" s="148"/>
      <c r="AE370" s="148"/>
      <c r="AF370" s="148"/>
      <c r="AG370" s="148" t="s">
        <v>1129</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259" t="s">
        <v>2256</v>
      </c>
      <c r="D371" s="260"/>
      <c r="E371" s="260"/>
      <c r="F371" s="260"/>
      <c r="G371" s="260"/>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284</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72">
        <v>119</v>
      </c>
      <c r="B372" s="173" t="s">
        <v>2257</v>
      </c>
      <c r="C372" s="188" t="s">
        <v>2258</v>
      </c>
      <c r="D372" s="174" t="s">
        <v>482</v>
      </c>
      <c r="E372" s="175">
        <v>2</v>
      </c>
      <c r="F372" s="176"/>
      <c r="G372" s="177">
        <f>ROUND(E372*F372,2)</f>
        <v>0</v>
      </c>
      <c r="H372" s="176"/>
      <c r="I372" s="177">
        <f>ROUND(E372*H372,2)</f>
        <v>0</v>
      </c>
      <c r="J372" s="176"/>
      <c r="K372" s="177">
        <f>ROUND(E372*J372,2)</f>
        <v>0</v>
      </c>
      <c r="L372" s="177">
        <v>21</v>
      </c>
      <c r="M372" s="177">
        <f>G372*(1+L372/100)</f>
        <v>0</v>
      </c>
      <c r="N372" s="175">
        <v>2.5000000000000001E-3</v>
      </c>
      <c r="O372" s="175">
        <f>ROUND(E372*N372,2)</f>
        <v>0.01</v>
      </c>
      <c r="P372" s="175">
        <v>0</v>
      </c>
      <c r="Q372" s="175">
        <f>ROUND(E372*P372,2)</f>
        <v>0</v>
      </c>
      <c r="R372" s="177"/>
      <c r="S372" s="177" t="s">
        <v>297</v>
      </c>
      <c r="T372" s="178" t="s">
        <v>280</v>
      </c>
      <c r="U372" s="159">
        <v>0</v>
      </c>
      <c r="V372" s="159">
        <f>ROUND(E372*U372,2)</f>
        <v>0</v>
      </c>
      <c r="W372" s="159"/>
      <c r="X372" s="159" t="s">
        <v>499</v>
      </c>
      <c r="Y372" s="159" t="s">
        <v>281</v>
      </c>
      <c r="Z372" s="148"/>
      <c r="AA372" s="148"/>
      <c r="AB372" s="148"/>
      <c r="AC372" s="148"/>
      <c r="AD372" s="148"/>
      <c r="AE372" s="148"/>
      <c r="AF372" s="148"/>
      <c r="AG372" s="148" t="s">
        <v>1129</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259" t="s">
        <v>2258</v>
      </c>
      <c r="D373" s="260"/>
      <c r="E373" s="260"/>
      <c r="F373" s="260"/>
      <c r="G373" s="260"/>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284</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72">
        <v>120</v>
      </c>
      <c r="B374" s="173" t="s">
        <v>2259</v>
      </c>
      <c r="C374" s="188" t="s">
        <v>2260</v>
      </c>
      <c r="D374" s="174" t="s">
        <v>482</v>
      </c>
      <c r="E374" s="175">
        <v>2</v>
      </c>
      <c r="F374" s="176"/>
      <c r="G374" s="177">
        <f>ROUND(E374*F374,2)</f>
        <v>0</v>
      </c>
      <c r="H374" s="176"/>
      <c r="I374" s="177">
        <f>ROUND(E374*H374,2)</f>
        <v>0</v>
      </c>
      <c r="J374" s="176"/>
      <c r="K374" s="177">
        <f>ROUND(E374*J374,2)</f>
        <v>0</v>
      </c>
      <c r="L374" s="177">
        <v>21</v>
      </c>
      <c r="M374" s="177">
        <f>G374*(1+L374/100)</f>
        <v>0</v>
      </c>
      <c r="N374" s="175">
        <v>2.5000000000000001E-3</v>
      </c>
      <c r="O374" s="175">
        <f>ROUND(E374*N374,2)</f>
        <v>0.01</v>
      </c>
      <c r="P374" s="175">
        <v>0</v>
      </c>
      <c r="Q374" s="175">
        <f>ROUND(E374*P374,2)</f>
        <v>0</v>
      </c>
      <c r="R374" s="177"/>
      <c r="S374" s="177" t="s">
        <v>297</v>
      </c>
      <c r="T374" s="178" t="s">
        <v>280</v>
      </c>
      <c r="U374" s="159">
        <v>0</v>
      </c>
      <c r="V374" s="159">
        <f>ROUND(E374*U374,2)</f>
        <v>0</v>
      </c>
      <c r="W374" s="159"/>
      <c r="X374" s="159" t="s">
        <v>499</v>
      </c>
      <c r="Y374" s="159" t="s">
        <v>281</v>
      </c>
      <c r="Z374" s="148"/>
      <c r="AA374" s="148"/>
      <c r="AB374" s="148"/>
      <c r="AC374" s="148"/>
      <c r="AD374" s="148"/>
      <c r="AE374" s="148"/>
      <c r="AF374" s="148"/>
      <c r="AG374" s="148" t="s">
        <v>1129</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5"/>
      <c r="B375" s="156"/>
      <c r="C375" s="259" t="s">
        <v>2260</v>
      </c>
      <c r="D375" s="260"/>
      <c r="E375" s="260"/>
      <c r="F375" s="260"/>
      <c r="G375" s="260"/>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284</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72">
        <v>121</v>
      </c>
      <c r="B376" s="173" t="s">
        <v>2261</v>
      </c>
      <c r="C376" s="188" t="s">
        <v>2262</v>
      </c>
      <c r="D376" s="174" t="s">
        <v>482</v>
      </c>
      <c r="E376" s="175">
        <v>28</v>
      </c>
      <c r="F376" s="176"/>
      <c r="G376" s="177">
        <f>ROUND(E376*F376,2)</f>
        <v>0</v>
      </c>
      <c r="H376" s="176"/>
      <c r="I376" s="177">
        <f>ROUND(E376*H376,2)</f>
        <v>0</v>
      </c>
      <c r="J376" s="176"/>
      <c r="K376" s="177">
        <f>ROUND(E376*J376,2)</f>
        <v>0</v>
      </c>
      <c r="L376" s="177">
        <v>21</v>
      </c>
      <c r="M376" s="177">
        <f>G376*(1+L376/100)</f>
        <v>0</v>
      </c>
      <c r="N376" s="175">
        <v>2.5000000000000001E-3</v>
      </c>
      <c r="O376" s="175">
        <f>ROUND(E376*N376,2)</f>
        <v>7.0000000000000007E-2</v>
      </c>
      <c r="P376" s="175">
        <v>0</v>
      </c>
      <c r="Q376" s="175">
        <f>ROUND(E376*P376,2)</f>
        <v>0</v>
      </c>
      <c r="R376" s="177"/>
      <c r="S376" s="177" t="s">
        <v>297</v>
      </c>
      <c r="T376" s="178" t="s">
        <v>280</v>
      </c>
      <c r="U376" s="159">
        <v>0</v>
      </c>
      <c r="V376" s="159">
        <f>ROUND(E376*U376,2)</f>
        <v>0</v>
      </c>
      <c r="W376" s="159"/>
      <c r="X376" s="159" t="s">
        <v>499</v>
      </c>
      <c r="Y376" s="159" t="s">
        <v>281</v>
      </c>
      <c r="Z376" s="148"/>
      <c r="AA376" s="148"/>
      <c r="AB376" s="148"/>
      <c r="AC376" s="148"/>
      <c r="AD376" s="148"/>
      <c r="AE376" s="148"/>
      <c r="AF376" s="148"/>
      <c r="AG376" s="148" t="s">
        <v>1129</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259" t="s">
        <v>2262</v>
      </c>
      <c r="D377" s="260"/>
      <c r="E377" s="260"/>
      <c r="F377" s="260"/>
      <c r="G377" s="260"/>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284</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72">
        <v>122</v>
      </c>
      <c r="B378" s="173" t="s">
        <v>2263</v>
      </c>
      <c r="C378" s="188" t="s">
        <v>2264</v>
      </c>
      <c r="D378" s="174" t="s">
        <v>482</v>
      </c>
      <c r="E378" s="175">
        <v>1</v>
      </c>
      <c r="F378" s="176"/>
      <c r="G378" s="177">
        <f>ROUND(E378*F378,2)</f>
        <v>0</v>
      </c>
      <c r="H378" s="176"/>
      <c r="I378" s="177">
        <f>ROUND(E378*H378,2)</f>
        <v>0</v>
      </c>
      <c r="J378" s="176"/>
      <c r="K378" s="177">
        <f>ROUND(E378*J378,2)</f>
        <v>0</v>
      </c>
      <c r="L378" s="177">
        <v>21</v>
      </c>
      <c r="M378" s="177">
        <f>G378*(1+L378/100)</f>
        <v>0</v>
      </c>
      <c r="N378" s="175">
        <v>2.5000000000000001E-3</v>
      </c>
      <c r="O378" s="175">
        <f>ROUND(E378*N378,2)</f>
        <v>0</v>
      </c>
      <c r="P378" s="175">
        <v>0</v>
      </c>
      <c r="Q378" s="175">
        <f>ROUND(E378*P378,2)</f>
        <v>0</v>
      </c>
      <c r="R378" s="177"/>
      <c r="S378" s="177" t="s">
        <v>297</v>
      </c>
      <c r="T378" s="178" t="s">
        <v>280</v>
      </c>
      <c r="U378" s="159">
        <v>0</v>
      </c>
      <c r="V378" s="159">
        <f>ROUND(E378*U378,2)</f>
        <v>0</v>
      </c>
      <c r="W378" s="159"/>
      <c r="X378" s="159" t="s">
        <v>499</v>
      </c>
      <c r="Y378" s="159" t="s">
        <v>281</v>
      </c>
      <c r="Z378" s="148"/>
      <c r="AA378" s="148"/>
      <c r="AB378" s="148"/>
      <c r="AC378" s="148"/>
      <c r="AD378" s="148"/>
      <c r="AE378" s="148"/>
      <c r="AF378" s="148"/>
      <c r="AG378" s="148" t="s">
        <v>1129</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259" t="s">
        <v>2264</v>
      </c>
      <c r="D379" s="260"/>
      <c r="E379" s="260"/>
      <c r="F379" s="260"/>
      <c r="G379" s="260"/>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284</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123</v>
      </c>
      <c r="B380" s="173" t="s">
        <v>2265</v>
      </c>
      <c r="C380" s="188" t="s">
        <v>2266</v>
      </c>
      <c r="D380" s="174" t="s">
        <v>482</v>
      </c>
      <c r="E380" s="175">
        <v>1</v>
      </c>
      <c r="F380" s="176"/>
      <c r="G380" s="177">
        <f>ROUND(E380*F380,2)</f>
        <v>0</v>
      </c>
      <c r="H380" s="176"/>
      <c r="I380" s="177">
        <f>ROUND(E380*H380,2)</f>
        <v>0</v>
      </c>
      <c r="J380" s="176"/>
      <c r="K380" s="177">
        <f>ROUND(E380*J380,2)</f>
        <v>0</v>
      </c>
      <c r="L380" s="177">
        <v>21</v>
      </c>
      <c r="M380" s="177">
        <f>G380*(1+L380/100)</f>
        <v>0</v>
      </c>
      <c r="N380" s="175">
        <v>2.5000000000000001E-3</v>
      </c>
      <c r="O380" s="175">
        <f>ROUND(E380*N380,2)</f>
        <v>0</v>
      </c>
      <c r="P380" s="175">
        <v>0</v>
      </c>
      <c r="Q380" s="175">
        <f>ROUND(E380*P380,2)</f>
        <v>0</v>
      </c>
      <c r="R380" s="177"/>
      <c r="S380" s="177" t="s">
        <v>297</v>
      </c>
      <c r="T380" s="178" t="s">
        <v>280</v>
      </c>
      <c r="U380" s="159">
        <v>0</v>
      </c>
      <c r="V380" s="159">
        <f>ROUND(E380*U380,2)</f>
        <v>0</v>
      </c>
      <c r="W380" s="159"/>
      <c r="X380" s="159" t="s">
        <v>499</v>
      </c>
      <c r="Y380" s="159" t="s">
        <v>281</v>
      </c>
      <c r="Z380" s="148"/>
      <c r="AA380" s="148"/>
      <c r="AB380" s="148"/>
      <c r="AC380" s="148"/>
      <c r="AD380" s="148"/>
      <c r="AE380" s="148"/>
      <c r="AF380" s="148"/>
      <c r="AG380" s="148" t="s">
        <v>1129</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5"/>
      <c r="B381" s="156"/>
      <c r="C381" s="259" t="s">
        <v>2266</v>
      </c>
      <c r="D381" s="260"/>
      <c r="E381" s="260"/>
      <c r="F381" s="260"/>
      <c r="G381" s="260"/>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284</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2">
        <v>124</v>
      </c>
      <c r="B382" s="173" t="s">
        <v>2267</v>
      </c>
      <c r="C382" s="188" t="s">
        <v>2268</v>
      </c>
      <c r="D382" s="174" t="s">
        <v>482</v>
      </c>
      <c r="E382" s="175">
        <v>2</v>
      </c>
      <c r="F382" s="176"/>
      <c r="G382" s="177">
        <f>ROUND(E382*F382,2)</f>
        <v>0</v>
      </c>
      <c r="H382" s="176"/>
      <c r="I382" s="177">
        <f>ROUND(E382*H382,2)</f>
        <v>0</v>
      </c>
      <c r="J382" s="176"/>
      <c r="K382" s="177">
        <f>ROUND(E382*J382,2)</f>
        <v>0</v>
      </c>
      <c r="L382" s="177">
        <v>21</v>
      </c>
      <c r="M382" s="177">
        <f>G382*(1+L382/100)</f>
        <v>0</v>
      </c>
      <c r="N382" s="175">
        <v>2.5000000000000001E-3</v>
      </c>
      <c r="O382" s="175">
        <f>ROUND(E382*N382,2)</f>
        <v>0.01</v>
      </c>
      <c r="P382" s="175">
        <v>0</v>
      </c>
      <c r="Q382" s="175">
        <f>ROUND(E382*P382,2)</f>
        <v>0</v>
      </c>
      <c r="R382" s="177"/>
      <c r="S382" s="177" t="s">
        <v>297</v>
      </c>
      <c r="T382" s="178" t="s">
        <v>280</v>
      </c>
      <c r="U382" s="159">
        <v>0</v>
      </c>
      <c r="V382" s="159">
        <f>ROUND(E382*U382,2)</f>
        <v>0</v>
      </c>
      <c r="W382" s="159"/>
      <c r="X382" s="159" t="s">
        <v>499</v>
      </c>
      <c r="Y382" s="159" t="s">
        <v>281</v>
      </c>
      <c r="Z382" s="148"/>
      <c r="AA382" s="148"/>
      <c r="AB382" s="148"/>
      <c r="AC382" s="148"/>
      <c r="AD382" s="148"/>
      <c r="AE382" s="148"/>
      <c r="AF382" s="148"/>
      <c r="AG382" s="148" t="s">
        <v>1129</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59" t="s">
        <v>2268</v>
      </c>
      <c r="D383" s="260"/>
      <c r="E383" s="260"/>
      <c r="F383" s="260"/>
      <c r="G383" s="260"/>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284</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72">
        <v>125</v>
      </c>
      <c r="B384" s="173" t="s">
        <v>2269</v>
      </c>
      <c r="C384" s="188" t="s">
        <v>2270</v>
      </c>
      <c r="D384" s="174" t="s">
        <v>482</v>
      </c>
      <c r="E384" s="175">
        <v>2</v>
      </c>
      <c r="F384" s="176"/>
      <c r="G384" s="177">
        <f>ROUND(E384*F384,2)</f>
        <v>0</v>
      </c>
      <c r="H384" s="176"/>
      <c r="I384" s="177">
        <f>ROUND(E384*H384,2)</f>
        <v>0</v>
      </c>
      <c r="J384" s="176"/>
      <c r="K384" s="177">
        <f>ROUND(E384*J384,2)</f>
        <v>0</v>
      </c>
      <c r="L384" s="177">
        <v>21</v>
      </c>
      <c r="M384" s="177">
        <f>G384*(1+L384/100)</f>
        <v>0</v>
      </c>
      <c r="N384" s="175">
        <v>2.5000000000000001E-3</v>
      </c>
      <c r="O384" s="175">
        <f>ROUND(E384*N384,2)</f>
        <v>0.01</v>
      </c>
      <c r="P384" s="175">
        <v>0</v>
      </c>
      <c r="Q384" s="175">
        <f>ROUND(E384*P384,2)</f>
        <v>0</v>
      </c>
      <c r="R384" s="177"/>
      <c r="S384" s="177" t="s">
        <v>297</v>
      </c>
      <c r="T384" s="178" t="s">
        <v>280</v>
      </c>
      <c r="U384" s="159">
        <v>0</v>
      </c>
      <c r="V384" s="159">
        <f>ROUND(E384*U384,2)</f>
        <v>0</v>
      </c>
      <c r="W384" s="159"/>
      <c r="X384" s="159" t="s">
        <v>499</v>
      </c>
      <c r="Y384" s="159" t="s">
        <v>281</v>
      </c>
      <c r="Z384" s="148"/>
      <c r="AA384" s="148"/>
      <c r="AB384" s="148"/>
      <c r="AC384" s="148"/>
      <c r="AD384" s="148"/>
      <c r="AE384" s="148"/>
      <c r="AF384" s="148"/>
      <c r="AG384" s="148" t="s">
        <v>1129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2" x14ac:dyDescent="0.2">
      <c r="A385" s="155"/>
      <c r="B385" s="156"/>
      <c r="C385" s="259" t="s">
        <v>2270</v>
      </c>
      <c r="D385" s="260"/>
      <c r="E385" s="260"/>
      <c r="F385" s="260"/>
      <c r="G385" s="260"/>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284</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72">
        <v>126</v>
      </c>
      <c r="B386" s="173" t="s">
        <v>2271</v>
      </c>
      <c r="C386" s="188" t="s">
        <v>2272</v>
      </c>
      <c r="D386" s="174" t="s">
        <v>482</v>
      </c>
      <c r="E386" s="175">
        <v>1</v>
      </c>
      <c r="F386" s="176"/>
      <c r="G386" s="177">
        <f>ROUND(E386*F386,2)</f>
        <v>0</v>
      </c>
      <c r="H386" s="176"/>
      <c r="I386" s="177">
        <f>ROUND(E386*H386,2)</f>
        <v>0</v>
      </c>
      <c r="J386" s="176"/>
      <c r="K386" s="177">
        <f>ROUND(E386*J386,2)</f>
        <v>0</v>
      </c>
      <c r="L386" s="177">
        <v>21</v>
      </c>
      <c r="M386" s="177">
        <f>G386*(1+L386/100)</f>
        <v>0</v>
      </c>
      <c r="N386" s="175">
        <v>2.5000000000000001E-3</v>
      </c>
      <c r="O386" s="175">
        <f>ROUND(E386*N386,2)</f>
        <v>0</v>
      </c>
      <c r="P386" s="175">
        <v>0</v>
      </c>
      <c r="Q386" s="175">
        <f>ROUND(E386*P386,2)</f>
        <v>0</v>
      </c>
      <c r="R386" s="177"/>
      <c r="S386" s="177" t="s">
        <v>297</v>
      </c>
      <c r="T386" s="178" t="s">
        <v>280</v>
      </c>
      <c r="U386" s="159">
        <v>0</v>
      </c>
      <c r="V386" s="159">
        <f>ROUND(E386*U386,2)</f>
        <v>0</v>
      </c>
      <c r="W386" s="159"/>
      <c r="X386" s="159" t="s">
        <v>499</v>
      </c>
      <c r="Y386" s="159" t="s">
        <v>281</v>
      </c>
      <c r="Z386" s="148"/>
      <c r="AA386" s="148"/>
      <c r="AB386" s="148"/>
      <c r="AC386" s="148"/>
      <c r="AD386" s="148"/>
      <c r="AE386" s="148"/>
      <c r="AF386" s="148"/>
      <c r="AG386" s="148" t="s">
        <v>1129</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259" t="s">
        <v>2272</v>
      </c>
      <c r="D387" s="260"/>
      <c r="E387" s="260"/>
      <c r="F387" s="260"/>
      <c r="G387" s="260"/>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284</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72">
        <v>127</v>
      </c>
      <c r="B388" s="173" t="s">
        <v>2273</v>
      </c>
      <c r="C388" s="188" t="s">
        <v>2274</v>
      </c>
      <c r="D388" s="174" t="s">
        <v>482</v>
      </c>
      <c r="E388" s="175">
        <v>2</v>
      </c>
      <c r="F388" s="176"/>
      <c r="G388" s="177">
        <f>ROUND(E388*F388,2)</f>
        <v>0</v>
      </c>
      <c r="H388" s="176"/>
      <c r="I388" s="177">
        <f>ROUND(E388*H388,2)</f>
        <v>0</v>
      </c>
      <c r="J388" s="176"/>
      <c r="K388" s="177">
        <f>ROUND(E388*J388,2)</f>
        <v>0</v>
      </c>
      <c r="L388" s="177">
        <v>21</v>
      </c>
      <c r="M388" s="177">
        <f>G388*(1+L388/100)</f>
        <v>0</v>
      </c>
      <c r="N388" s="175">
        <v>2.5000000000000001E-3</v>
      </c>
      <c r="O388" s="175">
        <f>ROUND(E388*N388,2)</f>
        <v>0.01</v>
      </c>
      <c r="P388" s="175">
        <v>0</v>
      </c>
      <c r="Q388" s="175">
        <f>ROUND(E388*P388,2)</f>
        <v>0</v>
      </c>
      <c r="R388" s="177"/>
      <c r="S388" s="177" t="s">
        <v>297</v>
      </c>
      <c r="T388" s="178" t="s">
        <v>280</v>
      </c>
      <c r="U388" s="159">
        <v>0</v>
      </c>
      <c r="V388" s="159">
        <f>ROUND(E388*U388,2)</f>
        <v>0</v>
      </c>
      <c r="W388" s="159"/>
      <c r="X388" s="159" t="s">
        <v>499</v>
      </c>
      <c r="Y388" s="159" t="s">
        <v>281</v>
      </c>
      <c r="Z388" s="148"/>
      <c r="AA388" s="148"/>
      <c r="AB388" s="148"/>
      <c r="AC388" s="148"/>
      <c r="AD388" s="148"/>
      <c r="AE388" s="148"/>
      <c r="AF388" s="148"/>
      <c r="AG388" s="148" t="s">
        <v>1129</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5"/>
      <c r="B389" s="156"/>
      <c r="C389" s="259" t="s">
        <v>2274</v>
      </c>
      <c r="D389" s="260"/>
      <c r="E389" s="260"/>
      <c r="F389" s="260"/>
      <c r="G389" s="260"/>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284</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72">
        <v>128</v>
      </c>
      <c r="B390" s="173" t="s">
        <v>2206</v>
      </c>
      <c r="C390" s="188" t="s">
        <v>2207</v>
      </c>
      <c r="D390" s="174" t="s">
        <v>445</v>
      </c>
      <c r="E390" s="175">
        <v>53</v>
      </c>
      <c r="F390" s="176"/>
      <c r="G390" s="177">
        <f>ROUND(E390*F390,2)</f>
        <v>0</v>
      </c>
      <c r="H390" s="176"/>
      <c r="I390" s="177">
        <f>ROUND(E390*H390,2)</f>
        <v>0</v>
      </c>
      <c r="J390" s="176"/>
      <c r="K390" s="177">
        <f>ROUND(E390*J390,2)</f>
        <v>0</v>
      </c>
      <c r="L390" s="177">
        <v>21</v>
      </c>
      <c r="M390" s="177">
        <f>G390*(1+L390/100)</f>
        <v>0</v>
      </c>
      <c r="N390" s="175">
        <v>0</v>
      </c>
      <c r="O390" s="175">
        <f>ROUND(E390*N390,2)</f>
        <v>0</v>
      </c>
      <c r="P390" s="175">
        <v>0</v>
      </c>
      <c r="Q390" s="175">
        <f>ROUND(E390*P390,2)</f>
        <v>0</v>
      </c>
      <c r="R390" s="177"/>
      <c r="S390" s="177" t="s">
        <v>297</v>
      </c>
      <c r="T390" s="178" t="s">
        <v>280</v>
      </c>
      <c r="U390" s="159">
        <v>0</v>
      </c>
      <c r="V390" s="159">
        <f>ROUND(E390*U390,2)</f>
        <v>0</v>
      </c>
      <c r="W390" s="159"/>
      <c r="X390" s="159" t="s">
        <v>298</v>
      </c>
      <c r="Y390" s="159" t="s">
        <v>281</v>
      </c>
      <c r="Z390" s="148"/>
      <c r="AA390" s="148"/>
      <c r="AB390" s="148"/>
      <c r="AC390" s="148"/>
      <c r="AD390" s="148"/>
      <c r="AE390" s="148"/>
      <c r="AF390" s="148"/>
      <c r="AG390" s="148" t="s">
        <v>951</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259" t="s">
        <v>2208</v>
      </c>
      <c r="D391" s="260"/>
      <c r="E391" s="260"/>
      <c r="F391" s="260"/>
      <c r="G391" s="260"/>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284</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2" x14ac:dyDescent="0.2">
      <c r="A392" s="155"/>
      <c r="B392" s="156"/>
      <c r="C392" s="198" t="s">
        <v>2240</v>
      </c>
      <c r="D392" s="193"/>
      <c r="E392" s="194"/>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329</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8" t="s">
        <v>1476</v>
      </c>
      <c r="D393" s="193"/>
      <c r="E393" s="194">
        <v>53</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329</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129</v>
      </c>
      <c r="B394" s="173" t="s">
        <v>2209</v>
      </c>
      <c r="C394" s="188" t="s">
        <v>2210</v>
      </c>
      <c r="D394" s="174" t="s">
        <v>458</v>
      </c>
      <c r="E394" s="175">
        <v>1.06E-3</v>
      </c>
      <c r="F394" s="176"/>
      <c r="G394" s="177">
        <f>ROUND(E394*F394,2)</f>
        <v>0</v>
      </c>
      <c r="H394" s="176"/>
      <c r="I394" s="177">
        <f>ROUND(E394*H394,2)</f>
        <v>0</v>
      </c>
      <c r="J394" s="176"/>
      <c r="K394" s="177">
        <f>ROUND(E394*J394,2)</f>
        <v>0</v>
      </c>
      <c r="L394" s="177">
        <v>21</v>
      </c>
      <c r="M394" s="177">
        <f>G394*(1+L394/100)</f>
        <v>0</v>
      </c>
      <c r="N394" s="175">
        <v>0</v>
      </c>
      <c r="O394" s="175">
        <f>ROUND(E394*N394,2)</f>
        <v>0</v>
      </c>
      <c r="P394" s="175">
        <v>0</v>
      </c>
      <c r="Q394" s="175">
        <f>ROUND(E394*P394,2)</f>
        <v>0</v>
      </c>
      <c r="R394" s="177"/>
      <c r="S394" s="177" t="s">
        <v>297</v>
      </c>
      <c r="T394" s="178" t="s">
        <v>280</v>
      </c>
      <c r="U394" s="159">
        <v>0</v>
      </c>
      <c r="V394" s="159">
        <f>ROUND(E394*U394,2)</f>
        <v>0</v>
      </c>
      <c r="W394" s="159"/>
      <c r="X394" s="159" t="s">
        <v>298</v>
      </c>
      <c r="Y394" s="159" t="s">
        <v>281</v>
      </c>
      <c r="Z394" s="148"/>
      <c r="AA394" s="148"/>
      <c r="AB394" s="148"/>
      <c r="AC394" s="148"/>
      <c r="AD394" s="148"/>
      <c r="AE394" s="148"/>
      <c r="AF394" s="148"/>
      <c r="AG394" s="148" t="s">
        <v>951</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59" t="s">
        <v>2211</v>
      </c>
      <c r="D395" s="260"/>
      <c r="E395" s="260"/>
      <c r="F395" s="260"/>
      <c r="G395" s="260"/>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284</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79" t="str">
        <f>C395</f>
        <v>Hnojení půdy nebo trávníku v rovině nebo na svahu do 1:5 umělým hnojivem s rozdělením k jednotlivým rostlinám</v>
      </c>
      <c r="BB395" s="148"/>
      <c r="BC395" s="148"/>
      <c r="BD395" s="148"/>
      <c r="BE395" s="148"/>
      <c r="BF395" s="148"/>
      <c r="BG395" s="148"/>
      <c r="BH395" s="148"/>
    </row>
    <row r="396" spans="1:60" outlineLevel="2" x14ac:dyDescent="0.2">
      <c r="A396" s="155"/>
      <c r="B396" s="156"/>
      <c r="C396" s="198" t="s">
        <v>2275</v>
      </c>
      <c r="D396" s="193"/>
      <c r="E396" s="194"/>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329</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8" t="s">
        <v>2276</v>
      </c>
      <c r="D397" s="193"/>
      <c r="E397" s="194"/>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329</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72">
        <v>130</v>
      </c>
      <c r="B398" s="173" t="s">
        <v>2214</v>
      </c>
      <c r="C398" s="188" t="s">
        <v>2215</v>
      </c>
      <c r="D398" s="174" t="s">
        <v>445</v>
      </c>
      <c r="E398" s="175">
        <v>109.18</v>
      </c>
      <c r="F398" s="176"/>
      <c r="G398" s="177">
        <f>ROUND(E398*F398,2)</f>
        <v>0</v>
      </c>
      <c r="H398" s="176"/>
      <c r="I398" s="177">
        <f>ROUND(E398*H398,2)</f>
        <v>0</v>
      </c>
      <c r="J398" s="176"/>
      <c r="K398" s="177">
        <f>ROUND(E398*J398,2)</f>
        <v>0</v>
      </c>
      <c r="L398" s="177">
        <v>21</v>
      </c>
      <c r="M398" s="177">
        <f>G398*(1+L398/100)</f>
        <v>0</v>
      </c>
      <c r="N398" s="175">
        <v>1.0000000000000001E-5</v>
      </c>
      <c r="O398" s="175">
        <f>ROUND(E398*N398,2)</f>
        <v>0</v>
      </c>
      <c r="P398" s="175">
        <v>0</v>
      </c>
      <c r="Q398" s="175">
        <f>ROUND(E398*P398,2)</f>
        <v>0</v>
      </c>
      <c r="R398" s="177"/>
      <c r="S398" s="177" t="s">
        <v>297</v>
      </c>
      <c r="T398" s="178" t="s">
        <v>280</v>
      </c>
      <c r="U398" s="159">
        <v>0</v>
      </c>
      <c r="V398" s="159">
        <f>ROUND(E398*U398,2)</f>
        <v>0</v>
      </c>
      <c r="W398" s="159"/>
      <c r="X398" s="159" t="s">
        <v>499</v>
      </c>
      <c r="Y398" s="159" t="s">
        <v>281</v>
      </c>
      <c r="Z398" s="148"/>
      <c r="AA398" s="148"/>
      <c r="AB398" s="148"/>
      <c r="AC398" s="148"/>
      <c r="AD398" s="148"/>
      <c r="AE398" s="148"/>
      <c r="AF398" s="148"/>
      <c r="AG398" s="148" t="s">
        <v>1129</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2" x14ac:dyDescent="0.2">
      <c r="A399" s="155"/>
      <c r="B399" s="156"/>
      <c r="C399" s="259" t="s">
        <v>2215</v>
      </c>
      <c r="D399" s="260"/>
      <c r="E399" s="260"/>
      <c r="F399" s="260"/>
      <c r="G399" s="260"/>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284</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2" x14ac:dyDescent="0.2">
      <c r="A400" s="155"/>
      <c r="B400" s="156"/>
      <c r="C400" s="198" t="s">
        <v>2277</v>
      </c>
      <c r="D400" s="193"/>
      <c r="E400" s="194"/>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329</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98" t="s">
        <v>2278</v>
      </c>
      <c r="D401" s="193"/>
      <c r="E401" s="194">
        <v>109.18</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329</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72">
        <v>131</v>
      </c>
      <c r="B402" s="173" t="s">
        <v>2279</v>
      </c>
      <c r="C402" s="188" t="s">
        <v>2280</v>
      </c>
      <c r="D402" s="174" t="s">
        <v>482</v>
      </c>
      <c r="E402" s="175">
        <v>53</v>
      </c>
      <c r="F402" s="176"/>
      <c r="G402" s="177">
        <f>ROUND(E402*F402,2)</f>
        <v>0</v>
      </c>
      <c r="H402" s="176"/>
      <c r="I402" s="177">
        <f>ROUND(E402*H402,2)</f>
        <v>0</v>
      </c>
      <c r="J402" s="176"/>
      <c r="K402" s="177">
        <f>ROUND(E402*J402,2)</f>
        <v>0</v>
      </c>
      <c r="L402" s="177">
        <v>21</v>
      </c>
      <c r="M402" s="177">
        <f>G402*(1+L402/100)</f>
        <v>0</v>
      </c>
      <c r="N402" s="175">
        <v>0</v>
      </c>
      <c r="O402" s="175">
        <f>ROUND(E402*N402,2)</f>
        <v>0</v>
      </c>
      <c r="P402" s="175">
        <v>0</v>
      </c>
      <c r="Q402" s="175">
        <f>ROUND(E402*P402,2)</f>
        <v>0</v>
      </c>
      <c r="R402" s="177"/>
      <c r="S402" s="177" t="s">
        <v>297</v>
      </c>
      <c r="T402" s="178" t="s">
        <v>280</v>
      </c>
      <c r="U402" s="159">
        <v>0</v>
      </c>
      <c r="V402" s="159">
        <f>ROUND(E402*U402,2)</f>
        <v>0</v>
      </c>
      <c r="W402" s="159"/>
      <c r="X402" s="159" t="s">
        <v>298</v>
      </c>
      <c r="Y402" s="159" t="s">
        <v>281</v>
      </c>
      <c r="Z402" s="148"/>
      <c r="AA402" s="148"/>
      <c r="AB402" s="148"/>
      <c r="AC402" s="148"/>
      <c r="AD402" s="148"/>
      <c r="AE402" s="148"/>
      <c r="AF402" s="148"/>
      <c r="AG402" s="148" t="s">
        <v>951</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259" t="s">
        <v>2280</v>
      </c>
      <c r="D403" s="260"/>
      <c r="E403" s="260"/>
      <c r="F403" s="260"/>
      <c r="G403" s="260"/>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284</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198" t="s">
        <v>2240</v>
      </c>
      <c r="D404" s="193"/>
      <c r="E404" s="194"/>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329</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198" t="s">
        <v>1476</v>
      </c>
      <c r="D405" s="193"/>
      <c r="E405" s="194">
        <v>53</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329</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72">
        <v>132</v>
      </c>
      <c r="B406" s="173" t="s">
        <v>2218</v>
      </c>
      <c r="C406" s="188" t="s">
        <v>2219</v>
      </c>
      <c r="D406" s="174" t="s">
        <v>445</v>
      </c>
      <c r="E406" s="175">
        <v>53</v>
      </c>
      <c r="F406" s="176"/>
      <c r="G406" s="177">
        <f>ROUND(E406*F406,2)</f>
        <v>0</v>
      </c>
      <c r="H406" s="176"/>
      <c r="I406" s="177">
        <f>ROUND(E406*H406,2)</f>
        <v>0</v>
      </c>
      <c r="J406" s="176"/>
      <c r="K406" s="177">
        <f>ROUND(E406*J406,2)</f>
        <v>0</v>
      </c>
      <c r="L406" s="177">
        <v>21</v>
      </c>
      <c r="M406" s="177">
        <f>G406*(1+L406/100)</f>
        <v>0</v>
      </c>
      <c r="N406" s="175">
        <v>0</v>
      </c>
      <c r="O406" s="175">
        <f>ROUND(E406*N406,2)</f>
        <v>0</v>
      </c>
      <c r="P406" s="175">
        <v>0</v>
      </c>
      <c r="Q406" s="175">
        <f>ROUND(E406*P406,2)</f>
        <v>0</v>
      </c>
      <c r="R406" s="177"/>
      <c r="S406" s="177" t="s">
        <v>297</v>
      </c>
      <c r="T406" s="178" t="s">
        <v>280</v>
      </c>
      <c r="U406" s="159">
        <v>0</v>
      </c>
      <c r="V406" s="159">
        <f>ROUND(E406*U406,2)</f>
        <v>0</v>
      </c>
      <c r="W406" s="159"/>
      <c r="X406" s="159" t="s">
        <v>298</v>
      </c>
      <c r="Y406" s="159" t="s">
        <v>281</v>
      </c>
      <c r="Z406" s="148"/>
      <c r="AA406" s="148"/>
      <c r="AB406" s="148"/>
      <c r="AC406" s="148"/>
      <c r="AD406" s="148"/>
      <c r="AE406" s="148"/>
      <c r="AF406" s="148"/>
      <c r="AG406" s="148" t="s">
        <v>951</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2" x14ac:dyDescent="0.2">
      <c r="A407" s="155"/>
      <c r="B407" s="156"/>
      <c r="C407" s="259" t="s">
        <v>2220</v>
      </c>
      <c r="D407" s="260"/>
      <c r="E407" s="260"/>
      <c r="F407" s="260"/>
      <c r="G407" s="260"/>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284</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2" x14ac:dyDescent="0.2">
      <c r="A408" s="155"/>
      <c r="B408" s="156"/>
      <c r="C408" s="198" t="s">
        <v>2240</v>
      </c>
      <c r="D408" s="193"/>
      <c r="E408" s="194"/>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329</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8" t="s">
        <v>1476</v>
      </c>
      <c r="D409" s="193"/>
      <c r="E409" s="194">
        <v>53</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329</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ht="22.5" outlineLevel="1" x14ac:dyDescent="0.2">
      <c r="A410" s="172">
        <v>133</v>
      </c>
      <c r="B410" s="173" t="s">
        <v>2119</v>
      </c>
      <c r="C410" s="188" t="s">
        <v>2120</v>
      </c>
      <c r="D410" s="174" t="s">
        <v>1011</v>
      </c>
      <c r="E410" s="175">
        <v>5.5000000000000003E-4</v>
      </c>
      <c r="F410" s="176"/>
      <c r="G410" s="177">
        <f>ROUND(E410*F410,2)</f>
        <v>0</v>
      </c>
      <c r="H410" s="176"/>
      <c r="I410" s="177">
        <f>ROUND(E410*H410,2)</f>
        <v>0</v>
      </c>
      <c r="J410" s="176"/>
      <c r="K410" s="177">
        <f>ROUND(E410*J410,2)</f>
        <v>0</v>
      </c>
      <c r="L410" s="177">
        <v>21</v>
      </c>
      <c r="M410" s="177">
        <f>G410*(1+L410/100)</f>
        <v>0</v>
      </c>
      <c r="N410" s="175">
        <v>1E-3</v>
      </c>
      <c r="O410" s="175">
        <f>ROUND(E410*N410,2)</f>
        <v>0</v>
      </c>
      <c r="P410" s="175">
        <v>0</v>
      </c>
      <c r="Q410" s="175">
        <f>ROUND(E410*P410,2)</f>
        <v>0</v>
      </c>
      <c r="R410" s="177"/>
      <c r="S410" s="177" t="s">
        <v>297</v>
      </c>
      <c r="T410" s="178" t="s">
        <v>280</v>
      </c>
      <c r="U410" s="159">
        <v>0</v>
      </c>
      <c r="V410" s="159">
        <f>ROUND(E410*U410,2)</f>
        <v>0</v>
      </c>
      <c r="W410" s="159"/>
      <c r="X410" s="159" t="s">
        <v>499</v>
      </c>
      <c r="Y410" s="159" t="s">
        <v>281</v>
      </c>
      <c r="Z410" s="148"/>
      <c r="AA410" s="148"/>
      <c r="AB410" s="148"/>
      <c r="AC410" s="148"/>
      <c r="AD410" s="148"/>
      <c r="AE410" s="148"/>
      <c r="AF410" s="148"/>
      <c r="AG410" s="148" t="s">
        <v>1129</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59" t="s">
        <v>2121</v>
      </c>
      <c r="D411" s="260"/>
      <c r="E411" s="260"/>
      <c r="F411" s="260"/>
      <c r="G411" s="260"/>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284</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79" t="str">
        <f>C411</f>
        <v>Systémový insekticid určený k hubení škůdců (zavíječ zimostrázový, mšice, mery, vlnovníci…) Dávka: 1g přípravku/m2</v>
      </c>
      <c r="BB411" s="148"/>
      <c r="BC411" s="148"/>
      <c r="BD411" s="148"/>
      <c r="BE411" s="148"/>
      <c r="BF411" s="148"/>
      <c r="BG411" s="148"/>
      <c r="BH411" s="148"/>
    </row>
    <row r="412" spans="1:60" outlineLevel="2" x14ac:dyDescent="0.2">
      <c r="A412" s="155"/>
      <c r="B412" s="156"/>
      <c r="C412" s="198" t="s">
        <v>2281</v>
      </c>
      <c r="D412" s="193"/>
      <c r="E412" s="194"/>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329</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98" t="s">
        <v>2282</v>
      </c>
      <c r="D413" s="193"/>
      <c r="E413" s="194"/>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329</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198" t="s">
        <v>2283</v>
      </c>
      <c r="D414" s="193"/>
      <c r="E414" s="194"/>
      <c r="F414" s="159"/>
      <c r="G414" s="159"/>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329</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134</v>
      </c>
      <c r="B415" s="173" t="s">
        <v>2125</v>
      </c>
      <c r="C415" s="188" t="s">
        <v>2126</v>
      </c>
      <c r="D415" s="174" t="s">
        <v>1011</v>
      </c>
      <c r="E415" s="175">
        <v>5.459E-2</v>
      </c>
      <c r="F415" s="176"/>
      <c r="G415" s="177">
        <f>ROUND(E415*F415,2)</f>
        <v>0</v>
      </c>
      <c r="H415" s="176"/>
      <c r="I415" s="177">
        <f>ROUND(E415*H415,2)</f>
        <v>0</v>
      </c>
      <c r="J415" s="176"/>
      <c r="K415" s="177">
        <f>ROUND(E415*J415,2)</f>
        <v>0</v>
      </c>
      <c r="L415" s="177">
        <v>21</v>
      </c>
      <c r="M415" s="177">
        <f>G415*(1+L415/100)</f>
        <v>0</v>
      </c>
      <c r="N415" s="175">
        <v>1E-3</v>
      </c>
      <c r="O415" s="175">
        <f>ROUND(E415*N415,2)</f>
        <v>0</v>
      </c>
      <c r="P415" s="175">
        <v>0</v>
      </c>
      <c r="Q415" s="175">
        <f>ROUND(E415*P415,2)</f>
        <v>0</v>
      </c>
      <c r="R415" s="177"/>
      <c r="S415" s="177" t="s">
        <v>297</v>
      </c>
      <c r="T415" s="178" t="s">
        <v>280</v>
      </c>
      <c r="U415" s="159">
        <v>0</v>
      </c>
      <c r="V415" s="159">
        <f>ROUND(E415*U415,2)</f>
        <v>0</v>
      </c>
      <c r="W415" s="159"/>
      <c r="X415" s="159" t="s">
        <v>499</v>
      </c>
      <c r="Y415" s="159" t="s">
        <v>281</v>
      </c>
      <c r="Z415" s="148"/>
      <c r="AA415" s="148"/>
      <c r="AB415" s="148"/>
      <c r="AC415" s="148"/>
      <c r="AD415" s="148"/>
      <c r="AE415" s="148"/>
      <c r="AF415" s="148"/>
      <c r="AG415" s="148" t="s">
        <v>1129</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59" t="s">
        <v>2126</v>
      </c>
      <c r="D416" s="260"/>
      <c r="E416" s="260"/>
      <c r="F416" s="260"/>
      <c r="G416" s="260"/>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284</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261" t="s">
        <v>1949</v>
      </c>
      <c r="D417" s="262"/>
      <c r="E417" s="262"/>
      <c r="F417" s="262"/>
      <c r="G417" s="262"/>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284</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261" t="s">
        <v>2127</v>
      </c>
      <c r="D418" s="262"/>
      <c r="E418" s="262"/>
      <c r="F418" s="262"/>
      <c r="G418" s="262"/>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284</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2" x14ac:dyDescent="0.2">
      <c r="A419" s="155"/>
      <c r="B419" s="156"/>
      <c r="C419" s="198" t="s">
        <v>2281</v>
      </c>
      <c r="D419" s="193"/>
      <c r="E419" s="194"/>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329</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5"/>
      <c r="B420" s="156"/>
      <c r="C420" s="198" t="s">
        <v>2284</v>
      </c>
      <c r="D420" s="193"/>
      <c r="E420" s="194">
        <v>0.05</v>
      </c>
      <c r="F420" s="159"/>
      <c r="G420" s="159"/>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329</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72">
        <v>135</v>
      </c>
      <c r="B421" s="173" t="s">
        <v>2151</v>
      </c>
      <c r="C421" s="188" t="s">
        <v>2152</v>
      </c>
      <c r="D421" s="174" t="s">
        <v>374</v>
      </c>
      <c r="E421" s="175">
        <v>106</v>
      </c>
      <c r="F421" s="176"/>
      <c r="G421" s="177">
        <f>ROUND(E421*F421,2)</f>
        <v>0</v>
      </c>
      <c r="H421" s="176"/>
      <c r="I421" s="177">
        <f>ROUND(E421*H421,2)</f>
        <v>0</v>
      </c>
      <c r="J421" s="176"/>
      <c r="K421" s="177">
        <f>ROUND(E421*J421,2)</f>
        <v>0</v>
      </c>
      <c r="L421" s="177">
        <v>21</v>
      </c>
      <c r="M421" s="177">
        <f>G421*(1+L421/100)</f>
        <v>0</v>
      </c>
      <c r="N421" s="175">
        <v>0</v>
      </c>
      <c r="O421" s="175">
        <f>ROUND(E421*N421,2)</f>
        <v>0</v>
      </c>
      <c r="P421" s="175">
        <v>0</v>
      </c>
      <c r="Q421" s="175">
        <f>ROUND(E421*P421,2)</f>
        <v>0</v>
      </c>
      <c r="R421" s="177"/>
      <c r="S421" s="177" t="s">
        <v>297</v>
      </c>
      <c r="T421" s="178" t="s">
        <v>280</v>
      </c>
      <c r="U421" s="159">
        <v>0</v>
      </c>
      <c r="V421" s="159">
        <f>ROUND(E421*U421,2)</f>
        <v>0</v>
      </c>
      <c r="W421" s="159"/>
      <c r="X421" s="159" t="s">
        <v>298</v>
      </c>
      <c r="Y421" s="159" t="s">
        <v>281</v>
      </c>
      <c r="Z421" s="148"/>
      <c r="AA421" s="148"/>
      <c r="AB421" s="148"/>
      <c r="AC421" s="148"/>
      <c r="AD421" s="148"/>
      <c r="AE421" s="148"/>
      <c r="AF421" s="148"/>
      <c r="AG421" s="148" t="s">
        <v>951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259" t="s">
        <v>2153</v>
      </c>
      <c r="D422" s="260"/>
      <c r="E422" s="260"/>
      <c r="F422" s="260"/>
      <c r="G422" s="260"/>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284</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x14ac:dyDescent="0.2">
      <c r="A423" s="155"/>
      <c r="B423" s="156"/>
      <c r="C423" s="198" t="s">
        <v>2285</v>
      </c>
      <c r="D423" s="193"/>
      <c r="E423" s="194"/>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329</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198" t="s">
        <v>2286</v>
      </c>
      <c r="D424" s="193"/>
      <c r="E424" s="194">
        <v>106</v>
      </c>
      <c r="F424" s="159"/>
      <c r="G424" s="159"/>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329</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72">
        <v>136</v>
      </c>
      <c r="B425" s="173" t="s">
        <v>2287</v>
      </c>
      <c r="C425" s="188" t="s">
        <v>2288</v>
      </c>
      <c r="D425" s="174" t="s">
        <v>445</v>
      </c>
      <c r="E425" s="175">
        <v>25</v>
      </c>
      <c r="F425" s="176"/>
      <c r="G425" s="177">
        <f>ROUND(E425*F425,2)</f>
        <v>0</v>
      </c>
      <c r="H425" s="176"/>
      <c r="I425" s="177">
        <f>ROUND(E425*H425,2)</f>
        <v>0</v>
      </c>
      <c r="J425" s="176"/>
      <c r="K425" s="177">
        <f>ROUND(E425*J425,2)</f>
        <v>0</v>
      </c>
      <c r="L425" s="177">
        <v>21</v>
      </c>
      <c r="M425" s="177">
        <f>G425*(1+L425/100)</f>
        <v>0</v>
      </c>
      <c r="N425" s="175">
        <v>0</v>
      </c>
      <c r="O425" s="175">
        <f>ROUND(E425*N425,2)</f>
        <v>0</v>
      </c>
      <c r="P425" s="175">
        <v>0</v>
      </c>
      <c r="Q425" s="175">
        <f>ROUND(E425*P425,2)</f>
        <v>0</v>
      </c>
      <c r="R425" s="177"/>
      <c r="S425" s="177" t="s">
        <v>297</v>
      </c>
      <c r="T425" s="178" t="s">
        <v>280</v>
      </c>
      <c r="U425" s="159">
        <v>0</v>
      </c>
      <c r="V425" s="159">
        <f>ROUND(E425*U425,2)</f>
        <v>0</v>
      </c>
      <c r="W425" s="159"/>
      <c r="X425" s="159" t="s">
        <v>298</v>
      </c>
      <c r="Y425" s="159" t="s">
        <v>281</v>
      </c>
      <c r="Z425" s="148"/>
      <c r="AA425" s="148"/>
      <c r="AB425" s="148"/>
      <c r="AC425" s="148"/>
      <c r="AD425" s="148"/>
      <c r="AE425" s="148"/>
      <c r="AF425" s="148"/>
      <c r="AG425" s="148" t="s">
        <v>951</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x14ac:dyDescent="0.2">
      <c r="A426" s="155"/>
      <c r="B426" s="156"/>
      <c r="C426" s="259" t="s">
        <v>2289</v>
      </c>
      <c r="D426" s="260"/>
      <c r="E426" s="260"/>
      <c r="F426" s="260"/>
      <c r="G426" s="260"/>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284</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2" x14ac:dyDescent="0.2">
      <c r="A427" s="155"/>
      <c r="B427" s="156"/>
      <c r="C427" s="198" t="s">
        <v>2290</v>
      </c>
      <c r="D427" s="193"/>
      <c r="E427" s="194"/>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329</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8" t="s">
        <v>1420</v>
      </c>
      <c r="D428" s="193"/>
      <c r="E428" s="194">
        <v>25</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329</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72">
        <v>137</v>
      </c>
      <c r="B429" s="173" t="s">
        <v>2161</v>
      </c>
      <c r="C429" s="188" t="s">
        <v>2162</v>
      </c>
      <c r="D429" s="174" t="s">
        <v>332</v>
      </c>
      <c r="E429" s="175">
        <v>2.65</v>
      </c>
      <c r="F429" s="176"/>
      <c r="G429" s="177">
        <f>ROUND(E429*F429,2)</f>
        <v>0</v>
      </c>
      <c r="H429" s="176"/>
      <c r="I429" s="177">
        <f>ROUND(E429*H429,2)</f>
        <v>0</v>
      </c>
      <c r="J429" s="176"/>
      <c r="K429" s="177">
        <f>ROUND(E429*J429,2)</f>
        <v>0</v>
      </c>
      <c r="L429" s="177">
        <v>21</v>
      </c>
      <c r="M429" s="177">
        <f>G429*(1+L429/100)</f>
        <v>0</v>
      </c>
      <c r="N429" s="175">
        <v>0</v>
      </c>
      <c r="O429" s="175">
        <f>ROUND(E429*N429,2)</f>
        <v>0</v>
      </c>
      <c r="P429" s="175">
        <v>0</v>
      </c>
      <c r="Q429" s="175">
        <f>ROUND(E429*P429,2)</f>
        <v>0</v>
      </c>
      <c r="R429" s="177"/>
      <c r="S429" s="177" t="s">
        <v>297</v>
      </c>
      <c r="T429" s="178" t="s">
        <v>280</v>
      </c>
      <c r="U429" s="159">
        <v>0</v>
      </c>
      <c r="V429" s="159">
        <f>ROUND(E429*U429,2)</f>
        <v>0</v>
      </c>
      <c r="W429" s="159"/>
      <c r="X429" s="159" t="s">
        <v>298</v>
      </c>
      <c r="Y429" s="159" t="s">
        <v>281</v>
      </c>
      <c r="Z429" s="148"/>
      <c r="AA429" s="148"/>
      <c r="AB429" s="148"/>
      <c r="AC429" s="148"/>
      <c r="AD429" s="148"/>
      <c r="AE429" s="148"/>
      <c r="AF429" s="148"/>
      <c r="AG429" s="148" t="s">
        <v>951</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x14ac:dyDescent="0.2">
      <c r="A430" s="155"/>
      <c r="B430" s="156"/>
      <c r="C430" s="259" t="s">
        <v>2163</v>
      </c>
      <c r="D430" s="260"/>
      <c r="E430" s="260"/>
      <c r="F430" s="260"/>
      <c r="G430" s="260"/>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284</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2" x14ac:dyDescent="0.2">
      <c r="A431" s="155"/>
      <c r="B431" s="156"/>
      <c r="C431" s="198" t="s">
        <v>2291</v>
      </c>
      <c r="D431" s="193"/>
      <c r="E431" s="194"/>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329</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8" t="s">
        <v>2292</v>
      </c>
      <c r="D432" s="193"/>
      <c r="E432" s="194">
        <v>2.65</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329</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x14ac:dyDescent="0.2">
      <c r="A433" s="165" t="s">
        <v>274</v>
      </c>
      <c r="B433" s="166" t="s">
        <v>175</v>
      </c>
      <c r="C433" s="187" t="s">
        <v>176</v>
      </c>
      <c r="D433" s="167"/>
      <c r="E433" s="168"/>
      <c r="F433" s="169"/>
      <c r="G433" s="169">
        <f>SUMIF(AG434:AG528,"&lt;&gt;NOR",G434:G528)</f>
        <v>0</v>
      </c>
      <c r="H433" s="169"/>
      <c r="I433" s="169">
        <f>SUM(I434:I528)</f>
        <v>0</v>
      </c>
      <c r="J433" s="169"/>
      <c r="K433" s="169">
        <f>SUM(K434:K528)</f>
        <v>0</v>
      </c>
      <c r="L433" s="169"/>
      <c r="M433" s="169">
        <f>SUM(M434:M528)</f>
        <v>0</v>
      </c>
      <c r="N433" s="168"/>
      <c r="O433" s="168">
        <f>SUM(O434:O528)</f>
        <v>0.52</v>
      </c>
      <c r="P433" s="168"/>
      <c r="Q433" s="168">
        <f>SUM(Q434:Q528)</f>
        <v>0</v>
      </c>
      <c r="R433" s="169"/>
      <c r="S433" s="169"/>
      <c r="T433" s="170"/>
      <c r="U433" s="164"/>
      <c r="V433" s="164">
        <f>SUM(V434:V528)</f>
        <v>0</v>
      </c>
      <c r="W433" s="164"/>
      <c r="X433" s="164"/>
      <c r="Y433" s="164"/>
      <c r="AG433" t="s">
        <v>275</v>
      </c>
    </row>
    <row r="434" spans="1:60" ht="22.5" outlineLevel="1" x14ac:dyDescent="0.2">
      <c r="A434" s="172">
        <v>138</v>
      </c>
      <c r="B434" s="173" t="s">
        <v>2166</v>
      </c>
      <c r="C434" s="188" t="s">
        <v>2167</v>
      </c>
      <c r="D434" s="174" t="s">
        <v>445</v>
      </c>
      <c r="E434" s="175">
        <v>79</v>
      </c>
      <c r="F434" s="176"/>
      <c r="G434" s="177">
        <f>ROUND(E434*F434,2)</f>
        <v>0</v>
      </c>
      <c r="H434" s="176"/>
      <c r="I434" s="177">
        <f>ROUND(E434*H434,2)</f>
        <v>0</v>
      </c>
      <c r="J434" s="176"/>
      <c r="K434" s="177">
        <f>ROUND(E434*J434,2)</f>
        <v>0</v>
      </c>
      <c r="L434" s="177">
        <v>21</v>
      </c>
      <c r="M434" s="177">
        <f>G434*(1+L434/100)</f>
        <v>0</v>
      </c>
      <c r="N434" s="175">
        <v>0</v>
      </c>
      <c r="O434" s="175">
        <f>ROUND(E434*N434,2)</f>
        <v>0</v>
      </c>
      <c r="P434" s="175">
        <v>0</v>
      </c>
      <c r="Q434" s="175">
        <f>ROUND(E434*P434,2)</f>
        <v>0</v>
      </c>
      <c r="R434" s="177"/>
      <c r="S434" s="177" t="s">
        <v>297</v>
      </c>
      <c r="T434" s="178" t="s">
        <v>280</v>
      </c>
      <c r="U434" s="159">
        <v>0</v>
      </c>
      <c r="V434" s="159">
        <f>ROUND(E434*U434,2)</f>
        <v>0</v>
      </c>
      <c r="W434" s="159"/>
      <c r="X434" s="159" t="s">
        <v>298</v>
      </c>
      <c r="Y434" s="159" t="s">
        <v>281</v>
      </c>
      <c r="Z434" s="148"/>
      <c r="AA434" s="148"/>
      <c r="AB434" s="148"/>
      <c r="AC434" s="148"/>
      <c r="AD434" s="148"/>
      <c r="AE434" s="148"/>
      <c r="AF434" s="148"/>
      <c r="AG434" s="148" t="s">
        <v>951</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ht="22.5" outlineLevel="2" x14ac:dyDescent="0.2">
      <c r="A435" s="155"/>
      <c r="B435" s="156"/>
      <c r="C435" s="259" t="s">
        <v>2168</v>
      </c>
      <c r="D435" s="260"/>
      <c r="E435" s="260"/>
      <c r="F435" s="260"/>
      <c r="G435" s="260"/>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284</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79" t="str">
        <f>C435</f>
        <v>Hloubení jamek pro vysazování rostlin v zemině tř.1 až 4 s výměnou půdy z 50% v rovině nebo na svahu do 1:5, objemu přes 0,01 do 0,02 m3</v>
      </c>
      <c r="BB435" s="148"/>
      <c r="BC435" s="148"/>
      <c r="BD435" s="148"/>
      <c r="BE435" s="148"/>
      <c r="BF435" s="148"/>
      <c r="BG435" s="148"/>
      <c r="BH435" s="148"/>
    </row>
    <row r="436" spans="1:60" outlineLevel="2" x14ac:dyDescent="0.2">
      <c r="A436" s="155"/>
      <c r="B436" s="156"/>
      <c r="C436" s="198" t="s">
        <v>2293</v>
      </c>
      <c r="D436" s="193"/>
      <c r="E436" s="194"/>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329</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8" t="s">
        <v>1525</v>
      </c>
      <c r="D437" s="193"/>
      <c r="E437" s="194">
        <v>79</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329</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72">
        <v>139</v>
      </c>
      <c r="B438" s="173" t="s">
        <v>2170</v>
      </c>
      <c r="C438" s="188" t="s">
        <v>2171</v>
      </c>
      <c r="D438" s="174" t="s">
        <v>332</v>
      </c>
      <c r="E438" s="175">
        <v>0.81369999999999998</v>
      </c>
      <c r="F438" s="176"/>
      <c r="G438" s="177">
        <f>ROUND(E438*F438,2)</f>
        <v>0</v>
      </c>
      <c r="H438" s="176"/>
      <c r="I438" s="177">
        <f>ROUND(E438*H438,2)</f>
        <v>0</v>
      </c>
      <c r="J438" s="176"/>
      <c r="K438" s="177">
        <f>ROUND(E438*J438,2)</f>
        <v>0</v>
      </c>
      <c r="L438" s="177">
        <v>21</v>
      </c>
      <c r="M438" s="177">
        <f>G438*(1+L438/100)</f>
        <v>0</v>
      </c>
      <c r="N438" s="175">
        <v>0</v>
      </c>
      <c r="O438" s="175">
        <f>ROUND(E438*N438,2)</f>
        <v>0</v>
      </c>
      <c r="P438" s="175">
        <v>0</v>
      </c>
      <c r="Q438" s="175">
        <f>ROUND(E438*P438,2)</f>
        <v>0</v>
      </c>
      <c r="R438" s="177"/>
      <c r="S438" s="177" t="s">
        <v>297</v>
      </c>
      <c r="T438" s="178" t="s">
        <v>280</v>
      </c>
      <c r="U438" s="159">
        <v>0</v>
      </c>
      <c r="V438" s="159">
        <f>ROUND(E438*U438,2)</f>
        <v>0</v>
      </c>
      <c r="W438" s="159"/>
      <c r="X438" s="159" t="s">
        <v>499</v>
      </c>
      <c r="Y438" s="159" t="s">
        <v>281</v>
      </c>
      <c r="Z438" s="148"/>
      <c r="AA438" s="148"/>
      <c r="AB438" s="148"/>
      <c r="AC438" s="148"/>
      <c r="AD438" s="148"/>
      <c r="AE438" s="148"/>
      <c r="AF438" s="148"/>
      <c r="AG438" s="148" t="s">
        <v>1129</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59" t="s">
        <v>1996</v>
      </c>
      <c r="D439" s="260"/>
      <c r="E439" s="260"/>
      <c r="F439" s="260"/>
      <c r="G439" s="260"/>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284</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5"/>
      <c r="B440" s="156"/>
      <c r="C440" s="198" t="s">
        <v>2294</v>
      </c>
      <c r="D440" s="193"/>
      <c r="E440" s="194"/>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329</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8" t="s">
        <v>2295</v>
      </c>
      <c r="D441" s="193"/>
      <c r="E441" s="194">
        <v>0.81</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329</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72">
        <v>140</v>
      </c>
      <c r="B442" s="173" t="s">
        <v>1999</v>
      </c>
      <c r="C442" s="188" t="s">
        <v>2000</v>
      </c>
      <c r="D442" s="174" t="s">
        <v>1011</v>
      </c>
      <c r="E442" s="175">
        <v>1.6274</v>
      </c>
      <c r="F442" s="176"/>
      <c r="G442" s="177">
        <f>ROUND(E442*F442,2)</f>
        <v>0</v>
      </c>
      <c r="H442" s="176"/>
      <c r="I442" s="177">
        <f>ROUND(E442*H442,2)</f>
        <v>0</v>
      </c>
      <c r="J442" s="176"/>
      <c r="K442" s="177">
        <f>ROUND(E442*J442,2)</f>
        <v>0</v>
      </c>
      <c r="L442" s="177">
        <v>21</v>
      </c>
      <c r="M442" s="177">
        <f>G442*(1+L442/100)</f>
        <v>0</v>
      </c>
      <c r="N442" s="175">
        <v>1.5E-3</v>
      </c>
      <c r="O442" s="175">
        <f>ROUND(E442*N442,2)</f>
        <v>0</v>
      </c>
      <c r="P442" s="175">
        <v>0</v>
      </c>
      <c r="Q442" s="175">
        <f>ROUND(E442*P442,2)</f>
        <v>0</v>
      </c>
      <c r="R442" s="177"/>
      <c r="S442" s="177" t="s">
        <v>297</v>
      </c>
      <c r="T442" s="178" t="s">
        <v>280</v>
      </c>
      <c r="U442" s="159">
        <v>0</v>
      </c>
      <c r="V442" s="159">
        <f>ROUND(E442*U442,2)</f>
        <v>0</v>
      </c>
      <c r="W442" s="159"/>
      <c r="X442" s="159" t="s">
        <v>499</v>
      </c>
      <c r="Y442" s="159" t="s">
        <v>281</v>
      </c>
      <c r="Z442" s="148"/>
      <c r="AA442" s="148"/>
      <c r="AB442" s="148"/>
      <c r="AC442" s="148"/>
      <c r="AD442" s="148"/>
      <c r="AE442" s="148"/>
      <c r="AF442" s="148"/>
      <c r="AG442" s="148" t="s">
        <v>1129</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259" t="s">
        <v>2000</v>
      </c>
      <c r="D443" s="260"/>
      <c r="E443" s="260"/>
      <c r="F443" s="260"/>
      <c r="G443" s="260"/>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284</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98" t="s">
        <v>2296</v>
      </c>
      <c r="D444" s="193"/>
      <c r="E444" s="194"/>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329</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8" t="s">
        <v>2297</v>
      </c>
      <c r="D445" s="193"/>
      <c r="E445" s="194">
        <v>1.63</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329</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72">
        <v>141</v>
      </c>
      <c r="B446" s="173" t="s">
        <v>2298</v>
      </c>
      <c r="C446" s="188" t="s">
        <v>2299</v>
      </c>
      <c r="D446" s="174" t="s">
        <v>445</v>
      </c>
      <c r="E446" s="175">
        <v>79</v>
      </c>
      <c r="F446" s="176"/>
      <c r="G446" s="177">
        <f>ROUND(E446*F446,2)</f>
        <v>0</v>
      </c>
      <c r="H446" s="176"/>
      <c r="I446" s="177">
        <f>ROUND(E446*H446,2)</f>
        <v>0</v>
      </c>
      <c r="J446" s="176"/>
      <c r="K446" s="177">
        <f>ROUND(E446*J446,2)</f>
        <v>0</v>
      </c>
      <c r="L446" s="177">
        <v>21</v>
      </c>
      <c r="M446" s="177">
        <f>G446*(1+L446/100)</f>
        <v>0</v>
      </c>
      <c r="N446" s="175">
        <v>0</v>
      </c>
      <c r="O446" s="175">
        <f>ROUND(E446*N446,2)</f>
        <v>0</v>
      </c>
      <c r="P446" s="175">
        <v>0</v>
      </c>
      <c r="Q446" s="175">
        <f>ROUND(E446*P446,2)</f>
        <v>0</v>
      </c>
      <c r="R446" s="177"/>
      <c r="S446" s="177" t="s">
        <v>297</v>
      </c>
      <c r="T446" s="178" t="s">
        <v>280</v>
      </c>
      <c r="U446" s="159">
        <v>0</v>
      </c>
      <c r="V446" s="159">
        <f>ROUND(E446*U446,2)</f>
        <v>0</v>
      </c>
      <c r="W446" s="159"/>
      <c r="X446" s="159" t="s">
        <v>298</v>
      </c>
      <c r="Y446" s="159" t="s">
        <v>281</v>
      </c>
      <c r="Z446" s="148"/>
      <c r="AA446" s="148"/>
      <c r="AB446" s="148"/>
      <c r="AC446" s="148"/>
      <c r="AD446" s="148"/>
      <c r="AE446" s="148"/>
      <c r="AF446" s="148"/>
      <c r="AG446" s="148" t="s">
        <v>951</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259" t="s">
        <v>2300</v>
      </c>
      <c r="D447" s="260"/>
      <c r="E447" s="260"/>
      <c r="F447" s="260"/>
      <c r="G447" s="260"/>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284</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79" t="str">
        <f>C447</f>
        <v>Výsadba dřeviny s balem do předem vyhloubené jamky se zalitím v rovině nebo na svahu do 1:5, při průměru balu přes 200 do 300 mm</v>
      </c>
      <c r="BB447" s="148"/>
      <c r="BC447" s="148"/>
      <c r="BD447" s="148"/>
      <c r="BE447" s="148"/>
      <c r="BF447" s="148"/>
      <c r="BG447" s="148"/>
      <c r="BH447" s="148"/>
    </row>
    <row r="448" spans="1:60" outlineLevel="2" x14ac:dyDescent="0.2">
      <c r="A448" s="155"/>
      <c r="B448" s="156"/>
      <c r="C448" s="198" t="s">
        <v>2293</v>
      </c>
      <c r="D448" s="193"/>
      <c r="E448" s="194"/>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329</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98" t="s">
        <v>1525</v>
      </c>
      <c r="D449" s="193"/>
      <c r="E449" s="194">
        <v>79</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329</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72">
        <v>142</v>
      </c>
      <c r="B450" s="173" t="s">
        <v>2301</v>
      </c>
      <c r="C450" s="188" t="s">
        <v>2302</v>
      </c>
      <c r="D450" s="174" t="s">
        <v>482</v>
      </c>
      <c r="E450" s="175">
        <v>4</v>
      </c>
      <c r="F450" s="176"/>
      <c r="G450" s="177">
        <f>ROUND(E450*F450,2)</f>
        <v>0</v>
      </c>
      <c r="H450" s="176"/>
      <c r="I450" s="177">
        <f>ROUND(E450*H450,2)</f>
        <v>0</v>
      </c>
      <c r="J450" s="176"/>
      <c r="K450" s="177">
        <f>ROUND(E450*J450,2)</f>
        <v>0</v>
      </c>
      <c r="L450" s="177">
        <v>21</v>
      </c>
      <c r="M450" s="177">
        <f>G450*(1+L450/100)</f>
        <v>0</v>
      </c>
      <c r="N450" s="175">
        <v>5.4999999999999997E-3</v>
      </c>
      <c r="O450" s="175">
        <f>ROUND(E450*N450,2)</f>
        <v>0.02</v>
      </c>
      <c r="P450" s="175">
        <v>0</v>
      </c>
      <c r="Q450" s="175">
        <f>ROUND(E450*P450,2)</f>
        <v>0</v>
      </c>
      <c r="R450" s="177"/>
      <c r="S450" s="177" t="s">
        <v>297</v>
      </c>
      <c r="T450" s="178" t="s">
        <v>280</v>
      </c>
      <c r="U450" s="159">
        <v>0</v>
      </c>
      <c r="V450" s="159">
        <f>ROUND(E450*U450,2)</f>
        <v>0</v>
      </c>
      <c r="W450" s="159"/>
      <c r="X450" s="159" t="s">
        <v>499</v>
      </c>
      <c r="Y450" s="159" t="s">
        <v>281</v>
      </c>
      <c r="Z450" s="148"/>
      <c r="AA450" s="148"/>
      <c r="AB450" s="148"/>
      <c r="AC450" s="148"/>
      <c r="AD450" s="148"/>
      <c r="AE450" s="148"/>
      <c r="AF450" s="148"/>
      <c r="AG450" s="148" t="s">
        <v>1129</v>
      </c>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2" x14ac:dyDescent="0.2">
      <c r="A451" s="155"/>
      <c r="B451" s="156"/>
      <c r="C451" s="259" t="s">
        <v>2303</v>
      </c>
      <c r="D451" s="260"/>
      <c r="E451" s="260"/>
      <c r="F451" s="260"/>
      <c r="G451" s="260"/>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284</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72">
        <v>143</v>
      </c>
      <c r="B452" s="173" t="s">
        <v>2304</v>
      </c>
      <c r="C452" s="188" t="s">
        <v>2305</v>
      </c>
      <c r="D452" s="174" t="s">
        <v>482</v>
      </c>
      <c r="E452" s="175">
        <v>4</v>
      </c>
      <c r="F452" s="176"/>
      <c r="G452" s="177">
        <f>ROUND(E452*F452,2)</f>
        <v>0</v>
      </c>
      <c r="H452" s="176"/>
      <c r="I452" s="177">
        <f>ROUND(E452*H452,2)</f>
        <v>0</v>
      </c>
      <c r="J452" s="176"/>
      <c r="K452" s="177">
        <f>ROUND(E452*J452,2)</f>
        <v>0</v>
      </c>
      <c r="L452" s="177">
        <v>21</v>
      </c>
      <c r="M452" s="177">
        <f>G452*(1+L452/100)</f>
        <v>0</v>
      </c>
      <c r="N452" s="175">
        <v>5.4999999999999997E-3</v>
      </c>
      <c r="O452" s="175">
        <f>ROUND(E452*N452,2)</f>
        <v>0.02</v>
      </c>
      <c r="P452" s="175">
        <v>0</v>
      </c>
      <c r="Q452" s="175">
        <f>ROUND(E452*P452,2)</f>
        <v>0</v>
      </c>
      <c r="R452" s="177"/>
      <c r="S452" s="177" t="s">
        <v>297</v>
      </c>
      <c r="T452" s="178" t="s">
        <v>280</v>
      </c>
      <c r="U452" s="159">
        <v>0</v>
      </c>
      <c r="V452" s="159">
        <f>ROUND(E452*U452,2)</f>
        <v>0</v>
      </c>
      <c r="W452" s="159"/>
      <c r="X452" s="159" t="s">
        <v>499</v>
      </c>
      <c r="Y452" s="159" t="s">
        <v>281</v>
      </c>
      <c r="Z452" s="148"/>
      <c r="AA452" s="148"/>
      <c r="AB452" s="148"/>
      <c r="AC452" s="148"/>
      <c r="AD452" s="148"/>
      <c r="AE452" s="148"/>
      <c r="AF452" s="148"/>
      <c r="AG452" s="148" t="s">
        <v>1129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5"/>
      <c r="B453" s="156"/>
      <c r="C453" s="259" t="s">
        <v>2305</v>
      </c>
      <c r="D453" s="260"/>
      <c r="E453" s="260"/>
      <c r="F453" s="260"/>
      <c r="G453" s="260"/>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284</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72">
        <v>144</v>
      </c>
      <c r="B454" s="173" t="s">
        <v>2306</v>
      </c>
      <c r="C454" s="188" t="s">
        <v>2307</v>
      </c>
      <c r="D454" s="174" t="s">
        <v>482</v>
      </c>
      <c r="E454" s="175">
        <v>4</v>
      </c>
      <c r="F454" s="176"/>
      <c r="G454" s="177">
        <f>ROUND(E454*F454,2)</f>
        <v>0</v>
      </c>
      <c r="H454" s="176"/>
      <c r="I454" s="177">
        <f>ROUND(E454*H454,2)</f>
        <v>0</v>
      </c>
      <c r="J454" s="176"/>
      <c r="K454" s="177">
        <f>ROUND(E454*J454,2)</f>
        <v>0</v>
      </c>
      <c r="L454" s="177">
        <v>21</v>
      </c>
      <c r="M454" s="177">
        <f>G454*(1+L454/100)</f>
        <v>0</v>
      </c>
      <c r="N454" s="175">
        <v>5.4999999999999997E-3</v>
      </c>
      <c r="O454" s="175">
        <f>ROUND(E454*N454,2)</f>
        <v>0.02</v>
      </c>
      <c r="P454" s="175">
        <v>0</v>
      </c>
      <c r="Q454" s="175">
        <f>ROUND(E454*P454,2)</f>
        <v>0</v>
      </c>
      <c r="R454" s="177"/>
      <c r="S454" s="177" t="s">
        <v>297</v>
      </c>
      <c r="T454" s="178" t="s">
        <v>280</v>
      </c>
      <c r="U454" s="159">
        <v>0</v>
      </c>
      <c r="V454" s="159">
        <f>ROUND(E454*U454,2)</f>
        <v>0</v>
      </c>
      <c r="W454" s="159"/>
      <c r="X454" s="159" t="s">
        <v>499</v>
      </c>
      <c r="Y454" s="159" t="s">
        <v>281</v>
      </c>
      <c r="Z454" s="148"/>
      <c r="AA454" s="148"/>
      <c r="AB454" s="148"/>
      <c r="AC454" s="148"/>
      <c r="AD454" s="148"/>
      <c r="AE454" s="148"/>
      <c r="AF454" s="148"/>
      <c r="AG454" s="148" t="s">
        <v>1129</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2" x14ac:dyDescent="0.2">
      <c r="A455" s="155"/>
      <c r="B455" s="156"/>
      <c r="C455" s="259" t="s">
        <v>2307</v>
      </c>
      <c r="D455" s="260"/>
      <c r="E455" s="260"/>
      <c r="F455" s="260"/>
      <c r="G455" s="260"/>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284</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72">
        <v>145</v>
      </c>
      <c r="B456" s="173" t="s">
        <v>2308</v>
      </c>
      <c r="C456" s="188" t="s">
        <v>2309</v>
      </c>
      <c r="D456" s="174" t="s">
        <v>482</v>
      </c>
      <c r="E456" s="175">
        <v>4</v>
      </c>
      <c r="F456" s="176"/>
      <c r="G456" s="177">
        <f>ROUND(E456*F456,2)</f>
        <v>0</v>
      </c>
      <c r="H456" s="176"/>
      <c r="I456" s="177">
        <f>ROUND(E456*H456,2)</f>
        <v>0</v>
      </c>
      <c r="J456" s="176"/>
      <c r="K456" s="177">
        <f>ROUND(E456*J456,2)</f>
        <v>0</v>
      </c>
      <c r="L456" s="177">
        <v>21</v>
      </c>
      <c r="M456" s="177">
        <f>G456*(1+L456/100)</f>
        <v>0</v>
      </c>
      <c r="N456" s="175">
        <v>5.4999999999999997E-3</v>
      </c>
      <c r="O456" s="175">
        <f>ROUND(E456*N456,2)</f>
        <v>0.02</v>
      </c>
      <c r="P456" s="175">
        <v>0</v>
      </c>
      <c r="Q456" s="175">
        <f>ROUND(E456*P456,2)</f>
        <v>0</v>
      </c>
      <c r="R456" s="177"/>
      <c r="S456" s="177" t="s">
        <v>297</v>
      </c>
      <c r="T456" s="178" t="s">
        <v>280</v>
      </c>
      <c r="U456" s="159">
        <v>0</v>
      </c>
      <c r="V456" s="159">
        <f>ROUND(E456*U456,2)</f>
        <v>0</v>
      </c>
      <c r="W456" s="159"/>
      <c r="X456" s="159" t="s">
        <v>499</v>
      </c>
      <c r="Y456" s="159" t="s">
        <v>281</v>
      </c>
      <c r="Z456" s="148"/>
      <c r="AA456" s="148"/>
      <c r="AB456" s="148"/>
      <c r="AC456" s="148"/>
      <c r="AD456" s="148"/>
      <c r="AE456" s="148"/>
      <c r="AF456" s="148"/>
      <c r="AG456" s="148" t="s">
        <v>1129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2" x14ac:dyDescent="0.2">
      <c r="A457" s="155"/>
      <c r="B457" s="156"/>
      <c r="C457" s="259" t="s">
        <v>2309</v>
      </c>
      <c r="D457" s="260"/>
      <c r="E457" s="260"/>
      <c r="F457" s="260"/>
      <c r="G457" s="260"/>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284</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72">
        <v>146</v>
      </c>
      <c r="B458" s="173" t="s">
        <v>2310</v>
      </c>
      <c r="C458" s="188" t="s">
        <v>2311</v>
      </c>
      <c r="D458" s="174" t="s">
        <v>482</v>
      </c>
      <c r="E458" s="175">
        <v>4</v>
      </c>
      <c r="F458" s="176"/>
      <c r="G458" s="177">
        <f>ROUND(E458*F458,2)</f>
        <v>0</v>
      </c>
      <c r="H458" s="176"/>
      <c r="I458" s="177">
        <f>ROUND(E458*H458,2)</f>
        <v>0</v>
      </c>
      <c r="J458" s="176"/>
      <c r="K458" s="177">
        <f>ROUND(E458*J458,2)</f>
        <v>0</v>
      </c>
      <c r="L458" s="177">
        <v>21</v>
      </c>
      <c r="M458" s="177">
        <f>G458*(1+L458/100)</f>
        <v>0</v>
      </c>
      <c r="N458" s="175">
        <v>5.4999999999999997E-3</v>
      </c>
      <c r="O458" s="175">
        <f>ROUND(E458*N458,2)</f>
        <v>0.02</v>
      </c>
      <c r="P458" s="175">
        <v>0</v>
      </c>
      <c r="Q458" s="175">
        <f>ROUND(E458*P458,2)</f>
        <v>0</v>
      </c>
      <c r="R458" s="177"/>
      <c r="S458" s="177" t="s">
        <v>297</v>
      </c>
      <c r="T458" s="178" t="s">
        <v>280</v>
      </c>
      <c r="U458" s="159">
        <v>0</v>
      </c>
      <c r="V458" s="159">
        <f>ROUND(E458*U458,2)</f>
        <v>0</v>
      </c>
      <c r="W458" s="159"/>
      <c r="X458" s="159" t="s">
        <v>499</v>
      </c>
      <c r="Y458" s="159" t="s">
        <v>281</v>
      </c>
      <c r="Z458" s="148"/>
      <c r="AA458" s="148"/>
      <c r="AB458" s="148"/>
      <c r="AC458" s="148"/>
      <c r="AD458" s="148"/>
      <c r="AE458" s="148"/>
      <c r="AF458" s="148"/>
      <c r="AG458" s="148" t="s">
        <v>1129</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59" t="s">
        <v>2312</v>
      </c>
      <c r="D459" s="260"/>
      <c r="E459" s="260"/>
      <c r="F459" s="260"/>
      <c r="G459" s="260"/>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284</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2">
        <v>147</v>
      </c>
      <c r="B460" s="173" t="s">
        <v>2313</v>
      </c>
      <c r="C460" s="188" t="s">
        <v>2314</v>
      </c>
      <c r="D460" s="174" t="s">
        <v>482</v>
      </c>
      <c r="E460" s="175">
        <v>2</v>
      </c>
      <c r="F460" s="176"/>
      <c r="G460" s="177">
        <f>ROUND(E460*F460,2)</f>
        <v>0</v>
      </c>
      <c r="H460" s="176"/>
      <c r="I460" s="177">
        <f>ROUND(E460*H460,2)</f>
        <v>0</v>
      </c>
      <c r="J460" s="176"/>
      <c r="K460" s="177">
        <f>ROUND(E460*J460,2)</f>
        <v>0</v>
      </c>
      <c r="L460" s="177">
        <v>21</v>
      </c>
      <c r="M460" s="177">
        <f>G460*(1+L460/100)</f>
        <v>0</v>
      </c>
      <c r="N460" s="175">
        <v>5.4999999999999997E-3</v>
      </c>
      <c r="O460" s="175">
        <f>ROUND(E460*N460,2)</f>
        <v>0.01</v>
      </c>
      <c r="P460" s="175">
        <v>0</v>
      </c>
      <c r="Q460" s="175">
        <f>ROUND(E460*P460,2)</f>
        <v>0</v>
      </c>
      <c r="R460" s="177"/>
      <c r="S460" s="177" t="s">
        <v>297</v>
      </c>
      <c r="T460" s="178" t="s">
        <v>280</v>
      </c>
      <c r="U460" s="159">
        <v>0</v>
      </c>
      <c r="V460" s="159">
        <f>ROUND(E460*U460,2)</f>
        <v>0</v>
      </c>
      <c r="W460" s="159"/>
      <c r="X460" s="159" t="s">
        <v>499</v>
      </c>
      <c r="Y460" s="159" t="s">
        <v>281</v>
      </c>
      <c r="Z460" s="148"/>
      <c r="AA460" s="148"/>
      <c r="AB460" s="148"/>
      <c r="AC460" s="148"/>
      <c r="AD460" s="148"/>
      <c r="AE460" s="148"/>
      <c r="AF460" s="148"/>
      <c r="AG460" s="148" t="s">
        <v>1129</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259" t="s">
        <v>2314</v>
      </c>
      <c r="D461" s="260"/>
      <c r="E461" s="260"/>
      <c r="F461" s="260"/>
      <c r="G461" s="260"/>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284</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72">
        <v>148</v>
      </c>
      <c r="B462" s="173" t="s">
        <v>2315</v>
      </c>
      <c r="C462" s="188" t="s">
        <v>2316</v>
      </c>
      <c r="D462" s="174" t="s">
        <v>482</v>
      </c>
      <c r="E462" s="175">
        <v>2</v>
      </c>
      <c r="F462" s="176"/>
      <c r="G462" s="177">
        <f>ROUND(E462*F462,2)</f>
        <v>0</v>
      </c>
      <c r="H462" s="176"/>
      <c r="I462" s="177">
        <f>ROUND(E462*H462,2)</f>
        <v>0</v>
      </c>
      <c r="J462" s="176"/>
      <c r="K462" s="177">
        <f>ROUND(E462*J462,2)</f>
        <v>0</v>
      </c>
      <c r="L462" s="177">
        <v>21</v>
      </c>
      <c r="M462" s="177">
        <f>G462*(1+L462/100)</f>
        <v>0</v>
      </c>
      <c r="N462" s="175">
        <v>5.4999999999999997E-3</v>
      </c>
      <c r="O462" s="175">
        <f>ROUND(E462*N462,2)</f>
        <v>0.01</v>
      </c>
      <c r="P462" s="175">
        <v>0</v>
      </c>
      <c r="Q462" s="175">
        <f>ROUND(E462*P462,2)</f>
        <v>0</v>
      </c>
      <c r="R462" s="177"/>
      <c r="S462" s="177" t="s">
        <v>297</v>
      </c>
      <c r="T462" s="178" t="s">
        <v>280</v>
      </c>
      <c r="U462" s="159">
        <v>0</v>
      </c>
      <c r="V462" s="159">
        <f>ROUND(E462*U462,2)</f>
        <v>0</v>
      </c>
      <c r="W462" s="159"/>
      <c r="X462" s="159" t="s">
        <v>499</v>
      </c>
      <c r="Y462" s="159" t="s">
        <v>281</v>
      </c>
      <c r="Z462" s="148"/>
      <c r="AA462" s="148"/>
      <c r="AB462" s="148"/>
      <c r="AC462" s="148"/>
      <c r="AD462" s="148"/>
      <c r="AE462" s="148"/>
      <c r="AF462" s="148"/>
      <c r="AG462" s="148" t="s">
        <v>1129</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259" t="s">
        <v>2316</v>
      </c>
      <c r="D463" s="260"/>
      <c r="E463" s="260"/>
      <c r="F463" s="260"/>
      <c r="G463" s="260"/>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284</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72">
        <v>149</v>
      </c>
      <c r="B464" s="173" t="s">
        <v>2317</v>
      </c>
      <c r="C464" s="188" t="s">
        <v>2318</v>
      </c>
      <c r="D464" s="174" t="s">
        <v>482</v>
      </c>
      <c r="E464" s="175">
        <v>2</v>
      </c>
      <c r="F464" s="176"/>
      <c r="G464" s="177">
        <f>ROUND(E464*F464,2)</f>
        <v>0</v>
      </c>
      <c r="H464" s="176"/>
      <c r="I464" s="177">
        <f>ROUND(E464*H464,2)</f>
        <v>0</v>
      </c>
      <c r="J464" s="176"/>
      <c r="K464" s="177">
        <f>ROUND(E464*J464,2)</f>
        <v>0</v>
      </c>
      <c r="L464" s="177">
        <v>21</v>
      </c>
      <c r="M464" s="177">
        <f>G464*(1+L464/100)</f>
        <v>0</v>
      </c>
      <c r="N464" s="175">
        <v>5.4999999999999997E-3</v>
      </c>
      <c r="O464" s="175">
        <f>ROUND(E464*N464,2)</f>
        <v>0.01</v>
      </c>
      <c r="P464" s="175">
        <v>0</v>
      </c>
      <c r="Q464" s="175">
        <f>ROUND(E464*P464,2)</f>
        <v>0</v>
      </c>
      <c r="R464" s="177"/>
      <c r="S464" s="177" t="s">
        <v>297</v>
      </c>
      <c r="T464" s="178" t="s">
        <v>280</v>
      </c>
      <c r="U464" s="159">
        <v>0</v>
      </c>
      <c r="V464" s="159">
        <f>ROUND(E464*U464,2)</f>
        <v>0</v>
      </c>
      <c r="W464" s="159"/>
      <c r="X464" s="159" t="s">
        <v>499</v>
      </c>
      <c r="Y464" s="159" t="s">
        <v>281</v>
      </c>
      <c r="Z464" s="148"/>
      <c r="AA464" s="148"/>
      <c r="AB464" s="148"/>
      <c r="AC464" s="148"/>
      <c r="AD464" s="148"/>
      <c r="AE464" s="148"/>
      <c r="AF464" s="148"/>
      <c r="AG464" s="148" t="s">
        <v>1129</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2" x14ac:dyDescent="0.2">
      <c r="A465" s="155"/>
      <c r="B465" s="156"/>
      <c r="C465" s="259" t="s">
        <v>2318</v>
      </c>
      <c r="D465" s="260"/>
      <c r="E465" s="260"/>
      <c r="F465" s="260"/>
      <c r="G465" s="260"/>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284</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72">
        <v>150</v>
      </c>
      <c r="B466" s="173" t="s">
        <v>2319</v>
      </c>
      <c r="C466" s="188" t="s">
        <v>2320</v>
      </c>
      <c r="D466" s="174" t="s">
        <v>482</v>
      </c>
      <c r="E466" s="175">
        <v>2</v>
      </c>
      <c r="F466" s="176"/>
      <c r="G466" s="177">
        <f>ROUND(E466*F466,2)</f>
        <v>0</v>
      </c>
      <c r="H466" s="176"/>
      <c r="I466" s="177">
        <f>ROUND(E466*H466,2)</f>
        <v>0</v>
      </c>
      <c r="J466" s="176"/>
      <c r="K466" s="177">
        <f>ROUND(E466*J466,2)</f>
        <v>0</v>
      </c>
      <c r="L466" s="177">
        <v>21</v>
      </c>
      <c r="M466" s="177">
        <f>G466*(1+L466/100)</f>
        <v>0</v>
      </c>
      <c r="N466" s="175">
        <v>5.4999999999999997E-3</v>
      </c>
      <c r="O466" s="175">
        <f>ROUND(E466*N466,2)</f>
        <v>0.01</v>
      </c>
      <c r="P466" s="175">
        <v>0</v>
      </c>
      <c r="Q466" s="175">
        <f>ROUND(E466*P466,2)</f>
        <v>0</v>
      </c>
      <c r="R466" s="177"/>
      <c r="S466" s="177" t="s">
        <v>297</v>
      </c>
      <c r="T466" s="178" t="s">
        <v>280</v>
      </c>
      <c r="U466" s="159">
        <v>0</v>
      </c>
      <c r="V466" s="159">
        <f>ROUND(E466*U466,2)</f>
        <v>0</v>
      </c>
      <c r="W466" s="159"/>
      <c r="X466" s="159" t="s">
        <v>499</v>
      </c>
      <c r="Y466" s="159" t="s">
        <v>281</v>
      </c>
      <c r="Z466" s="148"/>
      <c r="AA466" s="148"/>
      <c r="AB466" s="148"/>
      <c r="AC466" s="148"/>
      <c r="AD466" s="148"/>
      <c r="AE466" s="148"/>
      <c r="AF466" s="148"/>
      <c r="AG466" s="148" t="s">
        <v>1129</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2" x14ac:dyDescent="0.2">
      <c r="A467" s="155"/>
      <c r="B467" s="156"/>
      <c r="C467" s="259" t="s">
        <v>2320</v>
      </c>
      <c r="D467" s="260"/>
      <c r="E467" s="260"/>
      <c r="F467" s="260"/>
      <c r="G467" s="260"/>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284</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72">
        <v>151</v>
      </c>
      <c r="B468" s="173" t="s">
        <v>2321</v>
      </c>
      <c r="C468" s="188" t="s">
        <v>2322</v>
      </c>
      <c r="D468" s="174" t="s">
        <v>482</v>
      </c>
      <c r="E468" s="175">
        <v>2</v>
      </c>
      <c r="F468" s="176"/>
      <c r="G468" s="177">
        <f>ROUND(E468*F468,2)</f>
        <v>0</v>
      </c>
      <c r="H468" s="176"/>
      <c r="I468" s="177">
        <f>ROUND(E468*H468,2)</f>
        <v>0</v>
      </c>
      <c r="J468" s="176"/>
      <c r="K468" s="177">
        <f>ROUND(E468*J468,2)</f>
        <v>0</v>
      </c>
      <c r="L468" s="177">
        <v>21</v>
      </c>
      <c r="M468" s="177">
        <f>G468*(1+L468/100)</f>
        <v>0</v>
      </c>
      <c r="N468" s="175">
        <v>5.4999999999999997E-3</v>
      </c>
      <c r="O468" s="175">
        <f>ROUND(E468*N468,2)</f>
        <v>0.01</v>
      </c>
      <c r="P468" s="175">
        <v>0</v>
      </c>
      <c r="Q468" s="175">
        <f>ROUND(E468*P468,2)</f>
        <v>0</v>
      </c>
      <c r="R468" s="177"/>
      <c r="S468" s="177" t="s">
        <v>297</v>
      </c>
      <c r="T468" s="178" t="s">
        <v>280</v>
      </c>
      <c r="U468" s="159">
        <v>0</v>
      </c>
      <c r="V468" s="159">
        <f>ROUND(E468*U468,2)</f>
        <v>0</v>
      </c>
      <c r="W468" s="159"/>
      <c r="X468" s="159" t="s">
        <v>499</v>
      </c>
      <c r="Y468" s="159" t="s">
        <v>281</v>
      </c>
      <c r="Z468" s="148"/>
      <c r="AA468" s="148"/>
      <c r="AB468" s="148"/>
      <c r="AC468" s="148"/>
      <c r="AD468" s="148"/>
      <c r="AE468" s="148"/>
      <c r="AF468" s="148"/>
      <c r="AG468" s="148" t="s">
        <v>1129</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59" t="s">
        <v>2322</v>
      </c>
      <c r="D469" s="260"/>
      <c r="E469" s="260"/>
      <c r="F469" s="260"/>
      <c r="G469" s="260"/>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284</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72">
        <v>152</v>
      </c>
      <c r="B470" s="173" t="s">
        <v>2323</v>
      </c>
      <c r="C470" s="188" t="s">
        <v>2324</v>
      </c>
      <c r="D470" s="174" t="s">
        <v>482</v>
      </c>
      <c r="E470" s="175">
        <v>3</v>
      </c>
      <c r="F470" s="176"/>
      <c r="G470" s="177">
        <f>ROUND(E470*F470,2)</f>
        <v>0</v>
      </c>
      <c r="H470" s="176"/>
      <c r="I470" s="177">
        <f>ROUND(E470*H470,2)</f>
        <v>0</v>
      </c>
      <c r="J470" s="176"/>
      <c r="K470" s="177">
        <f>ROUND(E470*J470,2)</f>
        <v>0</v>
      </c>
      <c r="L470" s="177">
        <v>21</v>
      </c>
      <c r="M470" s="177">
        <f>G470*(1+L470/100)</f>
        <v>0</v>
      </c>
      <c r="N470" s="175">
        <v>5.4999999999999997E-3</v>
      </c>
      <c r="O470" s="175">
        <f>ROUND(E470*N470,2)</f>
        <v>0.02</v>
      </c>
      <c r="P470" s="175">
        <v>0</v>
      </c>
      <c r="Q470" s="175">
        <f>ROUND(E470*P470,2)</f>
        <v>0</v>
      </c>
      <c r="R470" s="177"/>
      <c r="S470" s="177" t="s">
        <v>297</v>
      </c>
      <c r="T470" s="178" t="s">
        <v>280</v>
      </c>
      <c r="U470" s="159">
        <v>0</v>
      </c>
      <c r="V470" s="159">
        <f>ROUND(E470*U470,2)</f>
        <v>0</v>
      </c>
      <c r="W470" s="159"/>
      <c r="X470" s="159" t="s">
        <v>499</v>
      </c>
      <c r="Y470" s="159" t="s">
        <v>281</v>
      </c>
      <c r="Z470" s="148"/>
      <c r="AA470" s="148"/>
      <c r="AB470" s="148"/>
      <c r="AC470" s="148"/>
      <c r="AD470" s="148"/>
      <c r="AE470" s="148"/>
      <c r="AF470" s="148"/>
      <c r="AG470" s="148" t="s">
        <v>1129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259" t="s">
        <v>2324</v>
      </c>
      <c r="D471" s="260"/>
      <c r="E471" s="260"/>
      <c r="F471" s="260"/>
      <c r="G471" s="260"/>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284</v>
      </c>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72">
        <v>153</v>
      </c>
      <c r="B472" s="173" t="s">
        <v>2325</v>
      </c>
      <c r="C472" s="188" t="s">
        <v>2326</v>
      </c>
      <c r="D472" s="174" t="s">
        <v>482</v>
      </c>
      <c r="E472" s="175">
        <v>3</v>
      </c>
      <c r="F472" s="176"/>
      <c r="G472" s="177">
        <f>ROUND(E472*F472,2)</f>
        <v>0</v>
      </c>
      <c r="H472" s="176"/>
      <c r="I472" s="177">
        <f>ROUND(E472*H472,2)</f>
        <v>0</v>
      </c>
      <c r="J472" s="176"/>
      <c r="K472" s="177">
        <f>ROUND(E472*J472,2)</f>
        <v>0</v>
      </c>
      <c r="L472" s="177">
        <v>21</v>
      </c>
      <c r="M472" s="177">
        <f>G472*(1+L472/100)</f>
        <v>0</v>
      </c>
      <c r="N472" s="175">
        <v>5.4999999999999997E-3</v>
      </c>
      <c r="O472" s="175">
        <f>ROUND(E472*N472,2)</f>
        <v>0.02</v>
      </c>
      <c r="P472" s="175">
        <v>0</v>
      </c>
      <c r="Q472" s="175">
        <f>ROUND(E472*P472,2)</f>
        <v>0</v>
      </c>
      <c r="R472" s="177"/>
      <c r="S472" s="177" t="s">
        <v>297</v>
      </c>
      <c r="T472" s="178" t="s">
        <v>280</v>
      </c>
      <c r="U472" s="159">
        <v>0</v>
      </c>
      <c r="V472" s="159">
        <f>ROUND(E472*U472,2)</f>
        <v>0</v>
      </c>
      <c r="W472" s="159"/>
      <c r="X472" s="159" t="s">
        <v>499</v>
      </c>
      <c r="Y472" s="159" t="s">
        <v>281</v>
      </c>
      <c r="Z472" s="148"/>
      <c r="AA472" s="148"/>
      <c r="AB472" s="148"/>
      <c r="AC472" s="148"/>
      <c r="AD472" s="148"/>
      <c r="AE472" s="148"/>
      <c r="AF472" s="148"/>
      <c r="AG472" s="148" t="s">
        <v>1129</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59" t="s">
        <v>2326</v>
      </c>
      <c r="D473" s="260"/>
      <c r="E473" s="260"/>
      <c r="F473" s="260"/>
      <c r="G473" s="260"/>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284</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72">
        <v>154</v>
      </c>
      <c r="B474" s="173" t="s">
        <v>2327</v>
      </c>
      <c r="C474" s="188" t="s">
        <v>2328</v>
      </c>
      <c r="D474" s="174" t="s">
        <v>482</v>
      </c>
      <c r="E474" s="175">
        <v>3</v>
      </c>
      <c r="F474" s="176"/>
      <c r="G474" s="177">
        <f>ROUND(E474*F474,2)</f>
        <v>0</v>
      </c>
      <c r="H474" s="176"/>
      <c r="I474" s="177">
        <f>ROUND(E474*H474,2)</f>
        <v>0</v>
      </c>
      <c r="J474" s="176"/>
      <c r="K474" s="177">
        <f>ROUND(E474*J474,2)</f>
        <v>0</v>
      </c>
      <c r="L474" s="177">
        <v>21</v>
      </c>
      <c r="M474" s="177">
        <f>G474*(1+L474/100)</f>
        <v>0</v>
      </c>
      <c r="N474" s="175">
        <v>5.4999999999999997E-3</v>
      </c>
      <c r="O474" s="175">
        <f>ROUND(E474*N474,2)</f>
        <v>0.02</v>
      </c>
      <c r="P474" s="175">
        <v>0</v>
      </c>
      <c r="Q474" s="175">
        <f>ROUND(E474*P474,2)</f>
        <v>0</v>
      </c>
      <c r="R474" s="177"/>
      <c r="S474" s="177" t="s">
        <v>297</v>
      </c>
      <c r="T474" s="178" t="s">
        <v>280</v>
      </c>
      <c r="U474" s="159">
        <v>0</v>
      </c>
      <c r="V474" s="159">
        <f>ROUND(E474*U474,2)</f>
        <v>0</v>
      </c>
      <c r="W474" s="159"/>
      <c r="X474" s="159" t="s">
        <v>499</v>
      </c>
      <c r="Y474" s="159" t="s">
        <v>281</v>
      </c>
      <c r="Z474" s="148"/>
      <c r="AA474" s="148"/>
      <c r="AB474" s="148"/>
      <c r="AC474" s="148"/>
      <c r="AD474" s="148"/>
      <c r="AE474" s="148"/>
      <c r="AF474" s="148"/>
      <c r="AG474" s="148" t="s">
        <v>1129</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2" x14ac:dyDescent="0.2">
      <c r="A475" s="155"/>
      <c r="B475" s="156"/>
      <c r="C475" s="259" t="s">
        <v>2328</v>
      </c>
      <c r="D475" s="260"/>
      <c r="E475" s="260"/>
      <c r="F475" s="260"/>
      <c r="G475" s="260"/>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284</v>
      </c>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72">
        <v>155</v>
      </c>
      <c r="B476" s="173" t="s">
        <v>2329</v>
      </c>
      <c r="C476" s="188" t="s">
        <v>2330</v>
      </c>
      <c r="D476" s="174" t="s">
        <v>482</v>
      </c>
      <c r="E476" s="175">
        <v>3</v>
      </c>
      <c r="F476" s="176"/>
      <c r="G476" s="177">
        <f>ROUND(E476*F476,2)</f>
        <v>0</v>
      </c>
      <c r="H476" s="176"/>
      <c r="I476" s="177">
        <f>ROUND(E476*H476,2)</f>
        <v>0</v>
      </c>
      <c r="J476" s="176"/>
      <c r="K476" s="177">
        <f>ROUND(E476*J476,2)</f>
        <v>0</v>
      </c>
      <c r="L476" s="177">
        <v>21</v>
      </c>
      <c r="M476" s="177">
        <f>G476*(1+L476/100)</f>
        <v>0</v>
      </c>
      <c r="N476" s="175">
        <v>5.4999999999999997E-3</v>
      </c>
      <c r="O476" s="175">
        <f>ROUND(E476*N476,2)</f>
        <v>0.02</v>
      </c>
      <c r="P476" s="175">
        <v>0</v>
      </c>
      <c r="Q476" s="175">
        <f>ROUND(E476*P476,2)</f>
        <v>0</v>
      </c>
      <c r="R476" s="177"/>
      <c r="S476" s="177" t="s">
        <v>297</v>
      </c>
      <c r="T476" s="178" t="s">
        <v>280</v>
      </c>
      <c r="U476" s="159">
        <v>0</v>
      </c>
      <c r="V476" s="159">
        <f>ROUND(E476*U476,2)</f>
        <v>0</v>
      </c>
      <c r="W476" s="159"/>
      <c r="X476" s="159" t="s">
        <v>499</v>
      </c>
      <c r="Y476" s="159" t="s">
        <v>281</v>
      </c>
      <c r="Z476" s="148"/>
      <c r="AA476" s="148"/>
      <c r="AB476" s="148"/>
      <c r="AC476" s="148"/>
      <c r="AD476" s="148"/>
      <c r="AE476" s="148"/>
      <c r="AF476" s="148"/>
      <c r="AG476" s="148" t="s">
        <v>1129</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59" t="s">
        <v>2330</v>
      </c>
      <c r="D477" s="260"/>
      <c r="E477" s="260"/>
      <c r="F477" s="260"/>
      <c r="G477" s="260"/>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284</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72">
        <v>156</v>
      </c>
      <c r="B478" s="173" t="s">
        <v>2331</v>
      </c>
      <c r="C478" s="188" t="s">
        <v>2332</v>
      </c>
      <c r="D478" s="174" t="s">
        <v>482</v>
      </c>
      <c r="E478" s="175">
        <v>26</v>
      </c>
      <c r="F478" s="176"/>
      <c r="G478" s="177">
        <f>ROUND(E478*F478,2)</f>
        <v>0</v>
      </c>
      <c r="H478" s="176"/>
      <c r="I478" s="177">
        <f>ROUND(E478*H478,2)</f>
        <v>0</v>
      </c>
      <c r="J478" s="176"/>
      <c r="K478" s="177">
        <f>ROUND(E478*J478,2)</f>
        <v>0</v>
      </c>
      <c r="L478" s="177">
        <v>21</v>
      </c>
      <c r="M478" s="177">
        <f>G478*(1+L478/100)</f>
        <v>0</v>
      </c>
      <c r="N478" s="175">
        <v>5.4999999999999997E-3</v>
      </c>
      <c r="O478" s="175">
        <f>ROUND(E478*N478,2)</f>
        <v>0.14000000000000001</v>
      </c>
      <c r="P478" s="175">
        <v>0</v>
      </c>
      <c r="Q478" s="175">
        <f>ROUND(E478*P478,2)</f>
        <v>0</v>
      </c>
      <c r="R478" s="177"/>
      <c r="S478" s="177" t="s">
        <v>297</v>
      </c>
      <c r="T478" s="178" t="s">
        <v>280</v>
      </c>
      <c r="U478" s="159">
        <v>0</v>
      </c>
      <c r="V478" s="159">
        <f>ROUND(E478*U478,2)</f>
        <v>0</v>
      </c>
      <c r="W478" s="159"/>
      <c r="X478" s="159" t="s">
        <v>499</v>
      </c>
      <c r="Y478" s="159" t="s">
        <v>281</v>
      </c>
      <c r="Z478" s="148"/>
      <c r="AA478" s="148"/>
      <c r="AB478" s="148"/>
      <c r="AC478" s="148"/>
      <c r="AD478" s="148"/>
      <c r="AE478" s="148"/>
      <c r="AF478" s="148"/>
      <c r="AG478" s="148" t="s">
        <v>1129</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2" x14ac:dyDescent="0.2">
      <c r="A479" s="155"/>
      <c r="B479" s="156"/>
      <c r="C479" s="259" t="s">
        <v>2332</v>
      </c>
      <c r="D479" s="260"/>
      <c r="E479" s="260"/>
      <c r="F479" s="260"/>
      <c r="G479" s="260"/>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284</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72">
        <v>157</v>
      </c>
      <c r="B480" s="173" t="s">
        <v>2333</v>
      </c>
      <c r="C480" s="188" t="s">
        <v>2334</v>
      </c>
      <c r="D480" s="174" t="s">
        <v>482</v>
      </c>
      <c r="E480" s="175">
        <v>17</v>
      </c>
      <c r="F480" s="176"/>
      <c r="G480" s="177">
        <f>ROUND(E480*F480,2)</f>
        <v>0</v>
      </c>
      <c r="H480" s="176"/>
      <c r="I480" s="177">
        <f>ROUND(E480*H480,2)</f>
        <v>0</v>
      </c>
      <c r="J480" s="176"/>
      <c r="K480" s="177">
        <f>ROUND(E480*J480,2)</f>
        <v>0</v>
      </c>
      <c r="L480" s="177">
        <v>21</v>
      </c>
      <c r="M480" s="177">
        <f>G480*(1+L480/100)</f>
        <v>0</v>
      </c>
      <c r="N480" s="175">
        <v>5.4999999999999997E-3</v>
      </c>
      <c r="O480" s="175">
        <f>ROUND(E480*N480,2)</f>
        <v>0.09</v>
      </c>
      <c r="P480" s="175">
        <v>0</v>
      </c>
      <c r="Q480" s="175">
        <f>ROUND(E480*P480,2)</f>
        <v>0</v>
      </c>
      <c r="R480" s="177"/>
      <c r="S480" s="177" t="s">
        <v>297</v>
      </c>
      <c r="T480" s="178" t="s">
        <v>280</v>
      </c>
      <c r="U480" s="159">
        <v>0</v>
      </c>
      <c r="V480" s="159">
        <f>ROUND(E480*U480,2)</f>
        <v>0</v>
      </c>
      <c r="W480" s="159"/>
      <c r="X480" s="159" t="s">
        <v>499</v>
      </c>
      <c r="Y480" s="159" t="s">
        <v>281</v>
      </c>
      <c r="Z480" s="148"/>
      <c r="AA480" s="148"/>
      <c r="AB480" s="148"/>
      <c r="AC480" s="148"/>
      <c r="AD480" s="148"/>
      <c r="AE480" s="148"/>
      <c r="AF480" s="148"/>
      <c r="AG480" s="148" t="s">
        <v>1129</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59" t="s">
        <v>2334</v>
      </c>
      <c r="D481" s="260"/>
      <c r="E481" s="260"/>
      <c r="F481" s="260"/>
      <c r="G481" s="260"/>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284</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72">
        <v>158</v>
      </c>
      <c r="B482" s="173" t="s">
        <v>2335</v>
      </c>
      <c r="C482" s="188" t="s">
        <v>2336</v>
      </c>
      <c r="D482" s="174" t="s">
        <v>482</v>
      </c>
      <c r="E482" s="175">
        <v>4</v>
      </c>
      <c r="F482" s="176"/>
      <c r="G482" s="177">
        <f>ROUND(E482*F482,2)</f>
        <v>0</v>
      </c>
      <c r="H482" s="176"/>
      <c r="I482" s="177">
        <f>ROUND(E482*H482,2)</f>
        <v>0</v>
      </c>
      <c r="J482" s="176"/>
      <c r="K482" s="177">
        <f>ROUND(E482*J482,2)</f>
        <v>0</v>
      </c>
      <c r="L482" s="177">
        <v>21</v>
      </c>
      <c r="M482" s="177">
        <f>G482*(1+L482/100)</f>
        <v>0</v>
      </c>
      <c r="N482" s="175">
        <v>5.4999999999999997E-3</v>
      </c>
      <c r="O482" s="175">
        <f>ROUND(E482*N482,2)</f>
        <v>0.02</v>
      </c>
      <c r="P482" s="175">
        <v>0</v>
      </c>
      <c r="Q482" s="175">
        <f>ROUND(E482*P482,2)</f>
        <v>0</v>
      </c>
      <c r="R482" s="177"/>
      <c r="S482" s="177" t="s">
        <v>297</v>
      </c>
      <c r="T482" s="178" t="s">
        <v>280</v>
      </c>
      <c r="U482" s="159">
        <v>0</v>
      </c>
      <c r="V482" s="159">
        <f>ROUND(E482*U482,2)</f>
        <v>0</v>
      </c>
      <c r="W482" s="159"/>
      <c r="X482" s="159" t="s">
        <v>499</v>
      </c>
      <c r="Y482" s="159" t="s">
        <v>281</v>
      </c>
      <c r="Z482" s="148"/>
      <c r="AA482" s="148"/>
      <c r="AB482" s="148"/>
      <c r="AC482" s="148"/>
      <c r="AD482" s="148"/>
      <c r="AE482" s="148"/>
      <c r="AF482" s="148"/>
      <c r="AG482" s="148" t="s">
        <v>1129</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259" t="s">
        <v>2336</v>
      </c>
      <c r="D483" s="260"/>
      <c r="E483" s="260"/>
      <c r="F483" s="260"/>
      <c r="G483" s="260"/>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284</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72">
        <v>159</v>
      </c>
      <c r="B484" s="173" t="s">
        <v>2337</v>
      </c>
      <c r="C484" s="188" t="s">
        <v>2338</v>
      </c>
      <c r="D484" s="174" t="s">
        <v>482</v>
      </c>
      <c r="E484" s="175">
        <v>1</v>
      </c>
      <c r="F484" s="176"/>
      <c r="G484" s="177">
        <f>ROUND(E484*F484,2)</f>
        <v>0</v>
      </c>
      <c r="H484" s="176"/>
      <c r="I484" s="177">
        <f>ROUND(E484*H484,2)</f>
        <v>0</v>
      </c>
      <c r="J484" s="176"/>
      <c r="K484" s="177">
        <f>ROUND(E484*J484,2)</f>
        <v>0</v>
      </c>
      <c r="L484" s="177">
        <v>21</v>
      </c>
      <c r="M484" s="177">
        <f>G484*(1+L484/100)</f>
        <v>0</v>
      </c>
      <c r="N484" s="175">
        <v>5.4999999999999997E-3</v>
      </c>
      <c r="O484" s="175">
        <f>ROUND(E484*N484,2)</f>
        <v>0.01</v>
      </c>
      <c r="P484" s="175">
        <v>0</v>
      </c>
      <c r="Q484" s="175">
        <f>ROUND(E484*P484,2)</f>
        <v>0</v>
      </c>
      <c r="R484" s="177"/>
      <c r="S484" s="177" t="s">
        <v>297</v>
      </c>
      <c r="T484" s="178" t="s">
        <v>280</v>
      </c>
      <c r="U484" s="159">
        <v>0</v>
      </c>
      <c r="V484" s="159">
        <f>ROUND(E484*U484,2)</f>
        <v>0</v>
      </c>
      <c r="W484" s="159"/>
      <c r="X484" s="159" t="s">
        <v>499</v>
      </c>
      <c r="Y484" s="159" t="s">
        <v>281</v>
      </c>
      <c r="Z484" s="148"/>
      <c r="AA484" s="148"/>
      <c r="AB484" s="148"/>
      <c r="AC484" s="148"/>
      <c r="AD484" s="148"/>
      <c r="AE484" s="148"/>
      <c r="AF484" s="148"/>
      <c r="AG484" s="148" t="s">
        <v>1129</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2" x14ac:dyDescent="0.2">
      <c r="A485" s="155"/>
      <c r="B485" s="156"/>
      <c r="C485" s="259" t="s">
        <v>2339</v>
      </c>
      <c r="D485" s="260"/>
      <c r="E485" s="260"/>
      <c r="F485" s="260"/>
      <c r="G485" s="260"/>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284</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72">
        <v>160</v>
      </c>
      <c r="B486" s="173" t="s">
        <v>2340</v>
      </c>
      <c r="C486" s="188" t="s">
        <v>2341</v>
      </c>
      <c r="D486" s="174" t="s">
        <v>482</v>
      </c>
      <c r="E486" s="175">
        <v>3</v>
      </c>
      <c r="F486" s="176"/>
      <c r="G486" s="177">
        <f>ROUND(E486*F486,2)</f>
        <v>0</v>
      </c>
      <c r="H486" s="176"/>
      <c r="I486" s="177">
        <f>ROUND(E486*H486,2)</f>
        <v>0</v>
      </c>
      <c r="J486" s="176"/>
      <c r="K486" s="177">
        <f>ROUND(E486*J486,2)</f>
        <v>0</v>
      </c>
      <c r="L486" s="177">
        <v>21</v>
      </c>
      <c r="M486" s="177">
        <f>G486*(1+L486/100)</f>
        <v>0</v>
      </c>
      <c r="N486" s="175">
        <v>5.4999999999999997E-3</v>
      </c>
      <c r="O486" s="175">
        <f>ROUND(E486*N486,2)</f>
        <v>0.02</v>
      </c>
      <c r="P486" s="175">
        <v>0</v>
      </c>
      <c r="Q486" s="175">
        <f>ROUND(E486*P486,2)</f>
        <v>0</v>
      </c>
      <c r="R486" s="177"/>
      <c r="S486" s="177" t="s">
        <v>297</v>
      </c>
      <c r="T486" s="178" t="s">
        <v>280</v>
      </c>
      <c r="U486" s="159">
        <v>0</v>
      </c>
      <c r="V486" s="159">
        <f>ROUND(E486*U486,2)</f>
        <v>0</v>
      </c>
      <c r="W486" s="159"/>
      <c r="X486" s="159" t="s">
        <v>499</v>
      </c>
      <c r="Y486" s="159" t="s">
        <v>281</v>
      </c>
      <c r="Z486" s="148"/>
      <c r="AA486" s="148"/>
      <c r="AB486" s="148"/>
      <c r="AC486" s="148"/>
      <c r="AD486" s="148"/>
      <c r="AE486" s="148"/>
      <c r="AF486" s="148"/>
      <c r="AG486" s="148" t="s">
        <v>1129</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59" t="s">
        <v>2341</v>
      </c>
      <c r="D487" s="260"/>
      <c r="E487" s="260"/>
      <c r="F487" s="260"/>
      <c r="G487" s="260"/>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284</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72">
        <v>161</v>
      </c>
      <c r="B488" s="173" t="s">
        <v>2342</v>
      </c>
      <c r="C488" s="188" t="s">
        <v>2343</v>
      </c>
      <c r="D488" s="174" t="s">
        <v>482</v>
      </c>
      <c r="E488" s="175">
        <v>1</v>
      </c>
      <c r="F488" s="176"/>
      <c r="G488" s="177">
        <f>ROUND(E488*F488,2)</f>
        <v>0</v>
      </c>
      <c r="H488" s="176"/>
      <c r="I488" s="177">
        <f>ROUND(E488*H488,2)</f>
        <v>0</v>
      </c>
      <c r="J488" s="176"/>
      <c r="K488" s="177">
        <f>ROUND(E488*J488,2)</f>
        <v>0</v>
      </c>
      <c r="L488" s="177">
        <v>21</v>
      </c>
      <c r="M488" s="177">
        <f>G488*(1+L488/100)</f>
        <v>0</v>
      </c>
      <c r="N488" s="175">
        <v>5.4999999999999997E-3</v>
      </c>
      <c r="O488" s="175">
        <f>ROUND(E488*N488,2)</f>
        <v>0.01</v>
      </c>
      <c r="P488" s="175">
        <v>0</v>
      </c>
      <c r="Q488" s="175">
        <f>ROUND(E488*P488,2)</f>
        <v>0</v>
      </c>
      <c r="R488" s="177"/>
      <c r="S488" s="177" t="s">
        <v>297</v>
      </c>
      <c r="T488" s="178" t="s">
        <v>280</v>
      </c>
      <c r="U488" s="159">
        <v>0</v>
      </c>
      <c r="V488" s="159">
        <f>ROUND(E488*U488,2)</f>
        <v>0</v>
      </c>
      <c r="W488" s="159"/>
      <c r="X488" s="159" t="s">
        <v>499</v>
      </c>
      <c r="Y488" s="159" t="s">
        <v>281</v>
      </c>
      <c r="Z488" s="148"/>
      <c r="AA488" s="148"/>
      <c r="AB488" s="148"/>
      <c r="AC488" s="148"/>
      <c r="AD488" s="148"/>
      <c r="AE488" s="148"/>
      <c r="AF488" s="148"/>
      <c r="AG488" s="148" t="s">
        <v>1129</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2" x14ac:dyDescent="0.2">
      <c r="A489" s="155"/>
      <c r="B489" s="156"/>
      <c r="C489" s="259" t="s">
        <v>2344</v>
      </c>
      <c r="D489" s="260"/>
      <c r="E489" s="260"/>
      <c r="F489" s="260"/>
      <c r="G489" s="260"/>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284</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72">
        <v>162</v>
      </c>
      <c r="B490" s="173" t="s">
        <v>2206</v>
      </c>
      <c r="C490" s="188" t="s">
        <v>2207</v>
      </c>
      <c r="D490" s="174" t="s">
        <v>445</v>
      </c>
      <c r="E490" s="175">
        <v>79</v>
      </c>
      <c r="F490" s="176"/>
      <c r="G490" s="177">
        <f>ROUND(E490*F490,2)</f>
        <v>0</v>
      </c>
      <c r="H490" s="176"/>
      <c r="I490" s="177">
        <f>ROUND(E490*H490,2)</f>
        <v>0</v>
      </c>
      <c r="J490" s="176"/>
      <c r="K490" s="177">
        <f>ROUND(E490*J490,2)</f>
        <v>0</v>
      </c>
      <c r="L490" s="177">
        <v>21</v>
      </c>
      <c r="M490" s="177">
        <f>G490*(1+L490/100)</f>
        <v>0</v>
      </c>
      <c r="N490" s="175">
        <v>0</v>
      </c>
      <c r="O490" s="175">
        <f>ROUND(E490*N490,2)</f>
        <v>0</v>
      </c>
      <c r="P490" s="175">
        <v>0</v>
      </c>
      <c r="Q490" s="175">
        <f>ROUND(E490*P490,2)</f>
        <v>0</v>
      </c>
      <c r="R490" s="177"/>
      <c r="S490" s="177" t="s">
        <v>297</v>
      </c>
      <c r="T490" s="178" t="s">
        <v>280</v>
      </c>
      <c r="U490" s="159">
        <v>0</v>
      </c>
      <c r="V490" s="159">
        <f>ROUND(E490*U490,2)</f>
        <v>0</v>
      </c>
      <c r="W490" s="159"/>
      <c r="X490" s="159" t="s">
        <v>298</v>
      </c>
      <c r="Y490" s="159" t="s">
        <v>281</v>
      </c>
      <c r="Z490" s="148"/>
      <c r="AA490" s="148"/>
      <c r="AB490" s="148"/>
      <c r="AC490" s="148"/>
      <c r="AD490" s="148"/>
      <c r="AE490" s="148"/>
      <c r="AF490" s="148"/>
      <c r="AG490" s="148" t="s">
        <v>951</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259" t="s">
        <v>2208</v>
      </c>
      <c r="D491" s="260"/>
      <c r="E491" s="260"/>
      <c r="F491" s="260"/>
      <c r="G491" s="260"/>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284</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2" x14ac:dyDescent="0.2">
      <c r="A492" s="155"/>
      <c r="B492" s="156"/>
      <c r="C492" s="198" t="s">
        <v>2293</v>
      </c>
      <c r="D492" s="193"/>
      <c r="E492" s="194"/>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329</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98" t="s">
        <v>1525</v>
      </c>
      <c r="D493" s="193"/>
      <c r="E493" s="194">
        <v>79</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329</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72">
        <v>163</v>
      </c>
      <c r="B494" s="173" t="s">
        <v>2345</v>
      </c>
      <c r="C494" s="188" t="s">
        <v>2346</v>
      </c>
      <c r="D494" s="174" t="s">
        <v>445</v>
      </c>
      <c r="E494" s="175">
        <v>79</v>
      </c>
      <c r="F494" s="176"/>
      <c r="G494" s="177">
        <f>ROUND(E494*F494,2)</f>
        <v>0</v>
      </c>
      <c r="H494" s="176"/>
      <c r="I494" s="177">
        <f>ROUND(E494*H494,2)</f>
        <v>0</v>
      </c>
      <c r="J494" s="176"/>
      <c r="K494" s="177">
        <f>ROUND(E494*J494,2)</f>
        <v>0</v>
      </c>
      <c r="L494" s="177">
        <v>21</v>
      </c>
      <c r="M494" s="177">
        <f>G494*(1+L494/100)</f>
        <v>0</v>
      </c>
      <c r="N494" s="175">
        <v>0</v>
      </c>
      <c r="O494" s="175">
        <f>ROUND(E494*N494,2)</f>
        <v>0</v>
      </c>
      <c r="P494" s="175">
        <v>0</v>
      </c>
      <c r="Q494" s="175">
        <f>ROUND(E494*P494,2)</f>
        <v>0</v>
      </c>
      <c r="R494" s="177"/>
      <c r="S494" s="177" t="s">
        <v>297</v>
      </c>
      <c r="T494" s="178" t="s">
        <v>280</v>
      </c>
      <c r="U494" s="159">
        <v>0</v>
      </c>
      <c r="V494" s="159">
        <f>ROUND(E494*U494,2)</f>
        <v>0</v>
      </c>
      <c r="W494" s="159"/>
      <c r="X494" s="159" t="s">
        <v>298</v>
      </c>
      <c r="Y494" s="159" t="s">
        <v>281</v>
      </c>
      <c r="Z494" s="148"/>
      <c r="AA494" s="148"/>
      <c r="AB494" s="148"/>
      <c r="AC494" s="148"/>
      <c r="AD494" s="148"/>
      <c r="AE494" s="148"/>
      <c r="AF494" s="148"/>
      <c r="AG494" s="148" t="s">
        <v>951</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59" t="s">
        <v>2347</v>
      </c>
      <c r="D495" s="260"/>
      <c r="E495" s="260"/>
      <c r="F495" s="260"/>
      <c r="G495" s="260"/>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284</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198" t="s">
        <v>2293</v>
      </c>
      <c r="D496" s="193"/>
      <c r="E496" s="194"/>
      <c r="F496" s="159"/>
      <c r="G496" s="15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329</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98" t="s">
        <v>1525</v>
      </c>
      <c r="D497" s="193"/>
      <c r="E497" s="194">
        <v>79</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329</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164</v>
      </c>
      <c r="B498" s="173" t="s">
        <v>2209</v>
      </c>
      <c r="C498" s="188" t="s">
        <v>2210</v>
      </c>
      <c r="D498" s="174" t="s">
        <v>458</v>
      </c>
      <c r="E498" s="175">
        <v>2.3700000000000001E-3</v>
      </c>
      <c r="F498" s="176"/>
      <c r="G498" s="177">
        <f>ROUND(E498*F498,2)</f>
        <v>0</v>
      </c>
      <c r="H498" s="176"/>
      <c r="I498" s="177">
        <f>ROUND(E498*H498,2)</f>
        <v>0</v>
      </c>
      <c r="J498" s="176"/>
      <c r="K498" s="177">
        <f>ROUND(E498*J498,2)</f>
        <v>0</v>
      </c>
      <c r="L498" s="177">
        <v>21</v>
      </c>
      <c r="M498" s="177">
        <f>G498*(1+L498/100)</f>
        <v>0</v>
      </c>
      <c r="N498" s="175">
        <v>0</v>
      </c>
      <c r="O498" s="175">
        <f>ROUND(E498*N498,2)</f>
        <v>0</v>
      </c>
      <c r="P498" s="175">
        <v>0</v>
      </c>
      <c r="Q498" s="175">
        <f>ROUND(E498*P498,2)</f>
        <v>0</v>
      </c>
      <c r="R498" s="177"/>
      <c r="S498" s="177" t="s">
        <v>297</v>
      </c>
      <c r="T498" s="178" t="s">
        <v>280</v>
      </c>
      <c r="U498" s="159">
        <v>0</v>
      </c>
      <c r="V498" s="159">
        <f>ROUND(E498*U498,2)</f>
        <v>0</v>
      </c>
      <c r="W498" s="159"/>
      <c r="X498" s="159" t="s">
        <v>298</v>
      </c>
      <c r="Y498" s="159" t="s">
        <v>281</v>
      </c>
      <c r="Z498" s="148"/>
      <c r="AA498" s="148"/>
      <c r="AB498" s="148"/>
      <c r="AC498" s="148"/>
      <c r="AD498" s="148"/>
      <c r="AE498" s="148"/>
      <c r="AF498" s="148"/>
      <c r="AG498" s="148" t="s">
        <v>951</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59" t="s">
        <v>2211</v>
      </c>
      <c r="D499" s="260"/>
      <c r="E499" s="260"/>
      <c r="F499" s="260"/>
      <c r="G499" s="260"/>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284</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Hnojení půdy nebo trávníku v rovině nebo na svahu do 1:5 umělým hnojivem s rozdělením k jednotlivým rostlinám</v>
      </c>
      <c r="BB499" s="148"/>
      <c r="BC499" s="148"/>
      <c r="BD499" s="148"/>
      <c r="BE499" s="148"/>
      <c r="BF499" s="148"/>
      <c r="BG499" s="148"/>
      <c r="BH499" s="148"/>
    </row>
    <row r="500" spans="1:60" outlineLevel="2" x14ac:dyDescent="0.2">
      <c r="A500" s="155"/>
      <c r="B500" s="156"/>
      <c r="C500" s="198" t="s">
        <v>2348</v>
      </c>
      <c r="D500" s="193"/>
      <c r="E500" s="194"/>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329</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98" t="s">
        <v>2349</v>
      </c>
      <c r="D501" s="193"/>
      <c r="E501" s="194"/>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329</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72">
        <v>165</v>
      </c>
      <c r="B502" s="173" t="s">
        <v>2214</v>
      </c>
      <c r="C502" s="188" t="s">
        <v>2215</v>
      </c>
      <c r="D502" s="174" t="s">
        <v>445</v>
      </c>
      <c r="E502" s="175">
        <v>244.11</v>
      </c>
      <c r="F502" s="176"/>
      <c r="G502" s="177">
        <f>ROUND(E502*F502,2)</f>
        <v>0</v>
      </c>
      <c r="H502" s="176"/>
      <c r="I502" s="177">
        <f>ROUND(E502*H502,2)</f>
        <v>0</v>
      </c>
      <c r="J502" s="176"/>
      <c r="K502" s="177">
        <f>ROUND(E502*J502,2)</f>
        <v>0</v>
      </c>
      <c r="L502" s="177">
        <v>21</v>
      </c>
      <c r="M502" s="177">
        <f>G502*(1+L502/100)</f>
        <v>0</v>
      </c>
      <c r="N502" s="175">
        <v>1.0000000000000001E-5</v>
      </c>
      <c r="O502" s="175">
        <f>ROUND(E502*N502,2)</f>
        <v>0</v>
      </c>
      <c r="P502" s="175">
        <v>0</v>
      </c>
      <c r="Q502" s="175">
        <f>ROUND(E502*P502,2)</f>
        <v>0</v>
      </c>
      <c r="R502" s="177"/>
      <c r="S502" s="177" t="s">
        <v>297</v>
      </c>
      <c r="T502" s="178" t="s">
        <v>280</v>
      </c>
      <c r="U502" s="159">
        <v>0</v>
      </c>
      <c r="V502" s="159">
        <f>ROUND(E502*U502,2)</f>
        <v>0</v>
      </c>
      <c r="W502" s="159"/>
      <c r="X502" s="159" t="s">
        <v>499</v>
      </c>
      <c r="Y502" s="159" t="s">
        <v>281</v>
      </c>
      <c r="Z502" s="148"/>
      <c r="AA502" s="148"/>
      <c r="AB502" s="148"/>
      <c r="AC502" s="148"/>
      <c r="AD502" s="148"/>
      <c r="AE502" s="148"/>
      <c r="AF502" s="148"/>
      <c r="AG502" s="148" t="s">
        <v>1129</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2" x14ac:dyDescent="0.2">
      <c r="A503" s="155"/>
      <c r="B503" s="156"/>
      <c r="C503" s="259" t="s">
        <v>2215</v>
      </c>
      <c r="D503" s="260"/>
      <c r="E503" s="260"/>
      <c r="F503" s="260"/>
      <c r="G503" s="260"/>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284</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98" t="s">
        <v>2350</v>
      </c>
      <c r="D504" s="193"/>
      <c r="E504" s="194"/>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329</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8" t="s">
        <v>2351</v>
      </c>
      <c r="D505" s="193"/>
      <c r="E505" s="194">
        <v>244.11</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329</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72">
        <v>166</v>
      </c>
      <c r="B506" s="173" t="s">
        <v>2218</v>
      </c>
      <c r="C506" s="188" t="s">
        <v>2219</v>
      </c>
      <c r="D506" s="174" t="s">
        <v>445</v>
      </c>
      <c r="E506" s="175">
        <v>79</v>
      </c>
      <c r="F506" s="176"/>
      <c r="G506" s="177">
        <f>ROUND(E506*F506,2)</f>
        <v>0</v>
      </c>
      <c r="H506" s="176"/>
      <c r="I506" s="177">
        <f>ROUND(E506*H506,2)</f>
        <v>0</v>
      </c>
      <c r="J506" s="176"/>
      <c r="K506" s="177">
        <f>ROUND(E506*J506,2)</f>
        <v>0</v>
      </c>
      <c r="L506" s="177">
        <v>21</v>
      </c>
      <c r="M506" s="177">
        <f>G506*(1+L506/100)</f>
        <v>0</v>
      </c>
      <c r="N506" s="175">
        <v>0</v>
      </c>
      <c r="O506" s="175">
        <f>ROUND(E506*N506,2)</f>
        <v>0</v>
      </c>
      <c r="P506" s="175">
        <v>0</v>
      </c>
      <c r="Q506" s="175">
        <f>ROUND(E506*P506,2)</f>
        <v>0</v>
      </c>
      <c r="R506" s="177"/>
      <c r="S506" s="177" t="s">
        <v>297</v>
      </c>
      <c r="T506" s="178" t="s">
        <v>280</v>
      </c>
      <c r="U506" s="159">
        <v>0</v>
      </c>
      <c r="V506" s="159">
        <f>ROUND(E506*U506,2)</f>
        <v>0</v>
      </c>
      <c r="W506" s="159"/>
      <c r="X506" s="159" t="s">
        <v>298</v>
      </c>
      <c r="Y506" s="159" t="s">
        <v>281</v>
      </c>
      <c r="Z506" s="148"/>
      <c r="AA506" s="148"/>
      <c r="AB506" s="148"/>
      <c r="AC506" s="148"/>
      <c r="AD506" s="148"/>
      <c r="AE506" s="148"/>
      <c r="AF506" s="148"/>
      <c r="AG506" s="148" t="s">
        <v>951</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259" t="s">
        <v>2220</v>
      </c>
      <c r="D507" s="260"/>
      <c r="E507" s="260"/>
      <c r="F507" s="260"/>
      <c r="G507" s="260"/>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284</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2" x14ac:dyDescent="0.2">
      <c r="A508" s="155"/>
      <c r="B508" s="156"/>
      <c r="C508" s="198" t="s">
        <v>2293</v>
      </c>
      <c r="D508" s="193"/>
      <c r="E508" s="194"/>
      <c r="F508" s="159"/>
      <c r="G508" s="159"/>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329</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198" t="s">
        <v>1525</v>
      </c>
      <c r="D509" s="193"/>
      <c r="E509" s="194">
        <v>79</v>
      </c>
      <c r="F509" s="159"/>
      <c r="G509" s="159"/>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329</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ht="22.5" outlineLevel="1" x14ac:dyDescent="0.2">
      <c r="A510" s="172">
        <v>167</v>
      </c>
      <c r="B510" s="173" t="s">
        <v>2119</v>
      </c>
      <c r="C510" s="188" t="s">
        <v>2120</v>
      </c>
      <c r="D510" s="174" t="s">
        <v>1011</v>
      </c>
      <c r="E510" s="175">
        <v>8.0999999999999996E-4</v>
      </c>
      <c r="F510" s="176"/>
      <c r="G510" s="177">
        <f>ROUND(E510*F510,2)</f>
        <v>0</v>
      </c>
      <c r="H510" s="176"/>
      <c r="I510" s="177">
        <f>ROUND(E510*H510,2)</f>
        <v>0</v>
      </c>
      <c r="J510" s="176"/>
      <c r="K510" s="177">
        <f>ROUND(E510*J510,2)</f>
        <v>0</v>
      </c>
      <c r="L510" s="177">
        <v>21</v>
      </c>
      <c r="M510" s="177">
        <f>G510*(1+L510/100)</f>
        <v>0</v>
      </c>
      <c r="N510" s="175">
        <v>1E-3</v>
      </c>
      <c r="O510" s="175">
        <f>ROUND(E510*N510,2)</f>
        <v>0</v>
      </c>
      <c r="P510" s="175">
        <v>0</v>
      </c>
      <c r="Q510" s="175">
        <f>ROUND(E510*P510,2)</f>
        <v>0</v>
      </c>
      <c r="R510" s="177"/>
      <c r="S510" s="177" t="s">
        <v>297</v>
      </c>
      <c r="T510" s="178" t="s">
        <v>280</v>
      </c>
      <c r="U510" s="159">
        <v>0</v>
      </c>
      <c r="V510" s="159">
        <f>ROUND(E510*U510,2)</f>
        <v>0</v>
      </c>
      <c r="W510" s="159"/>
      <c r="X510" s="159" t="s">
        <v>499</v>
      </c>
      <c r="Y510" s="159" t="s">
        <v>281</v>
      </c>
      <c r="Z510" s="148"/>
      <c r="AA510" s="148"/>
      <c r="AB510" s="148"/>
      <c r="AC510" s="148"/>
      <c r="AD510" s="148"/>
      <c r="AE510" s="148"/>
      <c r="AF510" s="148"/>
      <c r="AG510" s="148" t="s">
        <v>1129</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5"/>
      <c r="B511" s="156"/>
      <c r="C511" s="259" t="s">
        <v>2121</v>
      </c>
      <c r="D511" s="260"/>
      <c r="E511" s="260"/>
      <c r="F511" s="260"/>
      <c r="G511" s="260"/>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284</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79" t="str">
        <f>C511</f>
        <v>Systémový insekticid určený k hubení škůdců (zavíječ zimostrázový, mšice, mery, vlnovníci…) Dávka: 1g přípravku/m2</v>
      </c>
      <c r="BB511" s="148"/>
      <c r="BC511" s="148"/>
      <c r="BD511" s="148"/>
      <c r="BE511" s="148"/>
      <c r="BF511" s="148"/>
      <c r="BG511" s="148"/>
      <c r="BH511" s="148"/>
    </row>
    <row r="512" spans="1:60" outlineLevel="2" x14ac:dyDescent="0.2">
      <c r="A512" s="155"/>
      <c r="B512" s="156"/>
      <c r="C512" s="198" t="s">
        <v>2352</v>
      </c>
      <c r="D512" s="193"/>
      <c r="E512" s="194"/>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329</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8" t="s">
        <v>2353</v>
      </c>
      <c r="D513" s="193"/>
      <c r="E513" s="194"/>
      <c r="F513" s="159"/>
      <c r="G513" s="15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329</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198" t="s">
        <v>2354</v>
      </c>
      <c r="D514" s="193"/>
      <c r="E514" s="194"/>
      <c r="F514" s="159"/>
      <c r="G514" s="15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329</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72">
        <v>168</v>
      </c>
      <c r="B515" s="173" t="s">
        <v>2125</v>
      </c>
      <c r="C515" s="188" t="s">
        <v>2126</v>
      </c>
      <c r="D515" s="174" t="s">
        <v>1011</v>
      </c>
      <c r="E515" s="175">
        <v>8.1369999999999998E-2</v>
      </c>
      <c r="F515" s="176"/>
      <c r="G515" s="177">
        <f>ROUND(E515*F515,2)</f>
        <v>0</v>
      </c>
      <c r="H515" s="176"/>
      <c r="I515" s="177">
        <f>ROUND(E515*H515,2)</f>
        <v>0</v>
      </c>
      <c r="J515" s="176"/>
      <c r="K515" s="177">
        <f>ROUND(E515*J515,2)</f>
        <v>0</v>
      </c>
      <c r="L515" s="177">
        <v>21</v>
      </c>
      <c r="M515" s="177">
        <f>G515*(1+L515/100)</f>
        <v>0</v>
      </c>
      <c r="N515" s="175">
        <v>1E-3</v>
      </c>
      <c r="O515" s="175">
        <f>ROUND(E515*N515,2)</f>
        <v>0</v>
      </c>
      <c r="P515" s="175">
        <v>0</v>
      </c>
      <c r="Q515" s="175">
        <f>ROUND(E515*P515,2)</f>
        <v>0</v>
      </c>
      <c r="R515" s="177"/>
      <c r="S515" s="177" t="s">
        <v>297</v>
      </c>
      <c r="T515" s="178" t="s">
        <v>280</v>
      </c>
      <c r="U515" s="159">
        <v>0</v>
      </c>
      <c r="V515" s="159">
        <f>ROUND(E515*U515,2)</f>
        <v>0</v>
      </c>
      <c r="W515" s="159"/>
      <c r="X515" s="159" t="s">
        <v>499</v>
      </c>
      <c r="Y515" s="159" t="s">
        <v>281</v>
      </c>
      <c r="Z515" s="148"/>
      <c r="AA515" s="148"/>
      <c r="AB515" s="148"/>
      <c r="AC515" s="148"/>
      <c r="AD515" s="148"/>
      <c r="AE515" s="148"/>
      <c r="AF515" s="148"/>
      <c r="AG515" s="148" t="s">
        <v>1129</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x14ac:dyDescent="0.2">
      <c r="A516" s="155"/>
      <c r="B516" s="156"/>
      <c r="C516" s="259" t="s">
        <v>2126</v>
      </c>
      <c r="D516" s="260"/>
      <c r="E516" s="260"/>
      <c r="F516" s="260"/>
      <c r="G516" s="260"/>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284</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261" t="s">
        <v>1949</v>
      </c>
      <c r="D517" s="262"/>
      <c r="E517" s="262"/>
      <c r="F517" s="262"/>
      <c r="G517" s="262"/>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284</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261" t="s">
        <v>2127</v>
      </c>
      <c r="D518" s="262"/>
      <c r="E518" s="262"/>
      <c r="F518" s="262"/>
      <c r="G518" s="262"/>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284</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198" t="s">
        <v>2352</v>
      </c>
      <c r="D519" s="193"/>
      <c r="E519" s="194"/>
      <c r="F519" s="159"/>
      <c r="G519" s="159"/>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329</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x14ac:dyDescent="0.2">
      <c r="A520" s="155"/>
      <c r="B520" s="156"/>
      <c r="C520" s="198" t="s">
        <v>2355</v>
      </c>
      <c r="D520" s="193"/>
      <c r="E520" s="194">
        <v>0.08</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329</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72">
        <v>169</v>
      </c>
      <c r="B521" s="173" t="s">
        <v>2151</v>
      </c>
      <c r="C521" s="188" t="s">
        <v>2152</v>
      </c>
      <c r="D521" s="174" t="s">
        <v>374</v>
      </c>
      <c r="E521" s="175">
        <v>158</v>
      </c>
      <c r="F521" s="176"/>
      <c r="G521" s="177">
        <f>ROUND(E521*F521,2)</f>
        <v>0</v>
      </c>
      <c r="H521" s="176"/>
      <c r="I521" s="177">
        <f>ROUND(E521*H521,2)</f>
        <v>0</v>
      </c>
      <c r="J521" s="176"/>
      <c r="K521" s="177">
        <f>ROUND(E521*J521,2)</f>
        <v>0</v>
      </c>
      <c r="L521" s="177">
        <v>21</v>
      </c>
      <c r="M521" s="177">
        <f>G521*(1+L521/100)</f>
        <v>0</v>
      </c>
      <c r="N521" s="175">
        <v>0</v>
      </c>
      <c r="O521" s="175">
        <f>ROUND(E521*N521,2)</f>
        <v>0</v>
      </c>
      <c r="P521" s="175">
        <v>0</v>
      </c>
      <c r="Q521" s="175">
        <f>ROUND(E521*P521,2)</f>
        <v>0</v>
      </c>
      <c r="R521" s="177"/>
      <c r="S521" s="177" t="s">
        <v>297</v>
      </c>
      <c r="T521" s="178" t="s">
        <v>280</v>
      </c>
      <c r="U521" s="159">
        <v>0</v>
      </c>
      <c r="V521" s="159">
        <f>ROUND(E521*U521,2)</f>
        <v>0</v>
      </c>
      <c r="W521" s="159"/>
      <c r="X521" s="159" t="s">
        <v>298</v>
      </c>
      <c r="Y521" s="159" t="s">
        <v>281</v>
      </c>
      <c r="Z521" s="148"/>
      <c r="AA521" s="148"/>
      <c r="AB521" s="148"/>
      <c r="AC521" s="148"/>
      <c r="AD521" s="148"/>
      <c r="AE521" s="148"/>
      <c r="AF521" s="148"/>
      <c r="AG521" s="148" t="s">
        <v>951</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2" x14ac:dyDescent="0.2">
      <c r="A522" s="155"/>
      <c r="B522" s="156"/>
      <c r="C522" s="259" t="s">
        <v>2153</v>
      </c>
      <c r="D522" s="260"/>
      <c r="E522" s="260"/>
      <c r="F522" s="260"/>
      <c r="G522" s="260"/>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284</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198" t="s">
        <v>2356</v>
      </c>
      <c r="D523" s="193"/>
      <c r="E523" s="194"/>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329</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198" t="s">
        <v>2357</v>
      </c>
      <c r="D524" s="193"/>
      <c r="E524" s="194">
        <v>158</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329</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72">
        <v>170</v>
      </c>
      <c r="B525" s="173" t="s">
        <v>2161</v>
      </c>
      <c r="C525" s="188" t="s">
        <v>2162</v>
      </c>
      <c r="D525" s="174" t="s">
        <v>332</v>
      </c>
      <c r="E525" s="175">
        <v>7.9</v>
      </c>
      <c r="F525" s="176"/>
      <c r="G525" s="177">
        <f>ROUND(E525*F525,2)</f>
        <v>0</v>
      </c>
      <c r="H525" s="176"/>
      <c r="I525" s="177">
        <f>ROUND(E525*H525,2)</f>
        <v>0</v>
      </c>
      <c r="J525" s="176"/>
      <c r="K525" s="177">
        <f>ROUND(E525*J525,2)</f>
        <v>0</v>
      </c>
      <c r="L525" s="177">
        <v>21</v>
      </c>
      <c r="M525" s="177">
        <f>G525*(1+L525/100)</f>
        <v>0</v>
      </c>
      <c r="N525" s="175">
        <v>0</v>
      </c>
      <c r="O525" s="175">
        <f>ROUND(E525*N525,2)</f>
        <v>0</v>
      </c>
      <c r="P525" s="175">
        <v>0</v>
      </c>
      <c r="Q525" s="175">
        <f>ROUND(E525*P525,2)</f>
        <v>0</v>
      </c>
      <c r="R525" s="177"/>
      <c r="S525" s="177" t="s">
        <v>297</v>
      </c>
      <c r="T525" s="178" t="s">
        <v>280</v>
      </c>
      <c r="U525" s="159">
        <v>0</v>
      </c>
      <c r="V525" s="159">
        <f>ROUND(E525*U525,2)</f>
        <v>0</v>
      </c>
      <c r="W525" s="159"/>
      <c r="X525" s="159" t="s">
        <v>298</v>
      </c>
      <c r="Y525" s="159" t="s">
        <v>281</v>
      </c>
      <c r="Z525" s="148"/>
      <c r="AA525" s="148"/>
      <c r="AB525" s="148"/>
      <c r="AC525" s="148"/>
      <c r="AD525" s="148"/>
      <c r="AE525" s="148"/>
      <c r="AF525" s="148"/>
      <c r="AG525" s="148" t="s">
        <v>951</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5"/>
      <c r="B526" s="156"/>
      <c r="C526" s="259" t="s">
        <v>2163</v>
      </c>
      <c r="D526" s="260"/>
      <c r="E526" s="260"/>
      <c r="F526" s="260"/>
      <c r="G526" s="260"/>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284</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198" t="s">
        <v>2358</v>
      </c>
      <c r="D527" s="193"/>
      <c r="E527" s="194"/>
      <c r="F527" s="159"/>
      <c r="G527" s="15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329</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198" t="s">
        <v>2359</v>
      </c>
      <c r="D528" s="193"/>
      <c r="E528" s="194">
        <v>7.9</v>
      </c>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329</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5" t="s">
        <v>274</v>
      </c>
      <c r="B529" s="166" t="s">
        <v>177</v>
      </c>
      <c r="C529" s="187" t="s">
        <v>178</v>
      </c>
      <c r="D529" s="167"/>
      <c r="E529" s="168"/>
      <c r="F529" s="169"/>
      <c r="G529" s="169">
        <f>SUMIF(AG530:AG597,"&lt;&gt;NOR",G530:G597)</f>
        <v>0</v>
      </c>
      <c r="H529" s="169"/>
      <c r="I529" s="169">
        <f>SUM(I530:I597)</f>
        <v>0</v>
      </c>
      <c r="J529" s="169"/>
      <c r="K529" s="169">
        <f>SUM(K530:K597)</f>
        <v>0</v>
      </c>
      <c r="L529" s="169"/>
      <c r="M529" s="169">
        <f>SUM(M530:M597)</f>
        <v>0</v>
      </c>
      <c r="N529" s="168"/>
      <c r="O529" s="168">
        <f>SUM(O530:O597)</f>
        <v>3.58</v>
      </c>
      <c r="P529" s="168"/>
      <c r="Q529" s="168">
        <f>SUM(Q530:Q597)</f>
        <v>0</v>
      </c>
      <c r="R529" s="169"/>
      <c r="S529" s="169"/>
      <c r="T529" s="170"/>
      <c r="U529" s="164"/>
      <c r="V529" s="164">
        <f>SUM(V530:V597)</f>
        <v>0</v>
      </c>
      <c r="W529" s="164"/>
      <c r="X529" s="164"/>
      <c r="Y529" s="164"/>
      <c r="AG529" t="s">
        <v>275</v>
      </c>
    </row>
    <row r="530" spans="1:60" ht="22.5" outlineLevel="1" x14ac:dyDescent="0.2">
      <c r="A530" s="172">
        <v>171</v>
      </c>
      <c r="B530" s="173" t="s">
        <v>2360</v>
      </c>
      <c r="C530" s="188" t="s">
        <v>2361</v>
      </c>
      <c r="D530" s="174" t="s">
        <v>374</v>
      </c>
      <c r="E530" s="175">
        <v>123.8</v>
      </c>
      <c r="F530" s="176"/>
      <c r="G530" s="177">
        <f>ROUND(E530*F530,2)</f>
        <v>0</v>
      </c>
      <c r="H530" s="176"/>
      <c r="I530" s="177">
        <f>ROUND(E530*H530,2)</f>
        <v>0</v>
      </c>
      <c r="J530" s="176"/>
      <c r="K530" s="177">
        <f>ROUND(E530*J530,2)</f>
        <v>0</v>
      </c>
      <c r="L530" s="177">
        <v>21</v>
      </c>
      <c r="M530" s="177">
        <f>G530*(1+L530/100)</f>
        <v>0</v>
      </c>
      <c r="N530" s="175">
        <v>0</v>
      </c>
      <c r="O530" s="175">
        <f>ROUND(E530*N530,2)</f>
        <v>0</v>
      </c>
      <c r="P530" s="175">
        <v>0</v>
      </c>
      <c r="Q530" s="175">
        <f>ROUND(E530*P530,2)</f>
        <v>0</v>
      </c>
      <c r="R530" s="177"/>
      <c r="S530" s="177" t="s">
        <v>297</v>
      </c>
      <c r="T530" s="178" t="s">
        <v>280</v>
      </c>
      <c r="U530" s="159">
        <v>0</v>
      </c>
      <c r="V530" s="159">
        <f>ROUND(E530*U530,2)</f>
        <v>0</v>
      </c>
      <c r="W530" s="159"/>
      <c r="X530" s="159" t="s">
        <v>298</v>
      </c>
      <c r="Y530" s="159" t="s">
        <v>281</v>
      </c>
      <c r="Z530" s="148"/>
      <c r="AA530" s="148"/>
      <c r="AB530" s="148"/>
      <c r="AC530" s="148"/>
      <c r="AD530" s="148"/>
      <c r="AE530" s="148"/>
      <c r="AF530" s="148"/>
      <c r="AG530" s="148" t="s">
        <v>951</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259" t="s">
        <v>2362</v>
      </c>
      <c r="D531" s="260"/>
      <c r="E531" s="260"/>
      <c r="F531" s="260"/>
      <c r="G531" s="260"/>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284</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79" t="str">
        <f>C531</f>
        <v>Rozprostření a urovnání ornice v rovině nebo ve svahu sklonu do 1:5 strojně při souvislé ploše přes 100 do 500 m2, tl. vrstvy do 200 mm</v>
      </c>
      <c r="BB531" s="148"/>
      <c r="BC531" s="148"/>
      <c r="BD531" s="148"/>
      <c r="BE531" s="148"/>
      <c r="BF531" s="148"/>
      <c r="BG531" s="148"/>
      <c r="BH531" s="148"/>
    </row>
    <row r="532" spans="1:60" outlineLevel="2" x14ac:dyDescent="0.2">
      <c r="A532" s="155"/>
      <c r="B532" s="156"/>
      <c r="C532" s="198" t="s">
        <v>2363</v>
      </c>
      <c r="D532" s="193"/>
      <c r="E532" s="194"/>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329</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8" t="s">
        <v>2364</v>
      </c>
      <c r="D533" s="193"/>
      <c r="E533" s="194">
        <v>123.8</v>
      </c>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329</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72">
        <v>172</v>
      </c>
      <c r="B534" s="173" t="s">
        <v>1995</v>
      </c>
      <c r="C534" s="188" t="s">
        <v>1996</v>
      </c>
      <c r="D534" s="174" t="s">
        <v>332</v>
      </c>
      <c r="E534" s="175">
        <v>12.7514</v>
      </c>
      <c r="F534" s="176"/>
      <c r="G534" s="177">
        <f>ROUND(E534*F534,2)</f>
        <v>0</v>
      </c>
      <c r="H534" s="176"/>
      <c r="I534" s="177">
        <f>ROUND(E534*H534,2)</f>
        <v>0</v>
      </c>
      <c r="J534" s="176"/>
      <c r="K534" s="177">
        <f>ROUND(E534*J534,2)</f>
        <v>0</v>
      </c>
      <c r="L534" s="177">
        <v>21</v>
      </c>
      <c r="M534" s="177">
        <f>G534*(1+L534/100)</f>
        <v>0</v>
      </c>
      <c r="N534" s="175">
        <v>0</v>
      </c>
      <c r="O534" s="175">
        <f>ROUND(E534*N534,2)</f>
        <v>0</v>
      </c>
      <c r="P534" s="175">
        <v>0</v>
      </c>
      <c r="Q534" s="175">
        <f>ROUND(E534*P534,2)</f>
        <v>0</v>
      </c>
      <c r="R534" s="177"/>
      <c r="S534" s="177" t="s">
        <v>297</v>
      </c>
      <c r="T534" s="178" t="s">
        <v>280</v>
      </c>
      <c r="U534" s="159">
        <v>0</v>
      </c>
      <c r="V534" s="159">
        <f>ROUND(E534*U534,2)</f>
        <v>0</v>
      </c>
      <c r="W534" s="159"/>
      <c r="X534" s="159" t="s">
        <v>499</v>
      </c>
      <c r="Y534" s="159" t="s">
        <v>281</v>
      </c>
      <c r="Z534" s="148"/>
      <c r="AA534" s="148"/>
      <c r="AB534" s="148"/>
      <c r="AC534" s="148"/>
      <c r="AD534" s="148"/>
      <c r="AE534" s="148"/>
      <c r="AF534" s="148"/>
      <c r="AG534" s="148" t="s">
        <v>1129</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2" x14ac:dyDescent="0.2">
      <c r="A535" s="155"/>
      <c r="B535" s="156"/>
      <c r="C535" s="259" t="s">
        <v>1996</v>
      </c>
      <c r="D535" s="260"/>
      <c r="E535" s="260"/>
      <c r="F535" s="260"/>
      <c r="G535" s="260"/>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284</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2" x14ac:dyDescent="0.2">
      <c r="A536" s="155"/>
      <c r="B536" s="156"/>
      <c r="C536" s="198" t="s">
        <v>2365</v>
      </c>
      <c r="D536" s="193"/>
      <c r="E536" s="194"/>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329</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8" t="s">
        <v>2366</v>
      </c>
      <c r="D537" s="193"/>
      <c r="E537" s="194">
        <v>12.75</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329</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72">
        <v>173</v>
      </c>
      <c r="B538" s="173" t="s">
        <v>2367</v>
      </c>
      <c r="C538" s="188" t="s">
        <v>2004</v>
      </c>
      <c r="D538" s="174" t="s">
        <v>374</v>
      </c>
      <c r="E538" s="175">
        <v>123.8</v>
      </c>
      <c r="F538" s="176"/>
      <c r="G538" s="177">
        <f>ROUND(E538*F538,2)</f>
        <v>0</v>
      </c>
      <c r="H538" s="176"/>
      <c r="I538" s="177">
        <f>ROUND(E538*H538,2)</f>
        <v>0</v>
      </c>
      <c r="J538" s="176"/>
      <c r="K538" s="177">
        <f>ROUND(E538*J538,2)</f>
        <v>0</v>
      </c>
      <c r="L538" s="177">
        <v>21</v>
      </c>
      <c r="M538" s="177">
        <f>G538*(1+L538/100)</f>
        <v>0</v>
      </c>
      <c r="N538" s="175">
        <v>0</v>
      </c>
      <c r="O538" s="175">
        <f>ROUND(E538*N538,2)</f>
        <v>0</v>
      </c>
      <c r="P538" s="175">
        <v>0</v>
      </c>
      <c r="Q538" s="175">
        <f>ROUND(E538*P538,2)</f>
        <v>0</v>
      </c>
      <c r="R538" s="177"/>
      <c r="S538" s="177" t="s">
        <v>297</v>
      </c>
      <c r="T538" s="178" t="s">
        <v>280</v>
      </c>
      <c r="U538" s="159">
        <v>0</v>
      </c>
      <c r="V538" s="159">
        <f>ROUND(E538*U538,2)</f>
        <v>0</v>
      </c>
      <c r="W538" s="159"/>
      <c r="X538" s="159" t="s">
        <v>298</v>
      </c>
      <c r="Y538" s="159" t="s">
        <v>281</v>
      </c>
      <c r="Z538" s="148"/>
      <c r="AA538" s="148"/>
      <c r="AB538" s="148"/>
      <c r="AC538" s="148"/>
      <c r="AD538" s="148"/>
      <c r="AE538" s="148"/>
      <c r="AF538" s="148"/>
      <c r="AG538" s="148" t="s">
        <v>951</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259" t="s">
        <v>2005</v>
      </c>
      <c r="D539" s="260"/>
      <c r="E539" s="260"/>
      <c r="F539" s="260"/>
      <c r="G539" s="260"/>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284</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261" t="s">
        <v>1949</v>
      </c>
      <c r="D540" s="262"/>
      <c r="E540" s="262"/>
      <c r="F540" s="262"/>
      <c r="G540" s="262"/>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284</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261" t="s">
        <v>2006</v>
      </c>
      <c r="D541" s="262"/>
      <c r="E541" s="262"/>
      <c r="F541" s="262"/>
      <c r="G541" s="262"/>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284</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2" x14ac:dyDescent="0.2">
      <c r="A542" s="155"/>
      <c r="B542" s="156"/>
      <c r="C542" s="198" t="s">
        <v>2363</v>
      </c>
      <c r="D542" s="193"/>
      <c r="E542" s="194"/>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329</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8" t="s">
        <v>2364</v>
      </c>
      <c r="D543" s="193"/>
      <c r="E543" s="194">
        <v>123.8</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329</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72">
        <v>174</v>
      </c>
      <c r="B544" s="173" t="s">
        <v>1973</v>
      </c>
      <c r="C544" s="188" t="s">
        <v>1974</v>
      </c>
      <c r="D544" s="174" t="s">
        <v>374</v>
      </c>
      <c r="E544" s="175">
        <v>123.8</v>
      </c>
      <c r="F544" s="176"/>
      <c r="G544" s="177">
        <f>ROUND(E544*F544,2)</f>
        <v>0</v>
      </c>
      <c r="H544" s="176"/>
      <c r="I544" s="177">
        <f>ROUND(E544*H544,2)</f>
        <v>0</v>
      </c>
      <c r="J544" s="176"/>
      <c r="K544" s="177">
        <f>ROUND(E544*J544,2)</f>
        <v>0</v>
      </c>
      <c r="L544" s="177">
        <v>21</v>
      </c>
      <c r="M544" s="177">
        <f>G544*(1+L544/100)</f>
        <v>0</v>
      </c>
      <c r="N544" s="175">
        <v>0</v>
      </c>
      <c r="O544" s="175">
        <f>ROUND(E544*N544,2)</f>
        <v>0</v>
      </c>
      <c r="P544" s="175">
        <v>0</v>
      </c>
      <c r="Q544" s="175">
        <f>ROUND(E544*P544,2)</f>
        <v>0</v>
      </c>
      <c r="R544" s="177"/>
      <c r="S544" s="177" t="s">
        <v>297</v>
      </c>
      <c r="T544" s="178" t="s">
        <v>280</v>
      </c>
      <c r="U544" s="159">
        <v>0</v>
      </c>
      <c r="V544" s="159">
        <f>ROUND(E544*U544,2)</f>
        <v>0</v>
      </c>
      <c r="W544" s="159"/>
      <c r="X544" s="159" t="s">
        <v>298</v>
      </c>
      <c r="Y544" s="159" t="s">
        <v>281</v>
      </c>
      <c r="Z544" s="148"/>
      <c r="AA544" s="148"/>
      <c r="AB544" s="148"/>
      <c r="AC544" s="148"/>
      <c r="AD544" s="148"/>
      <c r="AE544" s="148"/>
      <c r="AF544" s="148"/>
      <c r="AG544" s="148" t="s">
        <v>951</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5"/>
      <c r="B545" s="156"/>
      <c r="C545" s="259" t="s">
        <v>1975</v>
      </c>
      <c r="D545" s="260"/>
      <c r="E545" s="260"/>
      <c r="F545" s="260"/>
      <c r="G545" s="260"/>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284</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2" x14ac:dyDescent="0.2">
      <c r="A546" s="155"/>
      <c r="B546" s="156"/>
      <c r="C546" s="198" t="s">
        <v>2363</v>
      </c>
      <c r="D546" s="193"/>
      <c r="E546" s="194"/>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329</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8" t="s">
        <v>2364</v>
      </c>
      <c r="D547" s="193"/>
      <c r="E547" s="194">
        <v>123.8</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329</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ht="22.5" outlineLevel="1" x14ac:dyDescent="0.2">
      <c r="A548" s="172">
        <v>175</v>
      </c>
      <c r="B548" s="173" t="s">
        <v>2007</v>
      </c>
      <c r="C548" s="188" t="s">
        <v>2008</v>
      </c>
      <c r="D548" s="174" t="s">
        <v>374</v>
      </c>
      <c r="E548" s="175">
        <v>123.8</v>
      </c>
      <c r="F548" s="176"/>
      <c r="G548" s="177">
        <f>ROUND(E548*F548,2)</f>
        <v>0</v>
      </c>
      <c r="H548" s="176"/>
      <c r="I548" s="177">
        <f>ROUND(E548*H548,2)</f>
        <v>0</v>
      </c>
      <c r="J548" s="176"/>
      <c r="K548" s="177">
        <f>ROUND(E548*J548,2)</f>
        <v>0</v>
      </c>
      <c r="L548" s="177">
        <v>21</v>
      </c>
      <c r="M548" s="177">
        <f>G548*(1+L548/100)</f>
        <v>0</v>
      </c>
      <c r="N548" s="175">
        <v>0</v>
      </c>
      <c r="O548" s="175">
        <f>ROUND(E548*N548,2)</f>
        <v>0</v>
      </c>
      <c r="P548" s="175">
        <v>0</v>
      </c>
      <c r="Q548" s="175">
        <f>ROUND(E548*P548,2)</f>
        <v>0</v>
      </c>
      <c r="R548" s="177"/>
      <c r="S548" s="177" t="s">
        <v>297</v>
      </c>
      <c r="T548" s="178" t="s">
        <v>280</v>
      </c>
      <c r="U548" s="159">
        <v>0</v>
      </c>
      <c r="V548" s="159">
        <f>ROUND(E548*U548,2)</f>
        <v>0</v>
      </c>
      <c r="W548" s="159"/>
      <c r="X548" s="159" t="s">
        <v>298</v>
      </c>
      <c r="Y548" s="159" t="s">
        <v>281</v>
      </c>
      <c r="Z548" s="148"/>
      <c r="AA548" s="148"/>
      <c r="AB548" s="148"/>
      <c r="AC548" s="148"/>
      <c r="AD548" s="148"/>
      <c r="AE548" s="148"/>
      <c r="AF548" s="148"/>
      <c r="AG548" s="148" t="s">
        <v>951</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ht="22.5" outlineLevel="2" x14ac:dyDescent="0.2">
      <c r="A549" s="155"/>
      <c r="B549" s="156"/>
      <c r="C549" s="259" t="s">
        <v>2009</v>
      </c>
      <c r="D549" s="260"/>
      <c r="E549" s="260"/>
      <c r="F549" s="260"/>
      <c r="G549" s="260"/>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284</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79" t="str">
        <f>C549</f>
        <v>Chemické odplevelení půdy před založením kultury, trávníku nebo zpevněných ploch  o výměře jednotlivě přes 20 m2 v rovině nebo na svahu do 1:5 postřikem na široko</v>
      </c>
      <c r="BB549" s="148"/>
      <c r="BC549" s="148"/>
      <c r="BD549" s="148"/>
      <c r="BE549" s="148"/>
      <c r="BF549" s="148"/>
      <c r="BG549" s="148"/>
      <c r="BH549" s="148"/>
    </row>
    <row r="550" spans="1:60" outlineLevel="2" x14ac:dyDescent="0.2">
      <c r="A550" s="155"/>
      <c r="B550" s="156"/>
      <c r="C550" s="198" t="s">
        <v>2368</v>
      </c>
      <c r="D550" s="193"/>
      <c r="E550" s="194"/>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329</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8" t="s">
        <v>2364</v>
      </c>
      <c r="D551" s="193"/>
      <c r="E551" s="194">
        <v>123.8</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329</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72">
        <v>176</v>
      </c>
      <c r="B552" s="173" t="s">
        <v>2369</v>
      </c>
      <c r="C552" s="188" t="s">
        <v>2370</v>
      </c>
      <c r="D552" s="174" t="s">
        <v>2371</v>
      </c>
      <c r="E552" s="175">
        <v>0.38253999999999999</v>
      </c>
      <c r="F552" s="176"/>
      <c r="G552" s="177">
        <f>ROUND(E552*F552,2)</f>
        <v>0</v>
      </c>
      <c r="H552" s="176"/>
      <c r="I552" s="177">
        <f>ROUND(E552*H552,2)</f>
        <v>0</v>
      </c>
      <c r="J552" s="176"/>
      <c r="K552" s="177">
        <f>ROUND(E552*J552,2)</f>
        <v>0</v>
      </c>
      <c r="L552" s="177">
        <v>21</v>
      </c>
      <c r="M552" s="177">
        <f>G552*(1+L552/100)</f>
        <v>0</v>
      </c>
      <c r="N552" s="175">
        <v>1E-3</v>
      </c>
      <c r="O552" s="175">
        <f>ROUND(E552*N552,2)</f>
        <v>0</v>
      </c>
      <c r="P552" s="175">
        <v>0</v>
      </c>
      <c r="Q552" s="175">
        <f>ROUND(E552*P552,2)</f>
        <v>0</v>
      </c>
      <c r="R552" s="177"/>
      <c r="S552" s="177" t="s">
        <v>297</v>
      </c>
      <c r="T552" s="178" t="s">
        <v>280</v>
      </c>
      <c r="U552" s="159">
        <v>0</v>
      </c>
      <c r="V552" s="159">
        <f>ROUND(E552*U552,2)</f>
        <v>0</v>
      </c>
      <c r="W552" s="159"/>
      <c r="X552" s="159" t="s">
        <v>499</v>
      </c>
      <c r="Y552" s="159" t="s">
        <v>281</v>
      </c>
      <c r="Z552" s="148"/>
      <c r="AA552" s="148"/>
      <c r="AB552" s="148"/>
      <c r="AC552" s="148"/>
      <c r="AD552" s="148"/>
      <c r="AE552" s="148"/>
      <c r="AF552" s="148"/>
      <c r="AG552" s="148" t="s">
        <v>1129</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2" x14ac:dyDescent="0.2">
      <c r="A553" s="155"/>
      <c r="B553" s="156"/>
      <c r="C553" s="259" t="s">
        <v>2370</v>
      </c>
      <c r="D553" s="260"/>
      <c r="E553" s="260"/>
      <c r="F553" s="260"/>
      <c r="G553" s="260"/>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284</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198" t="s">
        <v>2372</v>
      </c>
      <c r="D554" s="193"/>
      <c r="E554" s="194"/>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329</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8" t="s">
        <v>2373</v>
      </c>
      <c r="D555" s="193"/>
      <c r="E555" s="194">
        <v>0.38</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329</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72">
        <v>177</v>
      </c>
      <c r="B556" s="173" t="s">
        <v>2374</v>
      </c>
      <c r="C556" s="188" t="s">
        <v>2375</v>
      </c>
      <c r="D556" s="174" t="s">
        <v>324</v>
      </c>
      <c r="E556" s="175">
        <v>135.80000000000001</v>
      </c>
      <c r="F556" s="176"/>
      <c r="G556" s="177">
        <f>ROUND(E556*F556,2)</f>
        <v>0</v>
      </c>
      <c r="H556" s="176"/>
      <c r="I556" s="177">
        <f>ROUND(E556*H556,2)</f>
        <v>0</v>
      </c>
      <c r="J556" s="176"/>
      <c r="K556" s="177">
        <f>ROUND(E556*J556,2)</f>
        <v>0</v>
      </c>
      <c r="L556" s="177">
        <v>21</v>
      </c>
      <c r="M556" s="177">
        <f>G556*(1+L556/100)</f>
        <v>0</v>
      </c>
      <c r="N556" s="175">
        <v>0</v>
      </c>
      <c r="O556" s="175">
        <f>ROUND(E556*N556,2)</f>
        <v>0</v>
      </c>
      <c r="P556" s="175">
        <v>0</v>
      </c>
      <c r="Q556" s="175">
        <f>ROUND(E556*P556,2)</f>
        <v>0</v>
      </c>
      <c r="R556" s="177"/>
      <c r="S556" s="177" t="s">
        <v>297</v>
      </c>
      <c r="T556" s="178" t="s">
        <v>280</v>
      </c>
      <c r="U556" s="159">
        <v>0</v>
      </c>
      <c r="V556" s="159">
        <f>ROUND(E556*U556,2)</f>
        <v>0</v>
      </c>
      <c r="W556" s="159"/>
      <c r="X556" s="159" t="s">
        <v>298</v>
      </c>
      <c r="Y556" s="159" t="s">
        <v>281</v>
      </c>
      <c r="Z556" s="148"/>
      <c r="AA556" s="148"/>
      <c r="AB556" s="148"/>
      <c r="AC556" s="148"/>
      <c r="AD556" s="148"/>
      <c r="AE556" s="148"/>
      <c r="AF556" s="148"/>
      <c r="AG556" s="148" t="s">
        <v>951</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2" x14ac:dyDescent="0.2">
      <c r="A557" s="155"/>
      <c r="B557" s="156"/>
      <c r="C557" s="259" t="s">
        <v>2376</v>
      </c>
      <c r="D557" s="260"/>
      <c r="E557" s="260"/>
      <c r="F557" s="260"/>
      <c r="G557" s="260"/>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284</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79" t="str">
        <f>C557</f>
        <v>Hloubení rýh pro vysazování rostlin v zemině tř.1 až 4 bez výměny půdy  v rovině nebo na svahu do 1:5, šířky do 200 mm, hl. do 200 mm</v>
      </c>
      <c r="BB557" s="148"/>
      <c r="BC557" s="148"/>
      <c r="BD557" s="148"/>
      <c r="BE557" s="148"/>
      <c r="BF557" s="148"/>
      <c r="BG557" s="148"/>
      <c r="BH557" s="148"/>
    </row>
    <row r="558" spans="1:60" outlineLevel="2" x14ac:dyDescent="0.2">
      <c r="A558" s="155"/>
      <c r="B558" s="156"/>
      <c r="C558" s="198" t="s">
        <v>2377</v>
      </c>
      <c r="D558" s="193"/>
      <c r="E558" s="194"/>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329</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8" t="s">
        <v>2378</v>
      </c>
      <c r="D559" s="193"/>
      <c r="E559" s="194">
        <v>135.80000000000001</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329</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72">
        <v>178</v>
      </c>
      <c r="B560" s="173" t="s">
        <v>2379</v>
      </c>
      <c r="C560" s="188" t="s">
        <v>2380</v>
      </c>
      <c r="D560" s="174" t="s">
        <v>445</v>
      </c>
      <c r="E560" s="175">
        <v>2965</v>
      </c>
      <c r="F560" s="176"/>
      <c r="G560" s="177">
        <f>ROUND(E560*F560,2)</f>
        <v>0</v>
      </c>
      <c r="H560" s="176"/>
      <c r="I560" s="177">
        <f>ROUND(E560*H560,2)</f>
        <v>0</v>
      </c>
      <c r="J560" s="176"/>
      <c r="K560" s="177">
        <f>ROUND(E560*J560,2)</f>
        <v>0</v>
      </c>
      <c r="L560" s="177">
        <v>21</v>
      </c>
      <c r="M560" s="177">
        <f>G560*(1+L560/100)</f>
        <v>0</v>
      </c>
      <c r="N560" s="175">
        <v>0</v>
      </c>
      <c r="O560" s="175">
        <f>ROUND(E560*N560,2)</f>
        <v>0</v>
      </c>
      <c r="P560" s="175">
        <v>0</v>
      </c>
      <c r="Q560" s="175">
        <f>ROUND(E560*P560,2)</f>
        <v>0</v>
      </c>
      <c r="R560" s="177"/>
      <c r="S560" s="177" t="s">
        <v>297</v>
      </c>
      <c r="T560" s="178" t="s">
        <v>280</v>
      </c>
      <c r="U560" s="159">
        <v>0</v>
      </c>
      <c r="V560" s="159">
        <f>ROUND(E560*U560,2)</f>
        <v>0</v>
      </c>
      <c r="W560" s="159"/>
      <c r="X560" s="159" t="s">
        <v>298</v>
      </c>
      <c r="Y560" s="159" t="s">
        <v>281</v>
      </c>
      <c r="Z560" s="148"/>
      <c r="AA560" s="148"/>
      <c r="AB560" s="148"/>
      <c r="AC560" s="148"/>
      <c r="AD560" s="148"/>
      <c r="AE560" s="148"/>
      <c r="AF560" s="148"/>
      <c r="AG560" s="148" t="s">
        <v>951</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2" x14ac:dyDescent="0.2">
      <c r="A561" s="155"/>
      <c r="B561" s="156"/>
      <c r="C561" s="259" t="s">
        <v>2381</v>
      </c>
      <c r="D561" s="260"/>
      <c r="E561" s="260"/>
      <c r="F561" s="260"/>
      <c r="G561" s="260"/>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284</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2" x14ac:dyDescent="0.2">
      <c r="A562" s="155"/>
      <c r="B562" s="156"/>
      <c r="C562" s="198" t="s">
        <v>2382</v>
      </c>
      <c r="D562" s="193"/>
      <c r="E562" s="194"/>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329</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8" t="s">
        <v>2383</v>
      </c>
      <c r="D563" s="193"/>
      <c r="E563" s="194">
        <v>2965</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329</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72">
        <v>179</v>
      </c>
      <c r="B564" s="173" t="s">
        <v>2384</v>
      </c>
      <c r="C564" s="188" t="s">
        <v>2385</v>
      </c>
      <c r="D564" s="174" t="s">
        <v>482</v>
      </c>
      <c r="E564" s="175">
        <v>679</v>
      </c>
      <c r="F564" s="176"/>
      <c r="G564" s="177">
        <f>ROUND(E564*F564,2)</f>
        <v>0</v>
      </c>
      <c r="H564" s="176"/>
      <c r="I564" s="177">
        <f>ROUND(E564*H564,2)</f>
        <v>0</v>
      </c>
      <c r="J564" s="176"/>
      <c r="K564" s="177">
        <f>ROUND(E564*J564,2)</f>
        <v>0</v>
      </c>
      <c r="L564" s="177">
        <v>21</v>
      </c>
      <c r="M564" s="177">
        <f>G564*(1+L564/100)</f>
        <v>0</v>
      </c>
      <c r="N564" s="175">
        <v>1.5E-3</v>
      </c>
      <c r="O564" s="175">
        <f>ROUND(E564*N564,2)</f>
        <v>1.02</v>
      </c>
      <c r="P564" s="175">
        <v>0</v>
      </c>
      <c r="Q564" s="175">
        <f>ROUND(E564*P564,2)</f>
        <v>0</v>
      </c>
      <c r="R564" s="177"/>
      <c r="S564" s="177" t="s">
        <v>297</v>
      </c>
      <c r="T564" s="178" t="s">
        <v>280</v>
      </c>
      <c r="U564" s="159">
        <v>0</v>
      </c>
      <c r="V564" s="159">
        <f>ROUND(E564*U564,2)</f>
        <v>0</v>
      </c>
      <c r="W564" s="159"/>
      <c r="X564" s="159" t="s">
        <v>499</v>
      </c>
      <c r="Y564" s="159" t="s">
        <v>281</v>
      </c>
      <c r="Z564" s="148"/>
      <c r="AA564" s="148"/>
      <c r="AB564" s="148"/>
      <c r="AC564" s="148"/>
      <c r="AD564" s="148"/>
      <c r="AE564" s="148"/>
      <c r="AF564" s="148"/>
      <c r="AG564" s="148" t="s">
        <v>1129</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2" x14ac:dyDescent="0.2">
      <c r="A565" s="155"/>
      <c r="B565" s="156"/>
      <c r="C565" s="259" t="s">
        <v>2385</v>
      </c>
      <c r="D565" s="260"/>
      <c r="E565" s="260"/>
      <c r="F565" s="260"/>
      <c r="G565" s="260"/>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284</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72">
        <v>180</v>
      </c>
      <c r="B566" s="173" t="s">
        <v>2209</v>
      </c>
      <c r="C566" s="188" t="s">
        <v>2210</v>
      </c>
      <c r="D566" s="174" t="s">
        <v>458</v>
      </c>
      <c r="E566" s="175">
        <v>5.9299999999999999E-2</v>
      </c>
      <c r="F566" s="176"/>
      <c r="G566" s="177">
        <f>ROUND(E566*F566,2)</f>
        <v>0</v>
      </c>
      <c r="H566" s="176"/>
      <c r="I566" s="177">
        <f>ROUND(E566*H566,2)</f>
        <v>0</v>
      </c>
      <c r="J566" s="176"/>
      <c r="K566" s="177">
        <f>ROUND(E566*J566,2)</f>
        <v>0</v>
      </c>
      <c r="L566" s="177">
        <v>21</v>
      </c>
      <c r="M566" s="177">
        <f>G566*(1+L566/100)</f>
        <v>0</v>
      </c>
      <c r="N566" s="175">
        <v>0</v>
      </c>
      <c r="O566" s="175">
        <f>ROUND(E566*N566,2)</f>
        <v>0</v>
      </c>
      <c r="P566" s="175">
        <v>0</v>
      </c>
      <c r="Q566" s="175">
        <f>ROUND(E566*P566,2)</f>
        <v>0</v>
      </c>
      <c r="R566" s="177"/>
      <c r="S566" s="177" t="s">
        <v>297</v>
      </c>
      <c r="T566" s="178" t="s">
        <v>280</v>
      </c>
      <c r="U566" s="159">
        <v>0</v>
      </c>
      <c r="V566" s="159">
        <f>ROUND(E566*U566,2)</f>
        <v>0</v>
      </c>
      <c r="W566" s="159"/>
      <c r="X566" s="159" t="s">
        <v>298</v>
      </c>
      <c r="Y566" s="159" t="s">
        <v>281</v>
      </c>
      <c r="Z566" s="148"/>
      <c r="AA566" s="148"/>
      <c r="AB566" s="148"/>
      <c r="AC566" s="148"/>
      <c r="AD566" s="148"/>
      <c r="AE566" s="148"/>
      <c r="AF566" s="148"/>
      <c r="AG566" s="148" t="s">
        <v>951</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259" t="s">
        <v>2211</v>
      </c>
      <c r="D567" s="260"/>
      <c r="E567" s="260"/>
      <c r="F567" s="260"/>
      <c r="G567" s="260"/>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284</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79" t="str">
        <f>C567</f>
        <v>Hnojení půdy nebo trávníku v rovině nebo na svahu do 1:5 umělým hnojivem s rozdělením k jednotlivým rostlinám</v>
      </c>
      <c r="BB567" s="148"/>
      <c r="BC567" s="148"/>
      <c r="BD567" s="148"/>
      <c r="BE567" s="148"/>
      <c r="BF567" s="148"/>
      <c r="BG567" s="148"/>
      <c r="BH567" s="148"/>
    </row>
    <row r="568" spans="1:60" outlineLevel="2" x14ac:dyDescent="0.2">
      <c r="A568" s="155"/>
      <c r="B568" s="156"/>
      <c r="C568" s="198" t="s">
        <v>2386</v>
      </c>
      <c r="D568" s="193"/>
      <c r="E568" s="194"/>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329</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8" t="s">
        <v>2387</v>
      </c>
      <c r="D569" s="193"/>
      <c r="E569" s="194">
        <v>0.06</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329</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72">
        <v>181</v>
      </c>
      <c r="B570" s="173" t="s">
        <v>2214</v>
      </c>
      <c r="C570" s="188" t="s">
        <v>2215</v>
      </c>
      <c r="D570" s="174" t="s">
        <v>445</v>
      </c>
      <c r="E570" s="175">
        <v>6107.9</v>
      </c>
      <c r="F570" s="176"/>
      <c r="G570" s="177">
        <f>ROUND(E570*F570,2)</f>
        <v>0</v>
      </c>
      <c r="H570" s="176"/>
      <c r="I570" s="177">
        <f>ROUND(E570*H570,2)</f>
        <v>0</v>
      </c>
      <c r="J570" s="176"/>
      <c r="K570" s="177">
        <f>ROUND(E570*J570,2)</f>
        <v>0</v>
      </c>
      <c r="L570" s="177">
        <v>21</v>
      </c>
      <c r="M570" s="177">
        <f>G570*(1+L570/100)</f>
        <v>0</v>
      </c>
      <c r="N570" s="175">
        <v>1.0000000000000001E-5</v>
      </c>
      <c r="O570" s="175">
        <f>ROUND(E570*N570,2)</f>
        <v>0.06</v>
      </c>
      <c r="P570" s="175">
        <v>0</v>
      </c>
      <c r="Q570" s="175">
        <f>ROUND(E570*P570,2)</f>
        <v>0</v>
      </c>
      <c r="R570" s="177"/>
      <c r="S570" s="177" t="s">
        <v>297</v>
      </c>
      <c r="T570" s="178" t="s">
        <v>280</v>
      </c>
      <c r="U570" s="159">
        <v>0</v>
      </c>
      <c r="V570" s="159">
        <f>ROUND(E570*U570,2)</f>
        <v>0</v>
      </c>
      <c r="W570" s="159"/>
      <c r="X570" s="159" t="s">
        <v>499</v>
      </c>
      <c r="Y570" s="159" t="s">
        <v>281</v>
      </c>
      <c r="Z570" s="148"/>
      <c r="AA570" s="148"/>
      <c r="AB570" s="148"/>
      <c r="AC570" s="148"/>
      <c r="AD570" s="148"/>
      <c r="AE570" s="148"/>
      <c r="AF570" s="148"/>
      <c r="AG570" s="148" t="s">
        <v>1129</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2" x14ac:dyDescent="0.2">
      <c r="A571" s="155"/>
      <c r="B571" s="156"/>
      <c r="C571" s="259" t="s">
        <v>2215</v>
      </c>
      <c r="D571" s="260"/>
      <c r="E571" s="260"/>
      <c r="F571" s="260"/>
      <c r="G571" s="260"/>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284</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5"/>
      <c r="B572" s="156"/>
      <c r="C572" s="198" t="s">
        <v>2388</v>
      </c>
      <c r="D572" s="193"/>
      <c r="E572" s="194"/>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329</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8" t="s">
        <v>2389</v>
      </c>
      <c r="D573" s="193"/>
      <c r="E573" s="194">
        <v>6107.9</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329</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72">
        <v>182</v>
      </c>
      <c r="B574" s="173" t="s">
        <v>2390</v>
      </c>
      <c r="C574" s="188" t="s">
        <v>2391</v>
      </c>
      <c r="D574" s="174" t="s">
        <v>374</v>
      </c>
      <c r="E574" s="175">
        <v>123.8</v>
      </c>
      <c r="F574" s="176"/>
      <c r="G574" s="177">
        <f>ROUND(E574*F574,2)</f>
        <v>0</v>
      </c>
      <c r="H574" s="176"/>
      <c r="I574" s="177">
        <f>ROUND(E574*H574,2)</f>
        <v>0</v>
      </c>
      <c r="J574" s="176"/>
      <c r="K574" s="177">
        <f>ROUND(E574*J574,2)</f>
        <v>0</v>
      </c>
      <c r="L574" s="177">
        <v>21</v>
      </c>
      <c r="M574" s="177">
        <f>G574*(1+L574/100)</f>
        <v>0</v>
      </c>
      <c r="N574" s="175">
        <v>0</v>
      </c>
      <c r="O574" s="175">
        <f>ROUND(E574*N574,2)</f>
        <v>0</v>
      </c>
      <c r="P574" s="175">
        <v>0</v>
      </c>
      <c r="Q574" s="175">
        <f>ROUND(E574*P574,2)</f>
        <v>0</v>
      </c>
      <c r="R574" s="177"/>
      <c r="S574" s="177" t="s">
        <v>297</v>
      </c>
      <c r="T574" s="178" t="s">
        <v>280</v>
      </c>
      <c r="U574" s="159">
        <v>0</v>
      </c>
      <c r="V574" s="159">
        <f>ROUND(E574*U574,2)</f>
        <v>0</v>
      </c>
      <c r="W574" s="159"/>
      <c r="X574" s="159" t="s">
        <v>298</v>
      </c>
      <c r="Y574" s="159" t="s">
        <v>281</v>
      </c>
      <c r="Z574" s="148"/>
      <c r="AA574" s="148"/>
      <c r="AB574" s="148"/>
      <c r="AC574" s="148"/>
      <c r="AD574" s="148"/>
      <c r="AE574" s="148"/>
      <c r="AF574" s="148"/>
      <c r="AG574" s="148" t="s">
        <v>951</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2" x14ac:dyDescent="0.2">
      <c r="A575" s="155"/>
      <c r="B575" s="156"/>
      <c r="C575" s="259" t="s">
        <v>2392</v>
      </c>
      <c r="D575" s="260"/>
      <c r="E575" s="260"/>
      <c r="F575" s="260"/>
      <c r="G575" s="260"/>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284</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2" x14ac:dyDescent="0.2">
      <c r="A576" s="155"/>
      <c r="B576" s="156"/>
      <c r="C576" s="198" t="s">
        <v>2363</v>
      </c>
      <c r="D576" s="193"/>
      <c r="E576" s="194"/>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329</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8" t="s">
        <v>2364</v>
      </c>
      <c r="D577" s="193"/>
      <c r="E577" s="194">
        <v>123.8</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329</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72">
        <v>183</v>
      </c>
      <c r="B578" s="173" t="s">
        <v>2393</v>
      </c>
      <c r="C578" s="188" t="s">
        <v>2394</v>
      </c>
      <c r="D578" s="174" t="s">
        <v>332</v>
      </c>
      <c r="E578" s="175">
        <v>12.5038</v>
      </c>
      <c r="F578" s="176"/>
      <c r="G578" s="177">
        <f>ROUND(E578*F578,2)</f>
        <v>0</v>
      </c>
      <c r="H578" s="176"/>
      <c r="I578" s="177">
        <f>ROUND(E578*H578,2)</f>
        <v>0</v>
      </c>
      <c r="J578" s="176"/>
      <c r="K578" s="177">
        <f>ROUND(E578*J578,2)</f>
        <v>0</v>
      </c>
      <c r="L578" s="177">
        <v>21</v>
      </c>
      <c r="M578" s="177">
        <f>G578*(1+L578/100)</f>
        <v>0</v>
      </c>
      <c r="N578" s="175">
        <v>0.2</v>
      </c>
      <c r="O578" s="175">
        <f>ROUND(E578*N578,2)</f>
        <v>2.5</v>
      </c>
      <c r="P578" s="175">
        <v>0</v>
      </c>
      <c r="Q578" s="175">
        <f>ROUND(E578*P578,2)</f>
        <v>0</v>
      </c>
      <c r="R578" s="177"/>
      <c r="S578" s="177" t="s">
        <v>297</v>
      </c>
      <c r="T578" s="178" t="s">
        <v>280</v>
      </c>
      <c r="U578" s="159">
        <v>0</v>
      </c>
      <c r="V578" s="159">
        <f>ROUND(E578*U578,2)</f>
        <v>0</v>
      </c>
      <c r="W578" s="159"/>
      <c r="X578" s="159" t="s">
        <v>499</v>
      </c>
      <c r="Y578" s="159" t="s">
        <v>281</v>
      </c>
      <c r="Z578" s="148"/>
      <c r="AA578" s="148"/>
      <c r="AB578" s="148"/>
      <c r="AC578" s="148"/>
      <c r="AD578" s="148"/>
      <c r="AE578" s="148"/>
      <c r="AF578" s="148"/>
      <c r="AG578" s="148" t="s">
        <v>1129</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2" x14ac:dyDescent="0.2">
      <c r="A579" s="155"/>
      <c r="B579" s="156"/>
      <c r="C579" s="259" t="s">
        <v>2394</v>
      </c>
      <c r="D579" s="260"/>
      <c r="E579" s="260"/>
      <c r="F579" s="260"/>
      <c r="G579" s="260"/>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284</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5"/>
      <c r="B580" s="156"/>
      <c r="C580" s="198" t="s">
        <v>2395</v>
      </c>
      <c r="D580" s="193"/>
      <c r="E580" s="194"/>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329</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8" t="s">
        <v>2396</v>
      </c>
      <c r="D581" s="193"/>
      <c r="E581" s="194">
        <v>12.5</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329</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72">
        <v>184</v>
      </c>
      <c r="B582" s="173" t="s">
        <v>2397</v>
      </c>
      <c r="C582" s="188" t="s">
        <v>2398</v>
      </c>
      <c r="D582" s="174" t="s">
        <v>374</v>
      </c>
      <c r="E582" s="175">
        <v>835.4</v>
      </c>
      <c r="F582" s="176"/>
      <c r="G582" s="177">
        <f>ROUND(E582*F582,2)</f>
        <v>0</v>
      </c>
      <c r="H582" s="176"/>
      <c r="I582" s="177">
        <f>ROUND(E582*H582,2)</f>
        <v>0</v>
      </c>
      <c r="J582" s="176"/>
      <c r="K582" s="177">
        <f>ROUND(E582*J582,2)</f>
        <v>0</v>
      </c>
      <c r="L582" s="177">
        <v>21</v>
      </c>
      <c r="M582" s="177">
        <f>G582*(1+L582/100)</f>
        <v>0</v>
      </c>
      <c r="N582" s="175">
        <v>0</v>
      </c>
      <c r="O582" s="175">
        <f>ROUND(E582*N582,2)</f>
        <v>0</v>
      </c>
      <c r="P582" s="175">
        <v>0</v>
      </c>
      <c r="Q582" s="175">
        <f>ROUND(E582*P582,2)</f>
        <v>0</v>
      </c>
      <c r="R582" s="177"/>
      <c r="S582" s="177" t="s">
        <v>297</v>
      </c>
      <c r="T582" s="178" t="s">
        <v>280</v>
      </c>
      <c r="U582" s="159">
        <v>0</v>
      </c>
      <c r="V582" s="159">
        <f>ROUND(E582*U582,2)</f>
        <v>0</v>
      </c>
      <c r="W582" s="159"/>
      <c r="X582" s="159" t="s">
        <v>298</v>
      </c>
      <c r="Y582" s="159" t="s">
        <v>281</v>
      </c>
      <c r="Z582" s="148"/>
      <c r="AA582" s="148"/>
      <c r="AB582" s="148"/>
      <c r="AC582" s="148"/>
      <c r="AD582" s="148"/>
      <c r="AE582" s="148"/>
      <c r="AF582" s="148"/>
      <c r="AG582" s="148" t="s">
        <v>951</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2" x14ac:dyDescent="0.2">
      <c r="A583" s="155"/>
      <c r="B583" s="156"/>
      <c r="C583" s="259" t="s">
        <v>2399</v>
      </c>
      <c r="D583" s="260"/>
      <c r="E583" s="260"/>
      <c r="F583" s="260"/>
      <c r="G583" s="260"/>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284</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5"/>
      <c r="B584" s="156"/>
      <c r="C584" s="198" t="s">
        <v>2400</v>
      </c>
      <c r="D584" s="193"/>
      <c r="E584" s="194"/>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329</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8" t="s">
        <v>2401</v>
      </c>
      <c r="D585" s="193"/>
      <c r="E585" s="194">
        <v>835.4</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329</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2">
        <v>185</v>
      </c>
      <c r="B586" s="173" t="s">
        <v>2140</v>
      </c>
      <c r="C586" s="188" t="s">
        <v>2141</v>
      </c>
      <c r="D586" s="174" t="s">
        <v>374</v>
      </c>
      <c r="E586" s="175">
        <v>247.6</v>
      </c>
      <c r="F586" s="176"/>
      <c r="G586" s="177">
        <f>ROUND(E586*F586,2)</f>
        <v>0</v>
      </c>
      <c r="H586" s="176"/>
      <c r="I586" s="177">
        <f>ROUND(E586*H586,2)</f>
        <v>0</v>
      </c>
      <c r="J586" s="176"/>
      <c r="K586" s="177">
        <f>ROUND(E586*J586,2)</f>
        <v>0</v>
      </c>
      <c r="L586" s="177">
        <v>21</v>
      </c>
      <c r="M586" s="177">
        <f>G586*(1+L586/100)</f>
        <v>0</v>
      </c>
      <c r="N586" s="175">
        <v>0</v>
      </c>
      <c r="O586" s="175">
        <f>ROUND(E586*N586,2)</f>
        <v>0</v>
      </c>
      <c r="P586" s="175">
        <v>0</v>
      </c>
      <c r="Q586" s="175">
        <f>ROUND(E586*P586,2)</f>
        <v>0</v>
      </c>
      <c r="R586" s="177"/>
      <c r="S586" s="177" t="s">
        <v>297</v>
      </c>
      <c r="T586" s="178" t="s">
        <v>280</v>
      </c>
      <c r="U586" s="159">
        <v>0</v>
      </c>
      <c r="V586" s="159">
        <f>ROUND(E586*U586,2)</f>
        <v>0</v>
      </c>
      <c r="W586" s="159"/>
      <c r="X586" s="159" t="s">
        <v>298</v>
      </c>
      <c r="Y586" s="159" t="s">
        <v>281</v>
      </c>
      <c r="Z586" s="148"/>
      <c r="AA586" s="148"/>
      <c r="AB586" s="148"/>
      <c r="AC586" s="148"/>
      <c r="AD586" s="148"/>
      <c r="AE586" s="148"/>
      <c r="AF586" s="148"/>
      <c r="AG586" s="148" t="s">
        <v>951</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259" t="s">
        <v>2142</v>
      </c>
      <c r="D587" s="260"/>
      <c r="E587" s="260"/>
      <c r="F587" s="260"/>
      <c r="G587" s="260"/>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284</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5"/>
      <c r="B588" s="156"/>
      <c r="C588" s="198" t="s">
        <v>2402</v>
      </c>
      <c r="D588" s="193"/>
      <c r="E588" s="194"/>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329</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8" t="s">
        <v>2403</v>
      </c>
      <c r="D589" s="193"/>
      <c r="E589" s="194">
        <v>247.6</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329</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72">
        <v>186</v>
      </c>
      <c r="B590" s="173" t="s">
        <v>2404</v>
      </c>
      <c r="C590" s="188" t="s">
        <v>2405</v>
      </c>
      <c r="D590" s="174" t="s">
        <v>374</v>
      </c>
      <c r="E590" s="175">
        <v>247.6</v>
      </c>
      <c r="F590" s="176"/>
      <c r="G590" s="177">
        <f>ROUND(E590*F590,2)</f>
        <v>0</v>
      </c>
      <c r="H590" s="176"/>
      <c r="I590" s="177">
        <f>ROUND(E590*H590,2)</f>
        <v>0</v>
      </c>
      <c r="J590" s="176"/>
      <c r="K590" s="177">
        <f>ROUND(E590*J590,2)</f>
        <v>0</v>
      </c>
      <c r="L590" s="177">
        <v>21</v>
      </c>
      <c r="M590" s="177">
        <f>G590*(1+L590/100)</f>
        <v>0</v>
      </c>
      <c r="N590" s="175">
        <v>0</v>
      </c>
      <c r="O590" s="175">
        <f>ROUND(E590*N590,2)</f>
        <v>0</v>
      </c>
      <c r="P590" s="175">
        <v>0</v>
      </c>
      <c r="Q590" s="175">
        <f>ROUND(E590*P590,2)</f>
        <v>0</v>
      </c>
      <c r="R590" s="177"/>
      <c r="S590" s="177" t="s">
        <v>297</v>
      </c>
      <c r="T590" s="178" t="s">
        <v>280</v>
      </c>
      <c r="U590" s="159">
        <v>0</v>
      </c>
      <c r="V590" s="159">
        <f>ROUND(E590*U590,2)</f>
        <v>0</v>
      </c>
      <c r="W590" s="159"/>
      <c r="X590" s="159" t="s">
        <v>298</v>
      </c>
      <c r="Y590" s="159" t="s">
        <v>281</v>
      </c>
      <c r="Z590" s="148"/>
      <c r="AA590" s="148"/>
      <c r="AB590" s="148"/>
      <c r="AC590" s="148"/>
      <c r="AD590" s="148"/>
      <c r="AE590" s="148"/>
      <c r="AF590" s="148"/>
      <c r="AG590" s="148" t="s">
        <v>951</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259" t="s">
        <v>2406</v>
      </c>
      <c r="D591" s="260"/>
      <c r="E591" s="260"/>
      <c r="F591" s="260"/>
      <c r="G591" s="260"/>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284</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198" t="s">
        <v>2402</v>
      </c>
      <c r="D592" s="193"/>
      <c r="E592" s="194"/>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329</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8" t="s">
        <v>2403</v>
      </c>
      <c r="D593" s="193"/>
      <c r="E593" s="194">
        <v>247.6</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329</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72">
        <v>187</v>
      </c>
      <c r="B594" s="173" t="s">
        <v>2161</v>
      </c>
      <c r="C594" s="188" t="s">
        <v>2162</v>
      </c>
      <c r="D594" s="174" t="s">
        <v>332</v>
      </c>
      <c r="E594" s="175">
        <v>6.19</v>
      </c>
      <c r="F594" s="176"/>
      <c r="G594" s="177">
        <f>ROUND(E594*F594,2)</f>
        <v>0</v>
      </c>
      <c r="H594" s="176"/>
      <c r="I594" s="177">
        <f>ROUND(E594*H594,2)</f>
        <v>0</v>
      </c>
      <c r="J594" s="176"/>
      <c r="K594" s="177">
        <f>ROUND(E594*J594,2)</f>
        <v>0</v>
      </c>
      <c r="L594" s="177">
        <v>21</v>
      </c>
      <c r="M594" s="177">
        <f>G594*(1+L594/100)</f>
        <v>0</v>
      </c>
      <c r="N594" s="175">
        <v>0</v>
      </c>
      <c r="O594" s="175">
        <f>ROUND(E594*N594,2)</f>
        <v>0</v>
      </c>
      <c r="P594" s="175">
        <v>0</v>
      </c>
      <c r="Q594" s="175">
        <f>ROUND(E594*P594,2)</f>
        <v>0</v>
      </c>
      <c r="R594" s="177"/>
      <c r="S594" s="177" t="s">
        <v>297</v>
      </c>
      <c r="T594" s="178" t="s">
        <v>280</v>
      </c>
      <c r="U594" s="159">
        <v>0</v>
      </c>
      <c r="V594" s="159">
        <f>ROUND(E594*U594,2)</f>
        <v>0</v>
      </c>
      <c r="W594" s="159"/>
      <c r="X594" s="159" t="s">
        <v>298</v>
      </c>
      <c r="Y594" s="159" t="s">
        <v>281</v>
      </c>
      <c r="Z594" s="148"/>
      <c r="AA594" s="148"/>
      <c r="AB594" s="148"/>
      <c r="AC594" s="148"/>
      <c r="AD594" s="148"/>
      <c r="AE594" s="148"/>
      <c r="AF594" s="148"/>
      <c r="AG594" s="148" t="s">
        <v>951</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2" x14ac:dyDescent="0.2">
      <c r="A595" s="155"/>
      <c r="B595" s="156"/>
      <c r="C595" s="259" t="s">
        <v>2163</v>
      </c>
      <c r="D595" s="260"/>
      <c r="E595" s="260"/>
      <c r="F595" s="260"/>
      <c r="G595" s="260"/>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284</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5"/>
      <c r="B596" s="156"/>
      <c r="C596" s="198" t="s">
        <v>2407</v>
      </c>
      <c r="D596" s="193"/>
      <c r="E596" s="194"/>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329</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8" t="s">
        <v>2408</v>
      </c>
      <c r="D597" s="193"/>
      <c r="E597" s="194">
        <v>6.19</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329</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x14ac:dyDescent="0.2">
      <c r="A598" s="165" t="s">
        <v>274</v>
      </c>
      <c r="B598" s="166" t="s">
        <v>179</v>
      </c>
      <c r="C598" s="187" t="s">
        <v>180</v>
      </c>
      <c r="D598" s="167"/>
      <c r="E598" s="168"/>
      <c r="F598" s="169"/>
      <c r="G598" s="169">
        <f>SUMIF(AG599:AG718,"&lt;&gt;NOR",G599:G718)</f>
        <v>0</v>
      </c>
      <c r="H598" s="169"/>
      <c r="I598" s="169">
        <f>SUM(I599:I718)</f>
        <v>0</v>
      </c>
      <c r="J598" s="169"/>
      <c r="K598" s="169">
        <f>SUM(K599:K718)</f>
        <v>0</v>
      </c>
      <c r="L598" s="169"/>
      <c r="M598" s="169">
        <f>SUM(M599:M718)</f>
        <v>0</v>
      </c>
      <c r="N598" s="168"/>
      <c r="O598" s="168">
        <f>SUM(O599:O718)</f>
        <v>1.28</v>
      </c>
      <c r="P598" s="168"/>
      <c r="Q598" s="168">
        <f>SUM(Q599:Q718)</f>
        <v>0</v>
      </c>
      <c r="R598" s="169"/>
      <c r="S598" s="169"/>
      <c r="T598" s="170"/>
      <c r="U598" s="164"/>
      <c r="V598" s="164">
        <f>SUM(V599:V718)</f>
        <v>0</v>
      </c>
      <c r="W598" s="164"/>
      <c r="X598" s="164"/>
      <c r="Y598" s="164"/>
      <c r="AG598" t="s">
        <v>275</v>
      </c>
    </row>
    <row r="599" spans="1:60" ht="22.5" outlineLevel="1" x14ac:dyDescent="0.2">
      <c r="A599" s="172">
        <v>188</v>
      </c>
      <c r="B599" s="173" t="s">
        <v>2360</v>
      </c>
      <c r="C599" s="188" t="s">
        <v>2361</v>
      </c>
      <c r="D599" s="174" t="s">
        <v>374</v>
      </c>
      <c r="E599" s="175">
        <v>73.099999999999994</v>
      </c>
      <c r="F599" s="176"/>
      <c r="G599" s="177">
        <f>ROUND(E599*F599,2)</f>
        <v>0</v>
      </c>
      <c r="H599" s="176"/>
      <c r="I599" s="177">
        <f>ROUND(E599*H599,2)</f>
        <v>0</v>
      </c>
      <c r="J599" s="176"/>
      <c r="K599" s="177">
        <f>ROUND(E599*J599,2)</f>
        <v>0</v>
      </c>
      <c r="L599" s="177">
        <v>21</v>
      </c>
      <c r="M599" s="177">
        <f>G599*(1+L599/100)</f>
        <v>0</v>
      </c>
      <c r="N599" s="175">
        <v>0</v>
      </c>
      <c r="O599" s="175">
        <f>ROUND(E599*N599,2)</f>
        <v>0</v>
      </c>
      <c r="P599" s="175">
        <v>0</v>
      </c>
      <c r="Q599" s="175">
        <f>ROUND(E599*P599,2)</f>
        <v>0</v>
      </c>
      <c r="R599" s="177"/>
      <c r="S599" s="177" t="s">
        <v>297</v>
      </c>
      <c r="T599" s="178" t="s">
        <v>280</v>
      </c>
      <c r="U599" s="159">
        <v>0</v>
      </c>
      <c r="V599" s="159">
        <f>ROUND(E599*U599,2)</f>
        <v>0</v>
      </c>
      <c r="W599" s="159"/>
      <c r="X599" s="159" t="s">
        <v>298</v>
      </c>
      <c r="Y599" s="159" t="s">
        <v>281</v>
      </c>
      <c r="Z599" s="148"/>
      <c r="AA599" s="148"/>
      <c r="AB599" s="148"/>
      <c r="AC599" s="148"/>
      <c r="AD599" s="148"/>
      <c r="AE599" s="148"/>
      <c r="AF599" s="148"/>
      <c r="AG599" s="148" t="s">
        <v>951</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5"/>
      <c r="B600" s="156"/>
      <c r="C600" s="259" t="s">
        <v>2362</v>
      </c>
      <c r="D600" s="260"/>
      <c r="E600" s="260"/>
      <c r="F600" s="260"/>
      <c r="G600" s="260"/>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284</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79" t="str">
        <f>C600</f>
        <v>Rozprostření a urovnání ornice v rovině nebo ve svahu sklonu do 1:5 strojně při souvislé ploše přes 100 do 500 m2, tl. vrstvy do 200 mm</v>
      </c>
      <c r="BB600" s="148"/>
      <c r="BC600" s="148"/>
      <c r="BD600" s="148"/>
      <c r="BE600" s="148"/>
      <c r="BF600" s="148"/>
      <c r="BG600" s="148"/>
      <c r="BH600" s="148"/>
    </row>
    <row r="601" spans="1:60" outlineLevel="2" x14ac:dyDescent="0.2">
      <c r="A601" s="155"/>
      <c r="B601" s="156"/>
      <c r="C601" s="198" t="s">
        <v>2409</v>
      </c>
      <c r="D601" s="193"/>
      <c r="E601" s="194"/>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329</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8" t="s">
        <v>2410</v>
      </c>
      <c r="D602" s="193"/>
      <c r="E602" s="194">
        <v>73.099999999999994</v>
      </c>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329</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72">
        <v>189</v>
      </c>
      <c r="B603" s="173" t="s">
        <v>1995</v>
      </c>
      <c r="C603" s="188" t="s">
        <v>1996</v>
      </c>
      <c r="D603" s="174" t="s">
        <v>332</v>
      </c>
      <c r="E603" s="175">
        <v>7.5293000000000001</v>
      </c>
      <c r="F603" s="176"/>
      <c r="G603" s="177">
        <f>ROUND(E603*F603,2)</f>
        <v>0</v>
      </c>
      <c r="H603" s="176"/>
      <c r="I603" s="177">
        <f>ROUND(E603*H603,2)</f>
        <v>0</v>
      </c>
      <c r="J603" s="176"/>
      <c r="K603" s="177">
        <f>ROUND(E603*J603,2)</f>
        <v>0</v>
      </c>
      <c r="L603" s="177">
        <v>21</v>
      </c>
      <c r="M603" s="177">
        <f>G603*(1+L603/100)</f>
        <v>0</v>
      </c>
      <c r="N603" s="175">
        <v>0</v>
      </c>
      <c r="O603" s="175">
        <f>ROUND(E603*N603,2)</f>
        <v>0</v>
      </c>
      <c r="P603" s="175">
        <v>0</v>
      </c>
      <c r="Q603" s="175">
        <f>ROUND(E603*P603,2)</f>
        <v>0</v>
      </c>
      <c r="R603" s="177"/>
      <c r="S603" s="177" t="s">
        <v>297</v>
      </c>
      <c r="T603" s="178" t="s">
        <v>280</v>
      </c>
      <c r="U603" s="159">
        <v>0</v>
      </c>
      <c r="V603" s="159">
        <f>ROUND(E603*U603,2)</f>
        <v>0</v>
      </c>
      <c r="W603" s="159"/>
      <c r="X603" s="159" t="s">
        <v>499</v>
      </c>
      <c r="Y603" s="159" t="s">
        <v>281</v>
      </c>
      <c r="Z603" s="148"/>
      <c r="AA603" s="148"/>
      <c r="AB603" s="148"/>
      <c r="AC603" s="148"/>
      <c r="AD603" s="148"/>
      <c r="AE603" s="148"/>
      <c r="AF603" s="148"/>
      <c r="AG603" s="148" t="s">
        <v>1129</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259" t="s">
        <v>1996</v>
      </c>
      <c r="D604" s="260"/>
      <c r="E604" s="260"/>
      <c r="F604" s="260"/>
      <c r="G604" s="260"/>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284</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198" t="s">
        <v>2411</v>
      </c>
      <c r="D605" s="193"/>
      <c r="E605" s="194"/>
      <c r="F605" s="159"/>
      <c r="G605" s="15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329</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3" x14ac:dyDescent="0.2">
      <c r="A606" s="155"/>
      <c r="B606" s="156"/>
      <c r="C606" s="198" t="s">
        <v>2412</v>
      </c>
      <c r="D606" s="193"/>
      <c r="E606" s="194">
        <v>7.53</v>
      </c>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329</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72">
        <v>190</v>
      </c>
      <c r="B607" s="173" t="s">
        <v>2367</v>
      </c>
      <c r="C607" s="188" t="s">
        <v>2004</v>
      </c>
      <c r="D607" s="174" t="s">
        <v>374</v>
      </c>
      <c r="E607" s="175">
        <v>73.099999999999994</v>
      </c>
      <c r="F607" s="176"/>
      <c r="G607" s="177">
        <f>ROUND(E607*F607,2)</f>
        <v>0</v>
      </c>
      <c r="H607" s="176"/>
      <c r="I607" s="177">
        <f>ROUND(E607*H607,2)</f>
        <v>0</v>
      </c>
      <c r="J607" s="176"/>
      <c r="K607" s="177">
        <f>ROUND(E607*J607,2)</f>
        <v>0</v>
      </c>
      <c r="L607" s="177">
        <v>21</v>
      </c>
      <c r="M607" s="177">
        <f>G607*(1+L607/100)</f>
        <v>0</v>
      </c>
      <c r="N607" s="175">
        <v>0</v>
      </c>
      <c r="O607" s="175">
        <f>ROUND(E607*N607,2)</f>
        <v>0</v>
      </c>
      <c r="P607" s="175">
        <v>0</v>
      </c>
      <c r="Q607" s="175">
        <f>ROUND(E607*P607,2)</f>
        <v>0</v>
      </c>
      <c r="R607" s="177"/>
      <c r="S607" s="177" t="s">
        <v>297</v>
      </c>
      <c r="T607" s="178" t="s">
        <v>280</v>
      </c>
      <c r="U607" s="159">
        <v>0</v>
      </c>
      <c r="V607" s="159">
        <f>ROUND(E607*U607,2)</f>
        <v>0</v>
      </c>
      <c r="W607" s="159"/>
      <c r="X607" s="159" t="s">
        <v>298</v>
      </c>
      <c r="Y607" s="159" t="s">
        <v>281</v>
      </c>
      <c r="Z607" s="148"/>
      <c r="AA607" s="148"/>
      <c r="AB607" s="148"/>
      <c r="AC607" s="148"/>
      <c r="AD607" s="148"/>
      <c r="AE607" s="148"/>
      <c r="AF607" s="148"/>
      <c r="AG607" s="148" t="s">
        <v>951</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5"/>
      <c r="B608" s="156"/>
      <c r="C608" s="259" t="s">
        <v>2005</v>
      </c>
      <c r="D608" s="260"/>
      <c r="E608" s="260"/>
      <c r="F608" s="260"/>
      <c r="G608" s="260"/>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284</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3" x14ac:dyDescent="0.2">
      <c r="A609" s="155"/>
      <c r="B609" s="156"/>
      <c r="C609" s="261" t="s">
        <v>1949</v>
      </c>
      <c r="D609" s="262"/>
      <c r="E609" s="262"/>
      <c r="F609" s="262"/>
      <c r="G609" s="262"/>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284</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261" t="s">
        <v>2006</v>
      </c>
      <c r="D610" s="262"/>
      <c r="E610" s="262"/>
      <c r="F610" s="262"/>
      <c r="G610" s="262"/>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284</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198" t="s">
        <v>2409</v>
      </c>
      <c r="D611" s="193"/>
      <c r="E611" s="194"/>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329</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198" t="s">
        <v>2410</v>
      </c>
      <c r="D612" s="193"/>
      <c r="E612" s="194">
        <v>73.099999999999994</v>
      </c>
      <c r="F612" s="159"/>
      <c r="G612" s="15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329</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72">
        <v>191</v>
      </c>
      <c r="B613" s="173" t="s">
        <v>1973</v>
      </c>
      <c r="C613" s="188" t="s">
        <v>1974</v>
      </c>
      <c r="D613" s="174" t="s">
        <v>374</v>
      </c>
      <c r="E613" s="175">
        <v>73.099999999999994</v>
      </c>
      <c r="F613" s="176"/>
      <c r="G613" s="177">
        <f>ROUND(E613*F613,2)</f>
        <v>0</v>
      </c>
      <c r="H613" s="176"/>
      <c r="I613" s="177">
        <f>ROUND(E613*H613,2)</f>
        <v>0</v>
      </c>
      <c r="J613" s="176"/>
      <c r="K613" s="177">
        <f>ROUND(E613*J613,2)</f>
        <v>0</v>
      </c>
      <c r="L613" s="177">
        <v>21</v>
      </c>
      <c r="M613" s="177">
        <f>G613*(1+L613/100)</f>
        <v>0</v>
      </c>
      <c r="N613" s="175">
        <v>0</v>
      </c>
      <c r="O613" s="175">
        <f>ROUND(E613*N613,2)</f>
        <v>0</v>
      </c>
      <c r="P613" s="175">
        <v>0</v>
      </c>
      <c r="Q613" s="175">
        <f>ROUND(E613*P613,2)</f>
        <v>0</v>
      </c>
      <c r="R613" s="177"/>
      <c r="S613" s="177" t="s">
        <v>297</v>
      </c>
      <c r="T613" s="178" t="s">
        <v>280</v>
      </c>
      <c r="U613" s="159">
        <v>0</v>
      </c>
      <c r="V613" s="159">
        <f>ROUND(E613*U613,2)</f>
        <v>0</v>
      </c>
      <c r="W613" s="159"/>
      <c r="X613" s="159" t="s">
        <v>298</v>
      </c>
      <c r="Y613" s="159" t="s">
        <v>281</v>
      </c>
      <c r="Z613" s="148"/>
      <c r="AA613" s="148"/>
      <c r="AB613" s="148"/>
      <c r="AC613" s="148"/>
      <c r="AD613" s="148"/>
      <c r="AE613" s="148"/>
      <c r="AF613" s="148"/>
      <c r="AG613" s="148" t="s">
        <v>951</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259" t="s">
        <v>1975</v>
      </c>
      <c r="D614" s="260"/>
      <c r="E614" s="260"/>
      <c r="F614" s="260"/>
      <c r="G614" s="260"/>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284</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2" x14ac:dyDescent="0.2">
      <c r="A615" s="155"/>
      <c r="B615" s="156"/>
      <c r="C615" s="198" t="s">
        <v>2409</v>
      </c>
      <c r="D615" s="193"/>
      <c r="E615" s="194"/>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329</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8" t="s">
        <v>2410</v>
      </c>
      <c r="D616" s="193"/>
      <c r="E616" s="194">
        <v>73.099999999999994</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329</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ht="22.5" outlineLevel="1" x14ac:dyDescent="0.2">
      <c r="A617" s="172">
        <v>192</v>
      </c>
      <c r="B617" s="173" t="s">
        <v>2007</v>
      </c>
      <c r="C617" s="188" t="s">
        <v>2008</v>
      </c>
      <c r="D617" s="174" t="s">
        <v>374</v>
      </c>
      <c r="E617" s="175">
        <v>73.099999999999994</v>
      </c>
      <c r="F617" s="176"/>
      <c r="G617" s="177">
        <f>ROUND(E617*F617,2)</f>
        <v>0</v>
      </c>
      <c r="H617" s="176"/>
      <c r="I617" s="177">
        <f>ROUND(E617*H617,2)</f>
        <v>0</v>
      </c>
      <c r="J617" s="176"/>
      <c r="K617" s="177">
        <f>ROUND(E617*J617,2)</f>
        <v>0</v>
      </c>
      <c r="L617" s="177">
        <v>21</v>
      </c>
      <c r="M617" s="177">
        <f>G617*(1+L617/100)</f>
        <v>0</v>
      </c>
      <c r="N617" s="175">
        <v>0</v>
      </c>
      <c r="O617" s="175">
        <f>ROUND(E617*N617,2)</f>
        <v>0</v>
      </c>
      <c r="P617" s="175">
        <v>0</v>
      </c>
      <c r="Q617" s="175">
        <f>ROUND(E617*P617,2)</f>
        <v>0</v>
      </c>
      <c r="R617" s="177"/>
      <c r="S617" s="177" t="s">
        <v>297</v>
      </c>
      <c r="T617" s="178" t="s">
        <v>280</v>
      </c>
      <c r="U617" s="159">
        <v>0</v>
      </c>
      <c r="V617" s="159">
        <f>ROUND(E617*U617,2)</f>
        <v>0</v>
      </c>
      <c r="W617" s="159"/>
      <c r="X617" s="159" t="s">
        <v>298</v>
      </c>
      <c r="Y617" s="159" t="s">
        <v>281</v>
      </c>
      <c r="Z617" s="148"/>
      <c r="AA617" s="148"/>
      <c r="AB617" s="148"/>
      <c r="AC617" s="148"/>
      <c r="AD617" s="148"/>
      <c r="AE617" s="148"/>
      <c r="AF617" s="148"/>
      <c r="AG617" s="148" t="s">
        <v>951</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ht="22.5" outlineLevel="2" x14ac:dyDescent="0.2">
      <c r="A618" s="155"/>
      <c r="B618" s="156"/>
      <c r="C618" s="259" t="s">
        <v>2009</v>
      </c>
      <c r="D618" s="260"/>
      <c r="E618" s="260"/>
      <c r="F618" s="260"/>
      <c r="G618" s="260"/>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284</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79" t="str">
        <f>C618</f>
        <v>Chemické odplevelení půdy před založením kultury, trávníku nebo zpevněných ploch  o výměře jednotlivě přes 20 m2 v rovině nebo na svahu do 1:5 postřikem na široko</v>
      </c>
      <c r="BB618" s="148"/>
      <c r="BC618" s="148"/>
      <c r="BD618" s="148"/>
      <c r="BE618" s="148"/>
      <c r="BF618" s="148"/>
      <c r="BG618" s="148"/>
      <c r="BH618" s="148"/>
    </row>
    <row r="619" spans="1:60" outlineLevel="2" x14ac:dyDescent="0.2">
      <c r="A619" s="155"/>
      <c r="B619" s="156"/>
      <c r="C619" s="198" t="s">
        <v>2413</v>
      </c>
      <c r="D619" s="193"/>
      <c r="E619" s="194"/>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329</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8" t="s">
        <v>2410</v>
      </c>
      <c r="D620" s="193"/>
      <c r="E620" s="194">
        <v>73.099999999999994</v>
      </c>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329</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72">
        <v>193</v>
      </c>
      <c r="B621" s="173" t="s">
        <v>2369</v>
      </c>
      <c r="C621" s="188" t="s">
        <v>2370</v>
      </c>
      <c r="D621" s="174" t="s">
        <v>2371</v>
      </c>
      <c r="E621" s="175">
        <v>0.22588</v>
      </c>
      <c r="F621" s="176"/>
      <c r="G621" s="177">
        <f>ROUND(E621*F621,2)</f>
        <v>0</v>
      </c>
      <c r="H621" s="176"/>
      <c r="I621" s="177">
        <f>ROUND(E621*H621,2)</f>
        <v>0</v>
      </c>
      <c r="J621" s="176"/>
      <c r="K621" s="177">
        <f>ROUND(E621*J621,2)</f>
        <v>0</v>
      </c>
      <c r="L621" s="177">
        <v>21</v>
      </c>
      <c r="M621" s="177">
        <f>G621*(1+L621/100)</f>
        <v>0</v>
      </c>
      <c r="N621" s="175">
        <v>1E-3</v>
      </c>
      <c r="O621" s="175">
        <f>ROUND(E621*N621,2)</f>
        <v>0</v>
      </c>
      <c r="P621" s="175">
        <v>0</v>
      </c>
      <c r="Q621" s="175">
        <f>ROUND(E621*P621,2)</f>
        <v>0</v>
      </c>
      <c r="R621" s="177"/>
      <c r="S621" s="177" t="s">
        <v>297</v>
      </c>
      <c r="T621" s="178" t="s">
        <v>280</v>
      </c>
      <c r="U621" s="159">
        <v>0</v>
      </c>
      <c r="V621" s="159">
        <f>ROUND(E621*U621,2)</f>
        <v>0</v>
      </c>
      <c r="W621" s="159"/>
      <c r="X621" s="159" t="s">
        <v>499</v>
      </c>
      <c r="Y621" s="159" t="s">
        <v>281</v>
      </c>
      <c r="Z621" s="148"/>
      <c r="AA621" s="148"/>
      <c r="AB621" s="148"/>
      <c r="AC621" s="148"/>
      <c r="AD621" s="148"/>
      <c r="AE621" s="148"/>
      <c r="AF621" s="148"/>
      <c r="AG621" s="148" t="s">
        <v>1129</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2" x14ac:dyDescent="0.2">
      <c r="A622" s="155"/>
      <c r="B622" s="156"/>
      <c r="C622" s="259" t="s">
        <v>2370</v>
      </c>
      <c r="D622" s="260"/>
      <c r="E622" s="260"/>
      <c r="F622" s="260"/>
      <c r="G622" s="260"/>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284</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198" t="s">
        <v>2414</v>
      </c>
      <c r="D623" s="193"/>
      <c r="E623" s="194"/>
      <c r="F623" s="159"/>
      <c r="G623" s="159"/>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329</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98" t="s">
        <v>2415</v>
      </c>
      <c r="D624" s="193"/>
      <c r="E624" s="194">
        <v>0.23</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329</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72">
        <v>194</v>
      </c>
      <c r="B625" s="173" t="s">
        <v>2015</v>
      </c>
      <c r="C625" s="188" t="s">
        <v>2016</v>
      </c>
      <c r="D625" s="174" t="s">
        <v>445</v>
      </c>
      <c r="E625" s="175">
        <v>2441</v>
      </c>
      <c r="F625" s="176"/>
      <c r="G625" s="177">
        <f>ROUND(E625*F625,2)</f>
        <v>0</v>
      </c>
      <c r="H625" s="176"/>
      <c r="I625" s="177">
        <f>ROUND(E625*H625,2)</f>
        <v>0</v>
      </c>
      <c r="J625" s="176"/>
      <c r="K625" s="177">
        <f>ROUND(E625*J625,2)</f>
        <v>0</v>
      </c>
      <c r="L625" s="177">
        <v>21</v>
      </c>
      <c r="M625" s="177">
        <f>G625*(1+L625/100)</f>
        <v>0</v>
      </c>
      <c r="N625" s="175">
        <v>0</v>
      </c>
      <c r="O625" s="175">
        <f>ROUND(E625*N625,2)</f>
        <v>0</v>
      </c>
      <c r="P625" s="175">
        <v>0</v>
      </c>
      <c r="Q625" s="175">
        <f>ROUND(E625*P625,2)</f>
        <v>0</v>
      </c>
      <c r="R625" s="177"/>
      <c r="S625" s="177" t="s">
        <v>297</v>
      </c>
      <c r="T625" s="178" t="s">
        <v>280</v>
      </c>
      <c r="U625" s="159">
        <v>0</v>
      </c>
      <c r="V625" s="159">
        <f>ROUND(E625*U625,2)</f>
        <v>0</v>
      </c>
      <c r="W625" s="159"/>
      <c r="X625" s="159" t="s">
        <v>298</v>
      </c>
      <c r="Y625" s="159" t="s">
        <v>281</v>
      </c>
      <c r="Z625" s="148"/>
      <c r="AA625" s="148"/>
      <c r="AB625" s="148"/>
      <c r="AC625" s="148"/>
      <c r="AD625" s="148"/>
      <c r="AE625" s="148"/>
      <c r="AF625" s="148"/>
      <c r="AG625" s="148" t="s">
        <v>951</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ht="22.5" outlineLevel="2" x14ac:dyDescent="0.2">
      <c r="A626" s="155"/>
      <c r="B626" s="156"/>
      <c r="C626" s="259" t="s">
        <v>2017</v>
      </c>
      <c r="D626" s="260"/>
      <c r="E626" s="260"/>
      <c r="F626" s="260"/>
      <c r="G626" s="260"/>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284</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79" t="str">
        <f>C626</f>
        <v>Hloubení jamek pro vysazování rostlin v zemině tř.1 až 4 bez výměny půdy  v rovině nebo na svahu do 1:5, objemu přes 0,002 do 0,005 m3</v>
      </c>
      <c r="BB626" s="148"/>
      <c r="BC626" s="148"/>
      <c r="BD626" s="148"/>
      <c r="BE626" s="148"/>
      <c r="BF626" s="148"/>
      <c r="BG626" s="148"/>
      <c r="BH626" s="148"/>
    </row>
    <row r="627" spans="1:60" outlineLevel="2" x14ac:dyDescent="0.2">
      <c r="A627" s="155"/>
      <c r="B627" s="156"/>
      <c r="C627" s="198" t="s">
        <v>2416</v>
      </c>
      <c r="D627" s="193"/>
      <c r="E627" s="194"/>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329</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8" t="s">
        <v>2417</v>
      </c>
      <c r="D628" s="193"/>
      <c r="E628" s="194">
        <v>2441</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329</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72">
        <v>195</v>
      </c>
      <c r="B629" s="173" t="s">
        <v>2418</v>
      </c>
      <c r="C629" s="188" t="s">
        <v>2419</v>
      </c>
      <c r="D629" s="174" t="s">
        <v>445</v>
      </c>
      <c r="E629" s="175">
        <v>2441</v>
      </c>
      <c r="F629" s="176"/>
      <c r="G629" s="177">
        <f>ROUND(E629*F629,2)</f>
        <v>0</v>
      </c>
      <c r="H629" s="176"/>
      <c r="I629" s="177">
        <f>ROUND(E629*H629,2)</f>
        <v>0</v>
      </c>
      <c r="J629" s="176"/>
      <c r="K629" s="177">
        <f>ROUND(E629*J629,2)</f>
        <v>0</v>
      </c>
      <c r="L629" s="177">
        <v>21</v>
      </c>
      <c r="M629" s="177">
        <f>G629*(1+L629/100)</f>
        <v>0</v>
      </c>
      <c r="N629" s="175">
        <v>0</v>
      </c>
      <c r="O629" s="175">
        <f>ROUND(E629*N629,2)</f>
        <v>0</v>
      </c>
      <c r="P629" s="175">
        <v>0</v>
      </c>
      <c r="Q629" s="175">
        <f>ROUND(E629*P629,2)</f>
        <v>0</v>
      </c>
      <c r="R629" s="177"/>
      <c r="S629" s="177" t="s">
        <v>297</v>
      </c>
      <c r="T629" s="178" t="s">
        <v>280</v>
      </c>
      <c r="U629" s="159">
        <v>0</v>
      </c>
      <c r="V629" s="159">
        <f>ROUND(E629*U629,2)</f>
        <v>0</v>
      </c>
      <c r="W629" s="159"/>
      <c r="X629" s="159" t="s">
        <v>298</v>
      </c>
      <c r="Y629" s="159" t="s">
        <v>281</v>
      </c>
      <c r="Z629" s="148"/>
      <c r="AA629" s="148"/>
      <c r="AB629" s="148"/>
      <c r="AC629" s="148"/>
      <c r="AD629" s="148"/>
      <c r="AE629" s="148"/>
      <c r="AF629" s="148"/>
      <c r="AG629" s="148" t="s">
        <v>951</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x14ac:dyDescent="0.2">
      <c r="A630" s="155"/>
      <c r="B630" s="156"/>
      <c r="C630" s="259" t="s">
        <v>2420</v>
      </c>
      <c r="D630" s="260"/>
      <c r="E630" s="260"/>
      <c r="F630" s="260"/>
      <c r="G630" s="260"/>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284</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79" t="str">
        <f>C630</f>
        <v>Výsadba květin do připravené půdy se zalitím do připravené půdy, se zalitím květin hrnkovaných o průměru květináče přes 80 do 120 mm</v>
      </c>
      <c r="BB630" s="148"/>
      <c r="BC630" s="148"/>
      <c r="BD630" s="148"/>
      <c r="BE630" s="148"/>
      <c r="BF630" s="148"/>
      <c r="BG630" s="148"/>
      <c r="BH630" s="148"/>
    </row>
    <row r="631" spans="1:60" outlineLevel="2" x14ac:dyDescent="0.2">
      <c r="A631" s="155"/>
      <c r="B631" s="156"/>
      <c r="C631" s="198" t="s">
        <v>2416</v>
      </c>
      <c r="D631" s="193"/>
      <c r="E631" s="194"/>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329</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98" t="s">
        <v>2417</v>
      </c>
      <c r="D632" s="193"/>
      <c r="E632" s="194">
        <v>2441</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329</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72">
        <v>196</v>
      </c>
      <c r="B633" s="173" t="s">
        <v>2421</v>
      </c>
      <c r="C633" s="188" t="s">
        <v>2422</v>
      </c>
      <c r="D633" s="174" t="s">
        <v>482</v>
      </c>
      <c r="E633" s="175">
        <v>32</v>
      </c>
      <c r="F633" s="176"/>
      <c r="G633" s="177">
        <f>ROUND(E633*F633,2)</f>
        <v>0</v>
      </c>
      <c r="H633" s="176"/>
      <c r="I633" s="177">
        <f>ROUND(E633*H633,2)</f>
        <v>0</v>
      </c>
      <c r="J633" s="176"/>
      <c r="K633" s="177">
        <f>ROUND(E633*J633,2)</f>
        <v>0</v>
      </c>
      <c r="L633" s="177">
        <v>21</v>
      </c>
      <c r="M633" s="177">
        <f>G633*(1+L633/100)</f>
        <v>0</v>
      </c>
      <c r="N633" s="175">
        <v>2.0000000000000001E-4</v>
      </c>
      <c r="O633" s="175">
        <f>ROUND(E633*N633,2)</f>
        <v>0.01</v>
      </c>
      <c r="P633" s="175">
        <v>0</v>
      </c>
      <c r="Q633" s="175">
        <f>ROUND(E633*P633,2)</f>
        <v>0</v>
      </c>
      <c r="R633" s="177"/>
      <c r="S633" s="177" t="s">
        <v>297</v>
      </c>
      <c r="T633" s="178" t="s">
        <v>280</v>
      </c>
      <c r="U633" s="159">
        <v>0</v>
      </c>
      <c r="V633" s="159">
        <f>ROUND(E633*U633,2)</f>
        <v>0</v>
      </c>
      <c r="W633" s="159"/>
      <c r="X633" s="159" t="s">
        <v>499</v>
      </c>
      <c r="Y633" s="159" t="s">
        <v>281</v>
      </c>
      <c r="Z633" s="148"/>
      <c r="AA633" s="148"/>
      <c r="AB633" s="148"/>
      <c r="AC633" s="148"/>
      <c r="AD633" s="148"/>
      <c r="AE633" s="148"/>
      <c r="AF633" s="148"/>
      <c r="AG633" s="148" t="s">
        <v>1129</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59" t="s">
        <v>2422</v>
      </c>
      <c r="D634" s="260"/>
      <c r="E634" s="260"/>
      <c r="F634" s="260"/>
      <c r="G634" s="260"/>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284</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72">
        <v>197</v>
      </c>
      <c r="B635" s="173" t="s">
        <v>2423</v>
      </c>
      <c r="C635" s="188" t="s">
        <v>2424</v>
      </c>
      <c r="D635" s="174" t="s">
        <v>482</v>
      </c>
      <c r="E635" s="175">
        <v>32</v>
      </c>
      <c r="F635" s="176"/>
      <c r="G635" s="177">
        <f>ROUND(E635*F635,2)</f>
        <v>0</v>
      </c>
      <c r="H635" s="176"/>
      <c r="I635" s="177">
        <f>ROUND(E635*H635,2)</f>
        <v>0</v>
      </c>
      <c r="J635" s="176"/>
      <c r="K635" s="177">
        <f>ROUND(E635*J635,2)</f>
        <v>0</v>
      </c>
      <c r="L635" s="177">
        <v>21</v>
      </c>
      <c r="M635" s="177">
        <f>G635*(1+L635/100)</f>
        <v>0</v>
      </c>
      <c r="N635" s="175">
        <v>2.0000000000000001E-4</v>
      </c>
      <c r="O635" s="175">
        <f>ROUND(E635*N635,2)</f>
        <v>0.01</v>
      </c>
      <c r="P635" s="175">
        <v>0</v>
      </c>
      <c r="Q635" s="175">
        <f>ROUND(E635*P635,2)</f>
        <v>0</v>
      </c>
      <c r="R635" s="177"/>
      <c r="S635" s="177" t="s">
        <v>297</v>
      </c>
      <c r="T635" s="178" t="s">
        <v>280</v>
      </c>
      <c r="U635" s="159">
        <v>0</v>
      </c>
      <c r="V635" s="159">
        <f>ROUND(E635*U635,2)</f>
        <v>0</v>
      </c>
      <c r="W635" s="159"/>
      <c r="X635" s="159" t="s">
        <v>499</v>
      </c>
      <c r="Y635" s="159" t="s">
        <v>281</v>
      </c>
      <c r="Z635" s="148"/>
      <c r="AA635" s="148"/>
      <c r="AB635" s="148"/>
      <c r="AC635" s="148"/>
      <c r="AD635" s="148"/>
      <c r="AE635" s="148"/>
      <c r="AF635" s="148"/>
      <c r="AG635" s="148" t="s">
        <v>1129</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2" x14ac:dyDescent="0.2">
      <c r="A636" s="155"/>
      <c r="B636" s="156"/>
      <c r="C636" s="259" t="s">
        <v>2424</v>
      </c>
      <c r="D636" s="260"/>
      <c r="E636" s="260"/>
      <c r="F636" s="260"/>
      <c r="G636" s="260"/>
      <c r="H636" s="159"/>
      <c r="I636" s="159"/>
      <c r="J636" s="159"/>
      <c r="K636" s="159"/>
      <c r="L636" s="159"/>
      <c r="M636" s="159"/>
      <c r="N636" s="158"/>
      <c r="O636" s="158"/>
      <c r="P636" s="158"/>
      <c r="Q636" s="158"/>
      <c r="R636" s="159"/>
      <c r="S636" s="159"/>
      <c r="T636" s="159"/>
      <c r="U636" s="159"/>
      <c r="V636" s="159"/>
      <c r="W636" s="159"/>
      <c r="X636" s="159"/>
      <c r="Y636" s="159"/>
      <c r="Z636" s="148"/>
      <c r="AA636" s="148"/>
      <c r="AB636" s="148"/>
      <c r="AC636" s="148"/>
      <c r="AD636" s="148"/>
      <c r="AE636" s="148"/>
      <c r="AF636" s="148"/>
      <c r="AG636" s="148" t="s">
        <v>284</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72">
        <v>198</v>
      </c>
      <c r="B637" s="173" t="s">
        <v>2425</v>
      </c>
      <c r="C637" s="188" t="s">
        <v>2426</v>
      </c>
      <c r="D637" s="174" t="s">
        <v>482</v>
      </c>
      <c r="E637" s="175">
        <v>10</v>
      </c>
      <c r="F637" s="176"/>
      <c r="G637" s="177">
        <f>ROUND(E637*F637,2)</f>
        <v>0</v>
      </c>
      <c r="H637" s="176"/>
      <c r="I637" s="177">
        <f>ROUND(E637*H637,2)</f>
        <v>0</v>
      </c>
      <c r="J637" s="176"/>
      <c r="K637" s="177">
        <f>ROUND(E637*J637,2)</f>
        <v>0</v>
      </c>
      <c r="L637" s="177">
        <v>21</v>
      </c>
      <c r="M637" s="177">
        <f>G637*(1+L637/100)</f>
        <v>0</v>
      </c>
      <c r="N637" s="175">
        <v>2.0000000000000001E-4</v>
      </c>
      <c r="O637" s="175">
        <f>ROUND(E637*N637,2)</f>
        <v>0</v>
      </c>
      <c r="P637" s="175">
        <v>0</v>
      </c>
      <c r="Q637" s="175">
        <f>ROUND(E637*P637,2)</f>
        <v>0</v>
      </c>
      <c r="R637" s="177"/>
      <c r="S637" s="177" t="s">
        <v>297</v>
      </c>
      <c r="T637" s="178" t="s">
        <v>280</v>
      </c>
      <c r="U637" s="159">
        <v>0</v>
      </c>
      <c r="V637" s="159">
        <f>ROUND(E637*U637,2)</f>
        <v>0</v>
      </c>
      <c r="W637" s="159"/>
      <c r="X637" s="159" t="s">
        <v>499</v>
      </c>
      <c r="Y637" s="159" t="s">
        <v>281</v>
      </c>
      <c r="Z637" s="148"/>
      <c r="AA637" s="148"/>
      <c r="AB637" s="148"/>
      <c r="AC637" s="148"/>
      <c r="AD637" s="148"/>
      <c r="AE637" s="148"/>
      <c r="AF637" s="148"/>
      <c r="AG637" s="148" t="s">
        <v>1129</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2" x14ac:dyDescent="0.2">
      <c r="A638" s="155"/>
      <c r="B638" s="156"/>
      <c r="C638" s="259" t="s">
        <v>2426</v>
      </c>
      <c r="D638" s="260"/>
      <c r="E638" s="260"/>
      <c r="F638" s="260"/>
      <c r="G638" s="260"/>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284</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72">
        <v>199</v>
      </c>
      <c r="B639" s="173" t="s">
        <v>2427</v>
      </c>
      <c r="C639" s="188" t="s">
        <v>2428</v>
      </c>
      <c r="D639" s="174" t="s">
        <v>482</v>
      </c>
      <c r="E639" s="175">
        <v>10</v>
      </c>
      <c r="F639" s="176"/>
      <c r="G639" s="177">
        <f>ROUND(E639*F639,2)</f>
        <v>0</v>
      </c>
      <c r="H639" s="176"/>
      <c r="I639" s="177">
        <f>ROUND(E639*H639,2)</f>
        <v>0</v>
      </c>
      <c r="J639" s="176"/>
      <c r="K639" s="177">
        <f>ROUND(E639*J639,2)</f>
        <v>0</v>
      </c>
      <c r="L639" s="177">
        <v>21</v>
      </c>
      <c r="M639" s="177">
        <f>G639*(1+L639/100)</f>
        <v>0</v>
      </c>
      <c r="N639" s="175">
        <v>2.0000000000000001E-4</v>
      </c>
      <c r="O639" s="175">
        <f>ROUND(E639*N639,2)</f>
        <v>0</v>
      </c>
      <c r="P639" s="175">
        <v>0</v>
      </c>
      <c r="Q639" s="175">
        <f>ROUND(E639*P639,2)</f>
        <v>0</v>
      </c>
      <c r="R639" s="177"/>
      <c r="S639" s="177" t="s">
        <v>297</v>
      </c>
      <c r="T639" s="178" t="s">
        <v>280</v>
      </c>
      <c r="U639" s="159">
        <v>0</v>
      </c>
      <c r="V639" s="159">
        <f>ROUND(E639*U639,2)</f>
        <v>0</v>
      </c>
      <c r="W639" s="159"/>
      <c r="X639" s="159" t="s">
        <v>499</v>
      </c>
      <c r="Y639" s="159" t="s">
        <v>281</v>
      </c>
      <c r="Z639" s="148"/>
      <c r="AA639" s="148"/>
      <c r="AB639" s="148"/>
      <c r="AC639" s="148"/>
      <c r="AD639" s="148"/>
      <c r="AE639" s="148"/>
      <c r="AF639" s="148"/>
      <c r="AG639" s="148" t="s">
        <v>1129</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5"/>
      <c r="B640" s="156"/>
      <c r="C640" s="259" t="s">
        <v>2428</v>
      </c>
      <c r="D640" s="260"/>
      <c r="E640" s="260"/>
      <c r="F640" s="260"/>
      <c r="G640" s="260"/>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284</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72">
        <v>200</v>
      </c>
      <c r="B641" s="173" t="s">
        <v>2429</v>
      </c>
      <c r="C641" s="188" t="s">
        <v>2430</v>
      </c>
      <c r="D641" s="174" t="s">
        <v>482</v>
      </c>
      <c r="E641" s="175">
        <v>4</v>
      </c>
      <c r="F641" s="176"/>
      <c r="G641" s="177">
        <f>ROUND(E641*F641,2)</f>
        <v>0</v>
      </c>
      <c r="H641" s="176"/>
      <c r="I641" s="177">
        <f>ROUND(E641*H641,2)</f>
        <v>0</v>
      </c>
      <c r="J641" s="176"/>
      <c r="K641" s="177">
        <f>ROUND(E641*J641,2)</f>
        <v>0</v>
      </c>
      <c r="L641" s="177">
        <v>21</v>
      </c>
      <c r="M641" s="177">
        <f>G641*(1+L641/100)</f>
        <v>0</v>
      </c>
      <c r="N641" s="175">
        <v>2.0000000000000001E-4</v>
      </c>
      <c r="O641" s="175">
        <f>ROUND(E641*N641,2)</f>
        <v>0</v>
      </c>
      <c r="P641" s="175">
        <v>0</v>
      </c>
      <c r="Q641" s="175">
        <f>ROUND(E641*P641,2)</f>
        <v>0</v>
      </c>
      <c r="R641" s="177"/>
      <c r="S641" s="177" t="s">
        <v>297</v>
      </c>
      <c r="T641" s="178" t="s">
        <v>280</v>
      </c>
      <c r="U641" s="159">
        <v>0</v>
      </c>
      <c r="V641" s="159">
        <f>ROUND(E641*U641,2)</f>
        <v>0</v>
      </c>
      <c r="W641" s="159"/>
      <c r="X641" s="159" t="s">
        <v>499</v>
      </c>
      <c r="Y641" s="159" t="s">
        <v>281</v>
      </c>
      <c r="Z641" s="148"/>
      <c r="AA641" s="148"/>
      <c r="AB641" s="148"/>
      <c r="AC641" s="148"/>
      <c r="AD641" s="148"/>
      <c r="AE641" s="148"/>
      <c r="AF641" s="148"/>
      <c r="AG641" s="148" t="s">
        <v>1129</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2" x14ac:dyDescent="0.2">
      <c r="A642" s="155"/>
      <c r="B642" s="156"/>
      <c r="C642" s="259" t="s">
        <v>2431</v>
      </c>
      <c r="D642" s="260"/>
      <c r="E642" s="260"/>
      <c r="F642" s="260"/>
      <c r="G642" s="260"/>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284</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72">
        <v>201</v>
      </c>
      <c r="B643" s="173" t="s">
        <v>2432</v>
      </c>
      <c r="C643" s="188" t="s">
        <v>2433</v>
      </c>
      <c r="D643" s="174" t="s">
        <v>482</v>
      </c>
      <c r="E643" s="175">
        <v>90</v>
      </c>
      <c r="F643" s="176"/>
      <c r="G643" s="177">
        <f>ROUND(E643*F643,2)</f>
        <v>0</v>
      </c>
      <c r="H643" s="176"/>
      <c r="I643" s="177">
        <f>ROUND(E643*H643,2)</f>
        <v>0</v>
      </c>
      <c r="J643" s="176"/>
      <c r="K643" s="177">
        <f>ROUND(E643*J643,2)</f>
        <v>0</v>
      </c>
      <c r="L643" s="177">
        <v>21</v>
      </c>
      <c r="M643" s="177">
        <f>G643*(1+L643/100)</f>
        <v>0</v>
      </c>
      <c r="N643" s="175">
        <v>2.0000000000000001E-4</v>
      </c>
      <c r="O643" s="175">
        <f>ROUND(E643*N643,2)</f>
        <v>0.02</v>
      </c>
      <c r="P643" s="175">
        <v>0</v>
      </c>
      <c r="Q643" s="175">
        <f>ROUND(E643*P643,2)</f>
        <v>0</v>
      </c>
      <c r="R643" s="177"/>
      <c r="S643" s="177" t="s">
        <v>297</v>
      </c>
      <c r="T643" s="178" t="s">
        <v>280</v>
      </c>
      <c r="U643" s="159">
        <v>0</v>
      </c>
      <c r="V643" s="159">
        <f>ROUND(E643*U643,2)</f>
        <v>0</v>
      </c>
      <c r="W643" s="159"/>
      <c r="X643" s="159" t="s">
        <v>499</v>
      </c>
      <c r="Y643" s="159" t="s">
        <v>281</v>
      </c>
      <c r="Z643" s="148"/>
      <c r="AA643" s="148"/>
      <c r="AB643" s="148"/>
      <c r="AC643" s="148"/>
      <c r="AD643" s="148"/>
      <c r="AE643" s="148"/>
      <c r="AF643" s="148"/>
      <c r="AG643" s="148" t="s">
        <v>1129</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259" t="s">
        <v>2433</v>
      </c>
      <c r="D644" s="260"/>
      <c r="E644" s="260"/>
      <c r="F644" s="260"/>
      <c r="G644" s="260"/>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284</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72">
        <v>202</v>
      </c>
      <c r="B645" s="173" t="s">
        <v>2434</v>
      </c>
      <c r="C645" s="188" t="s">
        <v>2435</v>
      </c>
      <c r="D645" s="174" t="s">
        <v>482</v>
      </c>
      <c r="E645" s="175">
        <v>180</v>
      </c>
      <c r="F645" s="176"/>
      <c r="G645" s="177">
        <f>ROUND(E645*F645,2)</f>
        <v>0</v>
      </c>
      <c r="H645" s="176"/>
      <c r="I645" s="177">
        <f>ROUND(E645*H645,2)</f>
        <v>0</v>
      </c>
      <c r="J645" s="176"/>
      <c r="K645" s="177">
        <f>ROUND(E645*J645,2)</f>
        <v>0</v>
      </c>
      <c r="L645" s="177">
        <v>21</v>
      </c>
      <c r="M645" s="177">
        <f>G645*(1+L645/100)</f>
        <v>0</v>
      </c>
      <c r="N645" s="175">
        <v>2.0000000000000001E-4</v>
      </c>
      <c r="O645" s="175">
        <f>ROUND(E645*N645,2)</f>
        <v>0.04</v>
      </c>
      <c r="P645" s="175">
        <v>0</v>
      </c>
      <c r="Q645" s="175">
        <f>ROUND(E645*P645,2)</f>
        <v>0</v>
      </c>
      <c r="R645" s="177"/>
      <c r="S645" s="177" t="s">
        <v>297</v>
      </c>
      <c r="T645" s="178" t="s">
        <v>280</v>
      </c>
      <c r="U645" s="159">
        <v>0</v>
      </c>
      <c r="V645" s="159">
        <f>ROUND(E645*U645,2)</f>
        <v>0</v>
      </c>
      <c r="W645" s="159"/>
      <c r="X645" s="159" t="s">
        <v>499</v>
      </c>
      <c r="Y645" s="159" t="s">
        <v>281</v>
      </c>
      <c r="Z645" s="148"/>
      <c r="AA645" s="148"/>
      <c r="AB645" s="148"/>
      <c r="AC645" s="148"/>
      <c r="AD645" s="148"/>
      <c r="AE645" s="148"/>
      <c r="AF645" s="148"/>
      <c r="AG645" s="148" t="s">
        <v>1129</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2" x14ac:dyDescent="0.2">
      <c r="A646" s="155"/>
      <c r="B646" s="156"/>
      <c r="C646" s="259" t="s">
        <v>2435</v>
      </c>
      <c r="D646" s="260"/>
      <c r="E646" s="260"/>
      <c r="F646" s="260"/>
      <c r="G646" s="260"/>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284</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72">
        <v>203</v>
      </c>
      <c r="B647" s="173" t="s">
        <v>2436</v>
      </c>
      <c r="C647" s="188" t="s">
        <v>2437</v>
      </c>
      <c r="D647" s="174" t="s">
        <v>482</v>
      </c>
      <c r="E647" s="175">
        <v>11</v>
      </c>
      <c r="F647" s="176"/>
      <c r="G647" s="177">
        <f>ROUND(E647*F647,2)</f>
        <v>0</v>
      </c>
      <c r="H647" s="176"/>
      <c r="I647" s="177">
        <f>ROUND(E647*H647,2)</f>
        <v>0</v>
      </c>
      <c r="J647" s="176"/>
      <c r="K647" s="177">
        <f>ROUND(E647*J647,2)</f>
        <v>0</v>
      </c>
      <c r="L647" s="177">
        <v>21</v>
      </c>
      <c r="M647" s="177">
        <f>G647*(1+L647/100)</f>
        <v>0</v>
      </c>
      <c r="N647" s="175">
        <v>2.0000000000000001E-4</v>
      </c>
      <c r="O647" s="175">
        <f>ROUND(E647*N647,2)</f>
        <v>0</v>
      </c>
      <c r="P647" s="175">
        <v>0</v>
      </c>
      <c r="Q647" s="175">
        <f>ROUND(E647*P647,2)</f>
        <v>0</v>
      </c>
      <c r="R647" s="177"/>
      <c r="S647" s="177" t="s">
        <v>297</v>
      </c>
      <c r="T647" s="178" t="s">
        <v>280</v>
      </c>
      <c r="U647" s="159">
        <v>0</v>
      </c>
      <c r="V647" s="159">
        <f>ROUND(E647*U647,2)</f>
        <v>0</v>
      </c>
      <c r="W647" s="159"/>
      <c r="X647" s="159" t="s">
        <v>499</v>
      </c>
      <c r="Y647" s="159" t="s">
        <v>281</v>
      </c>
      <c r="Z647" s="148"/>
      <c r="AA647" s="148"/>
      <c r="AB647" s="148"/>
      <c r="AC647" s="148"/>
      <c r="AD647" s="148"/>
      <c r="AE647" s="148"/>
      <c r="AF647" s="148"/>
      <c r="AG647" s="148" t="s">
        <v>1129</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259" t="s">
        <v>2437</v>
      </c>
      <c r="D648" s="260"/>
      <c r="E648" s="260"/>
      <c r="F648" s="260"/>
      <c r="G648" s="260"/>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284</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72">
        <v>204</v>
      </c>
      <c r="B649" s="173" t="s">
        <v>2438</v>
      </c>
      <c r="C649" s="188" t="s">
        <v>2439</v>
      </c>
      <c r="D649" s="174" t="s">
        <v>482</v>
      </c>
      <c r="E649" s="175">
        <v>6</v>
      </c>
      <c r="F649" s="176"/>
      <c r="G649" s="177">
        <f>ROUND(E649*F649,2)</f>
        <v>0</v>
      </c>
      <c r="H649" s="176"/>
      <c r="I649" s="177">
        <f>ROUND(E649*H649,2)</f>
        <v>0</v>
      </c>
      <c r="J649" s="176"/>
      <c r="K649" s="177">
        <f>ROUND(E649*J649,2)</f>
        <v>0</v>
      </c>
      <c r="L649" s="177">
        <v>21</v>
      </c>
      <c r="M649" s="177">
        <f>G649*(1+L649/100)</f>
        <v>0</v>
      </c>
      <c r="N649" s="175">
        <v>2.0000000000000001E-4</v>
      </c>
      <c r="O649" s="175">
        <f>ROUND(E649*N649,2)</f>
        <v>0</v>
      </c>
      <c r="P649" s="175">
        <v>0</v>
      </c>
      <c r="Q649" s="175">
        <f>ROUND(E649*P649,2)</f>
        <v>0</v>
      </c>
      <c r="R649" s="177"/>
      <c r="S649" s="177" t="s">
        <v>297</v>
      </c>
      <c r="T649" s="178" t="s">
        <v>280</v>
      </c>
      <c r="U649" s="159">
        <v>0</v>
      </c>
      <c r="V649" s="159">
        <f>ROUND(E649*U649,2)</f>
        <v>0</v>
      </c>
      <c r="W649" s="159"/>
      <c r="X649" s="159" t="s">
        <v>499</v>
      </c>
      <c r="Y649" s="159" t="s">
        <v>281</v>
      </c>
      <c r="Z649" s="148"/>
      <c r="AA649" s="148"/>
      <c r="AB649" s="148"/>
      <c r="AC649" s="148"/>
      <c r="AD649" s="148"/>
      <c r="AE649" s="148"/>
      <c r="AF649" s="148"/>
      <c r="AG649" s="148" t="s">
        <v>1129</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x14ac:dyDescent="0.2">
      <c r="A650" s="155"/>
      <c r="B650" s="156"/>
      <c r="C650" s="259" t="s">
        <v>2440</v>
      </c>
      <c r="D650" s="260"/>
      <c r="E650" s="260"/>
      <c r="F650" s="260"/>
      <c r="G650" s="260"/>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284</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72">
        <v>205</v>
      </c>
      <c r="B651" s="173" t="s">
        <v>2441</v>
      </c>
      <c r="C651" s="188" t="s">
        <v>2442</v>
      </c>
      <c r="D651" s="174" t="s">
        <v>482</v>
      </c>
      <c r="E651" s="175">
        <v>15</v>
      </c>
      <c r="F651" s="176"/>
      <c r="G651" s="177">
        <f>ROUND(E651*F651,2)</f>
        <v>0</v>
      </c>
      <c r="H651" s="176"/>
      <c r="I651" s="177">
        <f>ROUND(E651*H651,2)</f>
        <v>0</v>
      </c>
      <c r="J651" s="176"/>
      <c r="K651" s="177">
        <f>ROUND(E651*J651,2)</f>
        <v>0</v>
      </c>
      <c r="L651" s="177">
        <v>21</v>
      </c>
      <c r="M651" s="177">
        <f>G651*(1+L651/100)</f>
        <v>0</v>
      </c>
      <c r="N651" s="175">
        <v>2.0000000000000001E-4</v>
      </c>
      <c r="O651" s="175">
        <f>ROUND(E651*N651,2)</f>
        <v>0</v>
      </c>
      <c r="P651" s="175">
        <v>0</v>
      </c>
      <c r="Q651" s="175">
        <f>ROUND(E651*P651,2)</f>
        <v>0</v>
      </c>
      <c r="R651" s="177"/>
      <c r="S651" s="177" t="s">
        <v>297</v>
      </c>
      <c r="T651" s="178" t="s">
        <v>280</v>
      </c>
      <c r="U651" s="159">
        <v>0</v>
      </c>
      <c r="V651" s="159">
        <f>ROUND(E651*U651,2)</f>
        <v>0</v>
      </c>
      <c r="W651" s="159"/>
      <c r="X651" s="159" t="s">
        <v>499</v>
      </c>
      <c r="Y651" s="159" t="s">
        <v>281</v>
      </c>
      <c r="Z651" s="148"/>
      <c r="AA651" s="148"/>
      <c r="AB651" s="148"/>
      <c r="AC651" s="148"/>
      <c r="AD651" s="148"/>
      <c r="AE651" s="148"/>
      <c r="AF651" s="148"/>
      <c r="AG651" s="148" t="s">
        <v>1129</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5"/>
      <c r="B652" s="156"/>
      <c r="C652" s="259" t="s">
        <v>2442</v>
      </c>
      <c r="D652" s="260"/>
      <c r="E652" s="260"/>
      <c r="F652" s="260"/>
      <c r="G652" s="260"/>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284</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72">
        <v>206</v>
      </c>
      <c r="B653" s="173" t="s">
        <v>2443</v>
      </c>
      <c r="C653" s="188" t="s">
        <v>2444</v>
      </c>
      <c r="D653" s="174" t="s">
        <v>482</v>
      </c>
      <c r="E653" s="175">
        <v>5</v>
      </c>
      <c r="F653" s="176"/>
      <c r="G653" s="177">
        <f>ROUND(E653*F653,2)</f>
        <v>0</v>
      </c>
      <c r="H653" s="176"/>
      <c r="I653" s="177">
        <f>ROUND(E653*H653,2)</f>
        <v>0</v>
      </c>
      <c r="J653" s="176"/>
      <c r="K653" s="177">
        <f>ROUND(E653*J653,2)</f>
        <v>0</v>
      </c>
      <c r="L653" s="177">
        <v>21</v>
      </c>
      <c r="M653" s="177">
        <f>G653*(1+L653/100)</f>
        <v>0</v>
      </c>
      <c r="N653" s="175">
        <v>2.0000000000000001E-4</v>
      </c>
      <c r="O653" s="175">
        <f>ROUND(E653*N653,2)</f>
        <v>0</v>
      </c>
      <c r="P653" s="175">
        <v>0</v>
      </c>
      <c r="Q653" s="175">
        <f>ROUND(E653*P653,2)</f>
        <v>0</v>
      </c>
      <c r="R653" s="177"/>
      <c r="S653" s="177" t="s">
        <v>297</v>
      </c>
      <c r="T653" s="178" t="s">
        <v>280</v>
      </c>
      <c r="U653" s="159">
        <v>0</v>
      </c>
      <c r="V653" s="159">
        <f>ROUND(E653*U653,2)</f>
        <v>0</v>
      </c>
      <c r="W653" s="159"/>
      <c r="X653" s="159" t="s">
        <v>499</v>
      </c>
      <c r="Y653" s="159" t="s">
        <v>281</v>
      </c>
      <c r="Z653" s="148"/>
      <c r="AA653" s="148"/>
      <c r="AB653" s="148"/>
      <c r="AC653" s="148"/>
      <c r="AD653" s="148"/>
      <c r="AE653" s="148"/>
      <c r="AF653" s="148"/>
      <c r="AG653" s="148" t="s">
        <v>1129</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2" x14ac:dyDescent="0.2">
      <c r="A654" s="155"/>
      <c r="B654" s="156"/>
      <c r="C654" s="259" t="s">
        <v>2444</v>
      </c>
      <c r="D654" s="260"/>
      <c r="E654" s="260"/>
      <c r="F654" s="260"/>
      <c r="G654" s="260"/>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284</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72">
        <v>207</v>
      </c>
      <c r="B655" s="173" t="s">
        <v>2445</v>
      </c>
      <c r="C655" s="188" t="s">
        <v>2446</v>
      </c>
      <c r="D655" s="174" t="s">
        <v>482</v>
      </c>
      <c r="E655" s="175">
        <v>3</v>
      </c>
      <c r="F655" s="176"/>
      <c r="G655" s="177">
        <f>ROUND(E655*F655,2)</f>
        <v>0</v>
      </c>
      <c r="H655" s="176"/>
      <c r="I655" s="177">
        <f>ROUND(E655*H655,2)</f>
        <v>0</v>
      </c>
      <c r="J655" s="176"/>
      <c r="K655" s="177">
        <f>ROUND(E655*J655,2)</f>
        <v>0</v>
      </c>
      <c r="L655" s="177">
        <v>21</v>
      </c>
      <c r="M655" s="177">
        <f>G655*(1+L655/100)</f>
        <v>0</v>
      </c>
      <c r="N655" s="175">
        <v>2.0000000000000001E-4</v>
      </c>
      <c r="O655" s="175">
        <f>ROUND(E655*N655,2)</f>
        <v>0</v>
      </c>
      <c r="P655" s="175">
        <v>0</v>
      </c>
      <c r="Q655" s="175">
        <f>ROUND(E655*P655,2)</f>
        <v>0</v>
      </c>
      <c r="R655" s="177"/>
      <c r="S655" s="177" t="s">
        <v>297</v>
      </c>
      <c r="T655" s="178" t="s">
        <v>280</v>
      </c>
      <c r="U655" s="159">
        <v>0</v>
      </c>
      <c r="V655" s="159">
        <f>ROUND(E655*U655,2)</f>
        <v>0</v>
      </c>
      <c r="W655" s="159"/>
      <c r="X655" s="159" t="s">
        <v>499</v>
      </c>
      <c r="Y655" s="159" t="s">
        <v>281</v>
      </c>
      <c r="Z655" s="148"/>
      <c r="AA655" s="148"/>
      <c r="AB655" s="148"/>
      <c r="AC655" s="148"/>
      <c r="AD655" s="148"/>
      <c r="AE655" s="148"/>
      <c r="AF655" s="148"/>
      <c r="AG655" s="148" t="s">
        <v>1129</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2" x14ac:dyDescent="0.2">
      <c r="A656" s="155"/>
      <c r="B656" s="156"/>
      <c r="C656" s="259" t="s">
        <v>2446</v>
      </c>
      <c r="D656" s="260"/>
      <c r="E656" s="260"/>
      <c r="F656" s="260"/>
      <c r="G656" s="260"/>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284</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72">
        <v>208</v>
      </c>
      <c r="B657" s="173" t="s">
        <v>2447</v>
      </c>
      <c r="C657" s="188" t="s">
        <v>2448</v>
      </c>
      <c r="D657" s="174" t="s">
        <v>482</v>
      </c>
      <c r="E657" s="175">
        <v>5</v>
      </c>
      <c r="F657" s="176"/>
      <c r="G657" s="177">
        <f>ROUND(E657*F657,2)</f>
        <v>0</v>
      </c>
      <c r="H657" s="176"/>
      <c r="I657" s="177">
        <f>ROUND(E657*H657,2)</f>
        <v>0</v>
      </c>
      <c r="J657" s="176"/>
      <c r="K657" s="177">
        <f>ROUND(E657*J657,2)</f>
        <v>0</v>
      </c>
      <c r="L657" s="177">
        <v>21</v>
      </c>
      <c r="M657" s="177">
        <f>G657*(1+L657/100)</f>
        <v>0</v>
      </c>
      <c r="N657" s="175">
        <v>2.0000000000000001E-4</v>
      </c>
      <c r="O657" s="175">
        <f>ROUND(E657*N657,2)</f>
        <v>0</v>
      </c>
      <c r="P657" s="175">
        <v>0</v>
      </c>
      <c r="Q657" s="175">
        <f>ROUND(E657*P657,2)</f>
        <v>0</v>
      </c>
      <c r="R657" s="177"/>
      <c r="S657" s="177" t="s">
        <v>297</v>
      </c>
      <c r="T657" s="178" t="s">
        <v>280</v>
      </c>
      <c r="U657" s="159">
        <v>0</v>
      </c>
      <c r="V657" s="159">
        <f>ROUND(E657*U657,2)</f>
        <v>0</v>
      </c>
      <c r="W657" s="159"/>
      <c r="X657" s="159" t="s">
        <v>499</v>
      </c>
      <c r="Y657" s="159" t="s">
        <v>281</v>
      </c>
      <c r="Z657" s="148"/>
      <c r="AA657" s="148"/>
      <c r="AB657" s="148"/>
      <c r="AC657" s="148"/>
      <c r="AD657" s="148"/>
      <c r="AE657" s="148"/>
      <c r="AF657" s="148"/>
      <c r="AG657" s="148" t="s">
        <v>1129</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259" t="s">
        <v>2448</v>
      </c>
      <c r="D658" s="260"/>
      <c r="E658" s="260"/>
      <c r="F658" s="260"/>
      <c r="G658" s="260"/>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284</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72">
        <v>209</v>
      </c>
      <c r="B659" s="173" t="s">
        <v>2449</v>
      </c>
      <c r="C659" s="188" t="s">
        <v>2450</v>
      </c>
      <c r="D659" s="174" t="s">
        <v>482</v>
      </c>
      <c r="E659" s="175">
        <v>6</v>
      </c>
      <c r="F659" s="176"/>
      <c r="G659" s="177">
        <f>ROUND(E659*F659,2)</f>
        <v>0</v>
      </c>
      <c r="H659" s="176"/>
      <c r="I659" s="177">
        <f>ROUND(E659*H659,2)</f>
        <v>0</v>
      </c>
      <c r="J659" s="176"/>
      <c r="K659" s="177">
        <f>ROUND(E659*J659,2)</f>
        <v>0</v>
      </c>
      <c r="L659" s="177">
        <v>21</v>
      </c>
      <c r="M659" s="177">
        <f>G659*(1+L659/100)</f>
        <v>0</v>
      </c>
      <c r="N659" s="175">
        <v>2.0000000000000001E-4</v>
      </c>
      <c r="O659" s="175">
        <f>ROUND(E659*N659,2)</f>
        <v>0</v>
      </c>
      <c r="P659" s="175">
        <v>0</v>
      </c>
      <c r="Q659" s="175">
        <f>ROUND(E659*P659,2)</f>
        <v>0</v>
      </c>
      <c r="R659" s="177"/>
      <c r="S659" s="177" t="s">
        <v>297</v>
      </c>
      <c r="T659" s="178" t="s">
        <v>280</v>
      </c>
      <c r="U659" s="159">
        <v>0</v>
      </c>
      <c r="V659" s="159">
        <f>ROUND(E659*U659,2)</f>
        <v>0</v>
      </c>
      <c r="W659" s="159"/>
      <c r="X659" s="159" t="s">
        <v>499</v>
      </c>
      <c r="Y659" s="159" t="s">
        <v>281</v>
      </c>
      <c r="Z659" s="148"/>
      <c r="AA659" s="148"/>
      <c r="AB659" s="148"/>
      <c r="AC659" s="148"/>
      <c r="AD659" s="148"/>
      <c r="AE659" s="148"/>
      <c r="AF659" s="148"/>
      <c r="AG659" s="148" t="s">
        <v>1129</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2" x14ac:dyDescent="0.2">
      <c r="A660" s="155"/>
      <c r="B660" s="156"/>
      <c r="C660" s="259" t="s">
        <v>2450</v>
      </c>
      <c r="D660" s="260"/>
      <c r="E660" s="260"/>
      <c r="F660" s="260"/>
      <c r="G660" s="260"/>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284</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72">
        <v>210</v>
      </c>
      <c r="B661" s="173" t="s">
        <v>2451</v>
      </c>
      <c r="C661" s="188" t="s">
        <v>2452</v>
      </c>
      <c r="D661" s="174" t="s">
        <v>482</v>
      </c>
      <c r="E661" s="175">
        <v>540</v>
      </c>
      <c r="F661" s="176"/>
      <c r="G661" s="177">
        <f>ROUND(E661*F661,2)</f>
        <v>0</v>
      </c>
      <c r="H661" s="176"/>
      <c r="I661" s="177">
        <f>ROUND(E661*H661,2)</f>
        <v>0</v>
      </c>
      <c r="J661" s="176"/>
      <c r="K661" s="177">
        <f>ROUND(E661*J661,2)</f>
        <v>0</v>
      </c>
      <c r="L661" s="177">
        <v>21</v>
      </c>
      <c r="M661" s="177">
        <f>G661*(1+L661/100)</f>
        <v>0</v>
      </c>
      <c r="N661" s="175">
        <v>2.0000000000000001E-4</v>
      </c>
      <c r="O661" s="175">
        <f>ROUND(E661*N661,2)</f>
        <v>0.11</v>
      </c>
      <c r="P661" s="175">
        <v>0</v>
      </c>
      <c r="Q661" s="175">
        <f>ROUND(E661*P661,2)</f>
        <v>0</v>
      </c>
      <c r="R661" s="177"/>
      <c r="S661" s="177" t="s">
        <v>297</v>
      </c>
      <c r="T661" s="178" t="s">
        <v>280</v>
      </c>
      <c r="U661" s="159">
        <v>0</v>
      </c>
      <c r="V661" s="159">
        <f>ROUND(E661*U661,2)</f>
        <v>0</v>
      </c>
      <c r="W661" s="159"/>
      <c r="X661" s="159" t="s">
        <v>499</v>
      </c>
      <c r="Y661" s="159" t="s">
        <v>281</v>
      </c>
      <c r="Z661" s="148"/>
      <c r="AA661" s="148"/>
      <c r="AB661" s="148"/>
      <c r="AC661" s="148"/>
      <c r="AD661" s="148"/>
      <c r="AE661" s="148"/>
      <c r="AF661" s="148"/>
      <c r="AG661" s="148" t="s">
        <v>1129</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2" x14ac:dyDescent="0.2">
      <c r="A662" s="155"/>
      <c r="B662" s="156"/>
      <c r="C662" s="259" t="s">
        <v>2452</v>
      </c>
      <c r="D662" s="260"/>
      <c r="E662" s="260"/>
      <c r="F662" s="260"/>
      <c r="G662" s="260"/>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284</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72">
        <v>211</v>
      </c>
      <c r="B663" s="173" t="s">
        <v>2453</v>
      </c>
      <c r="C663" s="188" t="s">
        <v>2454</v>
      </c>
      <c r="D663" s="174" t="s">
        <v>482</v>
      </c>
      <c r="E663" s="175">
        <v>28</v>
      </c>
      <c r="F663" s="176"/>
      <c r="G663" s="177">
        <f>ROUND(E663*F663,2)</f>
        <v>0</v>
      </c>
      <c r="H663" s="176"/>
      <c r="I663" s="177">
        <f>ROUND(E663*H663,2)</f>
        <v>0</v>
      </c>
      <c r="J663" s="176"/>
      <c r="K663" s="177">
        <f>ROUND(E663*J663,2)</f>
        <v>0</v>
      </c>
      <c r="L663" s="177">
        <v>21</v>
      </c>
      <c r="M663" s="177">
        <f>G663*(1+L663/100)</f>
        <v>0</v>
      </c>
      <c r="N663" s="175">
        <v>2.0000000000000001E-4</v>
      </c>
      <c r="O663" s="175">
        <f>ROUND(E663*N663,2)</f>
        <v>0.01</v>
      </c>
      <c r="P663" s="175">
        <v>0</v>
      </c>
      <c r="Q663" s="175">
        <f>ROUND(E663*P663,2)</f>
        <v>0</v>
      </c>
      <c r="R663" s="177"/>
      <c r="S663" s="177" t="s">
        <v>297</v>
      </c>
      <c r="T663" s="178" t="s">
        <v>280</v>
      </c>
      <c r="U663" s="159">
        <v>0</v>
      </c>
      <c r="V663" s="159">
        <f>ROUND(E663*U663,2)</f>
        <v>0</v>
      </c>
      <c r="W663" s="159"/>
      <c r="X663" s="159" t="s">
        <v>499</v>
      </c>
      <c r="Y663" s="159" t="s">
        <v>281</v>
      </c>
      <c r="Z663" s="148"/>
      <c r="AA663" s="148"/>
      <c r="AB663" s="148"/>
      <c r="AC663" s="148"/>
      <c r="AD663" s="148"/>
      <c r="AE663" s="148"/>
      <c r="AF663" s="148"/>
      <c r="AG663" s="148" t="s">
        <v>1129</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2" x14ac:dyDescent="0.2">
      <c r="A664" s="155"/>
      <c r="B664" s="156"/>
      <c r="C664" s="259" t="s">
        <v>2454</v>
      </c>
      <c r="D664" s="260"/>
      <c r="E664" s="260"/>
      <c r="F664" s="260"/>
      <c r="G664" s="260"/>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284</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72">
        <v>212</v>
      </c>
      <c r="B665" s="173" t="s">
        <v>2455</v>
      </c>
      <c r="C665" s="188" t="s">
        <v>2456</v>
      </c>
      <c r="D665" s="174" t="s">
        <v>482</v>
      </c>
      <c r="E665" s="175">
        <v>56</v>
      </c>
      <c r="F665" s="176"/>
      <c r="G665" s="177">
        <f>ROUND(E665*F665,2)</f>
        <v>0</v>
      </c>
      <c r="H665" s="176"/>
      <c r="I665" s="177">
        <f>ROUND(E665*H665,2)</f>
        <v>0</v>
      </c>
      <c r="J665" s="176"/>
      <c r="K665" s="177">
        <f>ROUND(E665*J665,2)</f>
        <v>0</v>
      </c>
      <c r="L665" s="177">
        <v>21</v>
      </c>
      <c r="M665" s="177">
        <f>G665*(1+L665/100)</f>
        <v>0</v>
      </c>
      <c r="N665" s="175">
        <v>2.0000000000000001E-4</v>
      </c>
      <c r="O665" s="175">
        <f>ROUND(E665*N665,2)</f>
        <v>0.01</v>
      </c>
      <c r="P665" s="175">
        <v>0</v>
      </c>
      <c r="Q665" s="175">
        <f>ROUND(E665*P665,2)</f>
        <v>0</v>
      </c>
      <c r="R665" s="177"/>
      <c r="S665" s="177" t="s">
        <v>297</v>
      </c>
      <c r="T665" s="178" t="s">
        <v>280</v>
      </c>
      <c r="U665" s="159">
        <v>0</v>
      </c>
      <c r="V665" s="159">
        <f>ROUND(E665*U665,2)</f>
        <v>0</v>
      </c>
      <c r="W665" s="159"/>
      <c r="X665" s="159" t="s">
        <v>499</v>
      </c>
      <c r="Y665" s="159" t="s">
        <v>281</v>
      </c>
      <c r="Z665" s="148"/>
      <c r="AA665" s="148"/>
      <c r="AB665" s="148"/>
      <c r="AC665" s="148"/>
      <c r="AD665" s="148"/>
      <c r="AE665" s="148"/>
      <c r="AF665" s="148"/>
      <c r="AG665" s="148" t="s">
        <v>1129</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2" x14ac:dyDescent="0.2">
      <c r="A666" s="155"/>
      <c r="B666" s="156"/>
      <c r="C666" s="259" t="s">
        <v>2456</v>
      </c>
      <c r="D666" s="260"/>
      <c r="E666" s="260"/>
      <c r="F666" s="260"/>
      <c r="G666" s="260"/>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284</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72">
        <v>213</v>
      </c>
      <c r="B667" s="173" t="s">
        <v>2457</v>
      </c>
      <c r="C667" s="188" t="s">
        <v>2458</v>
      </c>
      <c r="D667" s="174" t="s">
        <v>482</v>
      </c>
      <c r="E667" s="175">
        <v>14</v>
      </c>
      <c r="F667" s="176"/>
      <c r="G667" s="177">
        <f>ROUND(E667*F667,2)</f>
        <v>0</v>
      </c>
      <c r="H667" s="176"/>
      <c r="I667" s="177">
        <f>ROUND(E667*H667,2)</f>
        <v>0</v>
      </c>
      <c r="J667" s="176"/>
      <c r="K667" s="177">
        <f>ROUND(E667*J667,2)</f>
        <v>0</v>
      </c>
      <c r="L667" s="177">
        <v>21</v>
      </c>
      <c r="M667" s="177">
        <f>G667*(1+L667/100)</f>
        <v>0</v>
      </c>
      <c r="N667" s="175">
        <v>2.0000000000000001E-4</v>
      </c>
      <c r="O667" s="175">
        <f>ROUND(E667*N667,2)</f>
        <v>0</v>
      </c>
      <c r="P667" s="175">
        <v>0</v>
      </c>
      <c r="Q667" s="175">
        <f>ROUND(E667*P667,2)</f>
        <v>0</v>
      </c>
      <c r="R667" s="177"/>
      <c r="S667" s="177" t="s">
        <v>297</v>
      </c>
      <c r="T667" s="178" t="s">
        <v>280</v>
      </c>
      <c r="U667" s="159">
        <v>0</v>
      </c>
      <c r="V667" s="159">
        <f>ROUND(E667*U667,2)</f>
        <v>0</v>
      </c>
      <c r="W667" s="159"/>
      <c r="X667" s="159" t="s">
        <v>499</v>
      </c>
      <c r="Y667" s="159" t="s">
        <v>281</v>
      </c>
      <c r="Z667" s="148"/>
      <c r="AA667" s="148"/>
      <c r="AB667" s="148"/>
      <c r="AC667" s="148"/>
      <c r="AD667" s="148"/>
      <c r="AE667" s="148"/>
      <c r="AF667" s="148"/>
      <c r="AG667" s="148" t="s">
        <v>1129</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2" x14ac:dyDescent="0.2">
      <c r="A668" s="155"/>
      <c r="B668" s="156"/>
      <c r="C668" s="259" t="s">
        <v>2458</v>
      </c>
      <c r="D668" s="260"/>
      <c r="E668" s="260"/>
      <c r="F668" s="260"/>
      <c r="G668" s="260"/>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284</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72">
        <v>214</v>
      </c>
      <c r="B669" s="173" t="s">
        <v>2459</v>
      </c>
      <c r="C669" s="188" t="s">
        <v>2460</v>
      </c>
      <c r="D669" s="174" t="s">
        <v>482</v>
      </c>
      <c r="E669" s="175">
        <v>28</v>
      </c>
      <c r="F669" s="176"/>
      <c r="G669" s="177">
        <f>ROUND(E669*F669,2)</f>
        <v>0</v>
      </c>
      <c r="H669" s="176"/>
      <c r="I669" s="177">
        <f>ROUND(E669*H669,2)</f>
        <v>0</v>
      </c>
      <c r="J669" s="176"/>
      <c r="K669" s="177">
        <f>ROUND(E669*J669,2)</f>
        <v>0</v>
      </c>
      <c r="L669" s="177">
        <v>21</v>
      </c>
      <c r="M669" s="177">
        <f>G669*(1+L669/100)</f>
        <v>0</v>
      </c>
      <c r="N669" s="175">
        <v>2.0000000000000001E-4</v>
      </c>
      <c r="O669" s="175">
        <f>ROUND(E669*N669,2)</f>
        <v>0.01</v>
      </c>
      <c r="P669" s="175">
        <v>0</v>
      </c>
      <c r="Q669" s="175">
        <f>ROUND(E669*P669,2)</f>
        <v>0</v>
      </c>
      <c r="R669" s="177"/>
      <c r="S669" s="177" t="s">
        <v>297</v>
      </c>
      <c r="T669" s="178" t="s">
        <v>280</v>
      </c>
      <c r="U669" s="159">
        <v>0</v>
      </c>
      <c r="V669" s="159">
        <f>ROUND(E669*U669,2)</f>
        <v>0</v>
      </c>
      <c r="W669" s="159"/>
      <c r="X669" s="159" t="s">
        <v>499</v>
      </c>
      <c r="Y669" s="159" t="s">
        <v>281</v>
      </c>
      <c r="Z669" s="148"/>
      <c r="AA669" s="148"/>
      <c r="AB669" s="148"/>
      <c r="AC669" s="148"/>
      <c r="AD669" s="148"/>
      <c r="AE669" s="148"/>
      <c r="AF669" s="148"/>
      <c r="AG669" s="148" t="s">
        <v>1129</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2" x14ac:dyDescent="0.2">
      <c r="A670" s="155"/>
      <c r="B670" s="156"/>
      <c r="C670" s="259" t="s">
        <v>2460</v>
      </c>
      <c r="D670" s="260"/>
      <c r="E670" s="260"/>
      <c r="F670" s="260"/>
      <c r="G670" s="260"/>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284</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72">
        <v>215</v>
      </c>
      <c r="B671" s="173" t="s">
        <v>2461</v>
      </c>
      <c r="C671" s="188" t="s">
        <v>2462</v>
      </c>
      <c r="D671" s="174" t="s">
        <v>482</v>
      </c>
      <c r="E671" s="175">
        <v>56</v>
      </c>
      <c r="F671" s="176"/>
      <c r="G671" s="177">
        <f>ROUND(E671*F671,2)</f>
        <v>0</v>
      </c>
      <c r="H671" s="176"/>
      <c r="I671" s="177">
        <f>ROUND(E671*H671,2)</f>
        <v>0</v>
      </c>
      <c r="J671" s="176"/>
      <c r="K671" s="177">
        <f>ROUND(E671*J671,2)</f>
        <v>0</v>
      </c>
      <c r="L671" s="177">
        <v>21</v>
      </c>
      <c r="M671" s="177">
        <f>G671*(1+L671/100)</f>
        <v>0</v>
      </c>
      <c r="N671" s="175">
        <v>2.0000000000000001E-4</v>
      </c>
      <c r="O671" s="175">
        <f>ROUND(E671*N671,2)</f>
        <v>0.01</v>
      </c>
      <c r="P671" s="175">
        <v>0</v>
      </c>
      <c r="Q671" s="175">
        <f>ROUND(E671*P671,2)</f>
        <v>0</v>
      </c>
      <c r="R671" s="177"/>
      <c r="S671" s="177" t="s">
        <v>297</v>
      </c>
      <c r="T671" s="178" t="s">
        <v>280</v>
      </c>
      <c r="U671" s="159">
        <v>0</v>
      </c>
      <c r="V671" s="159">
        <f>ROUND(E671*U671,2)</f>
        <v>0</v>
      </c>
      <c r="W671" s="159"/>
      <c r="X671" s="159" t="s">
        <v>499</v>
      </c>
      <c r="Y671" s="159" t="s">
        <v>281</v>
      </c>
      <c r="Z671" s="148"/>
      <c r="AA671" s="148"/>
      <c r="AB671" s="148"/>
      <c r="AC671" s="148"/>
      <c r="AD671" s="148"/>
      <c r="AE671" s="148"/>
      <c r="AF671" s="148"/>
      <c r="AG671" s="148" t="s">
        <v>1129</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2" x14ac:dyDescent="0.2">
      <c r="A672" s="155"/>
      <c r="B672" s="156"/>
      <c r="C672" s="259" t="s">
        <v>2462</v>
      </c>
      <c r="D672" s="260"/>
      <c r="E672" s="260"/>
      <c r="F672" s="260"/>
      <c r="G672" s="260"/>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284</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72">
        <v>216</v>
      </c>
      <c r="B673" s="173" t="s">
        <v>2463</v>
      </c>
      <c r="C673" s="188" t="s">
        <v>2464</v>
      </c>
      <c r="D673" s="174" t="s">
        <v>482</v>
      </c>
      <c r="E673" s="175">
        <v>384</v>
      </c>
      <c r="F673" s="176"/>
      <c r="G673" s="177">
        <f>ROUND(E673*F673,2)</f>
        <v>0</v>
      </c>
      <c r="H673" s="176"/>
      <c r="I673" s="177">
        <f>ROUND(E673*H673,2)</f>
        <v>0</v>
      </c>
      <c r="J673" s="176"/>
      <c r="K673" s="177">
        <f>ROUND(E673*J673,2)</f>
        <v>0</v>
      </c>
      <c r="L673" s="177">
        <v>21</v>
      </c>
      <c r="M673" s="177">
        <f>G673*(1+L673/100)</f>
        <v>0</v>
      </c>
      <c r="N673" s="175">
        <v>2.0000000000000001E-4</v>
      </c>
      <c r="O673" s="175">
        <f>ROUND(E673*N673,2)</f>
        <v>0.08</v>
      </c>
      <c r="P673" s="175">
        <v>0</v>
      </c>
      <c r="Q673" s="175">
        <f>ROUND(E673*P673,2)</f>
        <v>0</v>
      </c>
      <c r="R673" s="177"/>
      <c r="S673" s="177" t="s">
        <v>297</v>
      </c>
      <c r="T673" s="178" t="s">
        <v>280</v>
      </c>
      <c r="U673" s="159">
        <v>0</v>
      </c>
      <c r="V673" s="159">
        <f>ROUND(E673*U673,2)</f>
        <v>0</v>
      </c>
      <c r="W673" s="159"/>
      <c r="X673" s="159" t="s">
        <v>499</v>
      </c>
      <c r="Y673" s="159" t="s">
        <v>281</v>
      </c>
      <c r="Z673" s="148"/>
      <c r="AA673" s="148"/>
      <c r="AB673" s="148"/>
      <c r="AC673" s="148"/>
      <c r="AD673" s="148"/>
      <c r="AE673" s="148"/>
      <c r="AF673" s="148"/>
      <c r="AG673" s="148" t="s">
        <v>1129</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2" x14ac:dyDescent="0.2">
      <c r="A674" s="155"/>
      <c r="B674" s="156"/>
      <c r="C674" s="259" t="s">
        <v>2464</v>
      </c>
      <c r="D674" s="260"/>
      <c r="E674" s="260"/>
      <c r="F674" s="260"/>
      <c r="G674" s="260"/>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284</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72">
        <v>217</v>
      </c>
      <c r="B675" s="173" t="s">
        <v>2465</v>
      </c>
      <c r="C675" s="188" t="s">
        <v>2466</v>
      </c>
      <c r="D675" s="174" t="s">
        <v>482</v>
      </c>
      <c r="E675" s="175">
        <v>30</v>
      </c>
      <c r="F675" s="176"/>
      <c r="G675" s="177">
        <f>ROUND(E675*F675,2)</f>
        <v>0</v>
      </c>
      <c r="H675" s="176"/>
      <c r="I675" s="177">
        <f>ROUND(E675*H675,2)</f>
        <v>0</v>
      </c>
      <c r="J675" s="176"/>
      <c r="K675" s="177">
        <f>ROUND(E675*J675,2)</f>
        <v>0</v>
      </c>
      <c r="L675" s="177">
        <v>21</v>
      </c>
      <c r="M675" s="177">
        <f>G675*(1+L675/100)</f>
        <v>0</v>
      </c>
      <c r="N675" s="175">
        <v>2.0000000000000001E-4</v>
      </c>
      <c r="O675" s="175">
        <f>ROUND(E675*N675,2)</f>
        <v>0.01</v>
      </c>
      <c r="P675" s="175">
        <v>0</v>
      </c>
      <c r="Q675" s="175">
        <f>ROUND(E675*P675,2)</f>
        <v>0</v>
      </c>
      <c r="R675" s="177"/>
      <c r="S675" s="177" t="s">
        <v>297</v>
      </c>
      <c r="T675" s="178" t="s">
        <v>280</v>
      </c>
      <c r="U675" s="159">
        <v>0</v>
      </c>
      <c r="V675" s="159">
        <f>ROUND(E675*U675,2)</f>
        <v>0</v>
      </c>
      <c r="W675" s="159"/>
      <c r="X675" s="159" t="s">
        <v>499</v>
      </c>
      <c r="Y675" s="159" t="s">
        <v>281</v>
      </c>
      <c r="Z675" s="148"/>
      <c r="AA675" s="148"/>
      <c r="AB675" s="148"/>
      <c r="AC675" s="148"/>
      <c r="AD675" s="148"/>
      <c r="AE675" s="148"/>
      <c r="AF675" s="148"/>
      <c r="AG675" s="148" t="s">
        <v>1129</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5"/>
      <c r="B676" s="156"/>
      <c r="C676" s="259" t="s">
        <v>2466</v>
      </c>
      <c r="D676" s="260"/>
      <c r="E676" s="260"/>
      <c r="F676" s="260"/>
      <c r="G676" s="260"/>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284</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72">
        <v>218</v>
      </c>
      <c r="B677" s="173" t="s">
        <v>2467</v>
      </c>
      <c r="C677" s="188" t="s">
        <v>2468</v>
      </c>
      <c r="D677" s="174" t="s">
        <v>482</v>
      </c>
      <c r="E677" s="175">
        <v>130</v>
      </c>
      <c r="F677" s="176"/>
      <c r="G677" s="177">
        <f>ROUND(E677*F677,2)</f>
        <v>0</v>
      </c>
      <c r="H677" s="176"/>
      <c r="I677" s="177">
        <f>ROUND(E677*H677,2)</f>
        <v>0</v>
      </c>
      <c r="J677" s="176"/>
      <c r="K677" s="177">
        <f>ROUND(E677*J677,2)</f>
        <v>0</v>
      </c>
      <c r="L677" s="177">
        <v>21</v>
      </c>
      <c r="M677" s="177">
        <f>G677*(1+L677/100)</f>
        <v>0</v>
      </c>
      <c r="N677" s="175">
        <v>2.0000000000000001E-4</v>
      </c>
      <c r="O677" s="175">
        <f>ROUND(E677*N677,2)</f>
        <v>0.03</v>
      </c>
      <c r="P677" s="175">
        <v>0</v>
      </c>
      <c r="Q677" s="175">
        <f>ROUND(E677*P677,2)</f>
        <v>0</v>
      </c>
      <c r="R677" s="177"/>
      <c r="S677" s="177" t="s">
        <v>297</v>
      </c>
      <c r="T677" s="178" t="s">
        <v>280</v>
      </c>
      <c r="U677" s="159">
        <v>0</v>
      </c>
      <c r="V677" s="159">
        <f>ROUND(E677*U677,2)</f>
        <v>0</v>
      </c>
      <c r="W677" s="159"/>
      <c r="X677" s="159" t="s">
        <v>499</v>
      </c>
      <c r="Y677" s="159" t="s">
        <v>281</v>
      </c>
      <c r="Z677" s="148"/>
      <c r="AA677" s="148"/>
      <c r="AB677" s="148"/>
      <c r="AC677" s="148"/>
      <c r="AD677" s="148"/>
      <c r="AE677" s="148"/>
      <c r="AF677" s="148"/>
      <c r="AG677" s="148" t="s">
        <v>1129</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2" x14ac:dyDescent="0.2">
      <c r="A678" s="155"/>
      <c r="B678" s="156"/>
      <c r="C678" s="259" t="s">
        <v>2468</v>
      </c>
      <c r="D678" s="260"/>
      <c r="E678" s="260"/>
      <c r="F678" s="260"/>
      <c r="G678" s="260"/>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284</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72">
        <v>219</v>
      </c>
      <c r="B679" s="173" t="s">
        <v>2469</v>
      </c>
      <c r="C679" s="188" t="s">
        <v>2470</v>
      </c>
      <c r="D679" s="174" t="s">
        <v>482</v>
      </c>
      <c r="E679" s="175">
        <v>382</v>
      </c>
      <c r="F679" s="176"/>
      <c r="G679" s="177">
        <f>ROUND(E679*F679,2)</f>
        <v>0</v>
      </c>
      <c r="H679" s="176"/>
      <c r="I679" s="177">
        <f>ROUND(E679*H679,2)</f>
        <v>0</v>
      </c>
      <c r="J679" s="176"/>
      <c r="K679" s="177">
        <f>ROUND(E679*J679,2)</f>
        <v>0</v>
      </c>
      <c r="L679" s="177">
        <v>21</v>
      </c>
      <c r="M679" s="177">
        <f>G679*(1+L679/100)</f>
        <v>0</v>
      </c>
      <c r="N679" s="175">
        <v>2.0000000000000001E-4</v>
      </c>
      <c r="O679" s="175">
        <f>ROUND(E679*N679,2)</f>
        <v>0.08</v>
      </c>
      <c r="P679" s="175">
        <v>0</v>
      </c>
      <c r="Q679" s="175">
        <f>ROUND(E679*P679,2)</f>
        <v>0</v>
      </c>
      <c r="R679" s="177"/>
      <c r="S679" s="177" t="s">
        <v>297</v>
      </c>
      <c r="T679" s="178" t="s">
        <v>280</v>
      </c>
      <c r="U679" s="159">
        <v>0</v>
      </c>
      <c r="V679" s="159">
        <f>ROUND(E679*U679,2)</f>
        <v>0</v>
      </c>
      <c r="W679" s="159"/>
      <c r="X679" s="159" t="s">
        <v>499</v>
      </c>
      <c r="Y679" s="159" t="s">
        <v>281</v>
      </c>
      <c r="Z679" s="148"/>
      <c r="AA679" s="148"/>
      <c r="AB679" s="148"/>
      <c r="AC679" s="148"/>
      <c r="AD679" s="148"/>
      <c r="AE679" s="148"/>
      <c r="AF679" s="148"/>
      <c r="AG679" s="148" t="s">
        <v>1129</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2" x14ac:dyDescent="0.2">
      <c r="A680" s="155"/>
      <c r="B680" s="156"/>
      <c r="C680" s="259" t="s">
        <v>2470</v>
      </c>
      <c r="D680" s="260"/>
      <c r="E680" s="260"/>
      <c r="F680" s="260"/>
      <c r="G680" s="260"/>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284</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72">
        <v>220</v>
      </c>
      <c r="B681" s="173" t="s">
        <v>2471</v>
      </c>
      <c r="C681" s="188" t="s">
        <v>2472</v>
      </c>
      <c r="D681" s="174" t="s">
        <v>482</v>
      </c>
      <c r="E681" s="175">
        <v>384</v>
      </c>
      <c r="F681" s="176"/>
      <c r="G681" s="177">
        <f>ROUND(E681*F681,2)</f>
        <v>0</v>
      </c>
      <c r="H681" s="176"/>
      <c r="I681" s="177">
        <f>ROUND(E681*H681,2)</f>
        <v>0</v>
      </c>
      <c r="J681" s="176"/>
      <c r="K681" s="177">
        <f>ROUND(E681*J681,2)</f>
        <v>0</v>
      </c>
      <c r="L681" s="177">
        <v>21</v>
      </c>
      <c r="M681" s="177">
        <f>G681*(1+L681/100)</f>
        <v>0</v>
      </c>
      <c r="N681" s="175">
        <v>2.0000000000000001E-4</v>
      </c>
      <c r="O681" s="175">
        <f>ROUND(E681*N681,2)</f>
        <v>0.08</v>
      </c>
      <c r="P681" s="175">
        <v>0</v>
      </c>
      <c r="Q681" s="175">
        <f>ROUND(E681*P681,2)</f>
        <v>0</v>
      </c>
      <c r="R681" s="177"/>
      <c r="S681" s="177" t="s">
        <v>297</v>
      </c>
      <c r="T681" s="178" t="s">
        <v>280</v>
      </c>
      <c r="U681" s="159">
        <v>0</v>
      </c>
      <c r="V681" s="159">
        <f>ROUND(E681*U681,2)</f>
        <v>0</v>
      </c>
      <c r="W681" s="159"/>
      <c r="X681" s="159" t="s">
        <v>499</v>
      </c>
      <c r="Y681" s="159" t="s">
        <v>281</v>
      </c>
      <c r="Z681" s="148"/>
      <c r="AA681" s="148"/>
      <c r="AB681" s="148"/>
      <c r="AC681" s="148"/>
      <c r="AD681" s="148"/>
      <c r="AE681" s="148"/>
      <c r="AF681" s="148"/>
      <c r="AG681" s="148" t="s">
        <v>1129</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2" x14ac:dyDescent="0.2">
      <c r="A682" s="155"/>
      <c r="B682" s="156"/>
      <c r="C682" s="259" t="s">
        <v>2472</v>
      </c>
      <c r="D682" s="260"/>
      <c r="E682" s="260"/>
      <c r="F682" s="260"/>
      <c r="G682" s="260"/>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284</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72">
        <v>221</v>
      </c>
      <c r="B683" s="173" t="s">
        <v>2390</v>
      </c>
      <c r="C683" s="188" t="s">
        <v>2391</v>
      </c>
      <c r="D683" s="174" t="s">
        <v>374</v>
      </c>
      <c r="E683" s="175">
        <v>73.099999999999994</v>
      </c>
      <c r="F683" s="176"/>
      <c r="G683" s="177">
        <f>ROUND(E683*F683,2)</f>
        <v>0</v>
      </c>
      <c r="H683" s="176"/>
      <c r="I683" s="177">
        <f>ROUND(E683*H683,2)</f>
        <v>0</v>
      </c>
      <c r="J683" s="176"/>
      <c r="K683" s="177">
        <f>ROUND(E683*J683,2)</f>
        <v>0</v>
      </c>
      <c r="L683" s="177">
        <v>21</v>
      </c>
      <c r="M683" s="177">
        <f>G683*(1+L683/100)</f>
        <v>0</v>
      </c>
      <c r="N683" s="175">
        <v>0</v>
      </c>
      <c r="O683" s="175">
        <f>ROUND(E683*N683,2)</f>
        <v>0</v>
      </c>
      <c r="P683" s="175">
        <v>0</v>
      </c>
      <c r="Q683" s="175">
        <f>ROUND(E683*P683,2)</f>
        <v>0</v>
      </c>
      <c r="R683" s="177"/>
      <c r="S683" s="177" t="s">
        <v>297</v>
      </c>
      <c r="T683" s="178" t="s">
        <v>280</v>
      </c>
      <c r="U683" s="159">
        <v>0</v>
      </c>
      <c r="V683" s="159">
        <f>ROUND(E683*U683,2)</f>
        <v>0</v>
      </c>
      <c r="W683" s="159"/>
      <c r="X683" s="159" t="s">
        <v>298</v>
      </c>
      <c r="Y683" s="159" t="s">
        <v>281</v>
      </c>
      <c r="Z683" s="148"/>
      <c r="AA683" s="148"/>
      <c r="AB683" s="148"/>
      <c r="AC683" s="148"/>
      <c r="AD683" s="148"/>
      <c r="AE683" s="148"/>
      <c r="AF683" s="148"/>
      <c r="AG683" s="148" t="s">
        <v>951</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2" x14ac:dyDescent="0.2">
      <c r="A684" s="155"/>
      <c r="B684" s="156"/>
      <c r="C684" s="259" t="s">
        <v>2392</v>
      </c>
      <c r="D684" s="260"/>
      <c r="E684" s="260"/>
      <c r="F684" s="260"/>
      <c r="G684" s="260"/>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284</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2" x14ac:dyDescent="0.2">
      <c r="A685" s="155"/>
      <c r="B685" s="156"/>
      <c r="C685" s="198" t="s">
        <v>2409</v>
      </c>
      <c r="D685" s="193"/>
      <c r="E685" s="194"/>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329</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8" t="s">
        <v>2410</v>
      </c>
      <c r="D686" s="193"/>
      <c r="E686" s="194">
        <v>73.099999999999994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329</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222</v>
      </c>
      <c r="B687" s="173" t="s">
        <v>2393</v>
      </c>
      <c r="C687" s="188" t="s">
        <v>2394</v>
      </c>
      <c r="D687" s="174" t="s">
        <v>332</v>
      </c>
      <c r="E687" s="175">
        <v>3.6915499999999999</v>
      </c>
      <c r="F687" s="176"/>
      <c r="G687" s="177">
        <f>ROUND(E687*F687,2)</f>
        <v>0</v>
      </c>
      <c r="H687" s="176"/>
      <c r="I687" s="177">
        <f>ROUND(E687*H687,2)</f>
        <v>0</v>
      </c>
      <c r="J687" s="176"/>
      <c r="K687" s="177">
        <f>ROUND(E687*J687,2)</f>
        <v>0</v>
      </c>
      <c r="L687" s="177">
        <v>21</v>
      </c>
      <c r="M687" s="177">
        <f>G687*(1+L687/100)</f>
        <v>0</v>
      </c>
      <c r="N687" s="175">
        <v>0.2</v>
      </c>
      <c r="O687" s="175">
        <f>ROUND(E687*N687,2)</f>
        <v>0.74</v>
      </c>
      <c r="P687" s="175">
        <v>0</v>
      </c>
      <c r="Q687" s="175">
        <f>ROUND(E687*P687,2)</f>
        <v>0</v>
      </c>
      <c r="R687" s="177"/>
      <c r="S687" s="177" t="s">
        <v>297</v>
      </c>
      <c r="T687" s="178" t="s">
        <v>280</v>
      </c>
      <c r="U687" s="159">
        <v>0</v>
      </c>
      <c r="V687" s="159">
        <f>ROUND(E687*U687,2)</f>
        <v>0</v>
      </c>
      <c r="W687" s="159"/>
      <c r="X687" s="159" t="s">
        <v>499</v>
      </c>
      <c r="Y687" s="159" t="s">
        <v>281</v>
      </c>
      <c r="Z687" s="148"/>
      <c r="AA687" s="148"/>
      <c r="AB687" s="148"/>
      <c r="AC687" s="148"/>
      <c r="AD687" s="148"/>
      <c r="AE687" s="148"/>
      <c r="AF687" s="148"/>
      <c r="AG687" s="148" t="s">
        <v>1129</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259" t="s">
        <v>2394</v>
      </c>
      <c r="D688" s="260"/>
      <c r="E688" s="260"/>
      <c r="F688" s="260"/>
      <c r="G688" s="260"/>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284</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198" t="s">
        <v>2473</v>
      </c>
      <c r="D689" s="193"/>
      <c r="E689" s="194"/>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329</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5"/>
      <c r="B690" s="156"/>
      <c r="C690" s="198" t="s">
        <v>2474</v>
      </c>
      <c r="D690" s="193"/>
      <c r="E690" s="194">
        <v>3.69</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329</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72">
        <v>223</v>
      </c>
      <c r="B691" s="173" t="s">
        <v>2209</v>
      </c>
      <c r="C691" s="188" t="s">
        <v>2210</v>
      </c>
      <c r="D691" s="174" t="s">
        <v>458</v>
      </c>
      <c r="E691" s="175">
        <v>2.4410000000000001E-2</v>
      </c>
      <c r="F691" s="176"/>
      <c r="G691" s="177">
        <f>ROUND(E691*F691,2)</f>
        <v>0</v>
      </c>
      <c r="H691" s="176"/>
      <c r="I691" s="177">
        <f>ROUND(E691*H691,2)</f>
        <v>0</v>
      </c>
      <c r="J691" s="176"/>
      <c r="K691" s="177">
        <f>ROUND(E691*J691,2)</f>
        <v>0</v>
      </c>
      <c r="L691" s="177">
        <v>21</v>
      </c>
      <c r="M691" s="177">
        <f>G691*(1+L691/100)</f>
        <v>0</v>
      </c>
      <c r="N691" s="175">
        <v>0</v>
      </c>
      <c r="O691" s="175">
        <f>ROUND(E691*N691,2)</f>
        <v>0</v>
      </c>
      <c r="P691" s="175">
        <v>0</v>
      </c>
      <c r="Q691" s="175">
        <f>ROUND(E691*P691,2)</f>
        <v>0</v>
      </c>
      <c r="R691" s="177"/>
      <c r="S691" s="177" t="s">
        <v>297</v>
      </c>
      <c r="T691" s="178" t="s">
        <v>280</v>
      </c>
      <c r="U691" s="159">
        <v>0</v>
      </c>
      <c r="V691" s="159">
        <f>ROUND(E691*U691,2)</f>
        <v>0</v>
      </c>
      <c r="W691" s="159"/>
      <c r="X691" s="159" t="s">
        <v>298</v>
      </c>
      <c r="Y691" s="159" t="s">
        <v>281</v>
      </c>
      <c r="Z691" s="148"/>
      <c r="AA691" s="148"/>
      <c r="AB691" s="148"/>
      <c r="AC691" s="148"/>
      <c r="AD691" s="148"/>
      <c r="AE691" s="148"/>
      <c r="AF691" s="148"/>
      <c r="AG691" s="148" t="s">
        <v>951</v>
      </c>
      <c r="AH691" s="148"/>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2" x14ac:dyDescent="0.2">
      <c r="A692" s="155"/>
      <c r="B692" s="156"/>
      <c r="C692" s="259" t="s">
        <v>2211</v>
      </c>
      <c r="D692" s="260"/>
      <c r="E692" s="260"/>
      <c r="F692" s="260"/>
      <c r="G692" s="260"/>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284</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79" t="str">
        <f>C692</f>
        <v>Hnojení půdy nebo trávníku v rovině nebo na svahu do 1:5 umělým hnojivem s rozdělením k jednotlivým rostlinám</v>
      </c>
      <c r="BB692" s="148"/>
      <c r="BC692" s="148"/>
      <c r="BD692" s="148"/>
      <c r="BE692" s="148"/>
      <c r="BF692" s="148"/>
      <c r="BG692" s="148"/>
      <c r="BH692" s="148"/>
    </row>
    <row r="693" spans="1:60" outlineLevel="2" x14ac:dyDescent="0.2">
      <c r="A693" s="155"/>
      <c r="B693" s="156"/>
      <c r="C693" s="198" t="s">
        <v>2475</v>
      </c>
      <c r="D693" s="193"/>
      <c r="E693" s="194"/>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329</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8" t="s">
        <v>2476</v>
      </c>
      <c r="D694" s="193"/>
      <c r="E694" s="194">
        <v>0.02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329</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224</v>
      </c>
      <c r="B695" s="173" t="s">
        <v>2214</v>
      </c>
      <c r="C695" s="188" t="s">
        <v>2215</v>
      </c>
      <c r="D695" s="174" t="s">
        <v>445</v>
      </c>
      <c r="E695" s="175">
        <v>2514.23</v>
      </c>
      <c r="F695" s="176"/>
      <c r="G695" s="177">
        <f>ROUND(E695*F695,2)</f>
        <v>0</v>
      </c>
      <c r="H695" s="176"/>
      <c r="I695" s="177">
        <f>ROUND(E695*H695,2)</f>
        <v>0</v>
      </c>
      <c r="J695" s="176"/>
      <c r="K695" s="177">
        <f>ROUND(E695*J695,2)</f>
        <v>0</v>
      </c>
      <c r="L695" s="177">
        <v>21</v>
      </c>
      <c r="M695" s="177">
        <f>G695*(1+L695/100)</f>
        <v>0</v>
      </c>
      <c r="N695" s="175">
        <v>1.0000000000000001E-5</v>
      </c>
      <c r="O695" s="175">
        <f>ROUND(E695*N695,2)</f>
        <v>0.03</v>
      </c>
      <c r="P695" s="175">
        <v>0</v>
      </c>
      <c r="Q695" s="175">
        <f>ROUND(E695*P695,2)</f>
        <v>0</v>
      </c>
      <c r="R695" s="177"/>
      <c r="S695" s="177" t="s">
        <v>297</v>
      </c>
      <c r="T695" s="178" t="s">
        <v>280</v>
      </c>
      <c r="U695" s="159">
        <v>0</v>
      </c>
      <c r="V695" s="159">
        <f>ROUND(E695*U695,2)</f>
        <v>0</v>
      </c>
      <c r="W695" s="159"/>
      <c r="X695" s="159" t="s">
        <v>499</v>
      </c>
      <c r="Y695" s="159" t="s">
        <v>281</v>
      </c>
      <c r="Z695" s="148"/>
      <c r="AA695" s="148"/>
      <c r="AB695" s="148"/>
      <c r="AC695" s="148"/>
      <c r="AD695" s="148"/>
      <c r="AE695" s="148"/>
      <c r="AF695" s="148"/>
      <c r="AG695" s="148" t="s">
        <v>1129</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259" t="s">
        <v>2215</v>
      </c>
      <c r="D696" s="260"/>
      <c r="E696" s="260"/>
      <c r="F696" s="260"/>
      <c r="G696" s="260"/>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284</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198" t="s">
        <v>2477</v>
      </c>
      <c r="D697" s="193"/>
      <c r="E697" s="194"/>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329</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8" t="s">
        <v>2478</v>
      </c>
      <c r="D698" s="193"/>
      <c r="E698" s="194">
        <v>2514.23</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329</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72">
        <v>225</v>
      </c>
      <c r="B699" s="173" t="s">
        <v>2479</v>
      </c>
      <c r="C699" s="188" t="s">
        <v>2480</v>
      </c>
      <c r="D699" s="174" t="s">
        <v>374</v>
      </c>
      <c r="E699" s="175">
        <v>146.19999999999999</v>
      </c>
      <c r="F699" s="176"/>
      <c r="G699" s="177">
        <f>ROUND(E699*F699,2)</f>
        <v>0</v>
      </c>
      <c r="H699" s="176"/>
      <c r="I699" s="177">
        <f>ROUND(E699*H699,2)</f>
        <v>0</v>
      </c>
      <c r="J699" s="176"/>
      <c r="K699" s="177">
        <f>ROUND(E699*J699,2)</f>
        <v>0</v>
      </c>
      <c r="L699" s="177">
        <v>21</v>
      </c>
      <c r="M699" s="177">
        <f>G699*(1+L699/100)</f>
        <v>0</v>
      </c>
      <c r="N699" s="175">
        <v>0</v>
      </c>
      <c r="O699" s="175">
        <f>ROUND(E699*N699,2)</f>
        <v>0</v>
      </c>
      <c r="P699" s="175">
        <v>0</v>
      </c>
      <c r="Q699" s="175">
        <f>ROUND(E699*P699,2)</f>
        <v>0</v>
      </c>
      <c r="R699" s="177"/>
      <c r="S699" s="177" t="s">
        <v>297</v>
      </c>
      <c r="T699" s="178" t="s">
        <v>280</v>
      </c>
      <c r="U699" s="159">
        <v>0</v>
      </c>
      <c r="V699" s="159">
        <f>ROUND(E699*U699,2)</f>
        <v>0</v>
      </c>
      <c r="W699" s="159"/>
      <c r="X699" s="159" t="s">
        <v>298</v>
      </c>
      <c r="Y699" s="159" t="s">
        <v>281</v>
      </c>
      <c r="Z699" s="148"/>
      <c r="AA699" s="148"/>
      <c r="AB699" s="148"/>
      <c r="AC699" s="148"/>
      <c r="AD699" s="148"/>
      <c r="AE699" s="148"/>
      <c r="AF699" s="148"/>
      <c r="AG699" s="148" t="s">
        <v>951</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2" x14ac:dyDescent="0.2">
      <c r="A700" s="155"/>
      <c r="B700" s="156"/>
      <c r="C700" s="259" t="s">
        <v>2481</v>
      </c>
      <c r="D700" s="260"/>
      <c r="E700" s="260"/>
      <c r="F700" s="260"/>
      <c r="G700" s="260"/>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284</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2" x14ac:dyDescent="0.2">
      <c r="A701" s="155"/>
      <c r="B701" s="156"/>
      <c r="C701" s="198" t="s">
        <v>2482</v>
      </c>
      <c r="D701" s="193"/>
      <c r="E701" s="194"/>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329</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8" t="s">
        <v>2483</v>
      </c>
      <c r="D702" s="193"/>
      <c r="E702" s="194">
        <v>146.19999999999999</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329</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72">
        <v>226</v>
      </c>
      <c r="B703" s="173" t="s">
        <v>2484</v>
      </c>
      <c r="C703" s="188" t="s">
        <v>2485</v>
      </c>
      <c r="D703" s="174" t="s">
        <v>374</v>
      </c>
      <c r="E703" s="175">
        <v>146.19999999999999</v>
      </c>
      <c r="F703" s="176"/>
      <c r="G703" s="177">
        <f>ROUND(E703*F703,2)</f>
        <v>0</v>
      </c>
      <c r="H703" s="176"/>
      <c r="I703" s="177">
        <f>ROUND(E703*H703,2)</f>
        <v>0</v>
      </c>
      <c r="J703" s="176"/>
      <c r="K703" s="177">
        <f>ROUND(E703*J703,2)</f>
        <v>0</v>
      </c>
      <c r="L703" s="177">
        <v>21</v>
      </c>
      <c r="M703" s="177">
        <f>G703*(1+L703/100)</f>
        <v>0</v>
      </c>
      <c r="N703" s="175">
        <v>0</v>
      </c>
      <c r="O703" s="175">
        <f>ROUND(E703*N703,2)</f>
        <v>0</v>
      </c>
      <c r="P703" s="175">
        <v>0</v>
      </c>
      <c r="Q703" s="175">
        <f>ROUND(E703*P703,2)</f>
        <v>0</v>
      </c>
      <c r="R703" s="177"/>
      <c r="S703" s="177" t="s">
        <v>297</v>
      </c>
      <c r="T703" s="178" t="s">
        <v>280</v>
      </c>
      <c r="U703" s="159">
        <v>0</v>
      </c>
      <c r="V703" s="159">
        <f>ROUND(E703*U703,2)</f>
        <v>0</v>
      </c>
      <c r="W703" s="159"/>
      <c r="X703" s="159" t="s">
        <v>298</v>
      </c>
      <c r="Y703" s="159" t="s">
        <v>281</v>
      </c>
      <c r="Z703" s="148"/>
      <c r="AA703" s="148"/>
      <c r="AB703" s="148"/>
      <c r="AC703" s="148"/>
      <c r="AD703" s="148"/>
      <c r="AE703" s="148"/>
      <c r="AF703" s="148"/>
      <c r="AG703" s="148" t="s">
        <v>951</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2" x14ac:dyDescent="0.2">
      <c r="A704" s="155"/>
      <c r="B704" s="156"/>
      <c r="C704" s="259" t="s">
        <v>2486</v>
      </c>
      <c r="D704" s="260"/>
      <c r="E704" s="260"/>
      <c r="F704" s="260"/>
      <c r="G704" s="260"/>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284</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2" x14ac:dyDescent="0.2">
      <c r="A705" s="155"/>
      <c r="B705" s="156"/>
      <c r="C705" s="198" t="s">
        <v>2482</v>
      </c>
      <c r="D705" s="193"/>
      <c r="E705" s="194"/>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329</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98" t="s">
        <v>2483</v>
      </c>
      <c r="D706" s="193"/>
      <c r="E706" s="194">
        <v>146.19999999999999</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329</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72">
        <v>227</v>
      </c>
      <c r="B707" s="173" t="s">
        <v>2487</v>
      </c>
      <c r="C707" s="188" t="s">
        <v>2488</v>
      </c>
      <c r="D707" s="174" t="s">
        <v>374</v>
      </c>
      <c r="E707" s="175">
        <v>73.099999999999994</v>
      </c>
      <c r="F707" s="176"/>
      <c r="G707" s="177">
        <f>ROUND(E707*F707,2)</f>
        <v>0</v>
      </c>
      <c r="H707" s="176"/>
      <c r="I707" s="177">
        <f>ROUND(E707*H707,2)</f>
        <v>0</v>
      </c>
      <c r="J707" s="176"/>
      <c r="K707" s="177">
        <f>ROUND(E707*J707,2)</f>
        <v>0</v>
      </c>
      <c r="L707" s="177">
        <v>21</v>
      </c>
      <c r="M707" s="177">
        <f>G707*(1+L707/100)</f>
        <v>0</v>
      </c>
      <c r="N707" s="175">
        <v>0</v>
      </c>
      <c r="O707" s="175">
        <f>ROUND(E707*N707,2)</f>
        <v>0</v>
      </c>
      <c r="P707" s="175">
        <v>0</v>
      </c>
      <c r="Q707" s="175">
        <f>ROUND(E707*P707,2)</f>
        <v>0</v>
      </c>
      <c r="R707" s="177"/>
      <c r="S707" s="177" t="s">
        <v>297</v>
      </c>
      <c r="T707" s="178" t="s">
        <v>280</v>
      </c>
      <c r="U707" s="159">
        <v>0</v>
      </c>
      <c r="V707" s="159">
        <f>ROUND(E707*U707,2)</f>
        <v>0</v>
      </c>
      <c r="W707" s="159"/>
      <c r="X707" s="159" t="s">
        <v>298</v>
      </c>
      <c r="Y707" s="159" t="s">
        <v>281</v>
      </c>
      <c r="Z707" s="148"/>
      <c r="AA707" s="148"/>
      <c r="AB707" s="148"/>
      <c r="AC707" s="148"/>
      <c r="AD707" s="148"/>
      <c r="AE707" s="148"/>
      <c r="AF707" s="148"/>
      <c r="AG707" s="148" t="s">
        <v>951</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2" x14ac:dyDescent="0.2">
      <c r="A708" s="155"/>
      <c r="B708" s="156"/>
      <c r="C708" s="259" t="s">
        <v>2489</v>
      </c>
      <c r="D708" s="260"/>
      <c r="E708" s="260"/>
      <c r="F708" s="260"/>
      <c r="G708" s="260"/>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284</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2" x14ac:dyDescent="0.2">
      <c r="A709" s="155"/>
      <c r="B709" s="156"/>
      <c r="C709" s="198" t="s">
        <v>2409</v>
      </c>
      <c r="D709" s="193"/>
      <c r="E709" s="194"/>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329</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8" t="s">
        <v>2410</v>
      </c>
      <c r="D710" s="193"/>
      <c r="E710" s="194">
        <v>73.099999999999994</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329</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ht="22.5" outlineLevel="1" x14ac:dyDescent="0.2">
      <c r="A711" s="172">
        <v>228</v>
      </c>
      <c r="B711" s="173" t="s">
        <v>2490</v>
      </c>
      <c r="C711" s="188" t="s">
        <v>2491</v>
      </c>
      <c r="D711" s="174" t="s">
        <v>374</v>
      </c>
      <c r="E711" s="175">
        <v>73.099999999999994</v>
      </c>
      <c r="F711" s="176"/>
      <c r="G711" s="177">
        <f>ROUND(E711*F711,2)</f>
        <v>0</v>
      </c>
      <c r="H711" s="176"/>
      <c r="I711" s="177">
        <f>ROUND(E711*H711,2)</f>
        <v>0</v>
      </c>
      <c r="J711" s="176"/>
      <c r="K711" s="177">
        <f>ROUND(E711*J711,2)</f>
        <v>0</v>
      </c>
      <c r="L711" s="177">
        <v>21</v>
      </c>
      <c r="M711" s="177">
        <f>G711*(1+L711/100)</f>
        <v>0</v>
      </c>
      <c r="N711" s="175">
        <v>0</v>
      </c>
      <c r="O711" s="175">
        <f>ROUND(E711*N711,2)</f>
        <v>0</v>
      </c>
      <c r="P711" s="175">
        <v>0</v>
      </c>
      <c r="Q711" s="175">
        <f>ROUND(E711*P711,2)</f>
        <v>0</v>
      </c>
      <c r="R711" s="177"/>
      <c r="S711" s="177" t="s">
        <v>297</v>
      </c>
      <c r="T711" s="178" t="s">
        <v>280</v>
      </c>
      <c r="U711" s="159">
        <v>0</v>
      </c>
      <c r="V711" s="159">
        <f>ROUND(E711*U711,2)</f>
        <v>0</v>
      </c>
      <c r="W711" s="159"/>
      <c r="X711" s="159" t="s">
        <v>298</v>
      </c>
      <c r="Y711" s="159" t="s">
        <v>281</v>
      </c>
      <c r="Z711" s="148"/>
      <c r="AA711" s="148"/>
      <c r="AB711" s="148"/>
      <c r="AC711" s="148"/>
      <c r="AD711" s="148"/>
      <c r="AE711" s="148"/>
      <c r="AF711" s="148"/>
      <c r="AG711" s="148" t="s">
        <v>951</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2" x14ac:dyDescent="0.2">
      <c r="A712" s="155"/>
      <c r="B712" s="156"/>
      <c r="C712" s="259" t="s">
        <v>2492</v>
      </c>
      <c r="D712" s="260"/>
      <c r="E712" s="260"/>
      <c r="F712" s="260"/>
      <c r="G712" s="260"/>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284</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79" t="str">
        <f>C712</f>
        <v>Řez trvalekběhem vegetačního období v rovině nebo na svahu do 1:5 odstranění odkvetlých květů a květenství plošně</v>
      </c>
      <c r="BB712" s="148"/>
      <c r="BC712" s="148"/>
      <c r="BD712" s="148"/>
      <c r="BE712" s="148"/>
      <c r="BF712" s="148"/>
      <c r="BG712" s="148"/>
      <c r="BH712" s="148"/>
    </row>
    <row r="713" spans="1:60" outlineLevel="2" x14ac:dyDescent="0.2">
      <c r="A713" s="155"/>
      <c r="B713" s="156"/>
      <c r="C713" s="198" t="s">
        <v>2409</v>
      </c>
      <c r="D713" s="193"/>
      <c r="E713" s="194"/>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329</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8" t="s">
        <v>2410</v>
      </c>
      <c r="D714" s="193"/>
      <c r="E714" s="194">
        <v>73.099999999999994</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329</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72">
        <v>229</v>
      </c>
      <c r="B715" s="173" t="s">
        <v>2161</v>
      </c>
      <c r="C715" s="188" t="s">
        <v>2162</v>
      </c>
      <c r="D715" s="174" t="s">
        <v>332</v>
      </c>
      <c r="E715" s="175">
        <v>3.6549999999999998</v>
      </c>
      <c r="F715" s="176"/>
      <c r="G715" s="177">
        <f>ROUND(E715*F715,2)</f>
        <v>0</v>
      </c>
      <c r="H715" s="176"/>
      <c r="I715" s="177">
        <f>ROUND(E715*H715,2)</f>
        <v>0</v>
      </c>
      <c r="J715" s="176"/>
      <c r="K715" s="177">
        <f>ROUND(E715*J715,2)</f>
        <v>0</v>
      </c>
      <c r="L715" s="177">
        <v>21</v>
      </c>
      <c r="M715" s="177">
        <f>G715*(1+L715/100)</f>
        <v>0</v>
      </c>
      <c r="N715" s="175">
        <v>0</v>
      </c>
      <c r="O715" s="175">
        <f>ROUND(E715*N715,2)</f>
        <v>0</v>
      </c>
      <c r="P715" s="175">
        <v>0</v>
      </c>
      <c r="Q715" s="175">
        <f>ROUND(E715*P715,2)</f>
        <v>0</v>
      </c>
      <c r="R715" s="177"/>
      <c r="S715" s="177" t="s">
        <v>297</v>
      </c>
      <c r="T715" s="178" t="s">
        <v>280</v>
      </c>
      <c r="U715" s="159">
        <v>0</v>
      </c>
      <c r="V715" s="159">
        <f>ROUND(E715*U715,2)</f>
        <v>0</v>
      </c>
      <c r="W715" s="159"/>
      <c r="X715" s="159" t="s">
        <v>298</v>
      </c>
      <c r="Y715" s="159" t="s">
        <v>281</v>
      </c>
      <c r="Z715" s="148"/>
      <c r="AA715" s="148"/>
      <c r="AB715" s="148"/>
      <c r="AC715" s="148"/>
      <c r="AD715" s="148"/>
      <c r="AE715" s="148"/>
      <c r="AF715" s="148"/>
      <c r="AG715" s="148" t="s">
        <v>951</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259" t="s">
        <v>2163</v>
      </c>
      <c r="D716" s="260"/>
      <c r="E716" s="260"/>
      <c r="F716" s="260"/>
      <c r="G716" s="260"/>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284</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x14ac:dyDescent="0.2">
      <c r="A717" s="155"/>
      <c r="B717" s="156"/>
      <c r="C717" s="198" t="s">
        <v>2493</v>
      </c>
      <c r="D717" s="193"/>
      <c r="E717" s="194"/>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329</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98" t="s">
        <v>2494</v>
      </c>
      <c r="D718" s="193"/>
      <c r="E718" s="194">
        <v>3.65</v>
      </c>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329</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x14ac:dyDescent="0.2">
      <c r="A719" s="165" t="s">
        <v>274</v>
      </c>
      <c r="B719" s="166" t="s">
        <v>181</v>
      </c>
      <c r="C719" s="187" t="s">
        <v>182</v>
      </c>
      <c r="D719" s="167"/>
      <c r="E719" s="168"/>
      <c r="F719" s="169"/>
      <c r="G719" s="169">
        <f>SUMIF(AG720:AG803,"&lt;&gt;NOR",G720:G803)</f>
        <v>0</v>
      </c>
      <c r="H719" s="169"/>
      <c r="I719" s="169">
        <f>SUM(I720:I803)</f>
        <v>0</v>
      </c>
      <c r="J719" s="169"/>
      <c r="K719" s="169">
        <f>SUM(K720:K803)</f>
        <v>0</v>
      </c>
      <c r="L719" s="169"/>
      <c r="M719" s="169">
        <f>SUM(M720:M803)</f>
        <v>0</v>
      </c>
      <c r="N719" s="168"/>
      <c r="O719" s="168">
        <f>SUM(O720:O803)</f>
        <v>0.18000000000000002</v>
      </c>
      <c r="P719" s="168"/>
      <c r="Q719" s="168">
        <f>SUM(Q720:Q803)</f>
        <v>0</v>
      </c>
      <c r="R719" s="169"/>
      <c r="S719" s="169"/>
      <c r="T719" s="170"/>
      <c r="U719" s="164"/>
      <c r="V719" s="164">
        <f>SUM(V720:V803)</f>
        <v>0</v>
      </c>
      <c r="W719" s="164"/>
      <c r="X719" s="164"/>
      <c r="Y719" s="164"/>
      <c r="AG719" t="s">
        <v>275</v>
      </c>
    </row>
    <row r="720" spans="1:60" ht="22.5" outlineLevel="1" x14ac:dyDescent="0.2">
      <c r="A720" s="172">
        <v>230</v>
      </c>
      <c r="B720" s="173" t="s">
        <v>2360</v>
      </c>
      <c r="C720" s="188" t="s">
        <v>2361</v>
      </c>
      <c r="D720" s="174" t="s">
        <v>374</v>
      </c>
      <c r="E720" s="175">
        <v>16.8</v>
      </c>
      <c r="F720" s="176"/>
      <c r="G720" s="177">
        <f>ROUND(E720*F720,2)</f>
        <v>0</v>
      </c>
      <c r="H720" s="176"/>
      <c r="I720" s="177">
        <f>ROUND(E720*H720,2)</f>
        <v>0</v>
      </c>
      <c r="J720" s="176"/>
      <c r="K720" s="177">
        <f>ROUND(E720*J720,2)</f>
        <v>0</v>
      </c>
      <c r="L720" s="177">
        <v>21</v>
      </c>
      <c r="M720" s="177">
        <f>G720*(1+L720/100)</f>
        <v>0</v>
      </c>
      <c r="N720" s="175">
        <v>0</v>
      </c>
      <c r="O720" s="175">
        <f>ROUND(E720*N720,2)</f>
        <v>0</v>
      </c>
      <c r="P720" s="175">
        <v>0</v>
      </c>
      <c r="Q720" s="175">
        <f>ROUND(E720*P720,2)</f>
        <v>0</v>
      </c>
      <c r="R720" s="177"/>
      <c r="S720" s="177" t="s">
        <v>297</v>
      </c>
      <c r="T720" s="178" t="s">
        <v>280</v>
      </c>
      <c r="U720" s="159">
        <v>0</v>
      </c>
      <c r="V720" s="159">
        <f>ROUND(E720*U720,2)</f>
        <v>0</v>
      </c>
      <c r="W720" s="159"/>
      <c r="X720" s="159" t="s">
        <v>298</v>
      </c>
      <c r="Y720" s="159" t="s">
        <v>281</v>
      </c>
      <c r="Z720" s="148"/>
      <c r="AA720" s="148"/>
      <c r="AB720" s="148"/>
      <c r="AC720" s="148"/>
      <c r="AD720" s="148"/>
      <c r="AE720" s="148"/>
      <c r="AF720" s="148"/>
      <c r="AG720" s="148" t="s">
        <v>951</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259" t="s">
        <v>2362</v>
      </c>
      <c r="D721" s="260"/>
      <c r="E721" s="260"/>
      <c r="F721" s="260"/>
      <c r="G721" s="260"/>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284</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79" t="str">
        <f>C721</f>
        <v>Rozprostření a urovnání ornice v rovině nebo ve svahu sklonu do 1:5 strojně při souvislé ploše přes 100 do 500 m2, tl. vrstvy do 200 mm</v>
      </c>
      <c r="BB721" s="148"/>
      <c r="BC721" s="148"/>
      <c r="BD721" s="148"/>
      <c r="BE721" s="148"/>
      <c r="BF721" s="148"/>
      <c r="BG721" s="148"/>
      <c r="BH721" s="148"/>
    </row>
    <row r="722" spans="1:60" outlineLevel="2" x14ac:dyDescent="0.2">
      <c r="A722" s="155"/>
      <c r="B722" s="156"/>
      <c r="C722" s="198" t="s">
        <v>2495</v>
      </c>
      <c r="D722" s="193"/>
      <c r="E722" s="194"/>
      <c r="F722" s="159"/>
      <c r="G722" s="15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329</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8" t="s">
        <v>2496</v>
      </c>
      <c r="D723" s="193"/>
      <c r="E723" s="194">
        <v>16.8</v>
      </c>
      <c r="F723" s="159"/>
      <c r="G723" s="159"/>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329</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72">
        <v>231</v>
      </c>
      <c r="B724" s="173" t="s">
        <v>1995</v>
      </c>
      <c r="C724" s="188" t="s">
        <v>1996</v>
      </c>
      <c r="D724" s="174" t="s">
        <v>332</v>
      </c>
      <c r="E724" s="175">
        <v>1.7303999999999999</v>
      </c>
      <c r="F724" s="176"/>
      <c r="G724" s="177">
        <f>ROUND(E724*F724,2)</f>
        <v>0</v>
      </c>
      <c r="H724" s="176"/>
      <c r="I724" s="177">
        <f>ROUND(E724*H724,2)</f>
        <v>0</v>
      </c>
      <c r="J724" s="176"/>
      <c r="K724" s="177">
        <f>ROUND(E724*J724,2)</f>
        <v>0</v>
      </c>
      <c r="L724" s="177">
        <v>21</v>
      </c>
      <c r="M724" s="177">
        <f>G724*(1+L724/100)</f>
        <v>0</v>
      </c>
      <c r="N724" s="175">
        <v>0</v>
      </c>
      <c r="O724" s="175">
        <f>ROUND(E724*N724,2)</f>
        <v>0</v>
      </c>
      <c r="P724" s="175">
        <v>0</v>
      </c>
      <c r="Q724" s="175">
        <f>ROUND(E724*P724,2)</f>
        <v>0</v>
      </c>
      <c r="R724" s="177"/>
      <c r="S724" s="177" t="s">
        <v>297</v>
      </c>
      <c r="T724" s="178" t="s">
        <v>280</v>
      </c>
      <c r="U724" s="159">
        <v>0</v>
      </c>
      <c r="V724" s="159">
        <f>ROUND(E724*U724,2)</f>
        <v>0</v>
      </c>
      <c r="W724" s="159"/>
      <c r="X724" s="159" t="s">
        <v>499</v>
      </c>
      <c r="Y724" s="159" t="s">
        <v>281</v>
      </c>
      <c r="Z724" s="148"/>
      <c r="AA724" s="148"/>
      <c r="AB724" s="148"/>
      <c r="AC724" s="148"/>
      <c r="AD724" s="148"/>
      <c r="AE724" s="148"/>
      <c r="AF724" s="148"/>
      <c r="AG724" s="148" t="s">
        <v>1129</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2" x14ac:dyDescent="0.2">
      <c r="A725" s="155"/>
      <c r="B725" s="156"/>
      <c r="C725" s="259" t="s">
        <v>1996</v>
      </c>
      <c r="D725" s="260"/>
      <c r="E725" s="260"/>
      <c r="F725" s="260"/>
      <c r="G725" s="260"/>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284</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198" t="s">
        <v>2497</v>
      </c>
      <c r="D726" s="193"/>
      <c r="E726" s="194"/>
      <c r="F726" s="159"/>
      <c r="G726" s="15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329</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198" t="s">
        <v>2498</v>
      </c>
      <c r="D727" s="193"/>
      <c r="E727" s="194">
        <v>1.73</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329</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72">
        <v>232</v>
      </c>
      <c r="B728" s="173" t="s">
        <v>2367</v>
      </c>
      <c r="C728" s="188" t="s">
        <v>2004</v>
      </c>
      <c r="D728" s="174" t="s">
        <v>374</v>
      </c>
      <c r="E728" s="175">
        <v>16.8</v>
      </c>
      <c r="F728" s="176"/>
      <c r="G728" s="177">
        <f>ROUND(E728*F728,2)</f>
        <v>0</v>
      </c>
      <c r="H728" s="176"/>
      <c r="I728" s="177">
        <f>ROUND(E728*H728,2)</f>
        <v>0</v>
      </c>
      <c r="J728" s="176"/>
      <c r="K728" s="177">
        <f>ROUND(E728*J728,2)</f>
        <v>0</v>
      </c>
      <c r="L728" s="177">
        <v>21</v>
      </c>
      <c r="M728" s="177">
        <f>G728*(1+L728/100)</f>
        <v>0</v>
      </c>
      <c r="N728" s="175">
        <v>0</v>
      </c>
      <c r="O728" s="175">
        <f>ROUND(E728*N728,2)</f>
        <v>0</v>
      </c>
      <c r="P728" s="175">
        <v>0</v>
      </c>
      <c r="Q728" s="175">
        <f>ROUND(E728*P728,2)</f>
        <v>0</v>
      </c>
      <c r="R728" s="177"/>
      <c r="S728" s="177" t="s">
        <v>297</v>
      </c>
      <c r="T728" s="178" t="s">
        <v>280</v>
      </c>
      <c r="U728" s="159">
        <v>0</v>
      </c>
      <c r="V728" s="159">
        <f>ROUND(E728*U728,2)</f>
        <v>0</v>
      </c>
      <c r="W728" s="159"/>
      <c r="X728" s="159" t="s">
        <v>298</v>
      </c>
      <c r="Y728" s="159" t="s">
        <v>281</v>
      </c>
      <c r="Z728" s="148"/>
      <c r="AA728" s="148"/>
      <c r="AB728" s="148"/>
      <c r="AC728" s="148"/>
      <c r="AD728" s="148"/>
      <c r="AE728" s="148"/>
      <c r="AF728" s="148"/>
      <c r="AG728" s="148" t="s">
        <v>951</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259" t="s">
        <v>2005</v>
      </c>
      <c r="D729" s="260"/>
      <c r="E729" s="260"/>
      <c r="F729" s="260"/>
      <c r="G729" s="260"/>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284</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x14ac:dyDescent="0.2">
      <c r="A730" s="155"/>
      <c r="B730" s="156"/>
      <c r="C730" s="261" t="s">
        <v>1949</v>
      </c>
      <c r="D730" s="262"/>
      <c r="E730" s="262"/>
      <c r="F730" s="262"/>
      <c r="G730" s="262"/>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284</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261" t="s">
        <v>2006</v>
      </c>
      <c r="D731" s="262"/>
      <c r="E731" s="262"/>
      <c r="F731" s="262"/>
      <c r="G731" s="262"/>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284</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5"/>
      <c r="B732" s="156"/>
      <c r="C732" s="198" t="s">
        <v>2495</v>
      </c>
      <c r="D732" s="193"/>
      <c r="E732" s="194"/>
      <c r="F732" s="159"/>
      <c r="G732" s="159"/>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329</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3" x14ac:dyDescent="0.2">
      <c r="A733" s="155"/>
      <c r="B733" s="156"/>
      <c r="C733" s="198" t="s">
        <v>2496</v>
      </c>
      <c r="D733" s="193"/>
      <c r="E733" s="194">
        <v>16.8</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329</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72">
        <v>233</v>
      </c>
      <c r="B734" s="173" t="s">
        <v>1973</v>
      </c>
      <c r="C734" s="188" t="s">
        <v>1974</v>
      </c>
      <c r="D734" s="174" t="s">
        <v>374</v>
      </c>
      <c r="E734" s="175">
        <v>16.8</v>
      </c>
      <c r="F734" s="176"/>
      <c r="G734" s="177">
        <f>ROUND(E734*F734,2)</f>
        <v>0</v>
      </c>
      <c r="H734" s="176"/>
      <c r="I734" s="177">
        <f>ROUND(E734*H734,2)</f>
        <v>0</v>
      </c>
      <c r="J734" s="176"/>
      <c r="K734" s="177">
        <f>ROUND(E734*J734,2)</f>
        <v>0</v>
      </c>
      <c r="L734" s="177">
        <v>21</v>
      </c>
      <c r="M734" s="177">
        <f>G734*(1+L734/100)</f>
        <v>0</v>
      </c>
      <c r="N734" s="175">
        <v>0</v>
      </c>
      <c r="O734" s="175">
        <f>ROUND(E734*N734,2)</f>
        <v>0</v>
      </c>
      <c r="P734" s="175">
        <v>0</v>
      </c>
      <c r="Q734" s="175">
        <f>ROUND(E734*P734,2)</f>
        <v>0</v>
      </c>
      <c r="R734" s="177"/>
      <c r="S734" s="177" t="s">
        <v>297</v>
      </c>
      <c r="T734" s="178" t="s">
        <v>280</v>
      </c>
      <c r="U734" s="159">
        <v>0</v>
      </c>
      <c r="V734" s="159">
        <f>ROUND(E734*U734,2)</f>
        <v>0</v>
      </c>
      <c r="W734" s="159"/>
      <c r="X734" s="159" t="s">
        <v>298</v>
      </c>
      <c r="Y734" s="159" t="s">
        <v>281</v>
      </c>
      <c r="Z734" s="148"/>
      <c r="AA734" s="148"/>
      <c r="AB734" s="148"/>
      <c r="AC734" s="148"/>
      <c r="AD734" s="148"/>
      <c r="AE734" s="148"/>
      <c r="AF734" s="148"/>
      <c r="AG734" s="148" t="s">
        <v>951</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259" t="s">
        <v>1975</v>
      </c>
      <c r="D735" s="260"/>
      <c r="E735" s="260"/>
      <c r="F735" s="260"/>
      <c r="G735" s="260"/>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284</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2" x14ac:dyDescent="0.2">
      <c r="A736" s="155"/>
      <c r="B736" s="156"/>
      <c r="C736" s="198" t="s">
        <v>2495</v>
      </c>
      <c r="D736" s="193"/>
      <c r="E736" s="194"/>
      <c r="F736" s="159"/>
      <c r="G736" s="159"/>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329</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198" t="s">
        <v>2496</v>
      </c>
      <c r="D737" s="193"/>
      <c r="E737" s="194">
        <v>16.8</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329</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22.5" outlineLevel="1" x14ac:dyDescent="0.2">
      <c r="A738" s="172">
        <v>234</v>
      </c>
      <c r="B738" s="173" t="s">
        <v>2007</v>
      </c>
      <c r="C738" s="188" t="s">
        <v>2008</v>
      </c>
      <c r="D738" s="174" t="s">
        <v>374</v>
      </c>
      <c r="E738" s="175">
        <v>16.8</v>
      </c>
      <c r="F738" s="176"/>
      <c r="G738" s="177">
        <f>ROUND(E738*F738,2)</f>
        <v>0</v>
      </c>
      <c r="H738" s="176"/>
      <c r="I738" s="177">
        <f>ROUND(E738*H738,2)</f>
        <v>0</v>
      </c>
      <c r="J738" s="176"/>
      <c r="K738" s="177">
        <f>ROUND(E738*J738,2)</f>
        <v>0</v>
      </c>
      <c r="L738" s="177">
        <v>21</v>
      </c>
      <c r="M738" s="177">
        <f>G738*(1+L738/100)</f>
        <v>0</v>
      </c>
      <c r="N738" s="175">
        <v>0</v>
      </c>
      <c r="O738" s="175">
        <f>ROUND(E738*N738,2)</f>
        <v>0</v>
      </c>
      <c r="P738" s="175">
        <v>0</v>
      </c>
      <c r="Q738" s="175">
        <f>ROUND(E738*P738,2)</f>
        <v>0</v>
      </c>
      <c r="R738" s="177"/>
      <c r="S738" s="177" t="s">
        <v>297</v>
      </c>
      <c r="T738" s="178" t="s">
        <v>280</v>
      </c>
      <c r="U738" s="159">
        <v>0</v>
      </c>
      <c r="V738" s="159">
        <f>ROUND(E738*U738,2)</f>
        <v>0</v>
      </c>
      <c r="W738" s="159"/>
      <c r="X738" s="159" t="s">
        <v>298</v>
      </c>
      <c r="Y738" s="159" t="s">
        <v>281</v>
      </c>
      <c r="Z738" s="148"/>
      <c r="AA738" s="148"/>
      <c r="AB738" s="148"/>
      <c r="AC738" s="148"/>
      <c r="AD738" s="148"/>
      <c r="AE738" s="148"/>
      <c r="AF738" s="148"/>
      <c r="AG738" s="148" t="s">
        <v>951</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ht="22.5" outlineLevel="2" x14ac:dyDescent="0.2">
      <c r="A739" s="155"/>
      <c r="B739" s="156"/>
      <c r="C739" s="259" t="s">
        <v>2009</v>
      </c>
      <c r="D739" s="260"/>
      <c r="E739" s="260"/>
      <c r="F739" s="260"/>
      <c r="G739" s="260"/>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284</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79" t="str">
        <f>C739</f>
        <v>Chemické odplevelení půdy před založením kultury, trávníku nebo zpevněných ploch  o výměře jednotlivě přes 20 m2 v rovině nebo na svahu do 1:5 postřikem na široko</v>
      </c>
      <c r="BB739" s="148"/>
      <c r="BC739" s="148"/>
      <c r="BD739" s="148"/>
      <c r="BE739" s="148"/>
      <c r="BF739" s="148"/>
      <c r="BG739" s="148"/>
      <c r="BH739" s="148"/>
    </row>
    <row r="740" spans="1:60" outlineLevel="2" x14ac:dyDescent="0.2">
      <c r="A740" s="155"/>
      <c r="B740" s="156"/>
      <c r="C740" s="198" t="s">
        <v>2499</v>
      </c>
      <c r="D740" s="193"/>
      <c r="E740" s="194"/>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329</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8" t="s">
        <v>2496</v>
      </c>
      <c r="D741" s="193"/>
      <c r="E741" s="194">
        <v>16.8</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329</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72">
        <v>235</v>
      </c>
      <c r="B742" s="173" t="s">
        <v>2500</v>
      </c>
      <c r="C742" s="188" t="s">
        <v>2130</v>
      </c>
      <c r="D742" s="174" t="s">
        <v>458</v>
      </c>
      <c r="E742" s="175">
        <v>3.4000000000000002E-4</v>
      </c>
      <c r="F742" s="176"/>
      <c r="G742" s="177">
        <f>ROUND(E742*F742,2)</f>
        <v>0</v>
      </c>
      <c r="H742" s="176"/>
      <c r="I742" s="177">
        <f>ROUND(E742*H742,2)</f>
        <v>0</v>
      </c>
      <c r="J742" s="176"/>
      <c r="K742" s="177">
        <f>ROUND(E742*J742,2)</f>
        <v>0</v>
      </c>
      <c r="L742" s="177">
        <v>21</v>
      </c>
      <c r="M742" s="177">
        <f>G742*(1+L742/100)</f>
        <v>0</v>
      </c>
      <c r="N742" s="175">
        <v>0</v>
      </c>
      <c r="O742" s="175">
        <f>ROUND(E742*N742,2)</f>
        <v>0</v>
      </c>
      <c r="P742" s="175">
        <v>0</v>
      </c>
      <c r="Q742" s="175">
        <f>ROUND(E742*P742,2)</f>
        <v>0</v>
      </c>
      <c r="R742" s="177"/>
      <c r="S742" s="177" t="s">
        <v>297</v>
      </c>
      <c r="T742" s="178" t="s">
        <v>280</v>
      </c>
      <c r="U742" s="159">
        <v>0</v>
      </c>
      <c r="V742" s="159">
        <f>ROUND(E742*U742,2)</f>
        <v>0</v>
      </c>
      <c r="W742" s="159"/>
      <c r="X742" s="159" t="s">
        <v>298</v>
      </c>
      <c r="Y742" s="159" t="s">
        <v>281</v>
      </c>
      <c r="Z742" s="148"/>
      <c r="AA742" s="148"/>
      <c r="AB742" s="148"/>
      <c r="AC742" s="148"/>
      <c r="AD742" s="148"/>
      <c r="AE742" s="148"/>
      <c r="AF742" s="148"/>
      <c r="AG742" s="148" t="s">
        <v>951</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2" x14ac:dyDescent="0.2">
      <c r="A743" s="155"/>
      <c r="B743" s="156"/>
      <c r="C743" s="259" t="s">
        <v>2131</v>
      </c>
      <c r="D743" s="260"/>
      <c r="E743" s="260"/>
      <c r="F743" s="260"/>
      <c r="G743" s="260"/>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284</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261" t="s">
        <v>1949</v>
      </c>
      <c r="D744" s="262"/>
      <c r="E744" s="262"/>
      <c r="F744" s="262"/>
      <c r="G744" s="262"/>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284</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261" t="s">
        <v>2132</v>
      </c>
      <c r="D745" s="262"/>
      <c r="E745" s="262"/>
      <c r="F745" s="262"/>
      <c r="G745" s="262"/>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284</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2" x14ac:dyDescent="0.2">
      <c r="A746" s="155"/>
      <c r="B746" s="156"/>
      <c r="C746" s="198" t="s">
        <v>2501</v>
      </c>
      <c r="D746" s="193"/>
      <c r="E746" s="194"/>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329</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8" t="s">
        <v>2502</v>
      </c>
      <c r="D747" s="193"/>
      <c r="E747" s="194"/>
      <c r="F747" s="159"/>
      <c r="G747" s="15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329</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72">
        <v>236</v>
      </c>
      <c r="B748" s="173" t="s">
        <v>2135</v>
      </c>
      <c r="C748" s="188" t="s">
        <v>2136</v>
      </c>
      <c r="D748" s="174" t="s">
        <v>1011</v>
      </c>
      <c r="E748" s="175">
        <v>0.34608</v>
      </c>
      <c r="F748" s="176"/>
      <c r="G748" s="177">
        <f>ROUND(E748*F748,2)</f>
        <v>0</v>
      </c>
      <c r="H748" s="176"/>
      <c r="I748" s="177">
        <f>ROUND(E748*H748,2)</f>
        <v>0</v>
      </c>
      <c r="J748" s="176"/>
      <c r="K748" s="177">
        <f>ROUND(E748*J748,2)</f>
        <v>0</v>
      </c>
      <c r="L748" s="177">
        <v>21</v>
      </c>
      <c r="M748" s="177">
        <f>G748*(1+L748/100)</f>
        <v>0</v>
      </c>
      <c r="N748" s="175">
        <v>1E-3</v>
      </c>
      <c r="O748" s="175">
        <f>ROUND(E748*N748,2)</f>
        <v>0</v>
      </c>
      <c r="P748" s="175">
        <v>0</v>
      </c>
      <c r="Q748" s="175">
        <f>ROUND(E748*P748,2)</f>
        <v>0</v>
      </c>
      <c r="R748" s="177"/>
      <c r="S748" s="177" t="s">
        <v>297</v>
      </c>
      <c r="T748" s="178" t="s">
        <v>280</v>
      </c>
      <c r="U748" s="159">
        <v>0</v>
      </c>
      <c r="V748" s="159">
        <f>ROUND(E748*U748,2)</f>
        <v>0</v>
      </c>
      <c r="W748" s="159"/>
      <c r="X748" s="159" t="s">
        <v>499</v>
      </c>
      <c r="Y748" s="159" t="s">
        <v>281</v>
      </c>
      <c r="Z748" s="148"/>
      <c r="AA748" s="148"/>
      <c r="AB748" s="148"/>
      <c r="AC748" s="148"/>
      <c r="AD748" s="148"/>
      <c r="AE748" s="148"/>
      <c r="AF748" s="148"/>
      <c r="AG748" s="148" t="s">
        <v>1129</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x14ac:dyDescent="0.2">
      <c r="A749" s="155"/>
      <c r="B749" s="156"/>
      <c r="C749" s="259" t="s">
        <v>2137</v>
      </c>
      <c r="D749" s="260"/>
      <c r="E749" s="260"/>
      <c r="F749" s="260"/>
      <c r="G749" s="260"/>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284</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261" t="s">
        <v>1949</v>
      </c>
      <c r="D750" s="262"/>
      <c r="E750" s="262"/>
      <c r="F750" s="262"/>
      <c r="G750" s="262"/>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284</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261" t="s">
        <v>2132</v>
      </c>
      <c r="D751" s="262"/>
      <c r="E751" s="262"/>
      <c r="F751" s="262"/>
      <c r="G751" s="262"/>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284</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2" x14ac:dyDescent="0.2">
      <c r="A752" s="155"/>
      <c r="B752" s="156"/>
      <c r="C752" s="198" t="s">
        <v>2503</v>
      </c>
      <c r="D752" s="193"/>
      <c r="E752" s="194"/>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329</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8" t="s">
        <v>2504</v>
      </c>
      <c r="D753" s="193"/>
      <c r="E753" s="194">
        <v>0.35</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329</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ht="22.5" outlineLevel="1" x14ac:dyDescent="0.2">
      <c r="A754" s="172">
        <v>237</v>
      </c>
      <c r="B754" s="173" t="s">
        <v>2505</v>
      </c>
      <c r="C754" s="188" t="s">
        <v>2506</v>
      </c>
      <c r="D754" s="174" t="s">
        <v>445</v>
      </c>
      <c r="E754" s="175">
        <v>868</v>
      </c>
      <c r="F754" s="176"/>
      <c r="G754" s="177">
        <f>ROUND(E754*F754,2)</f>
        <v>0</v>
      </c>
      <c r="H754" s="176"/>
      <c r="I754" s="177">
        <f>ROUND(E754*H754,2)</f>
        <v>0</v>
      </c>
      <c r="J754" s="176"/>
      <c r="K754" s="177">
        <f>ROUND(E754*J754,2)</f>
        <v>0</v>
      </c>
      <c r="L754" s="177">
        <v>21</v>
      </c>
      <c r="M754" s="177">
        <f>G754*(1+L754/100)</f>
        <v>0</v>
      </c>
      <c r="N754" s="175">
        <v>0</v>
      </c>
      <c r="O754" s="175">
        <f>ROUND(E754*N754,2)</f>
        <v>0</v>
      </c>
      <c r="P754" s="175">
        <v>0</v>
      </c>
      <c r="Q754" s="175">
        <f>ROUND(E754*P754,2)</f>
        <v>0</v>
      </c>
      <c r="R754" s="177"/>
      <c r="S754" s="177" t="s">
        <v>297</v>
      </c>
      <c r="T754" s="178" t="s">
        <v>280</v>
      </c>
      <c r="U754" s="159">
        <v>0</v>
      </c>
      <c r="V754" s="159">
        <f>ROUND(E754*U754,2)</f>
        <v>0</v>
      </c>
      <c r="W754" s="159"/>
      <c r="X754" s="159" t="s">
        <v>298</v>
      </c>
      <c r="Y754" s="159" t="s">
        <v>281</v>
      </c>
      <c r="Z754" s="148"/>
      <c r="AA754" s="148"/>
      <c r="AB754" s="148"/>
      <c r="AC754" s="148"/>
      <c r="AD754" s="148"/>
      <c r="AE754" s="148"/>
      <c r="AF754" s="148"/>
      <c r="AG754" s="148" t="s">
        <v>951</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2" x14ac:dyDescent="0.2">
      <c r="A755" s="155"/>
      <c r="B755" s="156"/>
      <c r="C755" s="259" t="s">
        <v>2507</v>
      </c>
      <c r="D755" s="260"/>
      <c r="E755" s="260"/>
      <c r="F755" s="260"/>
      <c r="G755" s="260"/>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284</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79" t="str">
        <f>C755</f>
        <v>Hloubení jamek pro vysazování rostlin v zemině tř.1 až 4 bez výměny půdy  v rovině nebo na svahu do 1:5, objemu do 0,002 m3</v>
      </c>
      <c r="BB755" s="148"/>
      <c r="BC755" s="148"/>
      <c r="BD755" s="148"/>
      <c r="BE755" s="148"/>
      <c r="BF755" s="148"/>
      <c r="BG755" s="148"/>
      <c r="BH755" s="148"/>
    </row>
    <row r="756" spans="1:60" outlineLevel="2" x14ac:dyDescent="0.2">
      <c r="A756" s="155"/>
      <c r="B756" s="156"/>
      <c r="C756" s="198" t="s">
        <v>2508</v>
      </c>
      <c r="D756" s="193"/>
      <c r="E756" s="194"/>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329</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8" t="s">
        <v>2509</v>
      </c>
      <c r="D757" s="193"/>
      <c r="E757" s="194">
        <v>868</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329</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72">
        <v>238</v>
      </c>
      <c r="B758" s="173" t="s">
        <v>2510</v>
      </c>
      <c r="C758" s="188" t="s">
        <v>2511</v>
      </c>
      <c r="D758" s="174" t="s">
        <v>445</v>
      </c>
      <c r="E758" s="175">
        <v>868</v>
      </c>
      <c r="F758" s="176"/>
      <c r="G758" s="177">
        <f>ROUND(E758*F758,2)</f>
        <v>0</v>
      </c>
      <c r="H758" s="176"/>
      <c r="I758" s="177">
        <f>ROUND(E758*H758,2)</f>
        <v>0</v>
      </c>
      <c r="J758" s="176"/>
      <c r="K758" s="177">
        <f>ROUND(E758*J758,2)</f>
        <v>0</v>
      </c>
      <c r="L758" s="177">
        <v>21</v>
      </c>
      <c r="M758" s="177">
        <f>G758*(1+L758/100)</f>
        <v>0</v>
      </c>
      <c r="N758" s="175">
        <v>0</v>
      </c>
      <c r="O758" s="175">
        <f>ROUND(E758*N758,2)</f>
        <v>0</v>
      </c>
      <c r="P758" s="175">
        <v>0</v>
      </c>
      <c r="Q758" s="175">
        <f>ROUND(E758*P758,2)</f>
        <v>0</v>
      </c>
      <c r="R758" s="177"/>
      <c r="S758" s="177" t="s">
        <v>297</v>
      </c>
      <c r="T758" s="178" t="s">
        <v>280</v>
      </c>
      <c r="U758" s="159">
        <v>0</v>
      </c>
      <c r="V758" s="159">
        <f>ROUND(E758*U758,2)</f>
        <v>0</v>
      </c>
      <c r="W758" s="159"/>
      <c r="X758" s="159" t="s">
        <v>298</v>
      </c>
      <c r="Y758" s="159" t="s">
        <v>281</v>
      </c>
      <c r="Z758" s="148"/>
      <c r="AA758" s="148"/>
      <c r="AB758" s="148"/>
      <c r="AC758" s="148"/>
      <c r="AD758" s="148"/>
      <c r="AE758" s="148"/>
      <c r="AF758" s="148"/>
      <c r="AG758" s="148" t="s">
        <v>951</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2" x14ac:dyDescent="0.2">
      <c r="A759" s="155"/>
      <c r="B759" s="156"/>
      <c r="C759" s="259" t="s">
        <v>2512</v>
      </c>
      <c r="D759" s="260"/>
      <c r="E759" s="260"/>
      <c r="F759" s="260"/>
      <c r="G759" s="260"/>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284</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79" t="str">
        <f>C759</f>
        <v>Výsadba květin do připravené půdy se zalitím do připravené půdy, se zalitím letniček nebo dvouletek prostokořenných</v>
      </c>
      <c r="BB759" s="148"/>
      <c r="BC759" s="148"/>
      <c r="BD759" s="148"/>
      <c r="BE759" s="148"/>
      <c r="BF759" s="148"/>
      <c r="BG759" s="148"/>
      <c r="BH759" s="148"/>
    </row>
    <row r="760" spans="1:60" outlineLevel="2" x14ac:dyDescent="0.2">
      <c r="A760" s="155"/>
      <c r="B760" s="156"/>
      <c r="C760" s="198" t="s">
        <v>2508</v>
      </c>
      <c r="D760" s="193"/>
      <c r="E760" s="194"/>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329</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198" t="s">
        <v>2509</v>
      </c>
      <c r="D761" s="193"/>
      <c r="E761" s="194">
        <v>868</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329</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72">
        <v>239</v>
      </c>
      <c r="B762" s="173" t="s">
        <v>2513</v>
      </c>
      <c r="C762" s="188" t="s">
        <v>2514</v>
      </c>
      <c r="D762" s="174" t="s">
        <v>482</v>
      </c>
      <c r="E762" s="175">
        <v>320</v>
      </c>
      <c r="F762" s="176"/>
      <c r="G762" s="177">
        <f>ROUND(E762*F762,2)</f>
        <v>0</v>
      </c>
      <c r="H762" s="176"/>
      <c r="I762" s="177">
        <f>ROUND(E762*H762,2)</f>
        <v>0</v>
      </c>
      <c r="J762" s="176"/>
      <c r="K762" s="177">
        <f>ROUND(E762*J762,2)</f>
        <v>0</v>
      </c>
      <c r="L762" s="177">
        <v>21</v>
      </c>
      <c r="M762" s="177">
        <f>G762*(1+L762/100)</f>
        <v>0</v>
      </c>
      <c r="N762" s="175">
        <v>2.0000000000000001E-4</v>
      </c>
      <c r="O762" s="175">
        <f>ROUND(E762*N762,2)</f>
        <v>0.06</v>
      </c>
      <c r="P762" s="175">
        <v>0</v>
      </c>
      <c r="Q762" s="175">
        <f>ROUND(E762*P762,2)</f>
        <v>0</v>
      </c>
      <c r="R762" s="177"/>
      <c r="S762" s="177" t="s">
        <v>297</v>
      </c>
      <c r="T762" s="178" t="s">
        <v>280</v>
      </c>
      <c r="U762" s="159">
        <v>0</v>
      </c>
      <c r="V762" s="159">
        <f>ROUND(E762*U762,2)</f>
        <v>0</v>
      </c>
      <c r="W762" s="159"/>
      <c r="X762" s="159" t="s">
        <v>499</v>
      </c>
      <c r="Y762" s="159" t="s">
        <v>281</v>
      </c>
      <c r="Z762" s="148"/>
      <c r="AA762" s="148"/>
      <c r="AB762" s="148"/>
      <c r="AC762" s="148"/>
      <c r="AD762" s="148"/>
      <c r="AE762" s="148"/>
      <c r="AF762" s="148"/>
      <c r="AG762" s="148" t="s">
        <v>1129</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259" t="s">
        <v>2514</v>
      </c>
      <c r="D763" s="260"/>
      <c r="E763" s="260"/>
      <c r="F763" s="260"/>
      <c r="G763" s="260"/>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284</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72">
        <v>240</v>
      </c>
      <c r="B764" s="173" t="s">
        <v>2515</v>
      </c>
      <c r="C764" s="188" t="s">
        <v>2516</v>
      </c>
      <c r="D764" s="174" t="s">
        <v>482</v>
      </c>
      <c r="E764" s="175">
        <v>200</v>
      </c>
      <c r="F764" s="176"/>
      <c r="G764" s="177">
        <f>ROUND(E764*F764,2)</f>
        <v>0</v>
      </c>
      <c r="H764" s="176"/>
      <c r="I764" s="177">
        <f>ROUND(E764*H764,2)</f>
        <v>0</v>
      </c>
      <c r="J764" s="176"/>
      <c r="K764" s="177">
        <f>ROUND(E764*J764,2)</f>
        <v>0</v>
      </c>
      <c r="L764" s="177">
        <v>21</v>
      </c>
      <c r="M764" s="177">
        <f>G764*(1+L764/100)</f>
        <v>0</v>
      </c>
      <c r="N764" s="175">
        <v>2.0000000000000001E-4</v>
      </c>
      <c r="O764" s="175">
        <f>ROUND(E764*N764,2)</f>
        <v>0.04</v>
      </c>
      <c r="P764" s="175">
        <v>0</v>
      </c>
      <c r="Q764" s="175">
        <f>ROUND(E764*P764,2)</f>
        <v>0</v>
      </c>
      <c r="R764" s="177"/>
      <c r="S764" s="177" t="s">
        <v>297</v>
      </c>
      <c r="T764" s="178" t="s">
        <v>280</v>
      </c>
      <c r="U764" s="159">
        <v>0</v>
      </c>
      <c r="V764" s="159">
        <f>ROUND(E764*U764,2)</f>
        <v>0</v>
      </c>
      <c r="W764" s="159"/>
      <c r="X764" s="159" t="s">
        <v>499</v>
      </c>
      <c r="Y764" s="159" t="s">
        <v>281</v>
      </c>
      <c r="Z764" s="148"/>
      <c r="AA764" s="148"/>
      <c r="AB764" s="148"/>
      <c r="AC764" s="148"/>
      <c r="AD764" s="148"/>
      <c r="AE764" s="148"/>
      <c r="AF764" s="148"/>
      <c r="AG764" s="148" t="s">
        <v>1129</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x14ac:dyDescent="0.2">
      <c r="A765" s="155"/>
      <c r="B765" s="156"/>
      <c r="C765" s="259" t="s">
        <v>2516</v>
      </c>
      <c r="D765" s="260"/>
      <c r="E765" s="260"/>
      <c r="F765" s="260"/>
      <c r="G765" s="260"/>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284</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72">
        <v>241</v>
      </c>
      <c r="B766" s="173" t="s">
        <v>2517</v>
      </c>
      <c r="C766" s="188" t="s">
        <v>2518</v>
      </c>
      <c r="D766" s="174" t="s">
        <v>482</v>
      </c>
      <c r="E766" s="175">
        <v>100</v>
      </c>
      <c r="F766" s="176"/>
      <c r="G766" s="177">
        <f>ROUND(E766*F766,2)</f>
        <v>0</v>
      </c>
      <c r="H766" s="176"/>
      <c r="I766" s="177">
        <f>ROUND(E766*H766,2)</f>
        <v>0</v>
      </c>
      <c r="J766" s="176"/>
      <c r="K766" s="177">
        <f>ROUND(E766*J766,2)</f>
        <v>0</v>
      </c>
      <c r="L766" s="177">
        <v>21</v>
      </c>
      <c r="M766" s="177">
        <f>G766*(1+L766/100)</f>
        <v>0</v>
      </c>
      <c r="N766" s="175">
        <v>2.0000000000000001E-4</v>
      </c>
      <c r="O766" s="175">
        <f>ROUND(E766*N766,2)</f>
        <v>0.02</v>
      </c>
      <c r="P766" s="175">
        <v>0</v>
      </c>
      <c r="Q766" s="175">
        <f>ROUND(E766*P766,2)</f>
        <v>0</v>
      </c>
      <c r="R766" s="177"/>
      <c r="S766" s="177" t="s">
        <v>297</v>
      </c>
      <c r="T766" s="178" t="s">
        <v>280</v>
      </c>
      <c r="U766" s="159">
        <v>0</v>
      </c>
      <c r="V766" s="159">
        <f>ROUND(E766*U766,2)</f>
        <v>0</v>
      </c>
      <c r="W766" s="159"/>
      <c r="X766" s="159" t="s">
        <v>499</v>
      </c>
      <c r="Y766" s="159" t="s">
        <v>281</v>
      </c>
      <c r="Z766" s="148"/>
      <c r="AA766" s="148"/>
      <c r="AB766" s="148"/>
      <c r="AC766" s="148"/>
      <c r="AD766" s="148"/>
      <c r="AE766" s="148"/>
      <c r="AF766" s="148"/>
      <c r="AG766" s="148" t="s">
        <v>1129</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2" x14ac:dyDescent="0.2">
      <c r="A767" s="155"/>
      <c r="B767" s="156"/>
      <c r="C767" s="259" t="s">
        <v>2518</v>
      </c>
      <c r="D767" s="260"/>
      <c r="E767" s="260"/>
      <c r="F767" s="260"/>
      <c r="G767" s="260"/>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284</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72">
        <v>242</v>
      </c>
      <c r="B768" s="173" t="s">
        <v>2519</v>
      </c>
      <c r="C768" s="188" t="s">
        <v>2520</v>
      </c>
      <c r="D768" s="174" t="s">
        <v>482</v>
      </c>
      <c r="E768" s="175">
        <v>180</v>
      </c>
      <c r="F768" s="176"/>
      <c r="G768" s="177">
        <f>ROUND(E768*F768,2)</f>
        <v>0</v>
      </c>
      <c r="H768" s="176"/>
      <c r="I768" s="177">
        <f>ROUND(E768*H768,2)</f>
        <v>0</v>
      </c>
      <c r="J768" s="176"/>
      <c r="K768" s="177">
        <f>ROUND(E768*J768,2)</f>
        <v>0</v>
      </c>
      <c r="L768" s="177">
        <v>21</v>
      </c>
      <c r="M768" s="177">
        <f>G768*(1+L768/100)</f>
        <v>0</v>
      </c>
      <c r="N768" s="175">
        <v>2.0000000000000001E-4</v>
      </c>
      <c r="O768" s="175">
        <f>ROUND(E768*N768,2)</f>
        <v>0.04</v>
      </c>
      <c r="P768" s="175">
        <v>0</v>
      </c>
      <c r="Q768" s="175">
        <f>ROUND(E768*P768,2)</f>
        <v>0</v>
      </c>
      <c r="R768" s="177"/>
      <c r="S768" s="177" t="s">
        <v>297</v>
      </c>
      <c r="T768" s="178" t="s">
        <v>280</v>
      </c>
      <c r="U768" s="159">
        <v>0</v>
      </c>
      <c r="V768" s="159">
        <f>ROUND(E768*U768,2)</f>
        <v>0</v>
      </c>
      <c r="W768" s="159"/>
      <c r="X768" s="159" t="s">
        <v>499</v>
      </c>
      <c r="Y768" s="159" t="s">
        <v>281</v>
      </c>
      <c r="Z768" s="148"/>
      <c r="AA768" s="148"/>
      <c r="AB768" s="148"/>
      <c r="AC768" s="148"/>
      <c r="AD768" s="148"/>
      <c r="AE768" s="148"/>
      <c r="AF768" s="148"/>
      <c r="AG768" s="148" t="s">
        <v>1129</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59" t="s">
        <v>2520</v>
      </c>
      <c r="D769" s="260"/>
      <c r="E769" s="260"/>
      <c r="F769" s="260"/>
      <c r="G769" s="260"/>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284</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72">
        <v>243</v>
      </c>
      <c r="B770" s="173" t="s">
        <v>2521</v>
      </c>
      <c r="C770" s="188" t="s">
        <v>2522</v>
      </c>
      <c r="D770" s="174" t="s">
        <v>482</v>
      </c>
      <c r="E770" s="175">
        <v>68</v>
      </c>
      <c r="F770" s="176"/>
      <c r="G770" s="177">
        <f>ROUND(E770*F770,2)</f>
        <v>0</v>
      </c>
      <c r="H770" s="176"/>
      <c r="I770" s="177">
        <f>ROUND(E770*H770,2)</f>
        <v>0</v>
      </c>
      <c r="J770" s="176"/>
      <c r="K770" s="177">
        <f>ROUND(E770*J770,2)</f>
        <v>0</v>
      </c>
      <c r="L770" s="177">
        <v>21</v>
      </c>
      <c r="M770" s="177">
        <f>G770*(1+L770/100)</f>
        <v>0</v>
      </c>
      <c r="N770" s="175">
        <v>2.0000000000000001E-4</v>
      </c>
      <c r="O770" s="175">
        <f>ROUND(E770*N770,2)</f>
        <v>0.01</v>
      </c>
      <c r="P770" s="175">
        <v>0</v>
      </c>
      <c r="Q770" s="175">
        <f>ROUND(E770*P770,2)</f>
        <v>0</v>
      </c>
      <c r="R770" s="177"/>
      <c r="S770" s="177" t="s">
        <v>297</v>
      </c>
      <c r="T770" s="178" t="s">
        <v>280</v>
      </c>
      <c r="U770" s="159">
        <v>0</v>
      </c>
      <c r="V770" s="159">
        <f>ROUND(E770*U770,2)</f>
        <v>0</v>
      </c>
      <c r="W770" s="159"/>
      <c r="X770" s="159" t="s">
        <v>499</v>
      </c>
      <c r="Y770" s="159" t="s">
        <v>281</v>
      </c>
      <c r="Z770" s="148"/>
      <c r="AA770" s="148"/>
      <c r="AB770" s="148"/>
      <c r="AC770" s="148"/>
      <c r="AD770" s="148"/>
      <c r="AE770" s="148"/>
      <c r="AF770" s="148"/>
      <c r="AG770" s="148" t="s">
        <v>1129</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2" x14ac:dyDescent="0.2">
      <c r="A771" s="155"/>
      <c r="B771" s="156"/>
      <c r="C771" s="259" t="s">
        <v>2522</v>
      </c>
      <c r="D771" s="260"/>
      <c r="E771" s="260"/>
      <c r="F771" s="260"/>
      <c r="G771" s="260"/>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284</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72">
        <v>244</v>
      </c>
      <c r="B772" s="173" t="s">
        <v>2523</v>
      </c>
      <c r="C772" s="188" t="s">
        <v>2524</v>
      </c>
      <c r="D772" s="174" t="s">
        <v>445</v>
      </c>
      <c r="E772" s="175">
        <v>86.8</v>
      </c>
      <c r="F772" s="176"/>
      <c r="G772" s="177">
        <f>ROUND(E772*F772,2)</f>
        <v>0</v>
      </c>
      <c r="H772" s="176"/>
      <c r="I772" s="177">
        <f>ROUND(E772*H772,2)</f>
        <v>0</v>
      </c>
      <c r="J772" s="176"/>
      <c r="K772" s="177">
        <f>ROUND(E772*J772,2)</f>
        <v>0</v>
      </c>
      <c r="L772" s="177">
        <v>21</v>
      </c>
      <c r="M772" s="177">
        <f>G772*(1+L772/100)</f>
        <v>0</v>
      </c>
      <c r="N772" s="175">
        <v>0</v>
      </c>
      <c r="O772" s="175">
        <f>ROUND(E772*N772,2)</f>
        <v>0</v>
      </c>
      <c r="P772" s="175">
        <v>0</v>
      </c>
      <c r="Q772" s="175">
        <f>ROUND(E772*P772,2)</f>
        <v>0</v>
      </c>
      <c r="R772" s="177"/>
      <c r="S772" s="177" t="s">
        <v>297</v>
      </c>
      <c r="T772" s="178" t="s">
        <v>280</v>
      </c>
      <c r="U772" s="159">
        <v>0</v>
      </c>
      <c r="V772" s="159">
        <f>ROUND(E772*U772,2)</f>
        <v>0</v>
      </c>
      <c r="W772" s="159"/>
      <c r="X772" s="159" t="s">
        <v>298</v>
      </c>
      <c r="Y772" s="159" t="s">
        <v>281</v>
      </c>
      <c r="Z772" s="148"/>
      <c r="AA772" s="148"/>
      <c r="AB772" s="148"/>
      <c r="AC772" s="148"/>
      <c r="AD772" s="148"/>
      <c r="AE772" s="148"/>
      <c r="AF772" s="148"/>
      <c r="AG772" s="148" t="s">
        <v>951</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2" x14ac:dyDescent="0.2">
      <c r="A773" s="155"/>
      <c r="B773" s="156"/>
      <c r="C773" s="259" t="s">
        <v>2525</v>
      </c>
      <c r="D773" s="260"/>
      <c r="E773" s="260"/>
      <c r="F773" s="260"/>
      <c r="G773" s="260"/>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284</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261" t="s">
        <v>1949</v>
      </c>
      <c r="D774" s="262"/>
      <c r="E774" s="262"/>
      <c r="F774" s="262"/>
      <c r="G774" s="262"/>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284</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261" t="s">
        <v>2526</v>
      </c>
      <c r="D775" s="262"/>
      <c r="E775" s="262"/>
      <c r="F775" s="262"/>
      <c r="G775" s="262"/>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284</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2" x14ac:dyDescent="0.2">
      <c r="A776" s="155"/>
      <c r="B776" s="156"/>
      <c r="C776" s="198" t="s">
        <v>2527</v>
      </c>
      <c r="D776" s="193"/>
      <c r="E776" s="194"/>
      <c r="F776" s="159"/>
      <c r="G776" s="159"/>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329</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8" t="s">
        <v>2528</v>
      </c>
      <c r="D777" s="193"/>
      <c r="E777" s="194">
        <v>86.8</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329</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2">
        <v>245</v>
      </c>
      <c r="B778" s="173" t="s">
        <v>2529</v>
      </c>
      <c r="C778" s="188" t="s">
        <v>2530</v>
      </c>
      <c r="D778" s="174" t="s">
        <v>482</v>
      </c>
      <c r="E778" s="175">
        <v>86.8</v>
      </c>
      <c r="F778" s="176"/>
      <c r="G778" s="177">
        <f>ROUND(E778*F778,2)</f>
        <v>0</v>
      </c>
      <c r="H778" s="176"/>
      <c r="I778" s="177">
        <f>ROUND(E778*H778,2)</f>
        <v>0</v>
      </c>
      <c r="J778" s="176"/>
      <c r="K778" s="177">
        <f>ROUND(E778*J778,2)</f>
        <v>0</v>
      </c>
      <c r="L778" s="177">
        <v>21</v>
      </c>
      <c r="M778" s="177">
        <f>G778*(1+L778/100)</f>
        <v>0</v>
      </c>
      <c r="N778" s="175">
        <v>1E-4</v>
      </c>
      <c r="O778" s="175">
        <f>ROUND(E778*N778,2)</f>
        <v>0.01</v>
      </c>
      <c r="P778" s="175">
        <v>0</v>
      </c>
      <c r="Q778" s="175">
        <f>ROUND(E778*P778,2)</f>
        <v>0</v>
      </c>
      <c r="R778" s="177"/>
      <c r="S778" s="177" t="s">
        <v>297</v>
      </c>
      <c r="T778" s="178" t="s">
        <v>280</v>
      </c>
      <c r="U778" s="159">
        <v>0</v>
      </c>
      <c r="V778" s="159">
        <f>ROUND(E778*U778,2)</f>
        <v>0</v>
      </c>
      <c r="W778" s="159"/>
      <c r="X778" s="159" t="s">
        <v>499</v>
      </c>
      <c r="Y778" s="159" t="s">
        <v>281</v>
      </c>
      <c r="Z778" s="148"/>
      <c r="AA778" s="148"/>
      <c r="AB778" s="148"/>
      <c r="AC778" s="148"/>
      <c r="AD778" s="148"/>
      <c r="AE778" s="148"/>
      <c r="AF778" s="148"/>
      <c r="AG778" s="148" t="s">
        <v>1129</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259" t="s">
        <v>2531</v>
      </c>
      <c r="D779" s="260"/>
      <c r="E779" s="260"/>
      <c r="F779" s="260"/>
      <c r="G779" s="260"/>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284</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261" t="s">
        <v>1949</v>
      </c>
      <c r="D780" s="262"/>
      <c r="E780" s="262"/>
      <c r="F780" s="262"/>
      <c r="G780" s="262"/>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284</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3" x14ac:dyDescent="0.2">
      <c r="A781" s="155"/>
      <c r="B781" s="156"/>
      <c r="C781" s="261" t="s">
        <v>2526</v>
      </c>
      <c r="D781" s="262"/>
      <c r="E781" s="262"/>
      <c r="F781" s="262"/>
      <c r="G781" s="262"/>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284</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198" t="s">
        <v>2527</v>
      </c>
      <c r="D782" s="193"/>
      <c r="E782" s="194"/>
      <c r="F782" s="159"/>
      <c r="G782" s="159"/>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329</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98" t="s">
        <v>2528</v>
      </c>
      <c r="D783" s="193"/>
      <c r="E783" s="194">
        <v>86.8</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329</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72">
        <v>246</v>
      </c>
      <c r="B784" s="173" t="s">
        <v>2479</v>
      </c>
      <c r="C784" s="188" t="s">
        <v>2480</v>
      </c>
      <c r="D784" s="174" t="s">
        <v>374</v>
      </c>
      <c r="E784" s="175">
        <v>33.6</v>
      </c>
      <c r="F784" s="176"/>
      <c r="G784" s="177">
        <f>ROUND(E784*F784,2)</f>
        <v>0</v>
      </c>
      <c r="H784" s="176"/>
      <c r="I784" s="177">
        <f>ROUND(E784*H784,2)</f>
        <v>0</v>
      </c>
      <c r="J784" s="176"/>
      <c r="K784" s="177">
        <f>ROUND(E784*J784,2)</f>
        <v>0</v>
      </c>
      <c r="L784" s="177">
        <v>21</v>
      </c>
      <c r="M784" s="177">
        <f>G784*(1+L784/100)</f>
        <v>0</v>
      </c>
      <c r="N784" s="175">
        <v>0</v>
      </c>
      <c r="O784" s="175">
        <f>ROUND(E784*N784,2)</f>
        <v>0</v>
      </c>
      <c r="P784" s="175">
        <v>0</v>
      </c>
      <c r="Q784" s="175">
        <f>ROUND(E784*P784,2)</f>
        <v>0</v>
      </c>
      <c r="R784" s="177"/>
      <c r="S784" s="177" t="s">
        <v>297</v>
      </c>
      <c r="T784" s="178" t="s">
        <v>280</v>
      </c>
      <c r="U784" s="159">
        <v>0</v>
      </c>
      <c r="V784" s="159">
        <f>ROUND(E784*U784,2)</f>
        <v>0</v>
      </c>
      <c r="W784" s="159"/>
      <c r="X784" s="159" t="s">
        <v>298</v>
      </c>
      <c r="Y784" s="159" t="s">
        <v>281</v>
      </c>
      <c r="Z784" s="148"/>
      <c r="AA784" s="148"/>
      <c r="AB784" s="148"/>
      <c r="AC784" s="148"/>
      <c r="AD784" s="148"/>
      <c r="AE784" s="148"/>
      <c r="AF784" s="148"/>
      <c r="AG784" s="148" t="s">
        <v>951</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2" x14ac:dyDescent="0.2">
      <c r="A785" s="155"/>
      <c r="B785" s="156"/>
      <c r="C785" s="259" t="s">
        <v>2481</v>
      </c>
      <c r="D785" s="260"/>
      <c r="E785" s="260"/>
      <c r="F785" s="260"/>
      <c r="G785" s="260"/>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284</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2" x14ac:dyDescent="0.2">
      <c r="A786" s="155"/>
      <c r="B786" s="156"/>
      <c r="C786" s="198" t="s">
        <v>2532</v>
      </c>
      <c r="D786" s="193"/>
      <c r="E786" s="194"/>
      <c r="F786" s="159"/>
      <c r="G786" s="15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329</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198" t="s">
        <v>2533</v>
      </c>
      <c r="D787" s="193"/>
      <c r="E787" s="194">
        <v>33.6</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329</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72">
        <v>247</v>
      </c>
      <c r="B788" s="173" t="s">
        <v>2484</v>
      </c>
      <c r="C788" s="188" t="s">
        <v>2485</v>
      </c>
      <c r="D788" s="174" t="s">
        <v>374</v>
      </c>
      <c r="E788" s="175">
        <v>33.6</v>
      </c>
      <c r="F788" s="176"/>
      <c r="G788" s="177">
        <f>ROUND(E788*F788,2)</f>
        <v>0</v>
      </c>
      <c r="H788" s="176"/>
      <c r="I788" s="177">
        <f>ROUND(E788*H788,2)</f>
        <v>0</v>
      </c>
      <c r="J788" s="176"/>
      <c r="K788" s="177">
        <f>ROUND(E788*J788,2)</f>
        <v>0</v>
      </c>
      <c r="L788" s="177">
        <v>21</v>
      </c>
      <c r="M788" s="177">
        <f>G788*(1+L788/100)</f>
        <v>0</v>
      </c>
      <c r="N788" s="175">
        <v>0</v>
      </c>
      <c r="O788" s="175">
        <f>ROUND(E788*N788,2)</f>
        <v>0</v>
      </c>
      <c r="P788" s="175">
        <v>0</v>
      </c>
      <c r="Q788" s="175">
        <f>ROUND(E788*P788,2)</f>
        <v>0</v>
      </c>
      <c r="R788" s="177"/>
      <c r="S788" s="177" t="s">
        <v>297</v>
      </c>
      <c r="T788" s="178" t="s">
        <v>280</v>
      </c>
      <c r="U788" s="159">
        <v>0</v>
      </c>
      <c r="V788" s="159">
        <f>ROUND(E788*U788,2)</f>
        <v>0</v>
      </c>
      <c r="W788" s="159"/>
      <c r="X788" s="159" t="s">
        <v>298</v>
      </c>
      <c r="Y788" s="159" t="s">
        <v>281</v>
      </c>
      <c r="Z788" s="148"/>
      <c r="AA788" s="148"/>
      <c r="AB788" s="148"/>
      <c r="AC788" s="148"/>
      <c r="AD788" s="148"/>
      <c r="AE788" s="148"/>
      <c r="AF788" s="148"/>
      <c r="AG788" s="148" t="s">
        <v>951</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2" x14ac:dyDescent="0.2">
      <c r="A789" s="155"/>
      <c r="B789" s="156"/>
      <c r="C789" s="259" t="s">
        <v>2486</v>
      </c>
      <c r="D789" s="260"/>
      <c r="E789" s="260"/>
      <c r="F789" s="260"/>
      <c r="G789" s="260"/>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284</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5"/>
      <c r="B790" s="156"/>
      <c r="C790" s="198" t="s">
        <v>2532</v>
      </c>
      <c r="D790" s="193"/>
      <c r="E790" s="194"/>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329</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198" t="s">
        <v>2533</v>
      </c>
      <c r="D791" s="193"/>
      <c r="E791" s="194">
        <v>33.6</v>
      </c>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329</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72">
        <v>248</v>
      </c>
      <c r="B792" s="173" t="s">
        <v>2161</v>
      </c>
      <c r="C792" s="188" t="s">
        <v>2162</v>
      </c>
      <c r="D792" s="174" t="s">
        <v>332</v>
      </c>
      <c r="E792" s="175">
        <v>0.84</v>
      </c>
      <c r="F792" s="176"/>
      <c r="G792" s="177">
        <f>ROUND(E792*F792,2)</f>
        <v>0</v>
      </c>
      <c r="H792" s="176"/>
      <c r="I792" s="177">
        <f>ROUND(E792*H792,2)</f>
        <v>0</v>
      </c>
      <c r="J792" s="176"/>
      <c r="K792" s="177">
        <f>ROUND(E792*J792,2)</f>
        <v>0</v>
      </c>
      <c r="L792" s="177">
        <v>21</v>
      </c>
      <c r="M792" s="177">
        <f>G792*(1+L792/100)</f>
        <v>0</v>
      </c>
      <c r="N792" s="175">
        <v>0</v>
      </c>
      <c r="O792" s="175">
        <f>ROUND(E792*N792,2)</f>
        <v>0</v>
      </c>
      <c r="P792" s="175">
        <v>0</v>
      </c>
      <c r="Q792" s="175">
        <f>ROUND(E792*P792,2)</f>
        <v>0</v>
      </c>
      <c r="R792" s="177"/>
      <c r="S792" s="177" t="s">
        <v>297</v>
      </c>
      <c r="T792" s="178" t="s">
        <v>280</v>
      </c>
      <c r="U792" s="159">
        <v>0</v>
      </c>
      <c r="V792" s="159">
        <f>ROUND(E792*U792,2)</f>
        <v>0</v>
      </c>
      <c r="W792" s="159"/>
      <c r="X792" s="159" t="s">
        <v>298</v>
      </c>
      <c r="Y792" s="159" t="s">
        <v>281</v>
      </c>
      <c r="Z792" s="148"/>
      <c r="AA792" s="148"/>
      <c r="AB792" s="148"/>
      <c r="AC792" s="148"/>
      <c r="AD792" s="148"/>
      <c r="AE792" s="148"/>
      <c r="AF792" s="148"/>
      <c r="AG792" s="148" t="s">
        <v>951</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259" t="s">
        <v>2163</v>
      </c>
      <c r="D793" s="260"/>
      <c r="E793" s="260"/>
      <c r="F793" s="260"/>
      <c r="G793" s="260"/>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284</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2" x14ac:dyDescent="0.2">
      <c r="A794" s="155"/>
      <c r="B794" s="156"/>
      <c r="C794" s="198" t="s">
        <v>2534</v>
      </c>
      <c r="D794" s="193"/>
      <c r="E794" s="194"/>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329</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198" t="s">
        <v>2535</v>
      </c>
      <c r="D795" s="193"/>
      <c r="E795" s="194">
        <v>0.84</v>
      </c>
      <c r="F795" s="159"/>
      <c r="G795" s="15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329</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ht="22.5" outlineLevel="1" x14ac:dyDescent="0.2">
      <c r="A796" s="172">
        <v>249</v>
      </c>
      <c r="B796" s="173" t="s">
        <v>2536</v>
      </c>
      <c r="C796" s="188" t="s">
        <v>2537</v>
      </c>
      <c r="D796" s="174" t="s">
        <v>374</v>
      </c>
      <c r="E796" s="175">
        <v>16.8</v>
      </c>
      <c r="F796" s="176"/>
      <c r="G796" s="177">
        <f>ROUND(E796*F796,2)</f>
        <v>0</v>
      </c>
      <c r="H796" s="176"/>
      <c r="I796" s="177">
        <f>ROUND(E796*H796,2)</f>
        <v>0</v>
      </c>
      <c r="J796" s="176"/>
      <c r="K796" s="177">
        <f>ROUND(E796*J796,2)</f>
        <v>0</v>
      </c>
      <c r="L796" s="177">
        <v>21</v>
      </c>
      <c r="M796" s="177">
        <f>G796*(1+L796/100)</f>
        <v>0</v>
      </c>
      <c r="N796" s="175">
        <v>0</v>
      </c>
      <c r="O796" s="175">
        <f>ROUND(E796*N796,2)</f>
        <v>0</v>
      </c>
      <c r="P796" s="175">
        <v>0</v>
      </c>
      <c r="Q796" s="175">
        <f>ROUND(E796*P796,2)</f>
        <v>0</v>
      </c>
      <c r="R796" s="177"/>
      <c r="S796" s="177" t="s">
        <v>297</v>
      </c>
      <c r="T796" s="178" t="s">
        <v>280</v>
      </c>
      <c r="U796" s="159">
        <v>0</v>
      </c>
      <c r="V796" s="159">
        <f>ROUND(E796*U796,2)</f>
        <v>0</v>
      </c>
      <c r="W796" s="159"/>
      <c r="X796" s="159" t="s">
        <v>298</v>
      </c>
      <c r="Y796" s="159" t="s">
        <v>281</v>
      </c>
      <c r="Z796" s="148"/>
      <c r="AA796" s="148"/>
      <c r="AB796" s="148"/>
      <c r="AC796" s="148"/>
      <c r="AD796" s="148"/>
      <c r="AE796" s="148"/>
      <c r="AF796" s="148"/>
      <c r="AG796" s="148" t="s">
        <v>951</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259" t="s">
        <v>2538</v>
      </c>
      <c r="D797" s="260"/>
      <c r="E797" s="260"/>
      <c r="F797" s="260"/>
      <c r="G797" s="260"/>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284</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2" x14ac:dyDescent="0.2">
      <c r="A798" s="155"/>
      <c r="B798" s="156"/>
      <c r="C798" s="198" t="s">
        <v>2495</v>
      </c>
      <c r="D798" s="193"/>
      <c r="E798" s="194"/>
      <c r="F798" s="159"/>
      <c r="G798" s="15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329</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8" t="s">
        <v>2496</v>
      </c>
      <c r="D799" s="193"/>
      <c r="E799" s="194">
        <v>16.8</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329</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72">
        <v>250</v>
      </c>
      <c r="B800" s="173" t="s">
        <v>2539</v>
      </c>
      <c r="C800" s="188" t="s">
        <v>2540</v>
      </c>
      <c r="D800" s="174" t="s">
        <v>445</v>
      </c>
      <c r="E800" s="175">
        <v>16.8</v>
      </c>
      <c r="F800" s="176"/>
      <c r="G800" s="177">
        <f>ROUND(E800*F800,2)</f>
        <v>0</v>
      </c>
      <c r="H800" s="176"/>
      <c r="I800" s="177">
        <f>ROUND(E800*H800,2)</f>
        <v>0</v>
      </c>
      <c r="J800" s="176"/>
      <c r="K800" s="177">
        <f>ROUND(E800*J800,2)</f>
        <v>0</v>
      </c>
      <c r="L800" s="177">
        <v>21</v>
      </c>
      <c r="M800" s="177">
        <f>G800*(1+L800/100)</f>
        <v>0</v>
      </c>
      <c r="N800" s="175">
        <v>0</v>
      </c>
      <c r="O800" s="175">
        <f>ROUND(E800*N800,2)</f>
        <v>0</v>
      </c>
      <c r="P800" s="175">
        <v>0</v>
      </c>
      <c r="Q800" s="175">
        <f>ROUND(E800*P800,2)</f>
        <v>0</v>
      </c>
      <c r="R800" s="177"/>
      <c r="S800" s="177" t="s">
        <v>297</v>
      </c>
      <c r="T800" s="178" t="s">
        <v>280</v>
      </c>
      <c r="U800" s="159">
        <v>0</v>
      </c>
      <c r="V800" s="159">
        <f>ROUND(E800*U800,2)</f>
        <v>0</v>
      </c>
      <c r="W800" s="159"/>
      <c r="X800" s="159" t="s">
        <v>298</v>
      </c>
      <c r="Y800" s="159" t="s">
        <v>281</v>
      </c>
      <c r="Z800" s="148"/>
      <c r="AA800" s="148"/>
      <c r="AB800" s="148"/>
      <c r="AC800" s="148"/>
      <c r="AD800" s="148"/>
      <c r="AE800" s="148"/>
      <c r="AF800" s="148"/>
      <c r="AG800" s="148" t="s">
        <v>951</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59" t="s">
        <v>2541</v>
      </c>
      <c r="D801" s="260"/>
      <c r="E801" s="260"/>
      <c r="F801" s="260"/>
      <c r="G801" s="260"/>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284</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2" x14ac:dyDescent="0.2">
      <c r="A802" s="155"/>
      <c r="B802" s="156"/>
      <c r="C802" s="198" t="s">
        <v>2495</v>
      </c>
      <c r="D802" s="193"/>
      <c r="E802" s="194"/>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329</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8" t="s">
        <v>2496</v>
      </c>
      <c r="D803" s="193"/>
      <c r="E803" s="194">
        <v>16.8</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329</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x14ac:dyDescent="0.2">
      <c r="A804" s="165" t="s">
        <v>274</v>
      </c>
      <c r="B804" s="166" t="s">
        <v>183</v>
      </c>
      <c r="C804" s="187" t="s">
        <v>184</v>
      </c>
      <c r="D804" s="167"/>
      <c r="E804" s="168"/>
      <c r="F804" s="169"/>
      <c r="G804" s="169">
        <f>SUMIF(AG805:AG822,"&lt;&gt;NOR",G805:G822)</f>
        <v>0</v>
      </c>
      <c r="H804" s="169"/>
      <c r="I804" s="169">
        <f>SUM(I805:I822)</f>
        <v>0</v>
      </c>
      <c r="J804" s="169"/>
      <c r="K804" s="169">
        <f>SUM(K805:K822)</f>
        <v>0</v>
      </c>
      <c r="L804" s="169"/>
      <c r="M804" s="169">
        <f>SUM(M805:M822)</f>
        <v>0</v>
      </c>
      <c r="N804" s="168"/>
      <c r="O804" s="168">
        <f>SUM(O805:O822)</f>
        <v>0</v>
      </c>
      <c r="P804" s="168"/>
      <c r="Q804" s="168">
        <f>SUM(Q805:Q822)</f>
        <v>0</v>
      </c>
      <c r="R804" s="169"/>
      <c r="S804" s="169"/>
      <c r="T804" s="170"/>
      <c r="U804" s="164"/>
      <c r="V804" s="164">
        <f>SUM(V805:V822)</f>
        <v>0</v>
      </c>
      <c r="W804" s="164"/>
      <c r="X804" s="164"/>
      <c r="Y804" s="164"/>
      <c r="AG804" t="s">
        <v>275</v>
      </c>
    </row>
    <row r="805" spans="1:60" outlineLevel="1" x14ac:dyDescent="0.2">
      <c r="A805" s="172">
        <v>251</v>
      </c>
      <c r="B805" s="173" t="s">
        <v>2542</v>
      </c>
      <c r="C805" s="188" t="s">
        <v>2543</v>
      </c>
      <c r="D805" s="174" t="s">
        <v>445</v>
      </c>
      <c r="E805" s="175">
        <v>360</v>
      </c>
      <c r="F805" s="176"/>
      <c r="G805" s="177">
        <f>ROUND(E805*F805,2)</f>
        <v>0</v>
      </c>
      <c r="H805" s="176"/>
      <c r="I805" s="177">
        <f>ROUND(E805*H805,2)</f>
        <v>0</v>
      </c>
      <c r="J805" s="176"/>
      <c r="K805" s="177">
        <f>ROUND(E805*J805,2)</f>
        <v>0</v>
      </c>
      <c r="L805" s="177">
        <v>21</v>
      </c>
      <c r="M805" s="177">
        <f>G805*(1+L805/100)</f>
        <v>0</v>
      </c>
      <c r="N805" s="175">
        <v>0</v>
      </c>
      <c r="O805" s="175">
        <f>ROUND(E805*N805,2)</f>
        <v>0</v>
      </c>
      <c r="P805" s="175">
        <v>0</v>
      </c>
      <c r="Q805" s="175">
        <f>ROUND(E805*P805,2)</f>
        <v>0</v>
      </c>
      <c r="R805" s="177"/>
      <c r="S805" s="177" t="s">
        <v>297</v>
      </c>
      <c r="T805" s="178" t="s">
        <v>280</v>
      </c>
      <c r="U805" s="159">
        <v>0</v>
      </c>
      <c r="V805" s="159">
        <f>ROUND(E805*U805,2)</f>
        <v>0</v>
      </c>
      <c r="W805" s="159"/>
      <c r="X805" s="159" t="s">
        <v>298</v>
      </c>
      <c r="Y805" s="159" t="s">
        <v>281</v>
      </c>
      <c r="Z805" s="148"/>
      <c r="AA805" s="148"/>
      <c r="AB805" s="148"/>
      <c r="AC805" s="148"/>
      <c r="AD805" s="148"/>
      <c r="AE805" s="148"/>
      <c r="AF805" s="148"/>
      <c r="AG805" s="148" t="s">
        <v>951</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2" x14ac:dyDescent="0.2">
      <c r="A806" s="155"/>
      <c r="B806" s="156"/>
      <c r="C806" s="259" t="s">
        <v>2544</v>
      </c>
      <c r="D806" s="260"/>
      <c r="E806" s="260"/>
      <c r="F806" s="260"/>
      <c r="G806" s="260"/>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284</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72">
        <v>252</v>
      </c>
      <c r="B807" s="173" t="s">
        <v>2545</v>
      </c>
      <c r="C807" s="188" t="s">
        <v>2546</v>
      </c>
      <c r="D807" s="174" t="s">
        <v>482</v>
      </c>
      <c r="E807" s="175">
        <v>370.8</v>
      </c>
      <c r="F807" s="176"/>
      <c r="G807" s="177">
        <f>ROUND(E807*F807,2)</f>
        <v>0</v>
      </c>
      <c r="H807" s="176"/>
      <c r="I807" s="177">
        <f>ROUND(E807*H807,2)</f>
        <v>0</v>
      </c>
      <c r="J807" s="176"/>
      <c r="K807" s="177">
        <f>ROUND(E807*J807,2)</f>
        <v>0</v>
      </c>
      <c r="L807" s="177">
        <v>21</v>
      </c>
      <c r="M807" s="177">
        <f>G807*(1+L807/100)</f>
        <v>0</v>
      </c>
      <c r="N807" s="175">
        <v>0</v>
      </c>
      <c r="O807" s="175">
        <f>ROUND(E807*N807,2)</f>
        <v>0</v>
      </c>
      <c r="P807" s="175">
        <v>0</v>
      </c>
      <c r="Q807" s="175">
        <f>ROUND(E807*P807,2)</f>
        <v>0</v>
      </c>
      <c r="R807" s="177"/>
      <c r="S807" s="177" t="s">
        <v>297</v>
      </c>
      <c r="T807" s="178" t="s">
        <v>280</v>
      </c>
      <c r="U807" s="159">
        <v>0</v>
      </c>
      <c r="V807" s="159">
        <f>ROUND(E807*U807,2)</f>
        <v>0</v>
      </c>
      <c r="W807" s="159"/>
      <c r="X807" s="159" t="s">
        <v>499</v>
      </c>
      <c r="Y807" s="159" t="s">
        <v>281</v>
      </c>
      <c r="Z807" s="148"/>
      <c r="AA807" s="148"/>
      <c r="AB807" s="148"/>
      <c r="AC807" s="148"/>
      <c r="AD807" s="148"/>
      <c r="AE807" s="148"/>
      <c r="AF807" s="148"/>
      <c r="AG807" s="148" t="s">
        <v>1129</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2" x14ac:dyDescent="0.2">
      <c r="A808" s="155"/>
      <c r="B808" s="156"/>
      <c r="C808" s="259" t="s">
        <v>2547</v>
      </c>
      <c r="D808" s="260"/>
      <c r="E808" s="260"/>
      <c r="F808" s="260"/>
      <c r="G808" s="260"/>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284</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2" x14ac:dyDescent="0.2">
      <c r="A809" s="155"/>
      <c r="B809" s="156"/>
      <c r="C809" s="198" t="s">
        <v>2548</v>
      </c>
      <c r="D809" s="193"/>
      <c r="E809" s="194"/>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329</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8" t="s">
        <v>2549</v>
      </c>
      <c r="D810" s="193"/>
      <c r="E810" s="194">
        <v>370.8</v>
      </c>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329</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ht="22.5" outlineLevel="1" x14ac:dyDescent="0.2">
      <c r="A811" s="172">
        <v>253</v>
      </c>
      <c r="B811" s="173" t="s">
        <v>2550</v>
      </c>
      <c r="C811" s="188" t="s">
        <v>2551</v>
      </c>
      <c r="D811" s="174" t="s">
        <v>374</v>
      </c>
      <c r="E811" s="175">
        <v>4.8</v>
      </c>
      <c r="F811" s="176"/>
      <c r="G811" s="177">
        <f>ROUND(E811*F811,2)</f>
        <v>0</v>
      </c>
      <c r="H811" s="176"/>
      <c r="I811" s="177">
        <f>ROUND(E811*H811,2)</f>
        <v>0</v>
      </c>
      <c r="J811" s="176"/>
      <c r="K811" s="177">
        <f>ROUND(E811*J811,2)</f>
        <v>0</v>
      </c>
      <c r="L811" s="177">
        <v>21</v>
      </c>
      <c r="M811" s="177">
        <f>G811*(1+L811/100)</f>
        <v>0</v>
      </c>
      <c r="N811" s="175">
        <v>1E-3</v>
      </c>
      <c r="O811" s="175">
        <f>ROUND(E811*N811,2)</f>
        <v>0</v>
      </c>
      <c r="P811" s="175">
        <v>0</v>
      </c>
      <c r="Q811" s="175">
        <f>ROUND(E811*P811,2)</f>
        <v>0</v>
      </c>
      <c r="R811" s="177"/>
      <c r="S811" s="177" t="s">
        <v>297</v>
      </c>
      <c r="T811" s="178" t="s">
        <v>280</v>
      </c>
      <c r="U811" s="159">
        <v>0</v>
      </c>
      <c r="V811" s="159">
        <f>ROUND(E811*U811,2)</f>
        <v>0</v>
      </c>
      <c r="W811" s="159"/>
      <c r="X811" s="159" t="s">
        <v>298</v>
      </c>
      <c r="Y811" s="159" t="s">
        <v>281</v>
      </c>
      <c r="Z811" s="148"/>
      <c r="AA811" s="148"/>
      <c r="AB811" s="148"/>
      <c r="AC811" s="148"/>
      <c r="AD811" s="148"/>
      <c r="AE811" s="148"/>
      <c r="AF811" s="148"/>
      <c r="AG811" s="148" t="s">
        <v>951</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2" x14ac:dyDescent="0.2">
      <c r="A812" s="155"/>
      <c r="B812" s="156"/>
      <c r="C812" s="259" t="s">
        <v>2551</v>
      </c>
      <c r="D812" s="260"/>
      <c r="E812" s="260"/>
      <c r="F812" s="260"/>
      <c r="G812" s="260"/>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284</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198" t="s">
        <v>2552</v>
      </c>
      <c r="D813" s="193"/>
      <c r="E813" s="194"/>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329</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198" t="s">
        <v>2553</v>
      </c>
      <c r="D814" s="193"/>
      <c r="E814" s="194">
        <v>4.8</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329</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72">
        <v>254</v>
      </c>
      <c r="B815" s="173" t="s">
        <v>2554</v>
      </c>
      <c r="C815" s="188" t="s">
        <v>2555</v>
      </c>
      <c r="D815" s="174" t="s">
        <v>1011</v>
      </c>
      <c r="E815" s="175">
        <v>0.19775999999999999</v>
      </c>
      <c r="F815" s="176"/>
      <c r="G815" s="177">
        <f>ROUND(E815*F815,2)</f>
        <v>0</v>
      </c>
      <c r="H815" s="176"/>
      <c r="I815" s="177">
        <f>ROUND(E815*H815,2)</f>
        <v>0</v>
      </c>
      <c r="J815" s="176"/>
      <c r="K815" s="177">
        <f>ROUND(E815*J815,2)</f>
        <v>0</v>
      </c>
      <c r="L815" s="177">
        <v>21</v>
      </c>
      <c r="M815" s="177">
        <f>G815*(1+L815/100)</f>
        <v>0</v>
      </c>
      <c r="N815" s="175">
        <v>1E-3</v>
      </c>
      <c r="O815" s="175">
        <f>ROUND(E815*N815,2)</f>
        <v>0</v>
      </c>
      <c r="P815" s="175">
        <v>0</v>
      </c>
      <c r="Q815" s="175">
        <f>ROUND(E815*P815,2)</f>
        <v>0</v>
      </c>
      <c r="R815" s="177"/>
      <c r="S815" s="177" t="s">
        <v>297</v>
      </c>
      <c r="T815" s="178" t="s">
        <v>280</v>
      </c>
      <c r="U815" s="159">
        <v>0</v>
      </c>
      <c r="V815" s="159">
        <f>ROUND(E815*U815,2)</f>
        <v>0</v>
      </c>
      <c r="W815" s="159"/>
      <c r="X815" s="159" t="s">
        <v>499</v>
      </c>
      <c r="Y815" s="159" t="s">
        <v>281</v>
      </c>
      <c r="Z815" s="148"/>
      <c r="AA815" s="148"/>
      <c r="AB815" s="148"/>
      <c r="AC815" s="148"/>
      <c r="AD815" s="148"/>
      <c r="AE815" s="148"/>
      <c r="AF815" s="148"/>
      <c r="AG815" s="148" t="s">
        <v>1129</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5"/>
      <c r="B816" s="156"/>
      <c r="C816" s="259" t="s">
        <v>2556</v>
      </c>
      <c r="D816" s="260"/>
      <c r="E816" s="260"/>
      <c r="F816" s="260"/>
      <c r="G816" s="260"/>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284</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2" x14ac:dyDescent="0.2">
      <c r="A817" s="155"/>
      <c r="B817" s="156"/>
      <c r="C817" s="198" t="s">
        <v>2557</v>
      </c>
      <c r="D817" s="193"/>
      <c r="E817" s="194"/>
      <c r="F817" s="159"/>
      <c r="G817" s="159"/>
      <c r="H817" s="159"/>
      <c r="I817" s="159"/>
      <c r="J817" s="159"/>
      <c r="K817" s="159"/>
      <c r="L817" s="159"/>
      <c r="M817" s="159"/>
      <c r="N817" s="158"/>
      <c r="O817" s="158"/>
      <c r="P817" s="158"/>
      <c r="Q817" s="158"/>
      <c r="R817" s="159"/>
      <c r="S817" s="159"/>
      <c r="T817" s="159"/>
      <c r="U817" s="159"/>
      <c r="V817" s="159"/>
      <c r="W817" s="159"/>
      <c r="X817" s="159"/>
      <c r="Y817" s="159"/>
      <c r="Z817" s="148"/>
      <c r="AA817" s="148"/>
      <c r="AB817" s="148"/>
      <c r="AC817" s="148"/>
      <c r="AD817" s="148"/>
      <c r="AE817" s="148"/>
      <c r="AF817" s="148"/>
      <c r="AG817" s="148" t="s">
        <v>329</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198" t="s">
        <v>2558</v>
      </c>
      <c r="D818" s="193"/>
      <c r="E818" s="194">
        <v>0.2</v>
      </c>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329</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ht="22.5" outlineLevel="1" x14ac:dyDescent="0.2">
      <c r="A819" s="172">
        <v>255</v>
      </c>
      <c r="B819" s="173" t="s">
        <v>2536</v>
      </c>
      <c r="C819" s="188" t="s">
        <v>2537</v>
      </c>
      <c r="D819" s="174" t="s">
        <v>374</v>
      </c>
      <c r="E819" s="175">
        <v>4.8</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c r="S819" s="177" t="s">
        <v>297</v>
      </c>
      <c r="T819" s="178" t="s">
        <v>280</v>
      </c>
      <c r="U819" s="159">
        <v>0</v>
      </c>
      <c r="V819" s="159">
        <f>ROUND(E819*U819,2)</f>
        <v>0</v>
      </c>
      <c r="W819" s="159"/>
      <c r="X819" s="159" t="s">
        <v>298</v>
      </c>
      <c r="Y819" s="159" t="s">
        <v>281</v>
      </c>
      <c r="Z819" s="148"/>
      <c r="AA819" s="148"/>
      <c r="AB819" s="148"/>
      <c r="AC819" s="148"/>
      <c r="AD819" s="148"/>
      <c r="AE819" s="148"/>
      <c r="AF819" s="148"/>
      <c r="AG819" s="148" t="s">
        <v>951</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259" t="s">
        <v>2538</v>
      </c>
      <c r="D820" s="260"/>
      <c r="E820" s="260"/>
      <c r="F820" s="260"/>
      <c r="G820" s="260"/>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284</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2" x14ac:dyDescent="0.2">
      <c r="A821" s="155"/>
      <c r="B821" s="156"/>
      <c r="C821" s="198" t="s">
        <v>2552</v>
      </c>
      <c r="D821" s="193"/>
      <c r="E821" s="194"/>
      <c r="F821" s="159"/>
      <c r="G821" s="159"/>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329</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5"/>
      <c r="B822" s="156"/>
      <c r="C822" s="198" t="s">
        <v>2553</v>
      </c>
      <c r="D822" s="193"/>
      <c r="E822" s="194">
        <v>4.8</v>
      </c>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329</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x14ac:dyDescent="0.2">
      <c r="A823" s="165" t="s">
        <v>274</v>
      </c>
      <c r="B823" s="166" t="s">
        <v>185</v>
      </c>
      <c r="C823" s="187" t="s">
        <v>186</v>
      </c>
      <c r="D823" s="167"/>
      <c r="E823" s="168"/>
      <c r="F823" s="169"/>
      <c r="G823" s="169">
        <f>SUMIF(AG824:AG893,"&lt;&gt;NOR",G824:G893)</f>
        <v>0</v>
      </c>
      <c r="H823" s="169"/>
      <c r="I823" s="169">
        <f>SUM(I824:I893)</f>
        <v>0</v>
      </c>
      <c r="J823" s="169"/>
      <c r="K823" s="169">
        <f>SUM(K824:K893)</f>
        <v>0</v>
      </c>
      <c r="L823" s="169"/>
      <c r="M823" s="169">
        <f>SUM(M824:M893)</f>
        <v>0</v>
      </c>
      <c r="N823" s="168"/>
      <c r="O823" s="168">
        <f>SUM(O824:O893)</f>
        <v>21.740000000000002</v>
      </c>
      <c r="P823" s="168"/>
      <c r="Q823" s="168">
        <f>SUM(Q824:Q893)</f>
        <v>0</v>
      </c>
      <c r="R823" s="169"/>
      <c r="S823" s="169"/>
      <c r="T823" s="170"/>
      <c r="U823" s="164"/>
      <c r="V823" s="164">
        <f>SUM(V824:V893)</f>
        <v>0</v>
      </c>
      <c r="W823" s="164"/>
      <c r="X823" s="164"/>
      <c r="Y823" s="164"/>
      <c r="AG823" t="s">
        <v>275</v>
      </c>
    </row>
    <row r="824" spans="1:60" outlineLevel="1" x14ac:dyDescent="0.2">
      <c r="A824" s="172">
        <v>256</v>
      </c>
      <c r="B824" s="173" t="s">
        <v>2559</v>
      </c>
      <c r="C824" s="188" t="s">
        <v>2560</v>
      </c>
      <c r="D824" s="174" t="s">
        <v>374</v>
      </c>
      <c r="E824" s="175">
        <v>209</v>
      </c>
      <c r="F824" s="176"/>
      <c r="G824" s="177">
        <f>ROUND(E824*F824,2)</f>
        <v>0</v>
      </c>
      <c r="H824" s="176"/>
      <c r="I824" s="177">
        <f>ROUND(E824*H824,2)</f>
        <v>0</v>
      </c>
      <c r="J824" s="176"/>
      <c r="K824" s="177">
        <f>ROUND(E824*J824,2)</f>
        <v>0</v>
      </c>
      <c r="L824" s="177">
        <v>21</v>
      </c>
      <c r="M824" s="177">
        <f>G824*(1+L824/100)</f>
        <v>0</v>
      </c>
      <c r="N824" s="175">
        <v>0</v>
      </c>
      <c r="O824" s="175">
        <f>ROUND(E824*N824,2)</f>
        <v>0</v>
      </c>
      <c r="P824" s="175">
        <v>0</v>
      </c>
      <c r="Q824" s="175">
        <f>ROUND(E824*P824,2)</f>
        <v>0</v>
      </c>
      <c r="R824" s="177"/>
      <c r="S824" s="177" t="s">
        <v>297</v>
      </c>
      <c r="T824" s="178" t="s">
        <v>280</v>
      </c>
      <c r="U824" s="159">
        <v>0</v>
      </c>
      <c r="V824" s="159">
        <f>ROUND(E824*U824,2)</f>
        <v>0</v>
      </c>
      <c r="W824" s="159"/>
      <c r="X824" s="159" t="s">
        <v>298</v>
      </c>
      <c r="Y824" s="159" t="s">
        <v>281</v>
      </c>
      <c r="Z824" s="148"/>
      <c r="AA824" s="148"/>
      <c r="AB824" s="148"/>
      <c r="AC824" s="148"/>
      <c r="AD824" s="148"/>
      <c r="AE824" s="148"/>
      <c r="AF824" s="148"/>
      <c r="AG824" s="148" t="s">
        <v>951</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2" x14ac:dyDescent="0.2">
      <c r="A825" s="155"/>
      <c r="B825" s="156"/>
      <c r="C825" s="259" t="s">
        <v>2561</v>
      </c>
      <c r="D825" s="260"/>
      <c r="E825" s="260"/>
      <c r="F825" s="260"/>
      <c r="G825" s="260"/>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284</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79" t="str">
        <f>C825</f>
        <v>Rozprostření a urovnání ornice v rovině nebo ve svahu sklonu do 1:5 ručně při souvislé ploše, tl. vrstvy do 200 mm</v>
      </c>
      <c r="BB825" s="148"/>
      <c r="BC825" s="148"/>
      <c r="BD825" s="148"/>
      <c r="BE825" s="148"/>
      <c r="BF825" s="148"/>
      <c r="BG825" s="148"/>
      <c r="BH825" s="148"/>
    </row>
    <row r="826" spans="1:60" outlineLevel="2" x14ac:dyDescent="0.2">
      <c r="A826" s="155"/>
      <c r="B826" s="156"/>
      <c r="C826" s="198" t="s">
        <v>2562</v>
      </c>
      <c r="D826" s="193"/>
      <c r="E826" s="194"/>
      <c r="F826" s="159"/>
      <c r="G826" s="159"/>
      <c r="H826" s="159"/>
      <c r="I826" s="159"/>
      <c r="J826" s="159"/>
      <c r="K826" s="159"/>
      <c r="L826" s="159"/>
      <c r="M826" s="159"/>
      <c r="N826" s="158"/>
      <c r="O826" s="158"/>
      <c r="P826" s="158"/>
      <c r="Q826" s="158"/>
      <c r="R826" s="159"/>
      <c r="S826" s="159"/>
      <c r="T826" s="159"/>
      <c r="U826" s="159"/>
      <c r="V826" s="159"/>
      <c r="W826" s="159"/>
      <c r="X826" s="159"/>
      <c r="Y826" s="159"/>
      <c r="Z826" s="148"/>
      <c r="AA826" s="148"/>
      <c r="AB826" s="148"/>
      <c r="AC826" s="148"/>
      <c r="AD826" s="148"/>
      <c r="AE826" s="148"/>
      <c r="AF826" s="148"/>
      <c r="AG826" s="148" t="s">
        <v>329</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198" t="s">
        <v>2563</v>
      </c>
      <c r="D827" s="193"/>
      <c r="E827" s="194">
        <v>209</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329</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72">
        <v>257</v>
      </c>
      <c r="B828" s="173" t="s">
        <v>2564</v>
      </c>
      <c r="C828" s="188" t="s">
        <v>2565</v>
      </c>
      <c r="D828" s="174" t="s">
        <v>332</v>
      </c>
      <c r="E828" s="175">
        <v>10.763500000000001</v>
      </c>
      <c r="F828" s="176"/>
      <c r="G828" s="177">
        <f>ROUND(E828*F828,2)</f>
        <v>0</v>
      </c>
      <c r="H828" s="176"/>
      <c r="I828" s="177">
        <f>ROUND(E828*H828,2)</f>
        <v>0</v>
      </c>
      <c r="J828" s="176"/>
      <c r="K828" s="177">
        <f>ROUND(E828*J828,2)</f>
        <v>0</v>
      </c>
      <c r="L828" s="177">
        <v>21</v>
      </c>
      <c r="M828" s="177">
        <f>G828*(1+L828/100)</f>
        <v>0</v>
      </c>
      <c r="N828" s="175">
        <v>1.3</v>
      </c>
      <c r="O828" s="175">
        <f>ROUND(E828*N828,2)</f>
        <v>13.99</v>
      </c>
      <c r="P828" s="175">
        <v>0</v>
      </c>
      <c r="Q828" s="175">
        <f>ROUND(E828*P828,2)</f>
        <v>0</v>
      </c>
      <c r="R828" s="177"/>
      <c r="S828" s="177" t="s">
        <v>297</v>
      </c>
      <c r="T828" s="178" t="s">
        <v>280</v>
      </c>
      <c r="U828" s="159">
        <v>0</v>
      </c>
      <c r="V828" s="159">
        <f>ROUND(E828*U828,2)</f>
        <v>0</v>
      </c>
      <c r="W828" s="159"/>
      <c r="X828" s="159" t="s">
        <v>499</v>
      </c>
      <c r="Y828" s="159" t="s">
        <v>281</v>
      </c>
      <c r="Z828" s="148"/>
      <c r="AA828" s="148"/>
      <c r="AB828" s="148"/>
      <c r="AC828" s="148"/>
      <c r="AD828" s="148"/>
      <c r="AE828" s="148"/>
      <c r="AF828" s="148"/>
      <c r="AG828" s="148" t="s">
        <v>1129</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2" x14ac:dyDescent="0.2">
      <c r="A829" s="155"/>
      <c r="B829" s="156"/>
      <c r="C829" s="259" t="s">
        <v>2565</v>
      </c>
      <c r="D829" s="260"/>
      <c r="E829" s="260"/>
      <c r="F829" s="260"/>
      <c r="G829" s="260"/>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284</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2" x14ac:dyDescent="0.2">
      <c r="A830" s="155"/>
      <c r="B830" s="156"/>
      <c r="C830" s="198" t="s">
        <v>2566</v>
      </c>
      <c r="D830" s="193"/>
      <c r="E830" s="194"/>
      <c r="F830" s="159"/>
      <c r="G830" s="15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329</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98" t="s">
        <v>2567</v>
      </c>
      <c r="D831" s="193"/>
      <c r="E831" s="194">
        <v>10.76</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329</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72">
        <v>258</v>
      </c>
      <c r="B832" s="173" t="s">
        <v>1995</v>
      </c>
      <c r="C832" s="188" t="s">
        <v>1996</v>
      </c>
      <c r="D832" s="174" t="s">
        <v>332</v>
      </c>
      <c r="E832" s="175">
        <v>10.763500000000001</v>
      </c>
      <c r="F832" s="176"/>
      <c r="G832" s="177">
        <f>ROUND(E832*F832,2)</f>
        <v>0</v>
      </c>
      <c r="H832" s="176"/>
      <c r="I832" s="177">
        <f>ROUND(E832*H832,2)</f>
        <v>0</v>
      </c>
      <c r="J832" s="176"/>
      <c r="K832" s="177">
        <f>ROUND(E832*J832,2)</f>
        <v>0</v>
      </c>
      <c r="L832" s="177">
        <v>21</v>
      </c>
      <c r="M832" s="177">
        <f>G832*(1+L832/100)</f>
        <v>0</v>
      </c>
      <c r="N832" s="175">
        <v>0</v>
      </c>
      <c r="O832" s="175">
        <f>ROUND(E832*N832,2)</f>
        <v>0</v>
      </c>
      <c r="P832" s="175">
        <v>0</v>
      </c>
      <c r="Q832" s="175">
        <f>ROUND(E832*P832,2)</f>
        <v>0</v>
      </c>
      <c r="R832" s="177"/>
      <c r="S832" s="177" t="s">
        <v>297</v>
      </c>
      <c r="T832" s="178" t="s">
        <v>280</v>
      </c>
      <c r="U832" s="159">
        <v>0</v>
      </c>
      <c r="V832" s="159">
        <f>ROUND(E832*U832,2)</f>
        <v>0</v>
      </c>
      <c r="W832" s="159"/>
      <c r="X832" s="159" t="s">
        <v>499</v>
      </c>
      <c r="Y832" s="159" t="s">
        <v>281</v>
      </c>
      <c r="Z832" s="148"/>
      <c r="AA832" s="148"/>
      <c r="AB832" s="148"/>
      <c r="AC832" s="148"/>
      <c r="AD832" s="148"/>
      <c r="AE832" s="148"/>
      <c r="AF832" s="148"/>
      <c r="AG832" s="148" t="s">
        <v>1129</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259" t="s">
        <v>1996</v>
      </c>
      <c r="D833" s="260"/>
      <c r="E833" s="260"/>
      <c r="F833" s="260"/>
      <c r="G833" s="260"/>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284</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198" t="s">
        <v>2566</v>
      </c>
      <c r="D834" s="193"/>
      <c r="E834" s="194"/>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329</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3" x14ac:dyDescent="0.2">
      <c r="A835" s="155"/>
      <c r="B835" s="156"/>
      <c r="C835" s="198" t="s">
        <v>2567</v>
      </c>
      <c r="D835" s="193"/>
      <c r="E835" s="194">
        <v>10.76</v>
      </c>
      <c r="F835" s="159"/>
      <c r="G835" s="159"/>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329</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72">
        <v>259</v>
      </c>
      <c r="B836" s="173" t="s">
        <v>2367</v>
      </c>
      <c r="C836" s="188" t="s">
        <v>2004</v>
      </c>
      <c r="D836" s="174" t="s">
        <v>374</v>
      </c>
      <c r="E836" s="175">
        <v>209</v>
      </c>
      <c r="F836" s="176"/>
      <c r="G836" s="177">
        <f>ROUND(E836*F836,2)</f>
        <v>0</v>
      </c>
      <c r="H836" s="176"/>
      <c r="I836" s="177">
        <f>ROUND(E836*H836,2)</f>
        <v>0</v>
      </c>
      <c r="J836" s="176"/>
      <c r="K836" s="177">
        <f>ROUND(E836*J836,2)</f>
        <v>0</v>
      </c>
      <c r="L836" s="177">
        <v>21</v>
      </c>
      <c r="M836" s="177">
        <f>G836*(1+L836/100)</f>
        <v>0</v>
      </c>
      <c r="N836" s="175">
        <v>0</v>
      </c>
      <c r="O836" s="175">
        <f>ROUND(E836*N836,2)</f>
        <v>0</v>
      </c>
      <c r="P836" s="175">
        <v>0</v>
      </c>
      <c r="Q836" s="175">
        <f>ROUND(E836*P836,2)</f>
        <v>0</v>
      </c>
      <c r="R836" s="177"/>
      <c r="S836" s="177" t="s">
        <v>297</v>
      </c>
      <c r="T836" s="178" t="s">
        <v>280</v>
      </c>
      <c r="U836" s="159">
        <v>0</v>
      </c>
      <c r="V836" s="159">
        <f>ROUND(E836*U836,2)</f>
        <v>0</v>
      </c>
      <c r="W836" s="159"/>
      <c r="X836" s="159" t="s">
        <v>298</v>
      </c>
      <c r="Y836" s="159" t="s">
        <v>281</v>
      </c>
      <c r="Z836" s="148"/>
      <c r="AA836" s="148"/>
      <c r="AB836" s="148"/>
      <c r="AC836" s="148"/>
      <c r="AD836" s="148"/>
      <c r="AE836" s="148"/>
      <c r="AF836" s="148"/>
      <c r="AG836" s="148" t="s">
        <v>951</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2" x14ac:dyDescent="0.2">
      <c r="A837" s="155"/>
      <c r="B837" s="156"/>
      <c r="C837" s="259" t="s">
        <v>2005</v>
      </c>
      <c r="D837" s="260"/>
      <c r="E837" s="260"/>
      <c r="F837" s="260"/>
      <c r="G837" s="260"/>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284</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x14ac:dyDescent="0.2">
      <c r="A838" s="155"/>
      <c r="B838" s="156"/>
      <c r="C838" s="261" t="s">
        <v>1949</v>
      </c>
      <c r="D838" s="262"/>
      <c r="E838" s="262"/>
      <c r="F838" s="262"/>
      <c r="G838" s="262"/>
      <c r="H838" s="159"/>
      <c r="I838" s="159"/>
      <c r="J838" s="159"/>
      <c r="K838" s="159"/>
      <c r="L838" s="159"/>
      <c r="M838" s="159"/>
      <c r="N838" s="158"/>
      <c r="O838" s="158"/>
      <c r="P838" s="158"/>
      <c r="Q838" s="158"/>
      <c r="R838" s="159"/>
      <c r="S838" s="159"/>
      <c r="T838" s="159"/>
      <c r="U838" s="159"/>
      <c r="V838" s="159"/>
      <c r="W838" s="159"/>
      <c r="X838" s="159"/>
      <c r="Y838" s="159"/>
      <c r="Z838" s="148"/>
      <c r="AA838" s="148"/>
      <c r="AB838" s="148"/>
      <c r="AC838" s="148"/>
      <c r="AD838" s="148"/>
      <c r="AE838" s="148"/>
      <c r="AF838" s="148"/>
      <c r="AG838" s="148" t="s">
        <v>284</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5"/>
      <c r="B839" s="156"/>
      <c r="C839" s="261" t="s">
        <v>2006</v>
      </c>
      <c r="D839" s="262"/>
      <c r="E839" s="262"/>
      <c r="F839" s="262"/>
      <c r="G839" s="262"/>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284</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2" x14ac:dyDescent="0.2">
      <c r="A840" s="155"/>
      <c r="B840" s="156"/>
      <c r="C840" s="198" t="s">
        <v>2562</v>
      </c>
      <c r="D840" s="193"/>
      <c r="E840" s="194"/>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329</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198" t="s">
        <v>2563</v>
      </c>
      <c r="D841" s="193"/>
      <c r="E841" s="194">
        <v>209</v>
      </c>
      <c r="F841" s="159"/>
      <c r="G841" s="159"/>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329</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72">
        <v>260</v>
      </c>
      <c r="B842" s="173" t="s">
        <v>1973</v>
      </c>
      <c r="C842" s="188" t="s">
        <v>1974</v>
      </c>
      <c r="D842" s="174" t="s">
        <v>374</v>
      </c>
      <c r="E842" s="175">
        <v>209</v>
      </c>
      <c r="F842" s="176"/>
      <c r="G842" s="177">
        <f>ROUND(E842*F842,2)</f>
        <v>0</v>
      </c>
      <c r="H842" s="176"/>
      <c r="I842" s="177">
        <f>ROUND(E842*H842,2)</f>
        <v>0</v>
      </c>
      <c r="J842" s="176"/>
      <c r="K842" s="177">
        <f>ROUND(E842*J842,2)</f>
        <v>0</v>
      </c>
      <c r="L842" s="177">
        <v>21</v>
      </c>
      <c r="M842" s="177">
        <f>G842*(1+L842/100)</f>
        <v>0</v>
      </c>
      <c r="N842" s="175">
        <v>0</v>
      </c>
      <c r="O842" s="175">
        <f>ROUND(E842*N842,2)</f>
        <v>0</v>
      </c>
      <c r="P842" s="175">
        <v>0</v>
      </c>
      <c r="Q842" s="175">
        <f>ROUND(E842*P842,2)</f>
        <v>0</v>
      </c>
      <c r="R842" s="177"/>
      <c r="S842" s="177" t="s">
        <v>297</v>
      </c>
      <c r="T842" s="178" t="s">
        <v>280</v>
      </c>
      <c r="U842" s="159">
        <v>0</v>
      </c>
      <c r="V842" s="159">
        <f>ROUND(E842*U842,2)</f>
        <v>0</v>
      </c>
      <c r="W842" s="159"/>
      <c r="X842" s="159" t="s">
        <v>298</v>
      </c>
      <c r="Y842" s="159" t="s">
        <v>281</v>
      </c>
      <c r="Z842" s="148"/>
      <c r="AA842" s="148"/>
      <c r="AB842" s="148"/>
      <c r="AC842" s="148"/>
      <c r="AD842" s="148"/>
      <c r="AE842" s="148"/>
      <c r="AF842" s="148"/>
      <c r="AG842" s="148" t="s">
        <v>951</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2" x14ac:dyDescent="0.2">
      <c r="A843" s="155"/>
      <c r="B843" s="156"/>
      <c r="C843" s="259" t="s">
        <v>1975</v>
      </c>
      <c r="D843" s="260"/>
      <c r="E843" s="260"/>
      <c r="F843" s="260"/>
      <c r="G843" s="260"/>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284</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198" t="s">
        <v>2562</v>
      </c>
      <c r="D844" s="193"/>
      <c r="E844" s="194"/>
      <c r="F844" s="159"/>
      <c r="G844" s="159"/>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329</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198" t="s">
        <v>2563</v>
      </c>
      <c r="D845" s="193"/>
      <c r="E845" s="194">
        <v>209</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329</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72">
        <v>261</v>
      </c>
      <c r="B846" s="173" t="s">
        <v>2007</v>
      </c>
      <c r="C846" s="188" t="s">
        <v>2008</v>
      </c>
      <c r="D846" s="174" t="s">
        <v>374</v>
      </c>
      <c r="E846" s="175">
        <v>209</v>
      </c>
      <c r="F846" s="176"/>
      <c r="G846" s="177">
        <f>ROUND(E846*F846,2)</f>
        <v>0</v>
      </c>
      <c r="H846" s="176"/>
      <c r="I846" s="177">
        <f>ROUND(E846*H846,2)</f>
        <v>0</v>
      </c>
      <c r="J846" s="176"/>
      <c r="K846" s="177">
        <f>ROUND(E846*J846,2)</f>
        <v>0</v>
      </c>
      <c r="L846" s="177">
        <v>21</v>
      </c>
      <c r="M846" s="177">
        <f>G846*(1+L846/100)</f>
        <v>0</v>
      </c>
      <c r="N846" s="175">
        <v>0</v>
      </c>
      <c r="O846" s="175">
        <f>ROUND(E846*N846,2)</f>
        <v>0</v>
      </c>
      <c r="P846" s="175">
        <v>0</v>
      </c>
      <c r="Q846" s="175">
        <f>ROUND(E846*P846,2)</f>
        <v>0</v>
      </c>
      <c r="R846" s="177"/>
      <c r="S846" s="177" t="s">
        <v>297</v>
      </c>
      <c r="T846" s="178" t="s">
        <v>280</v>
      </c>
      <c r="U846" s="159">
        <v>0</v>
      </c>
      <c r="V846" s="159">
        <f>ROUND(E846*U846,2)</f>
        <v>0</v>
      </c>
      <c r="W846" s="159"/>
      <c r="X846" s="159" t="s">
        <v>298</v>
      </c>
      <c r="Y846" s="159" t="s">
        <v>281</v>
      </c>
      <c r="Z846" s="148"/>
      <c r="AA846" s="148"/>
      <c r="AB846" s="148"/>
      <c r="AC846" s="148"/>
      <c r="AD846" s="148"/>
      <c r="AE846" s="148"/>
      <c r="AF846" s="148"/>
      <c r="AG846" s="148" t="s">
        <v>951</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22.5" outlineLevel="2" x14ac:dyDescent="0.2">
      <c r="A847" s="155"/>
      <c r="B847" s="156"/>
      <c r="C847" s="259" t="s">
        <v>2009</v>
      </c>
      <c r="D847" s="260"/>
      <c r="E847" s="260"/>
      <c r="F847" s="260"/>
      <c r="G847" s="260"/>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284</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79" t="str">
        <f>C847</f>
        <v>Chemické odplevelení půdy před založením kultury, trávníku nebo zpevněných ploch  o výměře jednotlivě přes 20 m2 v rovině nebo na svahu do 1:5 postřikem na široko</v>
      </c>
      <c r="BB847" s="148"/>
      <c r="BC847" s="148"/>
      <c r="BD847" s="148"/>
      <c r="BE847" s="148"/>
      <c r="BF847" s="148"/>
      <c r="BG847" s="148"/>
      <c r="BH847" s="148"/>
    </row>
    <row r="848" spans="1:60" outlineLevel="2" x14ac:dyDescent="0.2">
      <c r="A848" s="155"/>
      <c r="B848" s="156"/>
      <c r="C848" s="198" t="s">
        <v>2568</v>
      </c>
      <c r="D848" s="193"/>
      <c r="E848" s="194"/>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329</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198" t="s">
        <v>2563</v>
      </c>
      <c r="D849" s="193"/>
      <c r="E849" s="194">
        <v>209</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329</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72">
        <v>262</v>
      </c>
      <c r="B850" s="173" t="s">
        <v>1976</v>
      </c>
      <c r="C850" s="188" t="s">
        <v>1977</v>
      </c>
      <c r="D850" s="174" t="s">
        <v>374</v>
      </c>
      <c r="E850" s="175">
        <v>209</v>
      </c>
      <c r="F850" s="176"/>
      <c r="G850" s="177">
        <f>ROUND(E850*F850,2)</f>
        <v>0</v>
      </c>
      <c r="H850" s="176"/>
      <c r="I850" s="177">
        <f>ROUND(E850*H850,2)</f>
        <v>0</v>
      </c>
      <c r="J850" s="176"/>
      <c r="K850" s="177">
        <f>ROUND(E850*J850,2)</f>
        <v>0</v>
      </c>
      <c r="L850" s="177">
        <v>21</v>
      </c>
      <c r="M850" s="177">
        <f>G850*(1+L850/100)</f>
        <v>0</v>
      </c>
      <c r="N850" s="175">
        <v>0</v>
      </c>
      <c r="O850" s="175">
        <f>ROUND(E850*N850,2)</f>
        <v>0</v>
      </c>
      <c r="P850" s="175">
        <v>0</v>
      </c>
      <c r="Q850" s="175">
        <f>ROUND(E850*P850,2)</f>
        <v>0</v>
      </c>
      <c r="R850" s="177"/>
      <c r="S850" s="177" t="s">
        <v>297</v>
      </c>
      <c r="T850" s="178" t="s">
        <v>280</v>
      </c>
      <c r="U850" s="159">
        <v>0</v>
      </c>
      <c r="V850" s="159">
        <f>ROUND(E850*U850,2)</f>
        <v>0</v>
      </c>
      <c r="W850" s="159"/>
      <c r="X850" s="159" t="s">
        <v>298</v>
      </c>
      <c r="Y850" s="159" t="s">
        <v>281</v>
      </c>
      <c r="Z850" s="148"/>
      <c r="AA850" s="148"/>
      <c r="AB850" s="148"/>
      <c r="AC850" s="148"/>
      <c r="AD850" s="148"/>
      <c r="AE850" s="148"/>
      <c r="AF850" s="148"/>
      <c r="AG850" s="148" t="s">
        <v>951</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259" t="s">
        <v>1978</v>
      </c>
      <c r="D851" s="260"/>
      <c r="E851" s="260"/>
      <c r="F851" s="260"/>
      <c r="G851" s="260"/>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284</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98" t="s">
        <v>2562</v>
      </c>
      <c r="D852" s="193"/>
      <c r="E852" s="194"/>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329</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198" t="s">
        <v>2563</v>
      </c>
      <c r="D853" s="193"/>
      <c r="E853" s="194">
        <v>209</v>
      </c>
      <c r="F853" s="159"/>
      <c r="G853" s="159"/>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329</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72">
        <v>263</v>
      </c>
      <c r="B854" s="173" t="s">
        <v>2569</v>
      </c>
      <c r="C854" s="188" t="s">
        <v>2570</v>
      </c>
      <c r="D854" s="174" t="s">
        <v>374</v>
      </c>
      <c r="E854" s="175">
        <v>209</v>
      </c>
      <c r="F854" s="176"/>
      <c r="G854" s="177">
        <f>ROUND(E854*F854,2)</f>
        <v>0</v>
      </c>
      <c r="H854" s="176"/>
      <c r="I854" s="177">
        <f>ROUND(E854*H854,2)</f>
        <v>0</v>
      </c>
      <c r="J854" s="176"/>
      <c r="K854" s="177">
        <f>ROUND(E854*J854,2)</f>
        <v>0</v>
      </c>
      <c r="L854" s="177">
        <v>21</v>
      </c>
      <c r="M854" s="177">
        <f>G854*(1+L854/100)</f>
        <v>0</v>
      </c>
      <c r="N854" s="175">
        <v>0</v>
      </c>
      <c r="O854" s="175">
        <f>ROUND(E854*N854,2)</f>
        <v>0</v>
      </c>
      <c r="P854" s="175">
        <v>0</v>
      </c>
      <c r="Q854" s="175">
        <f>ROUND(E854*P854,2)</f>
        <v>0</v>
      </c>
      <c r="R854" s="177"/>
      <c r="S854" s="177" t="s">
        <v>297</v>
      </c>
      <c r="T854" s="178" t="s">
        <v>280</v>
      </c>
      <c r="U854" s="159">
        <v>0</v>
      </c>
      <c r="V854" s="159">
        <f>ROUND(E854*U854,2)</f>
        <v>0</v>
      </c>
      <c r="W854" s="159"/>
      <c r="X854" s="159" t="s">
        <v>298</v>
      </c>
      <c r="Y854" s="159" t="s">
        <v>281</v>
      </c>
      <c r="Z854" s="148"/>
      <c r="AA854" s="148"/>
      <c r="AB854" s="148"/>
      <c r="AC854" s="148"/>
      <c r="AD854" s="148"/>
      <c r="AE854" s="148"/>
      <c r="AF854" s="148"/>
      <c r="AG854" s="148" t="s">
        <v>951</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2" x14ac:dyDescent="0.2">
      <c r="A855" s="155"/>
      <c r="B855" s="156"/>
      <c r="C855" s="259" t="s">
        <v>2571</v>
      </c>
      <c r="D855" s="260"/>
      <c r="E855" s="260"/>
      <c r="F855" s="260"/>
      <c r="G855" s="260"/>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284</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2" x14ac:dyDescent="0.2">
      <c r="A856" s="155"/>
      <c r="B856" s="156"/>
      <c r="C856" s="198" t="s">
        <v>2562</v>
      </c>
      <c r="D856" s="193"/>
      <c r="E856" s="194"/>
      <c r="F856" s="159"/>
      <c r="G856" s="159"/>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329</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x14ac:dyDescent="0.2">
      <c r="A857" s="155"/>
      <c r="B857" s="156"/>
      <c r="C857" s="198" t="s">
        <v>2563</v>
      </c>
      <c r="D857" s="193"/>
      <c r="E857" s="194">
        <v>209</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329</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72">
        <v>264</v>
      </c>
      <c r="B858" s="173" t="s">
        <v>2572</v>
      </c>
      <c r="C858" s="188" t="s">
        <v>2573</v>
      </c>
      <c r="D858" s="174" t="s">
        <v>374</v>
      </c>
      <c r="E858" s="175">
        <v>209</v>
      </c>
      <c r="F858" s="176"/>
      <c r="G858" s="177">
        <f>ROUND(E858*F858,2)</f>
        <v>0</v>
      </c>
      <c r="H858" s="176"/>
      <c r="I858" s="177">
        <f>ROUND(E858*H858,2)</f>
        <v>0</v>
      </c>
      <c r="J858" s="176"/>
      <c r="K858" s="177">
        <f>ROUND(E858*J858,2)</f>
        <v>0</v>
      </c>
      <c r="L858" s="177">
        <v>21</v>
      </c>
      <c r="M858" s="177">
        <f>G858*(1+L858/100)</f>
        <v>0</v>
      </c>
      <c r="N858" s="175">
        <v>0</v>
      </c>
      <c r="O858" s="175">
        <f>ROUND(E858*N858,2)</f>
        <v>0</v>
      </c>
      <c r="P858" s="175">
        <v>0</v>
      </c>
      <c r="Q858" s="175">
        <f>ROUND(E858*P858,2)</f>
        <v>0</v>
      </c>
      <c r="R858" s="177"/>
      <c r="S858" s="177" t="s">
        <v>297</v>
      </c>
      <c r="T858" s="178" t="s">
        <v>280</v>
      </c>
      <c r="U858" s="159">
        <v>0</v>
      </c>
      <c r="V858" s="159">
        <f>ROUND(E858*U858,2)</f>
        <v>0</v>
      </c>
      <c r="W858" s="159"/>
      <c r="X858" s="159" t="s">
        <v>298</v>
      </c>
      <c r="Y858" s="159" t="s">
        <v>281</v>
      </c>
      <c r="Z858" s="148"/>
      <c r="AA858" s="148"/>
      <c r="AB858" s="148"/>
      <c r="AC858" s="148"/>
      <c r="AD858" s="148"/>
      <c r="AE858" s="148"/>
      <c r="AF858" s="148"/>
      <c r="AG858" s="148" t="s">
        <v>951</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ht="22.5" outlineLevel="2" x14ac:dyDescent="0.2">
      <c r="A859" s="155"/>
      <c r="B859" s="156"/>
      <c r="C859" s="259" t="s">
        <v>2574</v>
      </c>
      <c r="D859" s="260"/>
      <c r="E859" s="260"/>
      <c r="F859" s="260"/>
      <c r="G859" s="260"/>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284</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79" t="str">
        <f>C859</f>
        <v>Založení trávníku na půdě předem připravené plochy do 1000 m2 předpěstovaným travním kobercem parkového v rovině nebo na svahu do 1:5</v>
      </c>
      <c r="BB859" s="148"/>
      <c r="BC859" s="148"/>
      <c r="BD859" s="148"/>
      <c r="BE859" s="148"/>
      <c r="BF859" s="148"/>
      <c r="BG859" s="148"/>
      <c r="BH859" s="148"/>
    </row>
    <row r="860" spans="1:60" outlineLevel="2" x14ac:dyDescent="0.2">
      <c r="A860" s="155"/>
      <c r="B860" s="156"/>
      <c r="C860" s="198" t="s">
        <v>2562</v>
      </c>
      <c r="D860" s="193"/>
      <c r="E860" s="194"/>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329</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3" x14ac:dyDescent="0.2">
      <c r="A861" s="155"/>
      <c r="B861" s="156"/>
      <c r="C861" s="198" t="s">
        <v>2563</v>
      </c>
      <c r="D861" s="193"/>
      <c r="E861" s="194">
        <v>209</v>
      </c>
      <c r="F861" s="159"/>
      <c r="G861" s="159"/>
      <c r="H861" s="159"/>
      <c r="I861" s="159"/>
      <c r="J861" s="159"/>
      <c r="K861" s="159"/>
      <c r="L861" s="159"/>
      <c r="M861" s="159"/>
      <c r="N861" s="158"/>
      <c r="O861" s="158"/>
      <c r="P861" s="158"/>
      <c r="Q861" s="158"/>
      <c r="R861" s="159"/>
      <c r="S861" s="159"/>
      <c r="T861" s="159"/>
      <c r="U861" s="159"/>
      <c r="V861" s="159"/>
      <c r="W861" s="159"/>
      <c r="X861" s="159"/>
      <c r="Y861" s="159"/>
      <c r="Z861" s="148"/>
      <c r="AA861" s="148"/>
      <c r="AB861" s="148"/>
      <c r="AC861" s="148"/>
      <c r="AD861" s="148"/>
      <c r="AE861" s="148"/>
      <c r="AF861" s="148"/>
      <c r="AG861" s="148" t="s">
        <v>329</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72">
        <v>265</v>
      </c>
      <c r="B862" s="173" t="s">
        <v>2575</v>
      </c>
      <c r="C862" s="188" t="s">
        <v>2576</v>
      </c>
      <c r="D862" s="174" t="s">
        <v>374</v>
      </c>
      <c r="E862" s="175">
        <v>258.32400000000001</v>
      </c>
      <c r="F862" s="176"/>
      <c r="G862" s="177">
        <f>ROUND(E862*F862,2)</f>
        <v>0</v>
      </c>
      <c r="H862" s="176"/>
      <c r="I862" s="177">
        <f>ROUND(E862*H862,2)</f>
        <v>0</v>
      </c>
      <c r="J862" s="176"/>
      <c r="K862" s="177">
        <f>ROUND(E862*J862,2)</f>
        <v>0</v>
      </c>
      <c r="L862" s="177">
        <v>21</v>
      </c>
      <c r="M862" s="177">
        <f>G862*(1+L862/100)</f>
        <v>0</v>
      </c>
      <c r="N862" s="175">
        <v>0.03</v>
      </c>
      <c r="O862" s="175">
        <f>ROUND(E862*N862,2)</f>
        <v>7.75</v>
      </c>
      <c r="P862" s="175">
        <v>0</v>
      </c>
      <c r="Q862" s="175">
        <f>ROUND(E862*P862,2)</f>
        <v>0</v>
      </c>
      <c r="R862" s="177"/>
      <c r="S862" s="177" t="s">
        <v>297</v>
      </c>
      <c r="T862" s="178" t="s">
        <v>280</v>
      </c>
      <c r="U862" s="159">
        <v>0</v>
      </c>
      <c r="V862" s="159">
        <f>ROUND(E862*U862,2)</f>
        <v>0</v>
      </c>
      <c r="W862" s="159"/>
      <c r="X862" s="159" t="s">
        <v>499</v>
      </c>
      <c r="Y862" s="159" t="s">
        <v>281</v>
      </c>
      <c r="Z862" s="148"/>
      <c r="AA862" s="148"/>
      <c r="AB862" s="148"/>
      <c r="AC862" s="148"/>
      <c r="AD862" s="148"/>
      <c r="AE862" s="148"/>
      <c r="AF862" s="148"/>
      <c r="AG862" s="148" t="s">
        <v>1129</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2" x14ac:dyDescent="0.2">
      <c r="A863" s="155"/>
      <c r="B863" s="156"/>
      <c r="C863" s="259" t="s">
        <v>2576</v>
      </c>
      <c r="D863" s="260"/>
      <c r="E863" s="260"/>
      <c r="F863" s="260"/>
      <c r="G863" s="260"/>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284</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2" x14ac:dyDescent="0.2">
      <c r="A864" s="155"/>
      <c r="B864" s="156"/>
      <c r="C864" s="198" t="s">
        <v>2577</v>
      </c>
      <c r="D864" s="193"/>
      <c r="E864" s="194"/>
      <c r="F864" s="159"/>
      <c r="G864" s="159"/>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329</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198" t="s">
        <v>2578</v>
      </c>
      <c r="D865" s="193"/>
      <c r="E865" s="194">
        <v>258.32</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329</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72">
        <v>266</v>
      </c>
      <c r="B866" s="173" t="s">
        <v>2579</v>
      </c>
      <c r="C866" s="188" t="s">
        <v>2130</v>
      </c>
      <c r="D866" s="174" t="s">
        <v>458</v>
      </c>
      <c r="E866" s="175">
        <v>4.1799999999999997E-3</v>
      </c>
      <c r="F866" s="176"/>
      <c r="G866" s="177">
        <f>ROUND(E866*F866,2)</f>
        <v>0</v>
      </c>
      <c r="H866" s="176"/>
      <c r="I866" s="177">
        <f>ROUND(E866*H866,2)</f>
        <v>0</v>
      </c>
      <c r="J866" s="176"/>
      <c r="K866" s="177">
        <f>ROUND(E866*J866,2)</f>
        <v>0</v>
      </c>
      <c r="L866" s="177">
        <v>21</v>
      </c>
      <c r="M866" s="177">
        <f>G866*(1+L866/100)</f>
        <v>0</v>
      </c>
      <c r="N866" s="175">
        <v>0</v>
      </c>
      <c r="O866" s="175">
        <f>ROUND(E866*N866,2)</f>
        <v>0</v>
      </c>
      <c r="P866" s="175">
        <v>0</v>
      </c>
      <c r="Q866" s="175">
        <f>ROUND(E866*P866,2)</f>
        <v>0</v>
      </c>
      <c r="R866" s="177"/>
      <c r="S866" s="177" t="s">
        <v>297</v>
      </c>
      <c r="T866" s="178" t="s">
        <v>280</v>
      </c>
      <c r="U866" s="159">
        <v>0</v>
      </c>
      <c r="V866" s="159">
        <f>ROUND(E866*U866,2)</f>
        <v>0</v>
      </c>
      <c r="W866" s="159"/>
      <c r="X866" s="159" t="s">
        <v>298</v>
      </c>
      <c r="Y866" s="159" t="s">
        <v>281</v>
      </c>
      <c r="Z866" s="148"/>
      <c r="AA866" s="148"/>
      <c r="AB866" s="148"/>
      <c r="AC866" s="148"/>
      <c r="AD866" s="148"/>
      <c r="AE866" s="148"/>
      <c r="AF866" s="148"/>
      <c r="AG866" s="148" t="s">
        <v>951</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5"/>
      <c r="B867" s="156"/>
      <c r="C867" s="259" t="s">
        <v>2580</v>
      </c>
      <c r="D867" s="260"/>
      <c r="E867" s="260"/>
      <c r="F867" s="260"/>
      <c r="G867" s="260"/>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284</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2" x14ac:dyDescent="0.2">
      <c r="A868" s="155"/>
      <c r="B868" s="156"/>
      <c r="C868" s="198" t="s">
        <v>2581</v>
      </c>
      <c r="D868" s="193"/>
      <c r="E868" s="194"/>
      <c r="F868" s="159"/>
      <c r="G868" s="15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329</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198" t="s">
        <v>2582</v>
      </c>
      <c r="D869" s="193"/>
      <c r="E869" s="194"/>
      <c r="F869" s="159"/>
      <c r="G869" s="159"/>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329</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72">
        <v>267</v>
      </c>
      <c r="B870" s="173" t="s">
        <v>2583</v>
      </c>
      <c r="C870" s="188" t="s">
        <v>2584</v>
      </c>
      <c r="D870" s="174" t="s">
        <v>1011</v>
      </c>
      <c r="E870" s="175">
        <v>4.3053999999999997</v>
      </c>
      <c r="F870" s="176"/>
      <c r="G870" s="177">
        <f>ROUND(E870*F870,2)</f>
        <v>0</v>
      </c>
      <c r="H870" s="176"/>
      <c r="I870" s="177">
        <f>ROUND(E870*H870,2)</f>
        <v>0</v>
      </c>
      <c r="J870" s="176"/>
      <c r="K870" s="177">
        <f>ROUND(E870*J870,2)</f>
        <v>0</v>
      </c>
      <c r="L870" s="177">
        <v>21</v>
      </c>
      <c r="M870" s="177">
        <f>G870*(1+L870/100)</f>
        <v>0</v>
      </c>
      <c r="N870" s="175">
        <v>1E-3</v>
      </c>
      <c r="O870" s="175">
        <f>ROUND(E870*N870,2)</f>
        <v>0</v>
      </c>
      <c r="P870" s="175">
        <v>0</v>
      </c>
      <c r="Q870" s="175">
        <f>ROUND(E870*P870,2)</f>
        <v>0</v>
      </c>
      <c r="R870" s="177"/>
      <c r="S870" s="177" t="s">
        <v>297</v>
      </c>
      <c r="T870" s="178" t="s">
        <v>280</v>
      </c>
      <c r="U870" s="159">
        <v>0</v>
      </c>
      <c r="V870" s="159">
        <f>ROUND(E870*U870,2)</f>
        <v>0</v>
      </c>
      <c r="W870" s="159"/>
      <c r="X870" s="159" t="s">
        <v>499</v>
      </c>
      <c r="Y870" s="159" t="s">
        <v>281</v>
      </c>
      <c r="Z870" s="148"/>
      <c r="AA870" s="148"/>
      <c r="AB870" s="148"/>
      <c r="AC870" s="148"/>
      <c r="AD870" s="148"/>
      <c r="AE870" s="148"/>
      <c r="AF870" s="148"/>
      <c r="AG870" s="148" t="s">
        <v>1129</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2" x14ac:dyDescent="0.2">
      <c r="A871" s="155"/>
      <c r="B871" s="156"/>
      <c r="C871" s="259" t="s">
        <v>2584</v>
      </c>
      <c r="D871" s="260"/>
      <c r="E871" s="260"/>
      <c r="F871" s="260"/>
      <c r="G871" s="260"/>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284</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98" t="s">
        <v>2585</v>
      </c>
      <c r="D872" s="193"/>
      <c r="E872" s="194"/>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329</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98" t="s">
        <v>2586</v>
      </c>
      <c r="D873" s="193"/>
      <c r="E873" s="194">
        <v>4.3099999999999996</v>
      </c>
      <c r="F873" s="159"/>
      <c r="G873" s="159"/>
      <c r="H873" s="159"/>
      <c r="I873" s="159"/>
      <c r="J873" s="159"/>
      <c r="K873" s="159"/>
      <c r="L873" s="159"/>
      <c r="M873" s="159"/>
      <c r="N873" s="158"/>
      <c r="O873" s="158"/>
      <c r="P873" s="158"/>
      <c r="Q873" s="158"/>
      <c r="R873" s="159"/>
      <c r="S873" s="159"/>
      <c r="T873" s="159"/>
      <c r="U873" s="159"/>
      <c r="V873" s="159"/>
      <c r="W873" s="159"/>
      <c r="X873" s="159"/>
      <c r="Y873" s="159"/>
      <c r="Z873" s="148"/>
      <c r="AA873" s="148"/>
      <c r="AB873" s="148"/>
      <c r="AC873" s="148"/>
      <c r="AD873" s="148"/>
      <c r="AE873" s="148"/>
      <c r="AF873" s="148"/>
      <c r="AG873" s="148" t="s">
        <v>329</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ht="22.5" outlineLevel="1" x14ac:dyDescent="0.2">
      <c r="A874" s="172">
        <v>268</v>
      </c>
      <c r="B874" s="173" t="s">
        <v>2587</v>
      </c>
      <c r="C874" s="188" t="s">
        <v>2588</v>
      </c>
      <c r="D874" s="174" t="s">
        <v>374</v>
      </c>
      <c r="E874" s="175">
        <v>2090</v>
      </c>
      <c r="F874" s="176"/>
      <c r="G874" s="177">
        <f>ROUND(E874*F874,2)</f>
        <v>0</v>
      </c>
      <c r="H874" s="176"/>
      <c r="I874" s="177">
        <f>ROUND(E874*H874,2)</f>
        <v>0</v>
      </c>
      <c r="J874" s="176"/>
      <c r="K874" s="177">
        <f>ROUND(E874*J874,2)</f>
        <v>0</v>
      </c>
      <c r="L874" s="177">
        <v>21</v>
      </c>
      <c r="M874" s="177">
        <f>G874*(1+L874/100)</f>
        <v>0</v>
      </c>
      <c r="N874" s="175">
        <v>0</v>
      </c>
      <c r="O874" s="175">
        <f>ROUND(E874*N874,2)</f>
        <v>0</v>
      </c>
      <c r="P874" s="175">
        <v>0</v>
      </c>
      <c r="Q874" s="175">
        <f>ROUND(E874*P874,2)</f>
        <v>0</v>
      </c>
      <c r="R874" s="177"/>
      <c r="S874" s="177" t="s">
        <v>297</v>
      </c>
      <c r="T874" s="178" t="s">
        <v>280</v>
      </c>
      <c r="U874" s="159">
        <v>0</v>
      </c>
      <c r="V874" s="159">
        <f>ROUND(E874*U874,2)</f>
        <v>0</v>
      </c>
      <c r="W874" s="159"/>
      <c r="X874" s="159" t="s">
        <v>298</v>
      </c>
      <c r="Y874" s="159" t="s">
        <v>281</v>
      </c>
      <c r="Z874" s="148"/>
      <c r="AA874" s="148"/>
      <c r="AB874" s="148"/>
      <c r="AC874" s="148"/>
      <c r="AD874" s="148"/>
      <c r="AE874" s="148"/>
      <c r="AF874" s="148"/>
      <c r="AG874" s="148" t="s">
        <v>951</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2" x14ac:dyDescent="0.2">
      <c r="A875" s="155"/>
      <c r="B875" s="156"/>
      <c r="C875" s="259" t="s">
        <v>2589</v>
      </c>
      <c r="D875" s="260"/>
      <c r="E875" s="260"/>
      <c r="F875" s="260"/>
      <c r="G875" s="260"/>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284</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261" t="s">
        <v>1949</v>
      </c>
      <c r="D876" s="262"/>
      <c r="E876" s="262"/>
      <c r="F876" s="262"/>
      <c r="G876" s="262"/>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284</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261" t="s">
        <v>2590</v>
      </c>
      <c r="D877" s="262"/>
      <c r="E877" s="262"/>
      <c r="F877" s="262"/>
      <c r="G877" s="262"/>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284</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2" x14ac:dyDescent="0.2">
      <c r="A878" s="155"/>
      <c r="B878" s="156"/>
      <c r="C878" s="198" t="s">
        <v>2591</v>
      </c>
      <c r="D878" s="193"/>
      <c r="E878" s="194"/>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329</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198" t="s">
        <v>2592</v>
      </c>
      <c r="D879" s="193"/>
      <c r="E879" s="194">
        <v>2090</v>
      </c>
      <c r="F879" s="159"/>
      <c r="G879" s="15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329</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72">
        <v>269</v>
      </c>
      <c r="B880" s="173" t="s">
        <v>2593</v>
      </c>
      <c r="C880" s="188" t="s">
        <v>2594</v>
      </c>
      <c r="D880" s="174" t="s">
        <v>374</v>
      </c>
      <c r="E880" s="175">
        <v>209</v>
      </c>
      <c r="F880" s="176"/>
      <c r="G880" s="177">
        <f>ROUND(E880*F880,2)</f>
        <v>0</v>
      </c>
      <c r="H880" s="176"/>
      <c r="I880" s="177">
        <f>ROUND(E880*H880,2)</f>
        <v>0</v>
      </c>
      <c r="J880" s="176"/>
      <c r="K880" s="177">
        <f>ROUND(E880*J880,2)</f>
        <v>0</v>
      </c>
      <c r="L880" s="177">
        <v>21</v>
      </c>
      <c r="M880" s="177">
        <f>G880*(1+L880/100)</f>
        <v>0</v>
      </c>
      <c r="N880" s="175">
        <v>0</v>
      </c>
      <c r="O880" s="175">
        <f>ROUND(E880*N880,2)</f>
        <v>0</v>
      </c>
      <c r="P880" s="175">
        <v>0</v>
      </c>
      <c r="Q880" s="175">
        <f>ROUND(E880*P880,2)</f>
        <v>0</v>
      </c>
      <c r="R880" s="177"/>
      <c r="S880" s="177" t="s">
        <v>297</v>
      </c>
      <c r="T880" s="178" t="s">
        <v>280</v>
      </c>
      <c r="U880" s="159">
        <v>0</v>
      </c>
      <c r="V880" s="159">
        <f>ROUND(E880*U880,2)</f>
        <v>0</v>
      </c>
      <c r="W880" s="159"/>
      <c r="X880" s="159" t="s">
        <v>298</v>
      </c>
      <c r="Y880" s="159" t="s">
        <v>281</v>
      </c>
      <c r="Z880" s="148"/>
      <c r="AA880" s="148"/>
      <c r="AB880" s="148"/>
      <c r="AC880" s="148"/>
      <c r="AD880" s="148"/>
      <c r="AE880" s="148"/>
      <c r="AF880" s="148"/>
      <c r="AG880" s="148" t="s">
        <v>951</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2" x14ac:dyDescent="0.2">
      <c r="A881" s="155"/>
      <c r="B881" s="156"/>
      <c r="C881" s="259" t="s">
        <v>2595</v>
      </c>
      <c r="D881" s="260"/>
      <c r="E881" s="260"/>
      <c r="F881" s="260"/>
      <c r="G881" s="260"/>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284</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x14ac:dyDescent="0.2">
      <c r="A882" s="155"/>
      <c r="B882" s="156"/>
      <c r="C882" s="261" t="s">
        <v>1949</v>
      </c>
      <c r="D882" s="262"/>
      <c r="E882" s="262"/>
      <c r="F882" s="262"/>
      <c r="G882" s="262"/>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284</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5"/>
      <c r="B883" s="156"/>
      <c r="C883" s="261" t="s">
        <v>2596</v>
      </c>
      <c r="D883" s="262"/>
      <c r="E883" s="262"/>
      <c r="F883" s="262"/>
      <c r="G883" s="262"/>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284</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x14ac:dyDescent="0.2">
      <c r="A884" s="155"/>
      <c r="B884" s="156"/>
      <c r="C884" s="198" t="s">
        <v>2562</v>
      </c>
      <c r="D884" s="193"/>
      <c r="E884" s="194"/>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329</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198" t="s">
        <v>2563</v>
      </c>
      <c r="D885" s="193"/>
      <c r="E885" s="194">
        <v>209</v>
      </c>
      <c r="F885" s="159"/>
      <c r="G885" s="159"/>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329</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72">
        <v>270</v>
      </c>
      <c r="B886" s="173" t="s">
        <v>2597</v>
      </c>
      <c r="C886" s="188" t="s">
        <v>2598</v>
      </c>
      <c r="D886" s="174" t="s">
        <v>374</v>
      </c>
      <c r="E886" s="175">
        <v>209</v>
      </c>
      <c r="F886" s="176"/>
      <c r="G886" s="177">
        <f>ROUND(E886*F886,2)</f>
        <v>0</v>
      </c>
      <c r="H886" s="176"/>
      <c r="I886" s="177">
        <f>ROUND(E886*H886,2)</f>
        <v>0</v>
      </c>
      <c r="J886" s="176"/>
      <c r="K886" s="177">
        <f>ROUND(E886*J886,2)</f>
        <v>0</v>
      </c>
      <c r="L886" s="177">
        <v>21</v>
      </c>
      <c r="M886" s="177">
        <f>G886*(1+L886/100)</f>
        <v>0</v>
      </c>
      <c r="N886" s="175">
        <v>0</v>
      </c>
      <c r="O886" s="175">
        <f>ROUND(E886*N886,2)</f>
        <v>0</v>
      </c>
      <c r="P886" s="175">
        <v>0</v>
      </c>
      <c r="Q886" s="175">
        <f>ROUND(E886*P886,2)</f>
        <v>0</v>
      </c>
      <c r="R886" s="177"/>
      <c r="S886" s="177" t="s">
        <v>297</v>
      </c>
      <c r="T886" s="178" t="s">
        <v>280</v>
      </c>
      <c r="U886" s="159">
        <v>0</v>
      </c>
      <c r="V886" s="159">
        <f>ROUND(E886*U886,2)</f>
        <v>0</v>
      </c>
      <c r="W886" s="159"/>
      <c r="X886" s="159" t="s">
        <v>298</v>
      </c>
      <c r="Y886" s="159" t="s">
        <v>281</v>
      </c>
      <c r="Z886" s="148"/>
      <c r="AA886" s="148"/>
      <c r="AB886" s="148"/>
      <c r="AC886" s="148"/>
      <c r="AD886" s="148"/>
      <c r="AE886" s="148"/>
      <c r="AF886" s="148"/>
      <c r="AG886" s="148" t="s">
        <v>951</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2" x14ac:dyDescent="0.2">
      <c r="A887" s="155"/>
      <c r="B887" s="156"/>
      <c r="C887" s="259" t="s">
        <v>2599</v>
      </c>
      <c r="D887" s="260"/>
      <c r="E887" s="260"/>
      <c r="F887" s="260"/>
      <c r="G887" s="260"/>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284</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2" x14ac:dyDescent="0.2">
      <c r="A888" s="155"/>
      <c r="B888" s="156"/>
      <c r="C888" s="198" t="s">
        <v>2562</v>
      </c>
      <c r="D888" s="193"/>
      <c r="E888" s="194"/>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329</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198" t="s">
        <v>2563</v>
      </c>
      <c r="D889" s="193"/>
      <c r="E889" s="194">
        <v>209</v>
      </c>
      <c r="F889" s="159"/>
      <c r="G889" s="159"/>
      <c r="H889" s="159"/>
      <c r="I889" s="159"/>
      <c r="J889" s="159"/>
      <c r="K889" s="159"/>
      <c r="L889" s="159"/>
      <c r="M889" s="159"/>
      <c r="N889" s="158"/>
      <c r="O889" s="158"/>
      <c r="P889" s="158"/>
      <c r="Q889" s="158"/>
      <c r="R889" s="159"/>
      <c r="S889" s="159"/>
      <c r="T889" s="159"/>
      <c r="U889" s="159"/>
      <c r="V889" s="159"/>
      <c r="W889" s="159"/>
      <c r="X889" s="159"/>
      <c r="Y889" s="159"/>
      <c r="Z889" s="148"/>
      <c r="AA889" s="148"/>
      <c r="AB889" s="148"/>
      <c r="AC889" s="148"/>
      <c r="AD889" s="148"/>
      <c r="AE889" s="148"/>
      <c r="AF889" s="148"/>
      <c r="AG889" s="148" t="s">
        <v>329</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72">
        <v>271</v>
      </c>
      <c r="B890" s="173" t="s">
        <v>2600</v>
      </c>
      <c r="C890" s="188" t="s">
        <v>2601</v>
      </c>
      <c r="D890" s="174" t="s">
        <v>332</v>
      </c>
      <c r="E890" s="175">
        <v>10.45</v>
      </c>
      <c r="F890" s="176"/>
      <c r="G890" s="177">
        <f>ROUND(E890*F890,2)</f>
        <v>0</v>
      </c>
      <c r="H890" s="176"/>
      <c r="I890" s="177">
        <f>ROUND(E890*H890,2)</f>
        <v>0</v>
      </c>
      <c r="J890" s="176"/>
      <c r="K890" s="177">
        <f>ROUND(E890*J890,2)</f>
        <v>0</v>
      </c>
      <c r="L890" s="177">
        <v>21</v>
      </c>
      <c r="M890" s="177">
        <f>G890*(1+L890/100)</f>
        <v>0</v>
      </c>
      <c r="N890" s="175">
        <v>0</v>
      </c>
      <c r="O890" s="175">
        <f>ROUND(E890*N890,2)</f>
        <v>0</v>
      </c>
      <c r="P890" s="175">
        <v>0</v>
      </c>
      <c r="Q890" s="175">
        <f>ROUND(E890*P890,2)</f>
        <v>0</v>
      </c>
      <c r="R890" s="177"/>
      <c r="S890" s="177" t="s">
        <v>297</v>
      </c>
      <c r="T890" s="178" t="s">
        <v>280</v>
      </c>
      <c r="U890" s="159">
        <v>0</v>
      </c>
      <c r="V890" s="159">
        <f>ROUND(E890*U890,2)</f>
        <v>0</v>
      </c>
      <c r="W890" s="159"/>
      <c r="X890" s="159" t="s">
        <v>298</v>
      </c>
      <c r="Y890" s="159" t="s">
        <v>281</v>
      </c>
      <c r="Z890" s="148"/>
      <c r="AA890" s="148"/>
      <c r="AB890" s="148"/>
      <c r="AC890" s="148"/>
      <c r="AD890" s="148"/>
      <c r="AE890" s="148"/>
      <c r="AF890" s="148"/>
      <c r="AG890" s="148" t="s">
        <v>951</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2" x14ac:dyDescent="0.2">
      <c r="A891" s="155"/>
      <c r="B891" s="156"/>
      <c r="C891" s="259" t="s">
        <v>2602</v>
      </c>
      <c r="D891" s="260"/>
      <c r="E891" s="260"/>
      <c r="F891" s="260"/>
      <c r="G891" s="260"/>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284</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2" x14ac:dyDescent="0.2">
      <c r="A892" s="155"/>
      <c r="B892" s="156"/>
      <c r="C892" s="198" t="s">
        <v>2603</v>
      </c>
      <c r="D892" s="193"/>
      <c r="E892" s="194"/>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329</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3" x14ac:dyDescent="0.2">
      <c r="A893" s="155"/>
      <c r="B893" s="156"/>
      <c r="C893" s="198" t="s">
        <v>2604</v>
      </c>
      <c r="D893" s="193"/>
      <c r="E893" s="194">
        <v>10.45</v>
      </c>
      <c r="F893" s="159"/>
      <c r="G893" s="15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329</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x14ac:dyDescent="0.2">
      <c r="A894" s="165" t="s">
        <v>274</v>
      </c>
      <c r="B894" s="166" t="s">
        <v>238</v>
      </c>
      <c r="C894" s="187" t="s">
        <v>239</v>
      </c>
      <c r="D894" s="167"/>
      <c r="E894" s="168"/>
      <c r="F894" s="169"/>
      <c r="G894" s="169">
        <f>SUMIF(AG895:AG896,"&lt;&gt;NOR",G895:G896)</f>
        <v>0</v>
      </c>
      <c r="H894" s="169"/>
      <c r="I894" s="169">
        <f>SUM(I895:I896)</f>
        <v>0</v>
      </c>
      <c r="J894" s="169"/>
      <c r="K894" s="169">
        <f>SUM(K895:K896)</f>
        <v>0</v>
      </c>
      <c r="L894" s="169"/>
      <c r="M894" s="169">
        <f>SUM(M895:M896)</f>
        <v>0</v>
      </c>
      <c r="N894" s="168"/>
      <c r="O894" s="168">
        <f>SUM(O895:O896)</f>
        <v>0</v>
      </c>
      <c r="P894" s="168"/>
      <c r="Q894" s="168">
        <f>SUM(Q895:Q896)</f>
        <v>0</v>
      </c>
      <c r="R894" s="169"/>
      <c r="S894" s="169"/>
      <c r="T894" s="170"/>
      <c r="U894" s="164"/>
      <c r="V894" s="164">
        <f>SUM(V895:V896)</f>
        <v>0</v>
      </c>
      <c r="W894" s="164"/>
      <c r="X894" s="164"/>
      <c r="Y894" s="164"/>
      <c r="AG894" t="s">
        <v>275</v>
      </c>
    </row>
    <row r="895" spans="1:60" outlineLevel="1" x14ac:dyDescent="0.2">
      <c r="A895" s="172">
        <v>272</v>
      </c>
      <c r="B895" s="173" t="s">
        <v>2605</v>
      </c>
      <c r="C895" s="188" t="s">
        <v>2606</v>
      </c>
      <c r="D895" s="174" t="s">
        <v>2607</v>
      </c>
      <c r="E895" s="175">
        <v>1</v>
      </c>
      <c r="F895" s="176"/>
      <c r="G895" s="177">
        <f>ROUND(E895*F895,2)</f>
        <v>0</v>
      </c>
      <c r="H895" s="176"/>
      <c r="I895" s="177">
        <f>ROUND(E895*H895,2)</f>
        <v>0</v>
      </c>
      <c r="J895" s="176"/>
      <c r="K895" s="177">
        <f>ROUND(E895*J895,2)</f>
        <v>0</v>
      </c>
      <c r="L895" s="177">
        <v>21</v>
      </c>
      <c r="M895" s="177">
        <f>G895*(1+L895/100)</f>
        <v>0</v>
      </c>
      <c r="N895" s="175">
        <v>0</v>
      </c>
      <c r="O895" s="175">
        <f>ROUND(E895*N895,2)</f>
        <v>0</v>
      </c>
      <c r="P895" s="175">
        <v>0</v>
      </c>
      <c r="Q895" s="175">
        <f>ROUND(E895*P895,2)</f>
        <v>0</v>
      </c>
      <c r="R895" s="177"/>
      <c r="S895" s="177" t="s">
        <v>297</v>
      </c>
      <c r="T895" s="178" t="s">
        <v>280</v>
      </c>
      <c r="U895" s="159">
        <v>0</v>
      </c>
      <c r="V895" s="159">
        <f>ROUND(E895*U895,2)</f>
        <v>0</v>
      </c>
      <c r="W895" s="159"/>
      <c r="X895" s="159" t="s">
        <v>298</v>
      </c>
      <c r="Y895" s="159" t="s">
        <v>281</v>
      </c>
      <c r="Z895" s="148"/>
      <c r="AA895" s="148"/>
      <c r="AB895" s="148"/>
      <c r="AC895" s="148"/>
      <c r="AD895" s="148"/>
      <c r="AE895" s="148"/>
      <c r="AF895" s="148"/>
      <c r="AG895" s="148" t="s">
        <v>951</v>
      </c>
      <c r="AH895" s="148"/>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2" x14ac:dyDescent="0.2">
      <c r="A896" s="155"/>
      <c r="B896" s="156"/>
      <c r="C896" s="259" t="s">
        <v>2606</v>
      </c>
      <c r="D896" s="260"/>
      <c r="E896" s="260"/>
      <c r="F896" s="260"/>
      <c r="G896" s="260"/>
      <c r="H896" s="159"/>
      <c r="I896" s="159"/>
      <c r="J896" s="159"/>
      <c r="K896" s="159"/>
      <c r="L896" s="159"/>
      <c r="M896" s="159"/>
      <c r="N896" s="158"/>
      <c r="O896" s="158"/>
      <c r="P896" s="158"/>
      <c r="Q896" s="158"/>
      <c r="R896" s="159"/>
      <c r="S896" s="159"/>
      <c r="T896" s="159"/>
      <c r="U896" s="159"/>
      <c r="V896" s="159"/>
      <c r="W896" s="159"/>
      <c r="X896" s="159"/>
      <c r="Y896" s="159"/>
      <c r="Z896" s="148"/>
      <c r="AA896" s="148"/>
      <c r="AB896" s="148"/>
      <c r="AC896" s="148"/>
      <c r="AD896" s="148"/>
      <c r="AE896" s="148"/>
      <c r="AF896" s="148"/>
      <c r="AG896" s="148" t="s">
        <v>284</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x14ac:dyDescent="0.2">
      <c r="A897" s="165" t="s">
        <v>274</v>
      </c>
      <c r="B897" s="166" t="s">
        <v>241</v>
      </c>
      <c r="C897" s="187" t="s">
        <v>242</v>
      </c>
      <c r="D897" s="167"/>
      <c r="E897" s="168"/>
      <c r="F897" s="169"/>
      <c r="G897" s="169">
        <f>SUMIF(AG898:AG901,"&lt;&gt;NOR",G898:G901)</f>
        <v>0</v>
      </c>
      <c r="H897" s="169"/>
      <c r="I897" s="169">
        <f>SUM(I898:I901)</f>
        <v>0</v>
      </c>
      <c r="J897" s="169"/>
      <c r="K897" s="169">
        <f>SUM(K898:K901)</f>
        <v>0</v>
      </c>
      <c r="L897" s="169"/>
      <c r="M897" s="169">
        <f>SUM(M898:M901)</f>
        <v>0</v>
      </c>
      <c r="N897" s="168"/>
      <c r="O897" s="168">
        <f>SUM(O898:O901)</f>
        <v>0</v>
      </c>
      <c r="P897" s="168"/>
      <c r="Q897" s="168">
        <f>SUM(Q898:Q901)</f>
        <v>0</v>
      </c>
      <c r="R897" s="169"/>
      <c r="S897" s="169"/>
      <c r="T897" s="170"/>
      <c r="U897" s="164"/>
      <c r="V897" s="164">
        <f>SUM(V898:V901)</f>
        <v>0</v>
      </c>
      <c r="W897" s="164"/>
      <c r="X897" s="164"/>
      <c r="Y897" s="164"/>
      <c r="AG897" t="s">
        <v>275</v>
      </c>
    </row>
    <row r="898" spans="1:60" outlineLevel="1" x14ac:dyDescent="0.2">
      <c r="A898" s="172">
        <v>273</v>
      </c>
      <c r="B898" s="173" t="s">
        <v>2608</v>
      </c>
      <c r="C898" s="188" t="s">
        <v>2609</v>
      </c>
      <c r="D898" s="174" t="s">
        <v>2607</v>
      </c>
      <c r="E898" s="175">
        <v>1</v>
      </c>
      <c r="F898" s="176"/>
      <c r="G898" s="177">
        <f>ROUND(E898*F898,2)</f>
        <v>0</v>
      </c>
      <c r="H898" s="176"/>
      <c r="I898" s="177">
        <f>ROUND(E898*H898,2)</f>
        <v>0</v>
      </c>
      <c r="J898" s="176"/>
      <c r="K898" s="177">
        <f>ROUND(E898*J898,2)</f>
        <v>0</v>
      </c>
      <c r="L898" s="177">
        <v>21</v>
      </c>
      <c r="M898" s="177">
        <f>G898*(1+L898/100)</f>
        <v>0</v>
      </c>
      <c r="N898" s="175">
        <v>0</v>
      </c>
      <c r="O898" s="175">
        <f>ROUND(E898*N898,2)</f>
        <v>0</v>
      </c>
      <c r="P898" s="175">
        <v>0</v>
      </c>
      <c r="Q898" s="175">
        <f>ROUND(E898*P898,2)</f>
        <v>0</v>
      </c>
      <c r="R898" s="177"/>
      <c r="S898" s="177" t="s">
        <v>297</v>
      </c>
      <c r="T898" s="178" t="s">
        <v>280</v>
      </c>
      <c r="U898" s="159">
        <v>0</v>
      </c>
      <c r="V898" s="159">
        <f>ROUND(E898*U898,2)</f>
        <v>0</v>
      </c>
      <c r="W898" s="159"/>
      <c r="X898" s="159" t="s">
        <v>298</v>
      </c>
      <c r="Y898" s="159" t="s">
        <v>281</v>
      </c>
      <c r="Z898" s="148"/>
      <c r="AA898" s="148"/>
      <c r="AB898" s="148"/>
      <c r="AC898" s="148"/>
      <c r="AD898" s="148"/>
      <c r="AE898" s="148"/>
      <c r="AF898" s="148"/>
      <c r="AG898" s="148" t="s">
        <v>951</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x14ac:dyDescent="0.2">
      <c r="A899" s="155"/>
      <c r="B899" s="156"/>
      <c r="C899" s="259" t="s">
        <v>2609</v>
      </c>
      <c r="D899" s="260"/>
      <c r="E899" s="260"/>
      <c r="F899" s="260"/>
      <c r="G899" s="260"/>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284</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72">
        <v>274</v>
      </c>
      <c r="B900" s="173" t="s">
        <v>2610</v>
      </c>
      <c r="C900" s="188" t="s">
        <v>2611</v>
      </c>
      <c r="D900" s="174" t="s">
        <v>2607</v>
      </c>
      <c r="E900" s="175">
        <v>1</v>
      </c>
      <c r="F900" s="176"/>
      <c r="G900" s="177">
        <f>ROUND(E900*F900,2)</f>
        <v>0</v>
      </c>
      <c r="H900" s="176"/>
      <c r="I900" s="177">
        <f>ROUND(E900*H900,2)</f>
        <v>0</v>
      </c>
      <c r="J900" s="176"/>
      <c r="K900" s="177">
        <f>ROUND(E900*J900,2)</f>
        <v>0</v>
      </c>
      <c r="L900" s="177">
        <v>21</v>
      </c>
      <c r="M900" s="177">
        <f>G900*(1+L900/100)</f>
        <v>0</v>
      </c>
      <c r="N900" s="175">
        <v>0</v>
      </c>
      <c r="O900" s="175">
        <f>ROUND(E900*N900,2)</f>
        <v>0</v>
      </c>
      <c r="P900" s="175">
        <v>0</v>
      </c>
      <c r="Q900" s="175">
        <f>ROUND(E900*P900,2)</f>
        <v>0</v>
      </c>
      <c r="R900" s="177"/>
      <c r="S900" s="177" t="s">
        <v>297</v>
      </c>
      <c r="T900" s="178" t="s">
        <v>280</v>
      </c>
      <c r="U900" s="159">
        <v>0</v>
      </c>
      <c r="V900" s="159">
        <f>ROUND(E900*U900,2)</f>
        <v>0</v>
      </c>
      <c r="W900" s="159"/>
      <c r="X900" s="159" t="s">
        <v>298</v>
      </c>
      <c r="Y900" s="159" t="s">
        <v>281</v>
      </c>
      <c r="Z900" s="148"/>
      <c r="AA900" s="148"/>
      <c r="AB900" s="148"/>
      <c r="AC900" s="148"/>
      <c r="AD900" s="148"/>
      <c r="AE900" s="148"/>
      <c r="AF900" s="148"/>
      <c r="AG900" s="148" t="s">
        <v>951</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2" x14ac:dyDescent="0.2">
      <c r="A901" s="155"/>
      <c r="B901" s="156"/>
      <c r="C901" s="259" t="s">
        <v>2611</v>
      </c>
      <c r="D901" s="260"/>
      <c r="E901" s="260"/>
      <c r="F901" s="260"/>
      <c r="G901" s="260"/>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284</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x14ac:dyDescent="0.2">
      <c r="A902" s="165" t="s">
        <v>274</v>
      </c>
      <c r="B902" s="166" t="s">
        <v>243</v>
      </c>
      <c r="C902" s="187" t="s">
        <v>244</v>
      </c>
      <c r="D902" s="167"/>
      <c r="E902" s="168"/>
      <c r="F902" s="169"/>
      <c r="G902" s="169">
        <f>SUMIF(AG903:AG904,"&lt;&gt;NOR",G903:G904)</f>
        <v>0</v>
      </c>
      <c r="H902" s="169"/>
      <c r="I902" s="169">
        <f>SUM(I903:I904)</f>
        <v>0</v>
      </c>
      <c r="J902" s="169"/>
      <c r="K902" s="169">
        <f>SUM(K903:K904)</f>
        <v>0</v>
      </c>
      <c r="L902" s="169"/>
      <c r="M902" s="169">
        <f>SUM(M903:M904)</f>
        <v>0</v>
      </c>
      <c r="N902" s="168"/>
      <c r="O902" s="168">
        <f>SUM(O903:O904)</f>
        <v>0</v>
      </c>
      <c r="P902" s="168"/>
      <c r="Q902" s="168">
        <f>SUM(Q903:Q904)</f>
        <v>0</v>
      </c>
      <c r="R902" s="169"/>
      <c r="S902" s="169"/>
      <c r="T902" s="170"/>
      <c r="U902" s="164"/>
      <c r="V902" s="164">
        <f>SUM(V903:V904)</f>
        <v>0</v>
      </c>
      <c r="W902" s="164"/>
      <c r="X902" s="164"/>
      <c r="Y902" s="164"/>
      <c r="AG902" t="s">
        <v>275</v>
      </c>
    </row>
    <row r="903" spans="1:60" outlineLevel="1" x14ac:dyDescent="0.2">
      <c r="A903" s="172">
        <v>275</v>
      </c>
      <c r="B903" s="173" t="s">
        <v>2612</v>
      </c>
      <c r="C903" s="188" t="s">
        <v>2613</v>
      </c>
      <c r="D903" s="174" t="s">
        <v>2607</v>
      </c>
      <c r="E903" s="175">
        <v>1</v>
      </c>
      <c r="F903" s="176"/>
      <c r="G903" s="177">
        <f>ROUND(E903*F903,2)</f>
        <v>0</v>
      </c>
      <c r="H903" s="176"/>
      <c r="I903" s="177">
        <f>ROUND(E903*H903,2)</f>
        <v>0</v>
      </c>
      <c r="J903" s="176"/>
      <c r="K903" s="177">
        <f>ROUND(E903*J903,2)</f>
        <v>0</v>
      </c>
      <c r="L903" s="177">
        <v>21</v>
      </c>
      <c r="M903" s="177">
        <f>G903*(1+L903/100)</f>
        <v>0</v>
      </c>
      <c r="N903" s="175">
        <v>0</v>
      </c>
      <c r="O903" s="175">
        <f>ROUND(E903*N903,2)</f>
        <v>0</v>
      </c>
      <c r="P903" s="175">
        <v>0</v>
      </c>
      <c r="Q903" s="175">
        <f>ROUND(E903*P903,2)</f>
        <v>0</v>
      </c>
      <c r="R903" s="177"/>
      <c r="S903" s="177" t="s">
        <v>297</v>
      </c>
      <c r="T903" s="178" t="s">
        <v>280</v>
      </c>
      <c r="U903" s="159">
        <v>0</v>
      </c>
      <c r="V903" s="159">
        <f>ROUND(E903*U903,2)</f>
        <v>0</v>
      </c>
      <c r="W903" s="159"/>
      <c r="X903" s="159" t="s">
        <v>298</v>
      </c>
      <c r="Y903" s="159" t="s">
        <v>281</v>
      </c>
      <c r="Z903" s="148"/>
      <c r="AA903" s="148"/>
      <c r="AB903" s="148"/>
      <c r="AC903" s="148"/>
      <c r="AD903" s="148"/>
      <c r="AE903" s="148"/>
      <c r="AF903" s="148"/>
      <c r="AG903" s="148" t="s">
        <v>951</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2" x14ac:dyDescent="0.2">
      <c r="A904" s="155"/>
      <c r="B904" s="156"/>
      <c r="C904" s="259" t="s">
        <v>2613</v>
      </c>
      <c r="D904" s="260"/>
      <c r="E904" s="260"/>
      <c r="F904" s="260"/>
      <c r="G904" s="260"/>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284</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x14ac:dyDescent="0.2">
      <c r="A905" s="3"/>
      <c r="B905" s="4"/>
      <c r="C905" s="190"/>
      <c r="D905" s="6"/>
      <c r="E905" s="3"/>
      <c r="F905" s="3"/>
      <c r="G905" s="3"/>
      <c r="H905" s="3"/>
      <c r="I905" s="3"/>
      <c r="J905" s="3"/>
      <c r="K905" s="3"/>
      <c r="L905" s="3"/>
      <c r="M905" s="3"/>
      <c r="N905" s="3"/>
      <c r="O905" s="3"/>
      <c r="P905" s="3"/>
      <c r="Q905" s="3"/>
      <c r="R905" s="3"/>
      <c r="S905" s="3"/>
      <c r="T905" s="3"/>
      <c r="U905" s="3"/>
      <c r="V905" s="3"/>
      <c r="W905" s="3"/>
      <c r="X905" s="3"/>
      <c r="Y905" s="3"/>
      <c r="AE905">
        <v>15</v>
      </c>
      <c r="AF905">
        <v>21</v>
      </c>
      <c r="AG905" t="s">
        <v>260</v>
      </c>
    </row>
    <row r="906" spans="1:60" x14ac:dyDescent="0.2">
      <c r="A906" s="151"/>
      <c r="B906" s="152" t="s">
        <v>29</v>
      </c>
      <c r="C906" s="191"/>
      <c r="D906" s="153"/>
      <c r="E906" s="154"/>
      <c r="F906" s="154"/>
      <c r="G906" s="171">
        <f>G8+G60+G251+G343+G433+G529+G598+G719+G804+G823+G894+G897+G902</f>
        <v>0</v>
      </c>
      <c r="H906" s="3"/>
      <c r="I906" s="3"/>
      <c r="J906" s="3"/>
      <c r="K906" s="3"/>
      <c r="L906" s="3"/>
      <c r="M906" s="3"/>
      <c r="N906" s="3"/>
      <c r="O906" s="3"/>
      <c r="P906" s="3"/>
      <c r="Q906" s="3"/>
      <c r="R906" s="3"/>
      <c r="S906" s="3"/>
      <c r="T906" s="3"/>
      <c r="U906" s="3"/>
      <c r="V906" s="3"/>
      <c r="W906" s="3"/>
      <c r="X906" s="3"/>
      <c r="Y906" s="3"/>
      <c r="AE906">
        <f>SUMIF(L7:L904,AE905,G7:G904)</f>
        <v>0</v>
      </c>
      <c r="AF906">
        <f>SUMIF(L7:L904,AF905,G7:G904)</f>
        <v>0</v>
      </c>
      <c r="AG906" t="s">
        <v>319</v>
      </c>
    </row>
    <row r="907" spans="1:60" x14ac:dyDescent="0.2">
      <c r="C907" s="192"/>
      <c r="D907" s="10"/>
      <c r="AG907" t="s">
        <v>320</v>
      </c>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bfEbLly5WZIDnDrkRXHsPxrObkW8fFMGuh4C/snGpvBoICxYwuIvbYNuGFTdPm6P+avIanVYkLxagrcc54++A==" saltValue="bC9R53sltoYLlTDWnByawA==" spinCount="100000" sheet="1" formatRows="0"/>
  <mergeCells count="319">
    <mergeCell ref="A1:G1"/>
    <mergeCell ref="C2:G2"/>
    <mergeCell ref="C3:G3"/>
    <mergeCell ref="C4:G4"/>
    <mergeCell ref="C10:G10"/>
    <mergeCell ref="C14:G14"/>
    <mergeCell ref="C30:G30"/>
    <mergeCell ref="C34:G34"/>
    <mergeCell ref="C38:G38"/>
    <mergeCell ref="C42:G42"/>
    <mergeCell ref="C46:G46"/>
    <mergeCell ref="C50:G50"/>
    <mergeCell ref="C15:G15"/>
    <mergeCell ref="C16:G16"/>
    <mergeCell ref="C20:G20"/>
    <mergeCell ref="C24:G24"/>
    <mergeCell ref="C28:G28"/>
    <mergeCell ref="C29:G29"/>
    <mergeCell ref="C78:G78"/>
    <mergeCell ref="C79:G79"/>
    <mergeCell ref="C80:G80"/>
    <mergeCell ref="C84:G84"/>
    <mergeCell ref="C91:G91"/>
    <mergeCell ref="C95:G95"/>
    <mergeCell ref="C57:G57"/>
    <mergeCell ref="C59:G59"/>
    <mergeCell ref="C62:G62"/>
    <mergeCell ref="C66:G66"/>
    <mergeCell ref="C70:G70"/>
    <mergeCell ref="C74:G74"/>
    <mergeCell ref="C111:G111"/>
    <mergeCell ref="C113:G113"/>
    <mergeCell ref="C115:G115"/>
    <mergeCell ref="C117:G117"/>
    <mergeCell ref="C119:G119"/>
    <mergeCell ref="C121:G121"/>
    <mergeCell ref="C99:G99"/>
    <mergeCell ref="C101:G101"/>
    <mergeCell ref="C103:G103"/>
    <mergeCell ref="C105:G105"/>
    <mergeCell ref="C107:G107"/>
    <mergeCell ref="C109:G109"/>
    <mergeCell ref="C135:G135"/>
    <mergeCell ref="C137:G137"/>
    <mergeCell ref="C139:G139"/>
    <mergeCell ref="C141:G141"/>
    <mergeCell ref="C143:G143"/>
    <mergeCell ref="C145:G145"/>
    <mergeCell ref="C123:G123"/>
    <mergeCell ref="C125:G125"/>
    <mergeCell ref="C127:G127"/>
    <mergeCell ref="C129:G129"/>
    <mergeCell ref="C131:G131"/>
    <mergeCell ref="C133:G133"/>
    <mergeCell ref="C159:G159"/>
    <mergeCell ref="C161:G161"/>
    <mergeCell ref="C163:G163"/>
    <mergeCell ref="C165:G165"/>
    <mergeCell ref="C167:G167"/>
    <mergeCell ref="C169:G169"/>
    <mergeCell ref="C147:G147"/>
    <mergeCell ref="C149:G149"/>
    <mergeCell ref="C151:G151"/>
    <mergeCell ref="C153:G153"/>
    <mergeCell ref="C155:G155"/>
    <mergeCell ref="C157:G157"/>
    <mergeCell ref="C183:G183"/>
    <mergeCell ref="C185:G185"/>
    <mergeCell ref="C187:G187"/>
    <mergeCell ref="C189:G189"/>
    <mergeCell ref="C191:G191"/>
    <mergeCell ref="C193:G193"/>
    <mergeCell ref="C171:G171"/>
    <mergeCell ref="C173:G173"/>
    <mergeCell ref="C175:G175"/>
    <mergeCell ref="C177:G177"/>
    <mergeCell ref="C179:G179"/>
    <mergeCell ref="C181:G181"/>
    <mergeCell ref="C210:G210"/>
    <mergeCell ref="C214:G214"/>
    <mergeCell ref="C215:G215"/>
    <mergeCell ref="C216:G216"/>
    <mergeCell ref="C220:G220"/>
    <mergeCell ref="C224:G224"/>
    <mergeCell ref="C197:G197"/>
    <mergeCell ref="C202:G202"/>
    <mergeCell ref="C203:G203"/>
    <mergeCell ref="C204:G204"/>
    <mergeCell ref="C208:G208"/>
    <mergeCell ref="C209:G209"/>
    <mergeCell ref="C243:G243"/>
    <mergeCell ref="C244:G244"/>
    <mergeCell ref="C248:G248"/>
    <mergeCell ref="C253:G253"/>
    <mergeCell ref="C257:G257"/>
    <mergeCell ref="C261:G261"/>
    <mergeCell ref="C228:G228"/>
    <mergeCell ref="C232:G232"/>
    <mergeCell ref="C236:G236"/>
    <mergeCell ref="C237:G237"/>
    <mergeCell ref="C238:G238"/>
    <mergeCell ref="C242:G242"/>
    <mergeCell ref="C279:G279"/>
    <mergeCell ref="C281:G281"/>
    <mergeCell ref="C283:G283"/>
    <mergeCell ref="C285:G285"/>
    <mergeCell ref="C287:G287"/>
    <mergeCell ref="C291:G291"/>
    <mergeCell ref="C265:G265"/>
    <mergeCell ref="C269:G269"/>
    <mergeCell ref="C271:G271"/>
    <mergeCell ref="C273:G273"/>
    <mergeCell ref="C275:G275"/>
    <mergeCell ref="C277:G277"/>
    <mergeCell ref="C318:G318"/>
    <mergeCell ref="C319:G319"/>
    <mergeCell ref="C320:G320"/>
    <mergeCell ref="C324:G324"/>
    <mergeCell ref="C328:G328"/>
    <mergeCell ref="C332:G332"/>
    <mergeCell ref="C295:G295"/>
    <mergeCell ref="C299:G299"/>
    <mergeCell ref="C301:G301"/>
    <mergeCell ref="C305:G305"/>
    <mergeCell ref="C309:G309"/>
    <mergeCell ref="C313:G313"/>
    <mergeCell ref="C361:G361"/>
    <mergeCell ref="C363:G363"/>
    <mergeCell ref="C365:G365"/>
    <mergeCell ref="C367:G367"/>
    <mergeCell ref="C369:G369"/>
    <mergeCell ref="C371:G371"/>
    <mergeCell ref="C336:G336"/>
    <mergeCell ref="C340:G340"/>
    <mergeCell ref="C345:G345"/>
    <mergeCell ref="C349:G349"/>
    <mergeCell ref="C353:G353"/>
    <mergeCell ref="C357:G357"/>
    <mergeCell ref="C385:G385"/>
    <mergeCell ref="C387:G387"/>
    <mergeCell ref="C389:G389"/>
    <mergeCell ref="C391:G391"/>
    <mergeCell ref="C395:G395"/>
    <mergeCell ref="C399:G399"/>
    <mergeCell ref="C373:G373"/>
    <mergeCell ref="C375:G375"/>
    <mergeCell ref="C377:G377"/>
    <mergeCell ref="C379:G379"/>
    <mergeCell ref="C381:G381"/>
    <mergeCell ref="C383:G383"/>
    <mergeCell ref="C422:G422"/>
    <mergeCell ref="C426:G426"/>
    <mergeCell ref="C430:G430"/>
    <mergeCell ref="C435:G435"/>
    <mergeCell ref="C439:G439"/>
    <mergeCell ref="C443:G443"/>
    <mergeCell ref="C403:G403"/>
    <mergeCell ref="C407:G407"/>
    <mergeCell ref="C411:G411"/>
    <mergeCell ref="C416:G416"/>
    <mergeCell ref="C417:G417"/>
    <mergeCell ref="C418:G418"/>
    <mergeCell ref="C461:G461"/>
    <mergeCell ref="C463:G463"/>
    <mergeCell ref="C465:G465"/>
    <mergeCell ref="C467:G467"/>
    <mergeCell ref="C469:G469"/>
    <mergeCell ref="C471:G471"/>
    <mergeCell ref="C447:G447"/>
    <mergeCell ref="C451:G451"/>
    <mergeCell ref="C453:G453"/>
    <mergeCell ref="C455:G455"/>
    <mergeCell ref="C457:G457"/>
    <mergeCell ref="C459:G459"/>
    <mergeCell ref="C485:G485"/>
    <mergeCell ref="C487:G487"/>
    <mergeCell ref="C489:G489"/>
    <mergeCell ref="C491:G491"/>
    <mergeCell ref="C495:G495"/>
    <mergeCell ref="C499:G499"/>
    <mergeCell ref="C473:G473"/>
    <mergeCell ref="C475:G475"/>
    <mergeCell ref="C477:G477"/>
    <mergeCell ref="C479:G479"/>
    <mergeCell ref="C481:G481"/>
    <mergeCell ref="C483:G483"/>
    <mergeCell ref="C522:G522"/>
    <mergeCell ref="C526:G526"/>
    <mergeCell ref="C531:G531"/>
    <mergeCell ref="C535:G535"/>
    <mergeCell ref="C539:G539"/>
    <mergeCell ref="C540:G540"/>
    <mergeCell ref="C503:G503"/>
    <mergeCell ref="C507:G507"/>
    <mergeCell ref="C511:G511"/>
    <mergeCell ref="C516:G516"/>
    <mergeCell ref="C517:G517"/>
    <mergeCell ref="C518:G518"/>
    <mergeCell ref="C565:G565"/>
    <mergeCell ref="C567:G567"/>
    <mergeCell ref="C571:G571"/>
    <mergeCell ref="C575:G575"/>
    <mergeCell ref="C579:G579"/>
    <mergeCell ref="C583:G583"/>
    <mergeCell ref="C541:G541"/>
    <mergeCell ref="C545:G545"/>
    <mergeCell ref="C549:G549"/>
    <mergeCell ref="C553:G553"/>
    <mergeCell ref="C557:G557"/>
    <mergeCell ref="C561:G561"/>
    <mergeCell ref="C609:G609"/>
    <mergeCell ref="C610:G610"/>
    <mergeCell ref="C614:G614"/>
    <mergeCell ref="C618:G618"/>
    <mergeCell ref="C622:G622"/>
    <mergeCell ref="C626:G626"/>
    <mergeCell ref="C587:G587"/>
    <mergeCell ref="C591:G591"/>
    <mergeCell ref="C595:G595"/>
    <mergeCell ref="C600:G600"/>
    <mergeCell ref="C604:G604"/>
    <mergeCell ref="C608:G608"/>
    <mergeCell ref="C644:G644"/>
    <mergeCell ref="C646:G646"/>
    <mergeCell ref="C648:G648"/>
    <mergeCell ref="C650:G650"/>
    <mergeCell ref="C652:G652"/>
    <mergeCell ref="C654:G654"/>
    <mergeCell ref="C630:G630"/>
    <mergeCell ref="C634:G634"/>
    <mergeCell ref="C636:G636"/>
    <mergeCell ref="C638:G638"/>
    <mergeCell ref="C640:G640"/>
    <mergeCell ref="C642:G642"/>
    <mergeCell ref="C668:G668"/>
    <mergeCell ref="C670:G670"/>
    <mergeCell ref="C672:G672"/>
    <mergeCell ref="C674:G674"/>
    <mergeCell ref="C676:G676"/>
    <mergeCell ref="C678:G678"/>
    <mergeCell ref="C656:G656"/>
    <mergeCell ref="C658:G658"/>
    <mergeCell ref="C660:G660"/>
    <mergeCell ref="C662:G662"/>
    <mergeCell ref="C664:G664"/>
    <mergeCell ref="C666:G666"/>
    <mergeCell ref="C700:G700"/>
    <mergeCell ref="C704:G704"/>
    <mergeCell ref="C708:G708"/>
    <mergeCell ref="C712:G712"/>
    <mergeCell ref="C716:G716"/>
    <mergeCell ref="C721:G721"/>
    <mergeCell ref="C680:G680"/>
    <mergeCell ref="C682:G682"/>
    <mergeCell ref="C684:G684"/>
    <mergeCell ref="C688:G688"/>
    <mergeCell ref="C692:G692"/>
    <mergeCell ref="C696:G696"/>
    <mergeCell ref="C743:G743"/>
    <mergeCell ref="C744:G744"/>
    <mergeCell ref="C745:G745"/>
    <mergeCell ref="C749:G749"/>
    <mergeCell ref="C750:G750"/>
    <mergeCell ref="C751:G751"/>
    <mergeCell ref="C725:G725"/>
    <mergeCell ref="C729:G729"/>
    <mergeCell ref="C730:G730"/>
    <mergeCell ref="C731:G731"/>
    <mergeCell ref="C735:G735"/>
    <mergeCell ref="C739:G739"/>
    <mergeCell ref="C771:G771"/>
    <mergeCell ref="C773:G773"/>
    <mergeCell ref="C774:G774"/>
    <mergeCell ref="C775:G775"/>
    <mergeCell ref="C779:G779"/>
    <mergeCell ref="C780:G780"/>
    <mergeCell ref="C755:G755"/>
    <mergeCell ref="C759:G759"/>
    <mergeCell ref="C763:G763"/>
    <mergeCell ref="C765:G765"/>
    <mergeCell ref="C767:G767"/>
    <mergeCell ref="C769:G769"/>
    <mergeCell ref="C806:G806"/>
    <mergeCell ref="C808:G808"/>
    <mergeCell ref="C812:G812"/>
    <mergeCell ref="C816:G816"/>
    <mergeCell ref="C820:G820"/>
    <mergeCell ref="C825:G825"/>
    <mergeCell ref="C781:G781"/>
    <mergeCell ref="C785:G785"/>
    <mergeCell ref="C789:G789"/>
    <mergeCell ref="C793:G793"/>
    <mergeCell ref="C797:G797"/>
    <mergeCell ref="C801:G801"/>
    <mergeCell ref="C847:G847"/>
    <mergeCell ref="C851:G851"/>
    <mergeCell ref="C855:G855"/>
    <mergeCell ref="C859:G859"/>
    <mergeCell ref="C863:G863"/>
    <mergeCell ref="C867:G867"/>
    <mergeCell ref="C829:G829"/>
    <mergeCell ref="C833:G833"/>
    <mergeCell ref="C837:G837"/>
    <mergeCell ref="C838:G838"/>
    <mergeCell ref="C839:G839"/>
    <mergeCell ref="C843:G843"/>
    <mergeCell ref="C904:G904"/>
    <mergeCell ref="C883:G883"/>
    <mergeCell ref="C887:G887"/>
    <mergeCell ref="C891:G891"/>
    <mergeCell ref="C896:G896"/>
    <mergeCell ref="C899:G899"/>
    <mergeCell ref="C901:G901"/>
    <mergeCell ref="C871:G871"/>
    <mergeCell ref="C875:G875"/>
    <mergeCell ref="C876:G876"/>
    <mergeCell ref="C877:G877"/>
    <mergeCell ref="C881:G881"/>
    <mergeCell ref="C882:G88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OVN 001 Naklady</vt:lpstr>
      <vt:lpstr>D.1.1-2-3 D.1.1-2-3 Pol</vt:lpstr>
      <vt:lpstr>D.1.4 D.1.4A Pol</vt:lpstr>
      <vt:lpstr>D.1.4 D.1.4B Pol</vt:lpstr>
      <vt:lpstr>D.1.5 D.1.5-A Pol</vt:lpstr>
      <vt:lpstr>D.1.6 D.1.6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'D.1.1-2-3 D.1.1-2-3 Pol'!Názvy_tisku</vt:lpstr>
      <vt:lpstr>'D.1.4 D.1.4A Pol'!Názvy_tisku</vt:lpstr>
      <vt:lpstr>'D.1.4 D.1.4B Pol'!Názvy_tisku</vt:lpstr>
      <vt:lpstr>'D.1.5 D.1.5-A Pol'!Názvy_tisku</vt:lpstr>
      <vt:lpstr>'D.1.6 D.1.6 Pol'!Názvy_tisku</vt:lpstr>
      <vt:lpstr>'OVN 001 Naklady'!Názvy_tisku</vt:lpstr>
      <vt:lpstr>oadresa</vt:lpstr>
      <vt:lpstr>Stavba!Objednatel</vt:lpstr>
      <vt:lpstr>Stavba!Objekt</vt:lpstr>
      <vt:lpstr>'D.1.1-2-3 D.1.1-2-3 Pol'!Oblast_tisku</vt:lpstr>
      <vt:lpstr>'D.1.4 D.1.4A Pol'!Oblast_tisku</vt:lpstr>
      <vt:lpstr>'D.1.4 D.1.4B Pol'!Oblast_tisku</vt:lpstr>
      <vt:lpstr>'D.1.5 D.1.5-A Pol'!Oblast_tisku</vt:lpstr>
      <vt:lpstr>'D.1.6 D.1.6 Pol'!Oblast_tisku</vt:lpstr>
      <vt:lpstr>'OVN 001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Špačková Štěpánka</dc:creator>
  <cp:lastModifiedBy>Špačková Štěpánka</cp:lastModifiedBy>
  <cp:lastPrinted>2019-03-19T12:27:02Z</cp:lastPrinted>
  <dcterms:created xsi:type="dcterms:W3CDTF">2009-04-08T07:15:50Z</dcterms:created>
  <dcterms:modified xsi:type="dcterms:W3CDTF">2023-04-24T11:03:48Z</dcterms:modified>
</cp:coreProperties>
</file>