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Zakázky\2022\Vláďa Polda\22-88 Ploučnická cyklostezka\"/>
    </mc:Choice>
  </mc:AlternateContent>
  <bookViews>
    <workbookView xWindow="0" yWindow="0" windowWidth="0" windowHeight="0"/>
  </bookViews>
  <sheets>
    <sheet name="Rekapitulace stavby" sheetId="1" r:id="rId1"/>
    <sheet name="D.1.1 - Objekty pozemních..." sheetId="2" r:id="rId2"/>
    <sheet name="D.1.2 - Mostní objekty a zdi" sheetId="3" r:id="rId3"/>
    <sheet name="D.1.3 - Odvodnění pozemní..." sheetId="4" r:id="rId4"/>
    <sheet name="D.1.4.1 - VO cyklostezka ..." sheetId="5" r:id="rId5"/>
    <sheet name="D.1.4.2 - Přeložka VO Kau..." sheetId="6" r:id="rId6"/>
    <sheet name="VRN-D - Vedlejší rozpočto..." sheetId="7" r:id="rId7"/>
    <sheet name="D.1.9 - Ostatní stavební ..." sheetId="8" r:id="rId8"/>
    <sheet name="VRN-N - Vedlejší rozpočto..." sheetId="9" r:id="rId9"/>
    <sheet name="Seznam figur" sheetId="10" r:id="rId10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'D.1.1 - Objekty pozemních...'!$C$132:$K$656</definedName>
    <definedName name="_xlnm.Print_Area" localSheetId="1">'D.1.1 - Objekty pozemních...'!$C$4:$J$76,'D.1.1 - Objekty pozemních...'!$C$82:$J$112,'D.1.1 - Objekty pozemních...'!$C$118:$J$656</definedName>
    <definedName name="_xlnm.Print_Titles" localSheetId="1">'D.1.1 - Objekty pozemních...'!$132:$132</definedName>
    <definedName name="_xlnm._FilterDatabase" localSheetId="2" hidden="1">'D.1.2 - Mostní objekty a zdi'!$C$126:$K$206</definedName>
    <definedName name="_xlnm.Print_Area" localSheetId="2">'D.1.2 - Mostní objekty a zdi'!$C$4:$J$76,'D.1.2 - Mostní objekty a zdi'!$C$82:$J$106,'D.1.2 - Mostní objekty a zdi'!$C$112:$J$206</definedName>
    <definedName name="_xlnm.Print_Titles" localSheetId="2">'D.1.2 - Mostní objekty a zdi'!$126:$126</definedName>
    <definedName name="_xlnm._FilterDatabase" localSheetId="3" hidden="1">'D.1.3 - Odvodnění pozemní...'!$C$125:$K$167</definedName>
    <definedName name="_xlnm.Print_Area" localSheetId="3">'D.1.3 - Odvodnění pozemní...'!$C$4:$J$76,'D.1.3 - Odvodnění pozemní...'!$C$82:$J$105,'D.1.3 - Odvodnění pozemní...'!$C$111:$J$167</definedName>
    <definedName name="_xlnm.Print_Titles" localSheetId="3">'D.1.3 - Odvodnění pozemní...'!$125:$125</definedName>
    <definedName name="_xlnm._FilterDatabase" localSheetId="4" hidden="1">'D.1.4.1 - VO cyklostezka ...'!$C$133:$K$181</definedName>
    <definedName name="_xlnm.Print_Area" localSheetId="4">'D.1.4.1 - VO cyklostezka ...'!$C$4:$J$76,'D.1.4.1 - VO cyklostezka ...'!$C$82:$J$111,'D.1.4.1 - VO cyklostezka ...'!$C$117:$J$181</definedName>
    <definedName name="_xlnm.Print_Titles" localSheetId="4">'D.1.4.1 - VO cyklostezka ...'!$133:$133</definedName>
    <definedName name="_xlnm._FilterDatabase" localSheetId="5" hidden="1">'D.1.4.2 - Přeložka VO Kau...'!$C$132:$K$173</definedName>
    <definedName name="_xlnm.Print_Area" localSheetId="5">'D.1.4.2 - Přeložka VO Kau...'!$C$4:$J$76,'D.1.4.2 - Přeložka VO Kau...'!$C$82:$J$110,'D.1.4.2 - Přeložka VO Kau...'!$C$116:$J$173</definedName>
    <definedName name="_xlnm.Print_Titles" localSheetId="5">'D.1.4.2 - Přeložka VO Kau...'!$132:$132</definedName>
    <definedName name="_xlnm._FilterDatabase" localSheetId="6" hidden="1">'VRN-D - Vedlejší rozpočto...'!$C$128:$K$164</definedName>
    <definedName name="_xlnm.Print_Area" localSheetId="6">'VRN-D - Vedlejší rozpočto...'!$C$4:$J$76,'VRN-D - Vedlejší rozpočto...'!$C$82:$J$108,'VRN-D - Vedlejší rozpočto...'!$C$114:$J$164</definedName>
    <definedName name="_xlnm.Print_Titles" localSheetId="6">'VRN-D - Vedlejší rozpočto...'!$128:$128</definedName>
    <definedName name="_xlnm._FilterDatabase" localSheetId="7" hidden="1">'D.1.9 - Ostatní stavební ...'!$C$121:$K$133</definedName>
    <definedName name="_xlnm.Print_Area" localSheetId="7">'D.1.9 - Ostatní stavební ...'!$C$4:$J$76,'D.1.9 - Ostatní stavební ...'!$C$82:$J$101,'D.1.9 - Ostatní stavební ...'!$C$107:$J$133</definedName>
    <definedName name="_xlnm.Print_Titles" localSheetId="7">'D.1.9 - Ostatní stavební ...'!$121:$121</definedName>
    <definedName name="_xlnm._FilterDatabase" localSheetId="8" hidden="1">'VRN-N - Vedlejší rozpočto...'!$C$125:$K$140</definedName>
    <definedName name="_xlnm.Print_Area" localSheetId="8">'VRN-N - Vedlejší rozpočto...'!$C$4:$J$76,'VRN-N - Vedlejší rozpočto...'!$C$82:$J$105,'VRN-N - Vedlejší rozpočto...'!$C$111:$J$140</definedName>
    <definedName name="_xlnm.Print_Titles" localSheetId="8">'VRN-N - Vedlejší rozpočto...'!$125:$125</definedName>
    <definedName name="_xlnm.Print_Area" localSheetId="9">'Seznam figur'!$C$4:$G$144</definedName>
    <definedName name="_xlnm.Print_Titles" localSheetId="9">'Seznam figur'!$9:$9</definedName>
  </definedNames>
  <calcPr/>
</workbook>
</file>

<file path=xl/calcChain.xml><?xml version="1.0" encoding="utf-8"?>
<calcChain xmlns="http://schemas.openxmlformats.org/spreadsheetml/2006/main">
  <c i="10" l="1" r="D7"/>
  <c i="9" r="J39"/>
  <c r="J38"/>
  <c i="1" r="AY105"/>
  <c i="9" r="J37"/>
  <c i="1" r="AX105"/>
  <c i="9"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T128"/>
  <c r="T127"/>
  <c r="T126"/>
  <c r="R129"/>
  <c r="R128"/>
  <c r="R127"/>
  <c r="R126"/>
  <c r="P129"/>
  <c r="P128"/>
  <c r="P127"/>
  <c r="P126"/>
  <c i="1" r="AU105"/>
  <c i="9" r="J123"/>
  <c r="J122"/>
  <c r="F122"/>
  <c r="F120"/>
  <c r="E118"/>
  <c r="J94"/>
  <c r="J93"/>
  <c r="F93"/>
  <c r="F91"/>
  <c r="E89"/>
  <c r="J20"/>
  <c r="E20"/>
  <c r="F123"/>
  <c r="J19"/>
  <c r="J14"/>
  <c r="J91"/>
  <c r="E7"/>
  <c r="E114"/>
  <c i="8" r="J39"/>
  <c r="J38"/>
  <c i="1" r="AY104"/>
  <c i="8" r="J37"/>
  <c i="1" r="AX104"/>
  <c i="8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91"/>
  <c r="E7"/>
  <c r="E110"/>
  <c i="7" r="J39"/>
  <c r="J38"/>
  <c i="1" r="AY102"/>
  <c i="7" r="J37"/>
  <c i="1" r="AX102"/>
  <c i="7"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8"/>
  <c r="BH158"/>
  <c r="BG158"/>
  <c r="BF158"/>
  <c r="T158"/>
  <c r="T157"/>
  <c r="R158"/>
  <c r="R157"/>
  <c r="P158"/>
  <c r="P157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85"/>
  <c i="6" r="J41"/>
  <c r="J40"/>
  <c i="1" r="AY101"/>
  <c i="6" r="J39"/>
  <c i="1" r="AX101"/>
  <c i="6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J130"/>
  <c r="J129"/>
  <c r="F129"/>
  <c r="F127"/>
  <c r="E125"/>
  <c r="J96"/>
  <c r="J95"/>
  <c r="F95"/>
  <c r="F93"/>
  <c r="E91"/>
  <c r="J22"/>
  <c r="E22"/>
  <c r="F130"/>
  <c r="J21"/>
  <c r="J16"/>
  <c r="J93"/>
  <c r="E7"/>
  <c r="E85"/>
  <c i="5" r="J41"/>
  <c r="J40"/>
  <c i="1" r="AY100"/>
  <c i="5" r="J39"/>
  <c i="1" r="AX100"/>
  <c i="5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1"/>
  <c r="J130"/>
  <c r="F130"/>
  <c r="F128"/>
  <c r="E126"/>
  <c r="J96"/>
  <c r="J95"/>
  <c r="F95"/>
  <c r="F93"/>
  <c r="E91"/>
  <c r="J22"/>
  <c r="E22"/>
  <c r="F131"/>
  <c r="J21"/>
  <c r="J16"/>
  <c r="J128"/>
  <c r="E7"/>
  <c r="E120"/>
  <c i="4" r="J39"/>
  <c r="J38"/>
  <c i="1" r="AY98"/>
  <c i="4" r="J37"/>
  <c i="1" r="AX98"/>
  <c i="4"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120"/>
  <c r="E7"/>
  <c r="E85"/>
  <c i="3" r="J39"/>
  <c r="J38"/>
  <c i="1" r="AY97"/>
  <c i="3" r="J37"/>
  <c i="1" r="AX97"/>
  <c i="3"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91"/>
  <c r="E7"/>
  <c r="E115"/>
  <c i="2" r="J39"/>
  <c r="J38"/>
  <c i="1" r="AY96"/>
  <c i="2" r="J37"/>
  <c i="1" r="AX96"/>
  <c i="2" r="BI655"/>
  <c r="BH655"/>
  <c r="BG655"/>
  <c r="BF655"/>
  <c r="T655"/>
  <c r="R655"/>
  <c r="P655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5"/>
  <c r="BH635"/>
  <c r="BG635"/>
  <c r="BF635"/>
  <c r="T635"/>
  <c r="R635"/>
  <c r="P635"/>
  <c r="BI631"/>
  <c r="BH631"/>
  <c r="BG631"/>
  <c r="BF631"/>
  <c r="T631"/>
  <c r="R631"/>
  <c r="P631"/>
  <c r="BI627"/>
  <c r="BH627"/>
  <c r="BG627"/>
  <c r="BF627"/>
  <c r="T627"/>
  <c r="R627"/>
  <c r="P627"/>
  <c r="BI623"/>
  <c r="BH623"/>
  <c r="BG623"/>
  <c r="BF623"/>
  <c r="T623"/>
  <c r="R623"/>
  <c r="P623"/>
  <c r="BI619"/>
  <c r="BH619"/>
  <c r="BG619"/>
  <c r="BF619"/>
  <c r="T619"/>
  <c r="R619"/>
  <c r="P619"/>
  <c r="BI613"/>
  <c r="BH613"/>
  <c r="BG613"/>
  <c r="BF613"/>
  <c r="T613"/>
  <c r="R613"/>
  <c r="P613"/>
  <c r="BI609"/>
  <c r="BH609"/>
  <c r="BG609"/>
  <c r="BF609"/>
  <c r="T609"/>
  <c r="R609"/>
  <c r="P609"/>
  <c r="BI606"/>
  <c r="BH606"/>
  <c r="BG606"/>
  <c r="BF606"/>
  <c r="T606"/>
  <c r="T605"/>
  <c r="R606"/>
  <c r="R605"/>
  <c r="P606"/>
  <c r="P605"/>
  <c r="BI601"/>
  <c r="BH601"/>
  <c r="BG601"/>
  <c r="BF601"/>
  <c r="T601"/>
  <c r="R601"/>
  <c r="P601"/>
  <c r="BI597"/>
  <c r="BH597"/>
  <c r="BG597"/>
  <c r="BF597"/>
  <c r="T597"/>
  <c r="R597"/>
  <c r="P597"/>
  <c r="BI593"/>
  <c r="BH593"/>
  <c r="BG593"/>
  <c r="BF593"/>
  <c r="T593"/>
  <c r="R593"/>
  <c r="P593"/>
  <c r="BI591"/>
  <c r="BH591"/>
  <c r="BG591"/>
  <c r="BF591"/>
  <c r="T591"/>
  <c r="R591"/>
  <c r="P591"/>
  <c r="BI585"/>
  <c r="BH585"/>
  <c r="BG585"/>
  <c r="BF585"/>
  <c r="T585"/>
  <c r="R585"/>
  <c r="P585"/>
  <c r="BI583"/>
  <c r="BH583"/>
  <c r="BG583"/>
  <c r="BF583"/>
  <c r="T583"/>
  <c r="R583"/>
  <c r="P583"/>
  <c r="BI579"/>
  <c r="BH579"/>
  <c r="BG579"/>
  <c r="BF579"/>
  <c r="T579"/>
  <c r="R579"/>
  <c r="P579"/>
  <c r="BI576"/>
  <c r="BH576"/>
  <c r="BG576"/>
  <c r="BF576"/>
  <c r="T576"/>
  <c r="R576"/>
  <c r="P576"/>
  <c r="BI574"/>
  <c r="BH574"/>
  <c r="BG574"/>
  <c r="BF574"/>
  <c r="T574"/>
  <c r="R574"/>
  <c r="P574"/>
  <c r="BI568"/>
  <c r="BH568"/>
  <c r="BG568"/>
  <c r="BF568"/>
  <c r="T568"/>
  <c r="R568"/>
  <c r="P568"/>
  <c r="BI564"/>
  <c r="BH564"/>
  <c r="BG564"/>
  <c r="BF564"/>
  <c r="T564"/>
  <c r="R564"/>
  <c r="P564"/>
  <c r="BI562"/>
  <c r="BH562"/>
  <c r="BG562"/>
  <c r="BF562"/>
  <c r="T562"/>
  <c r="R562"/>
  <c r="P562"/>
  <c r="BI558"/>
  <c r="BH558"/>
  <c r="BG558"/>
  <c r="BF558"/>
  <c r="T558"/>
  <c r="R558"/>
  <c r="P558"/>
  <c r="BI556"/>
  <c r="BH556"/>
  <c r="BG556"/>
  <c r="BF556"/>
  <c r="T556"/>
  <c r="R556"/>
  <c r="P556"/>
  <c r="BI555"/>
  <c r="BH555"/>
  <c r="BG555"/>
  <c r="BF555"/>
  <c r="T555"/>
  <c r="R555"/>
  <c r="P555"/>
  <c r="BI553"/>
  <c r="BH553"/>
  <c r="BG553"/>
  <c r="BF553"/>
  <c r="T553"/>
  <c r="R553"/>
  <c r="P553"/>
  <c r="BI549"/>
  <c r="BH549"/>
  <c r="BG549"/>
  <c r="BF549"/>
  <c r="T549"/>
  <c r="R549"/>
  <c r="P549"/>
  <c r="BI544"/>
  <c r="BH544"/>
  <c r="BG544"/>
  <c r="BF544"/>
  <c r="T544"/>
  <c r="R544"/>
  <c r="P544"/>
  <c r="BI537"/>
  <c r="BH537"/>
  <c r="BG537"/>
  <c r="BF537"/>
  <c r="T537"/>
  <c r="R537"/>
  <c r="P537"/>
  <c r="BI533"/>
  <c r="BH533"/>
  <c r="BG533"/>
  <c r="BF533"/>
  <c r="T533"/>
  <c r="R533"/>
  <c r="P533"/>
  <c r="BI531"/>
  <c r="BH531"/>
  <c r="BG531"/>
  <c r="BF531"/>
  <c r="T531"/>
  <c r="R531"/>
  <c r="P531"/>
  <c r="BI527"/>
  <c r="BH527"/>
  <c r="BG527"/>
  <c r="BF527"/>
  <c r="T527"/>
  <c r="R527"/>
  <c r="P527"/>
  <c r="BI518"/>
  <c r="BH518"/>
  <c r="BG518"/>
  <c r="BF518"/>
  <c r="T518"/>
  <c r="R518"/>
  <c r="P518"/>
  <c r="BI510"/>
  <c r="BH510"/>
  <c r="BG510"/>
  <c r="BF510"/>
  <c r="T510"/>
  <c r="R510"/>
  <c r="P510"/>
  <c r="BI505"/>
  <c r="BH505"/>
  <c r="BG505"/>
  <c r="BF505"/>
  <c r="T505"/>
  <c r="R505"/>
  <c r="P505"/>
  <c r="BI500"/>
  <c r="BH500"/>
  <c r="BG500"/>
  <c r="BF500"/>
  <c r="T500"/>
  <c r="R500"/>
  <c r="P500"/>
  <c r="BI497"/>
  <c r="BH497"/>
  <c r="BG497"/>
  <c r="BF497"/>
  <c r="T497"/>
  <c r="R497"/>
  <c r="P497"/>
  <c r="BI489"/>
  <c r="BH489"/>
  <c r="BG489"/>
  <c r="BF489"/>
  <c r="T489"/>
  <c r="R489"/>
  <c r="P489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79"/>
  <c r="BH479"/>
  <c r="BG479"/>
  <c r="BF479"/>
  <c r="T479"/>
  <c r="R479"/>
  <c r="P479"/>
  <c r="BI473"/>
  <c r="BH473"/>
  <c r="BG473"/>
  <c r="BF473"/>
  <c r="T473"/>
  <c r="R473"/>
  <c r="P473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5"/>
  <c r="BH455"/>
  <c r="BG455"/>
  <c r="BF455"/>
  <c r="T455"/>
  <c r="R455"/>
  <c r="P455"/>
  <c r="BI452"/>
  <c r="BH452"/>
  <c r="BG452"/>
  <c r="BF452"/>
  <c r="T452"/>
  <c r="R452"/>
  <c r="P452"/>
  <c r="BI442"/>
  <c r="BH442"/>
  <c r="BG442"/>
  <c r="BF442"/>
  <c r="T442"/>
  <c r="R442"/>
  <c r="P442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39"/>
  <c r="BH339"/>
  <c r="BG339"/>
  <c r="BF339"/>
  <c r="T339"/>
  <c r="R339"/>
  <c r="P339"/>
  <c r="BI333"/>
  <c r="BH333"/>
  <c r="BG333"/>
  <c r="BF333"/>
  <c r="T333"/>
  <c r="R333"/>
  <c r="P333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59"/>
  <c r="BH259"/>
  <c r="BG259"/>
  <c r="BF259"/>
  <c r="T259"/>
  <c r="R259"/>
  <c r="P259"/>
  <c r="BI258"/>
  <c r="BH258"/>
  <c r="BG258"/>
  <c r="BF258"/>
  <c r="T258"/>
  <c r="R258"/>
  <c r="P258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91"/>
  <c r="E7"/>
  <c r="E121"/>
  <c i="1" r="L90"/>
  <c r="AM90"/>
  <c r="AM89"/>
  <c r="L89"/>
  <c r="AM87"/>
  <c r="L87"/>
  <c r="L85"/>
  <c r="L84"/>
  <c i="2" r="J655"/>
  <c r="J609"/>
  <c r="J597"/>
  <c r="BK576"/>
  <c r="BK533"/>
  <c r="BK486"/>
  <c r="J473"/>
  <c r="J429"/>
  <c r="J414"/>
  <c r="BK406"/>
  <c r="BK394"/>
  <c r="J375"/>
  <c r="J355"/>
  <c r="J345"/>
  <c r="J320"/>
  <c r="J281"/>
  <c r="J253"/>
  <c r="J242"/>
  <c r="BK230"/>
  <c r="J213"/>
  <c r="BK196"/>
  <c r="BK190"/>
  <c r="J172"/>
  <c r="J146"/>
  <c r="J138"/>
  <c r="BK597"/>
  <c r="BK579"/>
  <c r="BK564"/>
  <c r="J556"/>
  <c r="BK555"/>
  <c r="BK531"/>
  <c r="J505"/>
  <c r="J460"/>
  <c r="J424"/>
  <c r="J420"/>
  <c r="J381"/>
  <c r="J377"/>
  <c r="BK345"/>
  <c r="BK279"/>
  <c r="J273"/>
  <c r="J265"/>
  <c r="BK249"/>
  <c r="BK238"/>
  <c r="BK228"/>
  <c r="BK202"/>
  <c r="J176"/>
  <c r="J163"/>
  <c r="J155"/>
  <c r="BK136"/>
  <c r="J649"/>
  <c r="J631"/>
  <c r="BK623"/>
  <c r="BK606"/>
  <c r="J585"/>
  <c r="J564"/>
  <c r="J555"/>
  <c r="BK544"/>
  <c r="BK527"/>
  <c r="BK505"/>
  <c r="BK485"/>
  <c r="BK460"/>
  <c r="BK428"/>
  <c r="J418"/>
  <c r="J408"/>
  <c r="J399"/>
  <c r="J379"/>
  <c r="J373"/>
  <c r="J349"/>
  <c r="J301"/>
  <c r="J258"/>
  <c r="J246"/>
  <c r="BK224"/>
  <c r="BK200"/>
  <c r="BK172"/>
  <c r="J136"/>
  <c r="BK643"/>
  <c r="BK619"/>
  <c r="BK583"/>
  <c r="BK549"/>
  <c r="BK497"/>
  <c r="BK442"/>
  <c r="J416"/>
  <c r="J396"/>
  <c r="BK375"/>
  <c r="BK339"/>
  <c r="J311"/>
  <c r="BK287"/>
  <c r="BK273"/>
  <c r="J244"/>
  <c r="J232"/>
  <c r="J202"/>
  <c r="BK194"/>
  <c r="BK144"/>
  <c i="3" r="BK206"/>
  <c r="BK197"/>
  <c r="J185"/>
  <c r="BK171"/>
  <c r="J152"/>
  <c r="BK138"/>
  <c r="J132"/>
  <c r="J196"/>
  <c r="J160"/>
  <c r="BK132"/>
  <c r="J171"/>
  <c r="BK130"/>
  <c r="J194"/>
  <c r="BK160"/>
  <c r="BK146"/>
  <c r="J141"/>
  <c i="4" r="J164"/>
  <c r="BK142"/>
  <c r="BK152"/>
  <c r="J129"/>
  <c r="BK161"/>
  <c r="BK156"/>
  <c r="BK147"/>
  <c r="BK164"/>
  <c r="J156"/>
  <c r="J138"/>
  <c r="BK129"/>
  <c i="5" r="J175"/>
  <c r="BK159"/>
  <c r="J155"/>
  <c r="J147"/>
  <c r="BK168"/>
  <c r="J164"/>
  <c r="J154"/>
  <c r="J153"/>
  <c r="J148"/>
  <c r="J146"/>
  <c r="BK145"/>
  <c r="BK144"/>
  <c r="J143"/>
  <c r="J142"/>
  <c r="BK141"/>
  <c r="BK139"/>
  <c r="BK136"/>
  <c r="J180"/>
  <c r="BK179"/>
  <c r="BK174"/>
  <c r="J162"/>
  <c r="J150"/>
  <c r="BK138"/>
  <c r="J179"/>
  <c r="BK161"/>
  <c r="BK150"/>
  <c r="J136"/>
  <c i="6" r="J158"/>
  <c r="J149"/>
  <c r="BK139"/>
  <c r="J167"/>
  <c r="J147"/>
  <c r="J141"/>
  <c r="BK135"/>
  <c r="BK169"/>
  <c r="BK160"/>
  <c r="BK157"/>
  <c r="J153"/>
  <c r="BK149"/>
  <c r="J139"/>
  <c r="J135"/>
  <c i="7" r="J150"/>
  <c r="J132"/>
  <c r="BK148"/>
  <c r="J136"/>
  <c r="J161"/>
  <c r="BK140"/>
  <c r="BK145"/>
  <c r="BK136"/>
  <c r="BK133"/>
  <c i="8" r="J131"/>
  <c r="BK133"/>
  <c r="BK126"/>
  <c r="J130"/>
  <c i="9" r="J131"/>
  <c r="BK133"/>
  <c r="BK129"/>
  <c i="2" r="J142"/>
  <c r="J627"/>
  <c r="BK591"/>
  <c r="J574"/>
  <c r="J558"/>
  <c r="J544"/>
  <c r="BK510"/>
  <c r="BK500"/>
  <c r="BK452"/>
  <c r="BK422"/>
  <c r="BK414"/>
  <c r="BK399"/>
  <c r="BK396"/>
  <c r="J394"/>
  <c r="J388"/>
  <c r="BK384"/>
  <c r="J378"/>
  <c r="J357"/>
  <c r="BK311"/>
  <c r="J287"/>
  <c r="BK275"/>
  <c r="J267"/>
  <c r="J254"/>
  <c r="BK246"/>
  <c r="J236"/>
  <c r="J211"/>
  <c r="J167"/>
  <c r="BK157"/>
  <c r="J153"/>
  <c r="BK655"/>
  <c r="J645"/>
  <c r="J613"/>
  <c r="J591"/>
  <c r="BK568"/>
  <c r="J562"/>
  <c r="J549"/>
  <c r="BK518"/>
  <c r="J487"/>
  <c r="BK466"/>
  <c r="BK455"/>
  <c r="BK424"/>
  <c r="J412"/>
  <c r="BK402"/>
  <c r="BK378"/>
  <c r="BK353"/>
  <c r="J339"/>
  <c r="BK320"/>
  <c r="J259"/>
  <c r="BK242"/>
  <c r="BK211"/>
  <c r="J190"/>
  <c r="BK163"/>
  <c r="BK649"/>
  <c r="BK641"/>
  <c r="BK613"/>
  <c r="J579"/>
  <c r="BK537"/>
  <c r="BK489"/>
  <c r="J466"/>
  <c r="BK420"/>
  <c r="J398"/>
  <c r="BK377"/>
  <c r="J333"/>
  <c r="J306"/>
  <c r="BK291"/>
  <c r="BK277"/>
  <c r="BK258"/>
  <c r="BK236"/>
  <c r="J226"/>
  <c r="J204"/>
  <c r="J198"/>
  <c r="BK161"/>
  <c r="BK142"/>
  <c i="3" r="J200"/>
  <c r="BK196"/>
  <c r="J178"/>
  <c r="J170"/>
  <c r="J148"/>
  <c r="BK134"/>
  <c r="BK202"/>
  <c r="J173"/>
  <c r="J136"/>
  <c r="BK185"/>
  <c r="J146"/>
  <c r="BK199"/>
  <c r="BK178"/>
  <c r="BK155"/>
  <c r="BK144"/>
  <c i="4" r="J166"/>
  <c r="J150"/>
  <c r="BK167"/>
  <c r="J135"/>
  <c r="J162"/>
  <c r="BK157"/>
  <c r="BK150"/>
  <c r="J131"/>
  <c r="J158"/>
  <c r="J142"/>
  <c r="J133"/>
  <c i="5" r="BK180"/>
  <c r="J160"/>
  <c r="J156"/>
  <c r="BK151"/>
  <c r="J138"/>
  <c r="BK170"/>
  <c r="BK165"/>
  <c r="J158"/>
  <c r="J177"/>
  <c r="J168"/>
  <c r="J157"/>
  <c r="BK143"/>
  <c r="BK181"/>
  <c r="BK166"/>
  <c r="J151"/>
  <c r="J145"/>
  <c i="6" r="J173"/>
  <c r="J162"/>
  <c r="BK152"/>
  <c r="BK141"/>
  <c r="J169"/>
  <c r="BK156"/>
  <c r="BK148"/>
  <c r="BK143"/>
  <c r="BK173"/>
  <c r="BK167"/>
  <c r="J160"/>
  <c r="BK158"/>
  <c r="BK154"/>
  <c r="J148"/>
  <c r="J143"/>
  <c r="BK136"/>
  <c i="7" r="J158"/>
  <c r="BK158"/>
  <c r="J139"/>
  <c r="J163"/>
  <c r="J145"/>
  <c i="8" r="BK129"/>
  <c r="BK132"/>
  <c r="BK127"/>
  <c r="J127"/>
  <c i="9" r="J129"/>
  <c r="BK139"/>
  <c i="2" r="J643"/>
  <c r="BK627"/>
  <c r="J606"/>
  <c r="BK585"/>
  <c r="BK556"/>
  <c r="J500"/>
  <c r="J497"/>
  <c r="J485"/>
  <c r="J463"/>
  <c r="J452"/>
  <c r="J428"/>
  <c r="J410"/>
  <c r="BK404"/>
  <c r="BK388"/>
  <c r="BK373"/>
  <c r="J370"/>
  <c r="J353"/>
  <c r="J347"/>
  <c r="J324"/>
  <c r="BK306"/>
  <c r="BK267"/>
  <c r="J251"/>
  <c r="BK240"/>
  <c r="BK232"/>
  <c r="BK215"/>
  <c r="BK198"/>
  <c r="BK192"/>
  <c r="BK181"/>
  <c r="BK155"/>
  <c r="J140"/>
  <c i="1" r="AS99"/>
  <c i="2" r="BK562"/>
  <c r="J533"/>
  <c r="J527"/>
  <c r="BK479"/>
  <c r="BK398"/>
  <c r="J351"/>
  <c r="BK324"/>
  <c r="J279"/>
  <c r="BK254"/>
  <c r="BK244"/>
  <c r="BK213"/>
  <c r="J196"/>
  <c r="BK167"/>
  <c r="BK647"/>
  <c r="J635"/>
  <c r="BK609"/>
  <c r="J568"/>
  <c r="J518"/>
  <c r="BK473"/>
  <c r="BK429"/>
  <c r="BK410"/>
  <c r="BK382"/>
  <c r="BK349"/>
  <c r="BK322"/>
  <c r="BK289"/>
  <c r="J275"/>
  <c r="BK253"/>
  <c r="J234"/>
  <c r="J215"/>
  <c r="J200"/>
  <c r="BK176"/>
  <c r="BK146"/>
  <c i="1" r="AS103"/>
  <c i="3" r="BK173"/>
  <c r="J155"/>
  <c r="BK141"/>
  <c r="J206"/>
  <c r="BK200"/>
  <c r="BK188"/>
  <c r="J144"/>
  <c r="BK205"/>
  <c r="BK165"/>
  <c r="J202"/>
  <c r="BK175"/>
  <c r="BK152"/>
  <c r="J138"/>
  <c i="4" r="BK159"/>
  <c r="J147"/>
  <c r="BK133"/>
  <c r="BK140"/>
  <c r="BK166"/>
  <c r="BK158"/>
  <c r="BK154"/>
  <c r="BK138"/>
  <c r="BK162"/>
  <c r="BK155"/>
  <c r="J140"/>
  <c r="BK131"/>
  <c i="5" r="BK164"/>
  <c r="BK157"/>
  <c r="BK148"/>
  <c r="BK137"/>
  <c r="J167"/>
  <c r="BK162"/>
  <c r="BK156"/>
  <c r="J171"/>
  <c r="J161"/>
  <c r="J144"/>
  <c r="J137"/>
  <c r="BK167"/>
  <c r="BK153"/>
  <c r="BK147"/>
  <c r="J139"/>
  <c i="6" r="J163"/>
  <c r="BK155"/>
  <c r="BK147"/>
  <c r="BK137"/>
  <c r="J164"/>
  <c r="J154"/>
  <c r="J145"/>
  <c r="BK138"/>
  <c r="J172"/>
  <c r="BK162"/>
  <c r="J159"/>
  <c r="J155"/>
  <c r="J151"/>
  <c r="J144"/>
  <c r="J138"/>
  <c i="7" r="J140"/>
  <c r="BK150"/>
  <c r="J134"/>
  <c r="J148"/>
  <c r="BK143"/>
  <c r="BK163"/>
  <c r="BK139"/>
  <c r="BK132"/>
  <c i="8" r="BK130"/>
  <c r="BK125"/>
  <c r="BK128"/>
  <c r="J125"/>
  <c r="J126"/>
  <c i="9" r="J136"/>
  <c r="BK131"/>
  <c i="2" r="BK635"/>
  <c r="J623"/>
  <c r="BK601"/>
  <c r="J583"/>
  <c r="J537"/>
  <c r="J489"/>
  <c r="J479"/>
  <c r="J455"/>
  <c r="J426"/>
  <c r="BK408"/>
  <c r="J402"/>
  <c r="J384"/>
  <c r="BK357"/>
  <c r="BK351"/>
  <c r="J322"/>
  <c r="J291"/>
  <c r="BK259"/>
  <c r="J249"/>
  <c r="BK234"/>
  <c r="J224"/>
  <c r="BK204"/>
  <c r="J194"/>
  <c r="BK188"/>
  <c r="J157"/>
  <c r="J144"/>
  <c r="J641"/>
  <c r="J593"/>
  <c r="J576"/>
  <c r="BK418"/>
  <c r="BK412"/>
  <c r="BK379"/>
  <c r="BK370"/>
  <c r="J318"/>
  <c r="J277"/>
  <c r="J269"/>
  <c r="J240"/>
  <c r="BK226"/>
  <c r="J181"/>
  <c r="J161"/>
  <c r="BK138"/>
  <c r="BK651"/>
  <c r="J647"/>
  <c r="J619"/>
  <c r="BK593"/>
  <c r="BK574"/>
  <c r="BK558"/>
  <c r="J553"/>
  <c r="J531"/>
  <c r="J486"/>
  <c r="BK463"/>
  <c r="J442"/>
  <c r="J422"/>
  <c r="BK416"/>
  <c r="J404"/>
  <c r="J382"/>
  <c r="BK355"/>
  <c r="BK333"/>
  <c r="J289"/>
  <c r="BK269"/>
  <c r="BK251"/>
  <c r="J228"/>
  <c r="J209"/>
  <c r="J188"/>
  <c r="J651"/>
  <c r="BK645"/>
  <c r="BK631"/>
  <c r="J601"/>
  <c r="BK553"/>
  <c r="J510"/>
  <c r="BK487"/>
  <c r="BK426"/>
  <c r="J406"/>
  <c r="BK381"/>
  <c r="BK347"/>
  <c r="BK318"/>
  <c r="BK301"/>
  <c r="BK281"/>
  <c r="BK265"/>
  <c r="J238"/>
  <c r="J230"/>
  <c r="BK209"/>
  <c r="J192"/>
  <c r="BK153"/>
  <c r="BK140"/>
  <c i="3" r="J199"/>
  <c r="J188"/>
  <c r="J175"/>
  <c r="BK150"/>
  <c r="BK136"/>
  <c r="J205"/>
  <c r="BK194"/>
  <c r="BK148"/>
  <c r="J130"/>
  <c r="BK170"/>
  <c r="J197"/>
  <c r="J165"/>
  <c r="J150"/>
  <c r="J134"/>
  <c i="4" r="J155"/>
  <c r="J144"/>
  <c r="J157"/>
  <c r="J167"/>
  <c r="J159"/>
  <c r="J152"/>
  <c r="BK144"/>
  <c r="J161"/>
  <c r="J154"/>
  <c r="BK135"/>
  <c i="5" r="J181"/>
  <c r="BK171"/>
  <c r="BK158"/>
  <c r="BK154"/>
  <c r="BK142"/>
  <c r="J174"/>
  <c r="J166"/>
  <c r="BK160"/>
  <c r="BK175"/>
  <c r="J170"/>
  <c r="J159"/>
  <c r="BK155"/>
  <c r="J141"/>
  <c r="BK177"/>
  <c r="J165"/>
  <c r="BK146"/>
  <c i="6" r="BK172"/>
  <c r="J157"/>
  <c r="BK151"/>
  <c r="J142"/>
  <c r="J171"/>
  <c r="BK163"/>
  <c r="BK153"/>
  <c r="BK144"/>
  <c r="J136"/>
  <c r="BK171"/>
  <c r="BK164"/>
  <c r="BK159"/>
  <c r="J156"/>
  <c r="J152"/>
  <c r="BK145"/>
  <c r="BK142"/>
  <c r="J137"/>
  <c i="7" r="BK161"/>
  <c r="J164"/>
  <c r="BK146"/>
  <c r="BK164"/>
  <c r="J146"/>
  <c r="J133"/>
  <c r="J143"/>
  <c r="BK134"/>
  <c i="8" r="J132"/>
  <c r="J128"/>
  <c r="J129"/>
  <c r="J133"/>
  <c r="BK131"/>
  <c i="9" r="J139"/>
  <c r="J133"/>
  <c r="BK136"/>
  <c i="2" l="1" r="P135"/>
  <c r="BK248"/>
  <c r="J248"/>
  <c r="J101"/>
  <c r="R248"/>
  <c r="T264"/>
  <c r="P356"/>
  <c r="R356"/>
  <c r="BK372"/>
  <c r="J372"/>
  <c r="J104"/>
  <c r="R372"/>
  <c r="R401"/>
  <c r="P578"/>
  <c r="BK608"/>
  <c r="BK607"/>
  <c r="J607"/>
  <c r="J108"/>
  <c r="T608"/>
  <c r="T607"/>
  <c r="T618"/>
  <c r="T617"/>
  <c i="3" r="P129"/>
  <c r="P154"/>
  <c r="P187"/>
  <c r="R204"/>
  <c i="4" r="R128"/>
  <c r="BK137"/>
  <c r="J137"/>
  <c r="J101"/>
  <c r="BK149"/>
  <c r="J149"/>
  <c r="J103"/>
  <c r="BK165"/>
  <c r="J165"/>
  <c r="J104"/>
  <c i="5" r="BK135"/>
  <c r="J135"/>
  <c r="J101"/>
  <c r="R140"/>
  <c r="T149"/>
  <c r="R152"/>
  <c r="P163"/>
  <c r="R169"/>
  <c r="R173"/>
  <c r="T178"/>
  <c i="6" r="T134"/>
  <c r="P140"/>
  <c r="BK146"/>
  <c r="J146"/>
  <c r="J103"/>
  <c r="P150"/>
  <c r="BK161"/>
  <c r="J161"/>
  <c r="J105"/>
  <c r="T170"/>
  <c r="T165"/>
  <c i="7" r="P131"/>
  <c r="R138"/>
  <c r="P142"/>
  <c r="P147"/>
  <c r="R162"/>
  <c i="8" r="P124"/>
  <c r="P123"/>
  <c r="P122"/>
  <c i="1" r="AU104"/>
  <c i="2" r="BK135"/>
  <c r="J135"/>
  <c r="J100"/>
  <c r="BK264"/>
  <c r="J264"/>
  <c r="J102"/>
  <c i="3" r="T129"/>
  <c r="T154"/>
  <c r="R187"/>
  <c r="P204"/>
  <c i="4" r="BK128"/>
  <c r="J128"/>
  <c r="J100"/>
  <c r="P137"/>
  <c r="P149"/>
  <c r="R165"/>
  <c i="5" r="P135"/>
  <c r="BK140"/>
  <c r="J140"/>
  <c r="J102"/>
  <c r="BK149"/>
  <c r="J149"/>
  <c r="J103"/>
  <c r="P152"/>
  <c r="R163"/>
  <c r="P169"/>
  <c r="P173"/>
  <c r="P172"/>
  <c r="P178"/>
  <c i="6" r="BK134"/>
  <c r="J134"/>
  <c r="J101"/>
  <c r="T140"/>
  <c r="T146"/>
  <c r="T150"/>
  <c r="T161"/>
  <c r="BK170"/>
  <c r="J170"/>
  <c r="J109"/>
  <c i="7" r="R131"/>
  <c r="P138"/>
  <c r="R142"/>
  <c r="T147"/>
  <c r="BK162"/>
  <c r="J162"/>
  <c r="J107"/>
  <c i="8" r="BK124"/>
  <c r="J124"/>
  <c r="J100"/>
  <c i="2" r="R135"/>
  <c r="T248"/>
  <c r="P264"/>
  <c r="BK401"/>
  <c r="J401"/>
  <c r="J105"/>
  <c r="P401"/>
  <c r="BK578"/>
  <c r="J578"/>
  <c r="J106"/>
  <c r="R578"/>
  <c r="BK618"/>
  <c r="J618"/>
  <c r="J111"/>
  <c r="R618"/>
  <c r="R617"/>
  <c i="3" r="BK129"/>
  <c r="R154"/>
  <c r="BK187"/>
  <c r="J187"/>
  <c r="J104"/>
  <c r="BK204"/>
  <c r="J204"/>
  <c r="J105"/>
  <c i="4" r="P128"/>
  <c r="P127"/>
  <c r="P126"/>
  <c i="1" r="AU98"/>
  <c i="4" r="T137"/>
  <c r="R149"/>
  <c r="P165"/>
  <c i="5" r="T135"/>
  <c r="T140"/>
  <c r="P149"/>
  <c r="T152"/>
  <c r="T163"/>
  <c r="T169"/>
  <c r="T173"/>
  <c r="T172"/>
  <c r="BK178"/>
  <c r="J178"/>
  <c r="J110"/>
  <c i="6" r="P134"/>
  <c r="BK140"/>
  <c r="J140"/>
  <c r="J102"/>
  <c r="R146"/>
  <c r="R150"/>
  <c r="P161"/>
  <c r="R170"/>
  <c r="R165"/>
  <c i="7" r="T131"/>
  <c r="T138"/>
  <c r="T142"/>
  <c r="R147"/>
  <c r="P162"/>
  <c i="8" r="T124"/>
  <c r="T123"/>
  <c r="T122"/>
  <c i="2" r="T135"/>
  <c r="P248"/>
  <c r="R264"/>
  <c r="BK356"/>
  <c r="J356"/>
  <c r="J103"/>
  <c r="T356"/>
  <c r="P372"/>
  <c r="T372"/>
  <c r="T401"/>
  <c r="T578"/>
  <c r="P608"/>
  <c r="P607"/>
  <c r="R608"/>
  <c r="R607"/>
  <c r="P618"/>
  <c r="P617"/>
  <c i="3" r="R129"/>
  <c r="R128"/>
  <c r="R127"/>
  <c r="BK154"/>
  <c r="J154"/>
  <c r="J101"/>
  <c r="T187"/>
  <c r="T204"/>
  <c i="4" r="T128"/>
  <c r="R137"/>
  <c r="T149"/>
  <c r="T165"/>
  <c i="5" r="R135"/>
  <c r="P140"/>
  <c r="R149"/>
  <c r="BK152"/>
  <c r="J152"/>
  <c r="J104"/>
  <c r="BK163"/>
  <c r="J163"/>
  <c r="J105"/>
  <c r="BK169"/>
  <c r="J169"/>
  <c r="J106"/>
  <c r="BK173"/>
  <c r="J173"/>
  <c r="J108"/>
  <c r="R178"/>
  <c i="6" r="R134"/>
  <c r="R140"/>
  <c r="P146"/>
  <c r="BK150"/>
  <c r="J150"/>
  <c r="J104"/>
  <c r="R161"/>
  <c r="P170"/>
  <c r="P165"/>
  <c i="7" r="BK131"/>
  <c r="J131"/>
  <c r="J100"/>
  <c r="BK138"/>
  <c r="J138"/>
  <c r="J102"/>
  <c r="BK142"/>
  <c r="J142"/>
  <c r="J103"/>
  <c r="BK147"/>
  <c r="J147"/>
  <c r="J104"/>
  <c r="T162"/>
  <c i="8" r="R124"/>
  <c r="R123"/>
  <c r="R122"/>
  <c i="6" r="BK166"/>
  <c r="J166"/>
  <c r="J107"/>
  <c i="4" r="BK146"/>
  <c r="J146"/>
  <c r="J102"/>
  <c i="5" r="BK176"/>
  <c r="J176"/>
  <c r="J109"/>
  <c i="6" r="BK168"/>
  <c r="J168"/>
  <c r="J108"/>
  <c i="9" r="BK128"/>
  <c r="J128"/>
  <c r="J100"/>
  <c i="2" r="BK605"/>
  <c r="J605"/>
  <c r="J107"/>
  <c i="7" r="BK157"/>
  <c r="J157"/>
  <c r="J105"/>
  <c r="BK160"/>
  <c r="J160"/>
  <c r="J106"/>
  <c i="3" r="BK177"/>
  <c r="J177"/>
  <c r="J102"/>
  <c r="BK184"/>
  <c r="J184"/>
  <c r="J103"/>
  <c i="7" r="BK135"/>
  <c r="J135"/>
  <c r="J101"/>
  <c i="9" r="BK130"/>
  <c r="J130"/>
  <c r="J101"/>
  <c r="BK132"/>
  <c r="J132"/>
  <c r="J102"/>
  <c r="BK135"/>
  <c r="J135"/>
  <c r="J103"/>
  <c r="BK138"/>
  <c r="J138"/>
  <c r="J104"/>
  <c r="E85"/>
  <c r="J120"/>
  <c r="BE136"/>
  <c r="BE133"/>
  <c r="F94"/>
  <c r="BE129"/>
  <c r="BE131"/>
  <c r="BE139"/>
  <c i="8" r="J116"/>
  <c r="BE128"/>
  <c r="BE133"/>
  <c r="E85"/>
  <c r="BE131"/>
  <c r="BE132"/>
  <c r="BE129"/>
  <c r="BE130"/>
  <c r="F94"/>
  <c r="BE125"/>
  <c r="BE126"/>
  <c r="BE127"/>
  <c i="7" r="F94"/>
  <c r="BE139"/>
  <c r="BE146"/>
  <c r="BE158"/>
  <c r="BE164"/>
  <c r="J91"/>
  <c r="BE134"/>
  <c r="BE150"/>
  <c r="E117"/>
  <c r="BE132"/>
  <c r="BE140"/>
  <c r="BE145"/>
  <c r="BE161"/>
  <c r="BE163"/>
  <c r="BE133"/>
  <c r="BE136"/>
  <c r="BE143"/>
  <c r="BE148"/>
  <c i="6" r="F96"/>
  <c r="E119"/>
  <c r="J127"/>
  <c r="BE141"/>
  <c r="BE147"/>
  <c r="BE153"/>
  <c r="BE154"/>
  <c r="BE155"/>
  <c r="BE156"/>
  <c r="BE157"/>
  <c r="BE160"/>
  <c r="BE162"/>
  <c r="BE135"/>
  <c r="BE136"/>
  <c r="BE137"/>
  <c r="BE139"/>
  <c r="BE142"/>
  <c r="BE145"/>
  <c r="BE149"/>
  <c r="BE151"/>
  <c r="BE152"/>
  <c r="BE158"/>
  <c r="BE163"/>
  <c r="BE167"/>
  <c r="BE169"/>
  <c r="BE172"/>
  <c r="BE138"/>
  <c r="BE143"/>
  <c r="BE144"/>
  <c r="BE148"/>
  <c r="BE159"/>
  <c r="BE164"/>
  <c r="BE171"/>
  <c r="BE173"/>
  <c i="5" r="BE137"/>
  <c r="BE154"/>
  <c r="BE155"/>
  <c r="BE156"/>
  <c r="BE158"/>
  <c r="BE159"/>
  <c r="BE162"/>
  <c r="BE168"/>
  <c r="BE170"/>
  <c r="BE174"/>
  <c r="E85"/>
  <c r="BE136"/>
  <c r="BE141"/>
  <c r="BE142"/>
  <c r="BE145"/>
  <c r="BE146"/>
  <c r="BE151"/>
  <c r="BE164"/>
  <c r="BE166"/>
  <c r="BE180"/>
  <c r="J93"/>
  <c r="F96"/>
  <c r="BE147"/>
  <c r="BE148"/>
  <c r="BE150"/>
  <c r="BE157"/>
  <c r="BE171"/>
  <c r="BE177"/>
  <c r="BE179"/>
  <c r="BE181"/>
  <c r="BE138"/>
  <c r="BE139"/>
  <c r="BE143"/>
  <c r="BE144"/>
  <c r="BE153"/>
  <c r="BE160"/>
  <c r="BE161"/>
  <c r="BE165"/>
  <c r="BE167"/>
  <c r="BE175"/>
  <c i="4" r="E114"/>
  <c r="BE147"/>
  <c r="BE167"/>
  <c r="J91"/>
  <c r="F123"/>
  <c r="BE133"/>
  <c r="BE138"/>
  <c r="BE140"/>
  <c r="BE142"/>
  <c i="3" r="J129"/>
  <c r="J100"/>
  <c i="4" r="BE131"/>
  <c r="BE154"/>
  <c r="BE156"/>
  <c r="BE157"/>
  <c r="BE158"/>
  <c r="BE159"/>
  <c r="BE161"/>
  <c r="BE162"/>
  <c r="BE129"/>
  <c r="BE135"/>
  <c r="BE144"/>
  <c r="BE150"/>
  <c r="BE152"/>
  <c r="BE155"/>
  <c r="BE164"/>
  <c r="BE166"/>
  <c i="3" r="E85"/>
  <c r="BE130"/>
  <c r="BE170"/>
  <c r="BE171"/>
  <c r="BE185"/>
  <c r="BE200"/>
  <c i="2" r="BK134"/>
  <c r="J134"/>
  <c r="J99"/>
  <c r="J608"/>
  <c r="J109"/>
  <c i="3" r="F94"/>
  <c r="J121"/>
  <c r="BE132"/>
  <c r="BE134"/>
  <c r="BE136"/>
  <c r="BE138"/>
  <c r="BE141"/>
  <c r="BE146"/>
  <c r="BE150"/>
  <c r="BE152"/>
  <c r="BE155"/>
  <c r="BE173"/>
  <c r="BE175"/>
  <c r="BE188"/>
  <c r="BE196"/>
  <c r="BE199"/>
  <c r="BE148"/>
  <c r="BE165"/>
  <c r="BE178"/>
  <c r="BE197"/>
  <c r="BE144"/>
  <c r="BE160"/>
  <c r="BE194"/>
  <c r="BE202"/>
  <c r="BE205"/>
  <c r="BE206"/>
  <c i="2" r="F94"/>
  <c r="J127"/>
  <c r="BE136"/>
  <c r="BE163"/>
  <c r="BE167"/>
  <c r="BE181"/>
  <c r="BE188"/>
  <c r="BE211"/>
  <c r="BE224"/>
  <c r="BE226"/>
  <c r="BE228"/>
  <c r="BE240"/>
  <c r="BE246"/>
  <c r="BE249"/>
  <c r="BE253"/>
  <c r="BE259"/>
  <c r="BE267"/>
  <c r="BE275"/>
  <c r="BE370"/>
  <c r="BE378"/>
  <c r="BE382"/>
  <c r="BE388"/>
  <c r="BE399"/>
  <c r="BE412"/>
  <c r="BE414"/>
  <c r="BE422"/>
  <c r="BE452"/>
  <c r="BE455"/>
  <c r="BE460"/>
  <c r="BE485"/>
  <c r="BE549"/>
  <c r="BE555"/>
  <c r="BE556"/>
  <c r="BE558"/>
  <c r="BE574"/>
  <c r="BE585"/>
  <c r="BE593"/>
  <c r="BE601"/>
  <c r="BE623"/>
  <c r="BE655"/>
  <c r="BE138"/>
  <c r="BE140"/>
  <c r="BE142"/>
  <c r="BE146"/>
  <c r="BE153"/>
  <c r="BE155"/>
  <c r="BE157"/>
  <c r="BE176"/>
  <c r="BE192"/>
  <c r="BE202"/>
  <c r="BE232"/>
  <c r="BE234"/>
  <c r="BE238"/>
  <c r="BE265"/>
  <c r="BE269"/>
  <c r="BE277"/>
  <c r="BE281"/>
  <c r="BE306"/>
  <c r="BE345"/>
  <c r="BE353"/>
  <c r="BE355"/>
  <c r="BE357"/>
  <c r="BE375"/>
  <c r="BE381"/>
  <c r="BE384"/>
  <c r="BE394"/>
  <c r="BE410"/>
  <c r="BE420"/>
  <c r="BE473"/>
  <c r="BE497"/>
  <c r="BE500"/>
  <c r="BE568"/>
  <c r="BE576"/>
  <c r="BE583"/>
  <c r="BE597"/>
  <c r="BE627"/>
  <c r="E85"/>
  <c r="BE144"/>
  <c r="BE172"/>
  <c r="BE190"/>
  <c r="BE194"/>
  <c r="BE196"/>
  <c r="BE198"/>
  <c r="BE204"/>
  <c r="BE213"/>
  <c r="BE215"/>
  <c r="BE230"/>
  <c r="BE242"/>
  <c r="BE251"/>
  <c r="BE258"/>
  <c r="BE273"/>
  <c r="BE279"/>
  <c r="BE289"/>
  <c r="BE291"/>
  <c r="BE301"/>
  <c r="BE318"/>
  <c r="BE320"/>
  <c r="BE322"/>
  <c r="BE324"/>
  <c r="BE333"/>
  <c r="BE339"/>
  <c r="BE347"/>
  <c r="BE349"/>
  <c r="BE351"/>
  <c r="BE373"/>
  <c r="BE402"/>
  <c r="BE404"/>
  <c r="BE406"/>
  <c r="BE408"/>
  <c r="BE426"/>
  <c r="BE428"/>
  <c r="BE429"/>
  <c r="BE463"/>
  <c r="BE466"/>
  <c r="BE486"/>
  <c r="BE487"/>
  <c r="BE489"/>
  <c r="BE533"/>
  <c r="BE544"/>
  <c r="BE553"/>
  <c r="BE579"/>
  <c r="BE606"/>
  <c r="BE609"/>
  <c r="BE619"/>
  <c r="BE631"/>
  <c r="BE635"/>
  <c r="BE643"/>
  <c r="BE647"/>
  <c r="BE161"/>
  <c r="BE200"/>
  <c r="BE209"/>
  <c r="BE236"/>
  <c r="BE244"/>
  <c r="BE254"/>
  <c r="BE287"/>
  <c r="BE311"/>
  <c r="BE377"/>
  <c r="BE379"/>
  <c r="BE396"/>
  <c r="BE398"/>
  <c r="BE416"/>
  <c r="BE418"/>
  <c r="BE424"/>
  <c r="BE442"/>
  <c r="BE479"/>
  <c r="BE505"/>
  <c r="BE510"/>
  <c r="BE518"/>
  <c r="BE527"/>
  <c r="BE531"/>
  <c r="BE537"/>
  <c r="BE562"/>
  <c r="BE564"/>
  <c r="BE591"/>
  <c r="BE613"/>
  <c r="BE641"/>
  <c r="BE645"/>
  <c r="BE649"/>
  <c r="BE651"/>
  <c r="F38"/>
  <c i="1" r="BC96"/>
  <c r="AS95"/>
  <c r="AS94"/>
  <c i="3" r="J36"/>
  <c i="1" r="AW97"/>
  <c i="4" r="F39"/>
  <c i="1" r="BD98"/>
  <c i="4" r="F38"/>
  <c i="1" r="BC98"/>
  <c i="5" r="F40"/>
  <c i="1" r="BC100"/>
  <c i="5" r="F39"/>
  <c i="1" r="BB100"/>
  <c i="6" r="F41"/>
  <c i="1" r="BD101"/>
  <c i="7" r="F36"/>
  <c i="1" r="BA102"/>
  <c i="8" r="J36"/>
  <c i="1" r="AW104"/>
  <c i="8" r="F39"/>
  <c i="1" r="BD104"/>
  <c i="9" r="F37"/>
  <c i="1" r="BB105"/>
  <c i="9" r="J36"/>
  <c i="1" r="AW105"/>
  <c r="AU103"/>
  <c i="2" r="J36"/>
  <c i="1" r="AW96"/>
  <c i="3" r="F37"/>
  <c i="1" r="BB97"/>
  <c i="3" r="F39"/>
  <c i="1" r="BD97"/>
  <c i="4" r="F37"/>
  <c i="1" r="BB98"/>
  <c i="5" r="J38"/>
  <c i="1" r="AW100"/>
  <c i="6" r="F38"/>
  <c i="1" r="BA101"/>
  <c i="6" r="F39"/>
  <c i="1" r="BB101"/>
  <c i="7" r="F39"/>
  <c i="1" r="BD102"/>
  <c i="8" r="F37"/>
  <c i="1" r="BB104"/>
  <c i="9" r="F38"/>
  <c i="1" r="BC105"/>
  <c i="2" r="F37"/>
  <c i="1" r="BB96"/>
  <c i="3" r="F38"/>
  <c i="1" r="BC97"/>
  <c i="3" r="F36"/>
  <c i="1" r="BA97"/>
  <c i="4" r="F36"/>
  <c i="1" r="BA98"/>
  <c i="4" r="J36"/>
  <c i="1" r="AW98"/>
  <c i="5" r="F38"/>
  <c i="1" r="BA100"/>
  <c i="5" r="F41"/>
  <c i="1" r="BD100"/>
  <c i="6" r="F40"/>
  <c i="1" r="BC101"/>
  <c i="7" r="F37"/>
  <c i="1" r="BB102"/>
  <c i="8" r="F36"/>
  <c i="1" r="BA104"/>
  <c i="9" r="F36"/>
  <c i="1" r="BA105"/>
  <c i="2" r="F36"/>
  <c i="1" r="BA96"/>
  <c i="2" r="F39"/>
  <c i="1" r="BD96"/>
  <c i="6" r="J38"/>
  <c i="1" r="AW101"/>
  <c i="7" r="J36"/>
  <c i="1" r="AW102"/>
  <c i="7" r="F38"/>
  <c i="1" r="BC102"/>
  <c i="8" r="F38"/>
  <c i="1" r="BC104"/>
  <c i="9" r="F39"/>
  <c i="1" r="BD105"/>
  <c i="3" l="1" r="BK128"/>
  <c r="J128"/>
  <c r="J99"/>
  <c i="5" r="P134"/>
  <c i="1" r="AU100"/>
  <c i="3" r="T128"/>
  <c r="T127"/>
  <c i="4" r="R127"/>
  <c r="R126"/>
  <c i="2" r="T134"/>
  <c r="T133"/>
  <c i="7" r="T130"/>
  <c r="T129"/>
  <c r="R130"/>
  <c r="R129"/>
  <c r="P130"/>
  <c r="P129"/>
  <c i="1" r="AU102"/>
  <c i="6" r="R133"/>
  <c r="P133"/>
  <c i="1" r="AU101"/>
  <c i="5" r="T134"/>
  <c i="4" r="T127"/>
  <c r="T126"/>
  <c i="2" r="R134"/>
  <c r="R133"/>
  <c i="6" r="T133"/>
  <c i="3" r="P128"/>
  <c r="P127"/>
  <c i="1" r="AU97"/>
  <c i="5" r="R172"/>
  <c r="R134"/>
  <c i="2" r="P134"/>
  <c r="P133"/>
  <c i="1" r="AU96"/>
  <c i="6" r="BK165"/>
  <c r="J165"/>
  <c r="J106"/>
  <c i="9" r="BK127"/>
  <c r="J127"/>
  <c r="J99"/>
  <c i="5" r="BK172"/>
  <c r="J172"/>
  <c r="J107"/>
  <c i="4" r="BK127"/>
  <c r="J127"/>
  <c r="J99"/>
  <c i="6" r="BK133"/>
  <c r="J133"/>
  <c r="J100"/>
  <c i="7" r="BK130"/>
  <c r="J130"/>
  <c r="J99"/>
  <c i="8" r="BK123"/>
  <c r="J123"/>
  <c r="J99"/>
  <c i="2" r="BK617"/>
  <c r="J617"/>
  <c r="J110"/>
  <c r="BK133"/>
  <c r="J133"/>
  <c r="J32"/>
  <c i="1" r="AG96"/>
  <c i="3" r="F35"/>
  <c i="1" r="AZ97"/>
  <c i="4" r="J35"/>
  <c i="1" r="AV98"/>
  <c r="AT98"/>
  <c i="5" r="J37"/>
  <c i="1" r="AV100"/>
  <c r="AT100"/>
  <c r="BD99"/>
  <c i="6" r="J37"/>
  <c i="1" r="AV101"/>
  <c r="AT101"/>
  <c i="7" r="J35"/>
  <c i="1" r="AV102"/>
  <c r="AT102"/>
  <c r="BA103"/>
  <c r="AW103"/>
  <c i="9" r="F35"/>
  <c i="1" r="AZ105"/>
  <c i="2" r="J35"/>
  <c i="1" r="AV96"/>
  <c r="AT96"/>
  <c i="8" r="F35"/>
  <c i="1" r="AZ104"/>
  <c r="BD103"/>
  <c i="3" r="J35"/>
  <c i="1" r="AV97"/>
  <c r="AT97"/>
  <c i="4" r="F35"/>
  <c i="1" r="AZ98"/>
  <c i="5" r="F37"/>
  <c i="1" r="AZ100"/>
  <c r="BB99"/>
  <c r="AX99"/>
  <c r="BA99"/>
  <c r="AW99"/>
  <c r="BC99"/>
  <c r="AY99"/>
  <c i="6" r="F37"/>
  <c i="1" r="AZ101"/>
  <c i="7" r="F35"/>
  <c i="1" r="AZ102"/>
  <c r="BB103"/>
  <c r="AX103"/>
  <c r="BC103"/>
  <c r="AY103"/>
  <c i="9" r="J35"/>
  <c i="1" r="AV105"/>
  <c r="AT105"/>
  <c i="2" r="F35"/>
  <c i="1" r="AZ96"/>
  <c i="8" r="J35"/>
  <c i="1" r="AV104"/>
  <c r="AT104"/>
  <c i="5" l="1" r="BK134"/>
  <c r="J134"/>
  <c i="9" r="BK126"/>
  <c r="J126"/>
  <c i="8" r="BK122"/>
  <c r="J122"/>
  <c r="J98"/>
  <c i="4" r="BK126"/>
  <c r="J126"/>
  <c r="J98"/>
  <c i="3" r="BK127"/>
  <c r="J127"/>
  <c r="J98"/>
  <c i="7" r="BK129"/>
  <c r="J129"/>
  <c r="J98"/>
  <c i="1" r="AN96"/>
  <c i="2" r="J98"/>
  <c r="J41"/>
  <c i="1" r="AU99"/>
  <c i="5" r="J34"/>
  <c i="1" r="AG100"/>
  <c i="6" r="J34"/>
  <c i="1" r="AG101"/>
  <c r="BD95"/>
  <c r="AZ103"/>
  <c r="AV103"/>
  <c r="AT103"/>
  <c i="9" r="J32"/>
  <c i="1" r="AG105"/>
  <c r="AZ99"/>
  <c r="AV99"/>
  <c r="AT99"/>
  <c r="BA95"/>
  <c r="AW95"/>
  <c r="BC95"/>
  <c r="AY95"/>
  <c r="BB95"/>
  <c r="AX95"/>
  <c i="5" l="1" r="J43"/>
  <c i="9" r="J41"/>
  <c i="6" r="J43"/>
  <c i="5" r="J100"/>
  <c i="9" r="J98"/>
  <c i="1" r="AN100"/>
  <c r="AN101"/>
  <c r="AN105"/>
  <c r="BD94"/>
  <c r="W33"/>
  <c r="AU95"/>
  <c r="AU94"/>
  <c i="8" r="J32"/>
  <c i="1" r="AG104"/>
  <c r="AG103"/>
  <c i="7" r="J32"/>
  <c i="1" r="AG102"/>
  <c r="AN102"/>
  <c r="AZ95"/>
  <c r="AV95"/>
  <c r="AT95"/>
  <c i="3" r="J32"/>
  <c i="1" r="AG97"/>
  <c r="AN97"/>
  <c i="4" r="J32"/>
  <c i="1" r="AG98"/>
  <c r="BC94"/>
  <c r="AY94"/>
  <c r="BB94"/>
  <c r="AX94"/>
  <c r="AG99"/>
  <c r="BA94"/>
  <c r="W30"/>
  <c i="4" l="1" r="J41"/>
  <c i="3" r="J41"/>
  <c i="7" r="J41"/>
  <c i="8" r="J41"/>
  <c i="1" r="AN98"/>
  <c r="AN104"/>
  <c r="AN103"/>
  <c r="AN99"/>
  <c r="AZ94"/>
  <c r="AV94"/>
  <c r="AK29"/>
  <c r="AG95"/>
  <c r="AG94"/>
  <c r="AK26"/>
  <c r="AW94"/>
  <c r="AK30"/>
  <c r="W32"/>
  <c r="W31"/>
  <c l="1" r="AK35"/>
  <c r="AN9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<sst xmlns="http://schemas.openxmlformats.org/spreadsheetml/2006/main">
  <si>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</si>
  <si>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</si>
  <si>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</si>
  <si>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</si>
  <si>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</si>
  <si>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{cb3afb4f-9cad-4843-9e2c-094a4a319944}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</si>
  <si>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</si>
  <si>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</si>
  <si>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</si>
  <si>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</si>
  <si>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</si>
  <si>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</si>
  <si>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</si>
  <si>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</si>
  <si>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22-88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</si>
  <si>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</si>
  <si>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</si>
  <si>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Propojení Labské a Ploučnické cyklostezky, Děčín</t>
  </si>
  <si>
    <t>KSO:</t>
  </si>
  <si>
    <t>CC-CZ:</t>
  </si>
  <si>
    <t>Místo:</t>
  </si>
  <si>
    <t xml:space="preserve"> </t>
  </si>
  <si>
    <t>Datum:</t>
  </si>
  <si>
    <t>15. 11. 2022</t>
  </si>
  <si>
    <t>Zadavatel:</t>
  </si>
  <si>
    <t>IČ:</t>
  </si>
  <si>
    <t>Statutární město Děčín</t>
  </si>
  <si>
    <t>DIČ:</t>
  </si>
  <si>
    <t>Uchazeč:</t>
  </si>
  <si>
    <t>Vyplň údaj</t>
  </si>
  <si>
    <t>Projektant:</t>
  </si>
  <si>
    <t>Ing. Vladimír Polda</t>
  </si>
  <si>
    <t>True</t>
  </si>
  <si>
    <t>Zpracovatel:</t>
  </si>
  <si>
    <t>Ing. Jan Duben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</si>
  <si>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</si>
  <si>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</si>
  <si>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</si>
  <si>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</si>
  <si>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</si>
  <si>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</si>
  <si>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</si>
  <si>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</si>
  <si>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</si>
  <si>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</si>
  <si>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</si>
  <si>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</si>
  <si>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</si>
  <si>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</si>
  <si>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</si>
  <si>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</si>
  <si>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</si>
  <si>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</si>
  <si>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</si>
  <si>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</si>
  <si>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</si>
  <si>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</si>
  <si>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</si>
  <si>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</si>
  <si>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</si>
  <si>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</si>
  <si>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</si>
  <si>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</si>
  <si>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</si>
  <si>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</si>
  <si>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</si>
  <si>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</si>
  <si>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</si>
  <si>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</si>
  <si>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</si>
  <si>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</si>
  <si>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</si>
  <si>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</si>
  <si>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</si>
  <si>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</si>
  <si>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</si>
  <si>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</si>
  <si>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</si>
  <si>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</si>
  <si>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</si>
  <si>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Dotovaná část</t>
  </si>
  <si>
    <t>STA</t>
  </si>
  <si>
    <t>1</t>
  </si>
  <si>
    <t>{3e5affba-b993-4163-8d98-1d71d367cf15}</t>
  </si>
  <si>
    <t>2</t>
  </si>
  <si>
    <t>/</t>
  </si>
  <si>
    <t>D.1.1</t>
  </si>
  <si>
    <t>Objekty pozemních komunikací</t>
  </si>
  <si>
    <t>Soupis</t>
  </si>
  <si>
    <t>{d59a08e7-cf3e-4559-a7eb-5801275130c7}</t>
  </si>
  <si>
    <t>D.1.2</t>
  </si>
  <si>
    <t>Mostní objekty a zdi</t>
  </si>
  <si>
    <t>{c274999b-b65a-4c18-8337-7e3e2523b3e2}</t>
  </si>
  <si>
    <t>D.1.3</t>
  </si>
  <si>
    <t>Odvodnění pozemní komunikace</t>
  </si>
  <si>
    <t>{b4a40ff8-03e3-4e16-93c5-9ce58a302481}</t>
  </si>
  <si>
    <t>D.1.4</t>
  </si>
  <si>
    <t>Objekty osvětlení pozemní komunikace</t>
  </si>
  <si>
    <t>{a3d9a6d7-fa8d-43ce-850e-c54a7194df87}</t>
  </si>
  <si>
    <t>D.1.4.1</t>
  </si>
  <si>
    <t>VO cyklostezka Kaufland</t>
  </si>
  <si>
    <t>3</t>
  </si>
  <si>
    <t>{63ed9dd6-a2e7-4a4f-850b-16042939b02e}</t>
  </si>
  <si>
    <t>D.1.4.2</t>
  </si>
  <si>
    <t>Přeložka VO Kaufland</t>
  </si>
  <si>
    <t>{43aa28c5-216b-4e82-a10f-34e0fdca2a30}</t>
  </si>
  <si>
    <t>VRN-D</t>
  </si>
  <si>
    <t>Vedlejší rozpočtové náklady - dotovaná část</t>
  </si>
  <si>
    <t>{ae43d31e-4064-45a8-9332-3babfe3e4802}</t>
  </si>
  <si>
    <t>N</t>
  </si>
  <si>
    <t>Nedotovaná část</t>
  </si>
  <si>
    <t>{d0c9b1e4-7cf6-4fc6-9a86-5827373edde1}</t>
  </si>
  <si>
    <t>D.1.9</t>
  </si>
  <si>
    <t>Ostatní stavební objekty</t>
  </si>
  <si>
    <t>{fb0ffabc-9ce0-4ea1-8236-f2a2655719db}</t>
  </si>
  <si>
    <t>VRN-N</t>
  </si>
  <si>
    <t>Vedlejší rozpočtové náklady - nedotovaná část</t>
  </si>
  <si>
    <t>{5126cd42-1c15-48e2-bf65-760f3d1ec819}</t>
  </si>
  <si>
    <t>násyp</t>
  </si>
  <si>
    <t>6,5</t>
  </si>
  <si>
    <t>odkop</t>
  </si>
  <si>
    <t>1555,61</t>
  </si>
  <si>
    <t>KRYCÍ LIST SOUPISU PRACÍ</t>
  </si>
  <si>
    <t>odvoz</t>
  </si>
  <si>
    <t>1549,19</t>
  </si>
  <si>
    <t>ohumus</t>
  </si>
  <si>
    <t>1076,8</t>
  </si>
  <si>
    <t>S1</t>
  </si>
  <si>
    <t>49,5</t>
  </si>
  <si>
    <t>S10</t>
  </si>
  <si>
    <t>15,8</t>
  </si>
  <si>
    <t>Objekt:</t>
  </si>
  <si>
    <t>S11</t>
  </si>
  <si>
    <t>10,5</t>
  </si>
  <si>
    <t>D - Dotovaná část</t>
  </si>
  <si>
    <t>S12</t>
  </si>
  <si>
    <t>10,8</t>
  </si>
  <si>
    <t>Soupis:</t>
  </si>
  <si>
    <t>S13</t>
  </si>
  <si>
    <t>4,9</t>
  </si>
  <si>
    <t>D.1.1 - Objekty pozemních komunikací</t>
  </si>
  <si>
    <t>S14</t>
  </si>
  <si>
    <t>33,9</t>
  </si>
  <si>
    <t>S15</t>
  </si>
  <si>
    <t>3,8</t>
  </si>
  <si>
    <t>S3</t>
  </si>
  <si>
    <t>66,3</t>
  </si>
  <si>
    <t>S4</t>
  </si>
  <si>
    <t>59,3</t>
  </si>
  <si>
    <t>S5</t>
  </si>
  <si>
    <t>212,9</t>
  </si>
  <si>
    <t>S6</t>
  </si>
  <si>
    <t>830</t>
  </si>
  <si>
    <t>S7</t>
  </si>
  <si>
    <t>12</t>
  </si>
  <si>
    <t>S8</t>
  </si>
  <si>
    <t>16</t>
  </si>
  <si>
    <t>S9</t>
  </si>
  <si>
    <t>5,5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</si>
  <si>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</si>
  <si>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</si>
  <si>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</si>
  <si>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</si>
  <si>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</si>
  <si>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</si>
  <si>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</si>
  <si>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</si>
  <si>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</si>
  <si>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</si>
  <si>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</si>
  <si>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</si>
  <si>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</si>
  <si>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</si>
  <si>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</si>
  <si>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</si>
  <si>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</si>
  <si>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</si>
  <si>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</si>
  <si>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</si>
  <si>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</si>
  <si>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</si>
  <si>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</si>
  <si>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</si>
  <si>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</si>
  <si>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</si>
  <si>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</si>
  <si>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</si>
  <si>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</si>
  <si>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</si>
  <si>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</si>
  <si>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</si>
  <si>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</si>
  <si>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</si>
  <si>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</si>
  <si>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</si>
  <si>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112201111</t>
  </si>
  <si>
    <t>Odstranění pařezů D do 0,2 m v rovině a svahu do 1:5 s odklizením do 20 m a zasypáním jámy</t>
  </si>
  <si>
    <t>kus</t>
  </si>
  <si>
    <t>4</t>
  </si>
  <si>
    <t>-248802281</t>
  </si>
  <si>
    <t>VV</t>
  </si>
  <si>
    <t>"dle projektu sadových úprav" 29</t>
  </si>
  <si>
    <t>112201112</t>
  </si>
  <si>
    <t>Odstranění pařezů D přes 0,2 do 0,3 m v rovině a svahu do 1:5 s odklizením do 20 m a zasypáním jámy</t>
  </si>
  <si>
    <t>1065693686</t>
  </si>
  <si>
    <t>"dle projektu sadových úprav" 6</t>
  </si>
  <si>
    <t>112201113</t>
  </si>
  <si>
    <t>Odstranění pařezů D přes 0,3 do 0,4 m v rovině a svahu do 1:5 s odklizením do 20 m a zasypáním jámy</t>
  </si>
  <si>
    <t>-1881507986</t>
  </si>
  <si>
    <t>"dle projektu sadových úprav" 4</t>
  </si>
  <si>
    <t>112201114</t>
  </si>
  <si>
    <t>Odstranění pařezů D přes 0,4 do 0,5 m v rovině a svahu do 1:5 s odklizením do 20 m a zasypáním jámy</t>
  </si>
  <si>
    <t>-575331482</t>
  </si>
  <si>
    <t>5</t>
  </si>
  <si>
    <t>112201120</t>
  </si>
  <si>
    <t>Odstranění pařezů D přes 1,0 do 1,1 m v rovině a svahu do 1:5 s odklizením do 20 m a zasypáním jámy</t>
  </si>
  <si>
    <t>-1559472835</t>
  </si>
  <si>
    <t>"dle projektu sadových úprav" 2</t>
  </si>
  <si>
    <t>6</t>
  </si>
  <si>
    <t>113106187</t>
  </si>
  <si>
    <t>Rozebrání dlažeb vozovek ze zámkové dlažby s ložem z kameniva strojně pl do 50 m2</t>
  </si>
  <si>
    <t>m2</t>
  </si>
  <si>
    <t>-1405156486</t>
  </si>
  <si>
    <t>S2</t>
  </si>
  <si>
    <t>"přípravné bourací práce pro skladbu S2" 20,2+15,8+2,2</t>
  </si>
  <si>
    <t>"přípravné bourací práce pro skladbu S9" 5,5</t>
  </si>
  <si>
    <t>"přípravné bourací práce pro skladbu S10" 15,8</t>
  </si>
  <si>
    <t>"přípravné bourací práce pro skladbu S12" 10,8</t>
  </si>
  <si>
    <t>"přípravné bourací práce pro skladbu S13" 4,9</t>
  </si>
  <si>
    <t>Součet</t>
  </si>
  <si>
    <t>7</t>
  </si>
  <si>
    <t>113106187.</t>
  </si>
  <si>
    <t>Rozebrání dlažeb vozovek ze zámkové dlažby s ložem z kameniva strojně pl do 50 m2 - pro další použití</t>
  </si>
  <si>
    <t>-1051916731</t>
  </si>
  <si>
    <t>"přípravné bourací práce pro skladbu S15" 3,8</t>
  </si>
  <si>
    <t>8</t>
  </si>
  <si>
    <t>113107324</t>
  </si>
  <si>
    <t>Odstranění podkladu z kameniva drceného tl přes 300 do 400 mm strojně pl do 50 m2</t>
  </si>
  <si>
    <t>-331256047</t>
  </si>
  <si>
    <t>"přípravné bourací práce pro skladbu S9" S9</t>
  </si>
  <si>
    <t>9</t>
  </si>
  <si>
    <t>113107341</t>
  </si>
  <si>
    <t>Odstranění podkladu živičného tl 50 mm strojně pl do 50 m2</t>
  </si>
  <si>
    <t>-1354132852</t>
  </si>
  <si>
    <t>"přípravné bourací práce pro skladbu S11" 10,5</t>
  </si>
  <si>
    <t>"přípravné bourací práce pro skladbu S16" (4*2+1,5+3+3,5+3+5,8)*0,4</t>
  </si>
  <si>
    <t>10</t>
  </si>
  <si>
    <t>113107342</t>
  </si>
  <si>
    <t>Odstranění podkladu živičného tl přes 50 do 100 mm strojně pl do 50 m2</t>
  </si>
  <si>
    <t>-1953602702</t>
  </si>
  <si>
    <t>"přípravné bourací práce pro skladbu S16" (4*2+1,5+3+3,5+3+5,8)*0,15</t>
  </si>
  <si>
    <t>11</t>
  </si>
  <si>
    <t>113154124</t>
  </si>
  <si>
    <t>Frézování živičného krytu tl 100 mm pruh š přes 0,5 do 1 m pl do 500 m2 bez překážek v trase</t>
  </si>
  <si>
    <t>-1889695206</t>
  </si>
  <si>
    <t>"přípravné bourací práce pro skladbu S1" 49,5</t>
  </si>
  <si>
    <t>"přípravné bourací práce pro skladbu S14" 33,9</t>
  </si>
  <si>
    <t>113202111</t>
  </si>
  <si>
    <t>Vytrhání obrub krajníků obrubníků stojatých</t>
  </si>
  <si>
    <t>m</t>
  </si>
  <si>
    <t>-131770746</t>
  </si>
  <si>
    <t>"přípravné bourací práce pro skladbu S10" 5,25*2+2,9</t>
  </si>
  <si>
    <t>"dle koordinační situace - pozn. 4" 9</t>
  </si>
  <si>
    <t>"dle koordinační situace - pozn. 5" 5,8</t>
  </si>
  <si>
    <t>13</t>
  </si>
  <si>
    <t>113202111.</t>
  </si>
  <si>
    <t>Vytrhání obrub krajníků obrubníků stojatých - pro další použití</t>
  </si>
  <si>
    <t>986115354</t>
  </si>
  <si>
    <t>"přeložka stávajících obrubníků - dle koordinační situace pozn.1" 9,5</t>
  </si>
  <si>
    <t>"přeložka stávajících obrubníků - dle koordinační situace pozn.2" 5</t>
  </si>
  <si>
    <t>14</t>
  </si>
  <si>
    <t>113204111</t>
  </si>
  <si>
    <t>Vytrhání obrub záhonových</t>
  </si>
  <si>
    <t>-1958905994</t>
  </si>
  <si>
    <t>"dle koordinační situace - pozn. 1" 4,8</t>
  </si>
  <si>
    <t>"dle koordinační situace - pozn. 2" 3,2</t>
  </si>
  <si>
    <t>"dle koordinační situace - pozn. 3" 4,2</t>
  </si>
  <si>
    <t>122251106</t>
  </si>
  <si>
    <t>Odkopávky a prokopávky nezapažené v hornině třídy těžitelnosti I skupiny 3 objem do 5000 m3 strojně</t>
  </si>
  <si>
    <t>m3</t>
  </si>
  <si>
    <t>-964049276</t>
  </si>
  <si>
    <t>"odkopávka pro cyklostezku ve staničení 0,00 - 20,00" 20*1,2</t>
  </si>
  <si>
    <t>"odkopávka pro cyklostezku ve staničení 20,00 - 373,03 dle tabulky kubatur - včetně výkopu pro nové inženýrské sítě" 1502</t>
  </si>
  <si>
    <t>"odkopávka pro skladbu S7" S7*(0,15+0,2+0,25)</t>
  </si>
  <si>
    <t>"odkopávka pro skladbu S8" S8*(0,11+0,2+0,2)</t>
  </si>
  <si>
    <t>"úprava sklonu stávajícího svahu s napojením na povrch nového sjezdu - detail staničení 0,00" (15,5+13)*0,5</t>
  </si>
  <si>
    <t>129001101.</t>
  </si>
  <si>
    <t>Příplatek za ztížení odkopávky nebo prokopávky</t>
  </si>
  <si>
    <t>-166134629</t>
  </si>
  <si>
    <t>"výkop ve špatně přístupném terénu" odkop</t>
  </si>
  <si>
    <t>17</t>
  </si>
  <si>
    <t>16220140R</t>
  </si>
  <si>
    <t>Odvoz a likvidace pařezů, vč. poplatku za skládku</t>
  </si>
  <si>
    <t>t</t>
  </si>
  <si>
    <t>160064629</t>
  </si>
  <si>
    <t>"dle projektu sadových úprav" 20</t>
  </si>
  <si>
    <t>18</t>
  </si>
  <si>
    <t>162751117</t>
  </si>
  <si>
    <t>Vodorovné přemístění přes 9 000 do 10000 m výkopku/sypaniny z horniny třídy těžitelnosti I skupiny 1 až 3</t>
  </si>
  <si>
    <t>-1835233392</t>
  </si>
  <si>
    <t>odkop-násyp + "odvoz přebytečného výkopku z rýh pro kabely VO v samostatném výkopu mimo trasu cyklostezky" 0,08</t>
  </si>
  <si>
    <t>19</t>
  </si>
  <si>
    <t>171151103</t>
  </si>
  <si>
    <t>Uložení sypaniny z hornin soudržných do násypů zhutněných strojně</t>
  </si>
  <si>
    <t>1518874377</t>
  </si>
  <si>
    <t>"násypy podíl cyklostezky dle tabulky kubatur" 6,5</t>
  </si>
  <si>
    <t>20</t>
  </si>
  <si>
    <t>171201221</t>
  </si>
  <si>
    <t>Poplatek za uložení na skládce (skládkovné) zeminy a kamení kód odpadu 17 05 04</t>
  </si>
  <si>
    <t>1866428249</t>
  </si>
  <si>
    <t>odvoz*1,85</t>
  </si>
  <si>
    <t>171251201</t>
  </si>
  <si>
    <t>Uložení sypaniny na skládky nebo meziskládky</t>
  </si>
  <si>
    <t>-1999546681</t>
  </si>
  <si>
    <t>22</t>
  </si>
  <si>
    <t>174151101</t>
  </si>
  <si>
    <t>Zásyp jam, šachet rýh nebo kolem objektů sypaninou se zhutněním</t>
  </si>
  <si>
    <t>1426539416</t>
  </si>
  <si>
    <t>"obsyp a zásyp realizovaných inženýrských sítí - dle tabulky kubatur" 497</t>
  </si>
  <si>
    <t>23</t>
  </si>
  <si>
    <t>M</t>
  </si>
  <si>
    <t>58337302</t>
  </si>
  <si>
    <t>štěrkopísek frakce 0/16</t>
  </si>
  <si>
    <t>627421792</t>
  </si>
  <si>
    <t>497*2 'Přepočtené koeficientem množství</t>
  </si>
  <si>
    <t>24</t>
  </si>
  <si>
    <t>181351113</t>
  </si>
  <si>
    <t>Rozprostření ornice tl vrstvy do 200 mm pl přes 500 m2 v rovině nebo ve svahu do 1:5 strojně</t>
  </si>
  <si>
    <t>-1971516541</t>
  </si>
  <si>
    <t>"skladba S13" S13</t>
  </si>
  <si>
    <t>"skladba S14" S14</t>
  </si>
  <si>
    <t>"ohumusování - dle koordinační situace" 199+3+16+594+190+30+6</t>
  </si>
  <si>
    <t>25</t>
  </si>
  <si>
    <t>10364101</t>
  </si>
  <si>
    <t xml:space="preserve">zemina pro terénní úpravy -  ornice</t>
  </si>
  <si>
    <t>-751640137</t>
  </si>
  <si>
    <t>"ohumusování - dle koordinační situace" ohumus*0,15*1,85</t>
  </si>
  <si>
    <t>26</t>
  </si>
  <si>
    <t>181451131</t>
  </si>
  <si>
    <t>Založení parkového trávníku výsevem plochy přes 1000 m2 v rovině a ve svahu do 1:5</t>
  </si>
  <si>
    <t>1112108210</t>
  </si>
  <si>
    <t>"ohumusování - dle koordinační situace" ohumus</t>
  </si>
  <si>
    <t>27</t>
  </si>
  <si>
    <t>00572410</t>
  </si>
  <si>
    <t>osivo směs travní parková</t>
  </si>
  <si>
    <t>kg</t>
  </si>
  <si>
    <t>894836261</t>
  </si>
  <si>
    <t>"ohumusování - dle koordinační situace" ohumus*30*0,001</t>
  </si>
  <si>
    <t>28</t>
  </si>
  <si>
    <t>181951111</t>
  </si>
  <si>
    <t>Úprava pláně v hornině třídy těžitelnosti I skupiny 1 až 3 bez zhutnění strojně</t>
  </si>
  <si>
    <t>-789977935</t>
  </si>
  <si>
    <t>"skladba S1" S1</t>
  </si>
  <si>
    <t>"skladba S3" S3</t>
  </si>
  <si>
    <t>"skladba S4" S4</t>
  </si>
  <si>
    <t>"skladba S6" S6</t>
  </si>
  <si>
    <t>"skladba S7" S7</t>
  </si>
  <si>
    <t>"skladba S8" S8</t>
  </si>
  <si>
    <t>"skladba S9" S9</t>
  </si>
  <si>
    <t>29</t>
  </si>
  <si>
    <t>182303111</t>
  </si>
  <si>
    <t>Doplnění zeminy nebo substrátu na travnatých plochách tl do 50 mm rovina v rovinně a svahu do 1:5</t>
  </si>
  <si>
    <t>-1482005938</t>
  </si>
  <si>
    <t>"dle projektu sadových úprav" 413</t>
  </si>
  <si>
    <t>30</t>
  </si>
  <si>
    <t>1032110R</t>
  </si>
  <si>
    <t>Zahradnický kompost - volně ložený</t>
  </si>
  <si>
    <t>1140650597</t>
  </si>
  <si>
    <t>"dle projektu sadových úprav" 40</t>
  </si>
  <si>
    <t>31</t>
  </si>
  <si>
    <t>2519115R</t>
  </si>
  <si>
    <t>hnojivo TERRACOTTEM</t>
  </si>
  <si>
    <t>-184293740</t>
  </si>
  <si>
    <t>32</t>
  </si>
  <si>
    <t>183111114</t>
  </si>
  <si>
    <t>Hloubení jamek bez výměny půdy zeminy tř 1 až 4 obj přes 0,01 do 0,02 m3 v rovině a svahu do 1:5</t>
  </si>
  <si>
    <t>943393409</t>
  </si>
  <si>
    <t>"dle projektu sadových úprav" 910</t>
  </si>
  <si>
    <t>33</t>
  </si>
  <si>
    <t>183205113</t>
  </si>
  <si>
    <t>Založení záhonu v rovině a svahu do 1:5 zemina tř 4</t>
  </si>
  <si>
    <t>-215734133</t>
  </si>
  <si>
    <t>"pro výsadbu keřů - dle projektu sadových úprav" 413</t>
  </si>
  <si>
    <t>34</t>
  </si>
  <si>
    <t>184102112</t>
  </si>
  <si>
    <t>Výsadba dřeviny s balem D přes 0,2 do 0,3 m do jamky se zalitím v rovině a svahu do 1:5</t>
  </si>
  <si>
    <t>1070580301</t>
  </si>
  <si>
    <t>35</t>
  </si>
  <si>
    <t>0265030R</t>
  </si>
  <si>
    <t>Euonymus europaeusm vel. 60/80 cm</t>
  </si>
  <si>
    <t>-1541713916</t>
  </si>
  <si>
    <t>"dle projektu sadových úprav" 290</t>
  </si>
  <si>
    <t>36</t>
  </si>
  <si>
    <t>0265031R</t>
  </si>
  <si>
    <t>Ligustrum vulgare, vel. 60/80 cm</t>
  </si>
  <si>
    <t>190833193</t>
  </si>
  <si>
    <t>"dle projektu sadových úprav" 310</t>
  </si>
  <si>
    <t>37</t>
  </si>
  <si>
    <t>0265032R</t>
  </si>
  <si>
    <t>Viburnum opulus, vel. 60/80 cm</t>
  </si>
  <si>
    <t>647047044</t>
  </si>
  <si>
    <t>38</t>
  </si>
  <si>
    <t>184911421</t>
  </si>
  <si>
    <t>Mulčování rostlin kůrou tl do 0,1 m v rovině a svahu do 1:5</t>
  </si>
  <si>
    <t>-268656193</t>
  </si>
  <si>
    <t>39</t>
  </si>
  <si>
    <t>10391100</t>
  </si>
  <si>
    <t>kůra mulčovací VL</t>
  </si>
  <si>
    <t>-2085814957</t>
  </si>
  <si>
    <t>413*0,103 'Přepočtené koeficientem množství</t>
  </si>
  <si>
    <t>40</t>
  </si>
  <si>
    <t>185804312</t>
  </si>
  <si>
    <t>Zalití rostlin vodou plocha přes 20 m2</t>
  </si>
  <si>
    <t>2073720539</t>
  </si>
  <si>
    <t>Vodorovné konstrukce</t>
  </si>
  <si>
    <t>41</t>
  </si>
  <si>
    <t>451573111</t>
  </si>
  <si>
    <t>Lože pod potrubí otevřený výkop ze štěrkopísku</t>
  </si>
  <si>
    <t>-1926996706</t>
  </si>
  <si>
    <t>"lože pod realizované inženýrské sítě - dle tabulky kubatur" 78</t>
  </si>
  <si>
    <t>42</t>
  </si>
  <si>
    <t>452112112</t>
  </si>
  <si>
    <t>Osazení betonových prstenců nebo rámů v do 100 mm</t>
  </si>
  <si>
    <t>-1482873423</t>
  </si>
  <si>
    <t>"přeložka poklopu šachty dešťové kanalizace ve staničení 0,00" 1</t>
  </si>
  <si>
    <t>43</t>
  </si>
  <si>
    <t>59224184</t>
  </si>
  <si>
    <t>prstenec šachtový vyrovnávací betonový 625x120x40mm</t>
  </si>
  <si>
    <t>1483670736</t>
  </si>
  <si>
    <t>44</t>
  </si>
  <si>
    <t>452112122</t>
  </si>
  <si>
    <t>Osazení betonových prstenců nebo rámů v do 200 mm</t>
  </si>
  <si>
    <t>1346924808</t>
  </si>
  <si>
    <t>"přeložka poklopu šachty dešťové kanalizace ve staničení 373,03" 2</t>
  </si>
  <si>
    <t>"výšková úprava poklopu šachty dešťové kanalizace ve staničení 0,00" 1</t>
  </si>
  <si>
    <t>45</t>
  </si>
  <si>
    <t>59224188</t>
  </si>
  <si>
    <t>prstenec šachtový vyrovnávací betonový 625x120x120mm</t>
  </si>
  <si>
    <t>438318392</t>
  </si>
  <si>
    <t>46</t>
  </si>
  <si>
    <t>452386111</t>
  </si>
  <si>
    <t>Vyrovnávací prstence z betonu prostého tř. C 25/30 v do 100 mm</t>
  </si>
  <si>
    <t>632754596</t>
  </si>
  <si>
    <t>"přeložka poklopu šachty dešťové kanalizace ve staničení 373,03" 1</t>
  </si>
  <si>
    <t>Komunikace pozemní</t>
  </si>
  <si>
    <t>47</t>
  </si>
  <si>
    <t>564661011</t>
  </si>
  <si>
    <t>Podklad z kameniva hrubého drceného vel. 63-125 mm plochy do 100 m2 tl 200 mm</t>
  </si>
  <si>
    <t>-2117471290</t>
  </si>
  <si>
    <t>"skladba S8" 16</t>
  </si>
  <si>
    <t>48</t>
  </si>
  <si>
    <t>564751111</t>
  </si>
  <si>
    <t>Podklad z kameniva hrubého drceného vel. 32-63 mm plochy přes 100 m2 tl 150 mm</t>
  </si>
  <si>
    <t>1195453769</t>
  </si>
  <si>
    <t>"skladba S6" 830</t>
  </si>
  <si>
    <t>49</t>
  </si>
  <si>
    <t>564771101</t>
  </si>
  <si>
    <t>Podklad z kameniva hrubého drceného vel. 32-63 mm plochy do 100 m2 tl 250 mm</t>
  </si>
  <si>
    <t>-880497479</t>
  </si>
  <si>
    <t>"skladba S7" 12</t>
  </si>
  <si>
    <t>50</t>
  </si>
  <si>
    <t>564811013</t>
  </si>
  <si>
    <t>Podklad ze štěrkodrtě ŠD plochy do 100 m2 tl 70 mm</t>
  </si>
  <si>
    <t>-1189729783</t>
  </si>
  <si>
    <t>"vyrovnávací násyp pro skladbu S1" 49,5</t>
  </si>
  <si>
    <t>51</t>
  </si>
  <si>
    <t>564831011</t>
  </si>
  <si>
    <t>Podklad ze štěrkodrtě ŠD plochy do 100 m2 tl 100 mm</t>
  </si>
  <si>
    <t>-1148499408</t>
  </si>
  <si>
    <t>"skladba S12" S12</t>
  </si>
  <si>
    <t>52</t>
  </si>
  <si>
    <t>564831111</t>
  </si>
  <si>
    <t>Podklad ze štěrkodrtě ŠD plochy přes 100 m2 tl 100 mm</t>
  </si>
  <si>
    <t>580185185</t>
  </si>
  <si>
    <t>53</t>
  </si>
  <si>
    <t>564851011</t>
  </si>
  <si>
    <t>Podklad ze štěrkodrtě ŠD plochy do 100 m2 tl 150 mm</t>
  </si>
  <si>
    <t>-298540878</t>
  </si>
  <si>
    <t>54</t>
  </si>
  <si>
    <t>564861011</t>
  </si>
  <si>
    <t>Podklad ze štěrkodrtě ŠD plochy do 100 m2 tl 200 mm</t>
  </si>
  <si>
    <t>-169470863</t>
  </si>
  <si>
    <t>"skladba S3" 66,3</t>
  </si>
  <si>
    <t>"skladba S4" 59,3</t>
  </si>
  <si>
    <t>55</t>
  </si>
  <si>
    <t>565141111</t>
  </si>
  <si>
    <t>Vyrovnání povrchu dosavadních podkladů obalovaným kamenivem ACP (OK) tl 60 mm</t>
  </si>
  <si>
    <t>173137124</t>
  </si>
  <si>
    <t>"vyspravení komunikací kolem obrub - skladba S16" (4*2+1,5+3+3,5+3+5,8)*0,15</t>
  </si>
  <si>
    <t>56</t>
  </si>
  <si>
    <t>572141112</t>
  </si>
  <si>
    <t>Vyrovnání povrchu dosavadních krytů asfaltovým betonem ACO (AB) tl přes 40 do 60 mm</t>
  </si>
  <si>
    <t>1200778037</t>
  </si>
  <si>
    <t>"vyspravení komunikací kolem obrub - skladba S16" (4*2+1,5+3+3,5+3+5,8)*0,4</t>
  </si>
  <si>
    <t>57</t>
  </si>
  <si>
    <t>573231106</t>
  </si>
  <si>
    <t>Postřik živičný spojovací ze silniční emulze v množství 0,30 kg/m2</t>
  </si>
  <si>
    <t>-1090027048</t>
  </si>
  <si>
    <t>"skladba S1" S1*2</t>
  </si>
  <si>
    <t>"skladba S3" S3*2</t>
  </si>
  <si>
    <t>"skladba S4" S4*2</t>
  </si>
  <si>
    <t>"skladba S5" S5</t>
  </si>
  <si>
    <t>"skladba S8" S8*2</t>
  </si>
  <si>
    <t>"skladba S10" S10*2</t>
  </si>
  <si>
    <t>"skladba S11" S11</t>
  </si>
  <si>
    <t>"skladba S16" (4*2+1,5+3+3,5+3+5,8)*(0,4+0,15)</t>
  </si>
  <si>
    <t>58</t>
  </si>
  <si>
    <t>577143111</t>
  </si>
  <si>
    <t>Asfaltový beton vrstva obrusná ACO 8 (ABJ) tl 50 mm š do 3 m z nemodifikovaného asfaltu</t>
  </si>
  <si>
    <t>213776730</t>
  </si>
  <si>
    <t>"skladba S5" 212,9</t>
  </si>
  <si>
    <t>59</t>
  </si>
  <si>
    <t>577144111</t>
  </si>
  <si>
    <t>Asfaltový beton vrstva obrusná ACO 11 (ABS) tř. I tl 50 mm š do 3 m z nemodifikovaného asfaltu</t>
  </si>
  <si>
    <t>-559598264</t>
  </si>
  <si>
    <t>"skladba S10" S10</t>
  </si>
  <si>
    <t>60</t>
  </si>
  <si>
    <t>577155112</t>
  </si>
  <si>
    <t>Asfaltový beton vrstva ložní ACL 16 (ABH) tl 60 mm š do 3 m z nemodifikovaného asfaltu</t>
  </si>
  <si>
    <t>-763501835</t>
  </si>
  <si>
    <t>61</t>
  </si>
  <si>
    <t>578132113</t>
  </si>
  <si>
    <t>Litý asfalt MA 8 (LAJ) tl 30 mm š do 3 m z nemodifikovaného asfaltu</t>
  </si>
  <si>
    <t>1040953318</t>
  </si>
  <si>
    <t>62</t>
  </si>
  <si>
    <t>584121108</t>
  </si>
  <si>
    <t>Osazení silničních dílců z ŽB do lože z kameniva těženého tl 40 mm plochy do 15 m2</t>
  </si>
  <si>
    <t>-190581933</t>
  </si>
  <si>
    <t>63</t>
  </si>
  <si>
    <t>59381009</t>
  </si>
  <si>
    <t>panel silniční 3,00x1,00x0,15m</t>
  </si>
  <si>
    <t>-757284440</t>
  </si>
  <si>
    <t>14,3884892086331*0,278 'Přepočtené koeficientem množství</t>
  </si>
  <si>
    <t>64</t>
  </si>
  <si>
    <t>596211210</t>
  </si>
  <si>
    <t>Kladení zámkové dlažby komunikací pro pěší ručně tl 80 mm skupiny A pl do 50 m2</t>
  </si>
  <si>
    <t>1465119170</t>
  </si>
  <si>
    <t>"varovné a signální pásy z reliéfní dlažby - detail ve staničení 0,00" 1,9+1,7+0,75+1,45</t>
  </si>
  <si>
    <t>"varovné a signální pásy z reliéfní dlažby - detail ve staničení 115,30" 1,05</t>
  </si>
  <si>
    <t xml:space="preserve">"varovné a signální pásy z reliéfní dlažby - detail ve staničení 379,52" 3,65+2,25+3 </t>
  </si>
  <si>
    <t>"přídlažba kolem reliéfní dlažby - detail ve staničení 0,00" 2,75+6,4+3,1</t>
  </si>
  <si>
    <t>"výměna dlažby chodníků - detail ve staničení 0,00" 7,55+3+S12-S9</t>
  </si>
  <si>
    <t>"výměna dlažby chodníků - detail ve staničení 115,30 - skladba S15" S15</t>
  </si>
  <si>
    <t>"výměna dlažby chodníků - detail ve staničení 379,52" 12,7</t>
  </si>
  <si>
    <t>65</t>
  </si>
  <si>
    <t>59245226</t>
  </si>
  <si>
    <t>dlažba tvar obdélník betonová pro nevidomé 200x100x80mm barevná</t>
  </si>
  <si>
    <t>1219049221</t>
  </si>
  <si>
    <t>15,75*1,03 'Přepočtené koeficientem množství</t>
  </si>
  <si>
    <t>66</t>
  </si>
  <si>
    <t>59245013</t>
  </si>
  <si>
    <t>dlažba zámková tvaru I 200x165x80mm přírodní</t>
  </si>
  <si>
    <t>-1034098498</t>
  </si>
  <si>
    <t>40,8*1,03 'Přepočtené koeficientem množství</t>
  </si>
  <si>
    <t>67</t>
  </si>
  <si>
    <t>596211213</t>
  </si>
  <si>
    <t>Kladení zámkové dlažby komunikací pro pěší ručně tl 80 mm skupiny A pl přes 300 m2</t>
  </si>
  <si>
    <t>880213680</t>
  </si>
  <si>
    <t>68</t>
  </si>
  <si>
    <t>-787889904</t>
  </si>
  <si>
    <t>830*1,01 'Přepočtené koeficientem množství</t>
  </si>
  <si>
    <t>69</t>
  </si>
  <si>
    <t>596212312</t>
  </si>
  <si>
    <t>Kladení zámkové dlažby pozemních komunikací ručně tl do 100 mm skupiny A pl do 300 m2</t>
  </si>
  <si>
    <t>1926328437</t>
  </si>
  <si>
    <t>70</t>
  </si>
  <si>
    <t>59245296</t>
  </si>
  <si>
    <t>dlažba zámková tvaru I 200x165x100mm přírodní</t>
  </si>
  <si>
    <t>-335696724</t>
  </si>
  <si>
    <t>5,5*1,02 'Přepočtené koeficientem množství</t>
  </si>
  <si>
    <t>71</t>
  </si>
  <si>
    <t>596411111</t>
  </si>
  <si>
    <t>Kladení dlažby z vegetačních tvárnic komunikací pro pěší tl 80 mm pl do 50 m2</t>
  </si>
  <si>
    <t>186266518</t>
  </si>
  <si>
    <t>"vegetační tvárnice na násypu ve staničení 379,52" 8</t>
  </si>
  <si>
    <t>72</t>
  </si>
  <si>
    <t>56245141</t>
  </si>
  <si>
    <t>dlažba zatravňovací recyklovaný PE nosnost 350t/m2 330x330x50mm</t>
  </si>
  <si>
    <t>-1096873185</t>
  </si>
  <si>
    <t>Úpravy povrchů, podlahy a osazování výplní</t>
  </si>
  <si>
    <t>73</t>
  </si>
  <si>
    <t>62861361R</t>
  </si>
  <si>
    <t>Žárové zinkování dílců ocelového zábradlí</t>
  </si>
  <si>
    <t>168641236</t>
  </si>
  <si>
    <t>zábradlí ve staničení 9,24-100</t>
  </si>
  <si>
    <t>53*0,15*(0,2*2+0,01*2)</t>
  </si>
  <si>
    <t>53*1,25*(0,08*2+0,04*2)</t>
  </si>
  <si>
    <t>100*0,038*0,06*4</t>
  </si>
  <si>
    <t>53*0,34*(0,07*2+0,005*2)</t>
  </si>
  <si>
    <t>44*1,75*(0,05*2+0,035*2)</t>
  </si>
  <si>
    <t>6*1,8*(0,05*2+0,035*2)</t>
  </si>
  <si>
    <t>44*1,8*(0,1*2+0,06*2)</t>
  </si>
  <si>
    <t>6*1,85*(0,1*2+0,06*2)</t>
  </si>
  <si>
    <t>650*1,21*(0,05*2+0,008*2)</t>
  </si>
  <si>
    <t>53*0,076*(0,053*2+0,008*2)</t>
  </si>
  <si>
    <t>74</t>
  </si>
  <si>
    <t>63268211R</t>
  </si>
  <si>
    <t>Polymerní malta tl do 10 mm</t>
  </si>
  <si>
    <t>-1848165061</t>
  </si>
  <si>
    <t>"vyrovnávací lože sloupku zábradlí" 0,2*0,2*53</t>
  </si>
  <si>
    <t>Trubní vedení</t>
  </si>
  <si>
    <t>75</t>
  </si>
  <si>
    <t>890411851</t>
  </si>
  <si>
    <t>Bourání šachet z prefabrikovaných skruží strojně obestavěného prostoru do 1,5 m3</t>
  </si>
  <si>
    <t>-236913125</t>
  </si>
  <si>
    <t>"výšková úprava poklopu šachty dešťové kanalizace ve staničení 0,00" 1*3,14*0,6*0,6+0,65*3,14*0,45*0,45</t>
  </si>
  <si>
    <t>76</t>
  </si>
  <si>
    <t>894411311</t>
  </si>
  <si>
    <t>Osazení betonových nebo železobetonových dílců pro šachty skruží rovných</t>
  </si>
  <si>
    <t>-1581392869</t>
  </si>
  <si>
    <t>"výšková úprava poklopu šachty dešťové kanalizace ve staničení 0,00" 2</t>
  </si>
  <si>
    <t>77</t>
  </si>
  <si>
    <t>59224160</t>
  </si>
  <si>
    <t>skruž kanalizační s ocelovými stupadly 100x25x12cm</t>
  </si>
  <si>
    <t>-1874418557</t>
  </si>
  <si>
    <t>78</t>
  </si>
  <si>
    <t>59224161</t>
  </si>
  <si>
    <t>skruž kanalizační s ocelovými stupadly 100x50x12cm</t>
  </si>
  <si>
    <t>-1220572042</t>
  </si>
  <si>
    <t>79</t>
  </si>
  <si>
    <t>894412411</t>
  </si>
  <si>
    <t>Osazení betonových nebo železobetonových dílců pro šachty skruží přechodových</t>
  </si>
  <si>
    <t>1600928549</t>
  </si>
  <si>
    <t>80</t>
  </si>
  <si>
    <t>59224168</t>
  </si>
  <si>
    <t>skruž betonová přechodová 62,5/100x60x12cm, stupadla poplastovaná kapsová</t>
  </si>
  <si>
    <t>754756139</t>
  </si>
  <si>
    <t>81</t>
  </si>
  <si>
    <t>899103211</t>
  </si>
  <si>
    <t>Demontáž poklopů litinových nebo ocelových včetně rámů hmotnosti přes 100 do 150 kg</t>
  </si>
  <si>
    <t>2125126260</t>
  </si>
  <si>
    <t>"výměna poklopu šachty dešťové kanalizace ve staničení 0,00" 3+1</t>
  </si>
  <si>
    <t>82</t>
  </si>
  <si>
    <t>899103211.</t>
  </si>
  <si>
    <t>Demontáž poklopů litinových nebo ocelových včetně rámů hmotnosti přes 100 do 150 kg - pro další použití</t>
  </si>
  <si>
    <t>1568573056</t>
  </si>
  <si>
    <t>"přeložka poklopu šachty dešťové kanalizace ve staničení 0,00" 2</t>
  </si>
  <si>
    <t>83</t>
  </si>
  <si>
    <t>899104112</t>
  </si>
  <si>
    <t>Osazení poklopů litinových nebo ocelových včetně rámů pro třídu zatížení D400, E600</t>
  </si>
  <si>
    <t>1296417985</t>
  </si>
  <si>
    <t>"výměna poklopu šachty dešťové kanalizace ve staničení 0,00" 3</t>
  </si>
  <si>
    <t>84</t>
  </si>
  <si>
    <t>55241017</t>
  </si>
  <si>
    <t>poklop šachtový litinový kruhový DN 600 bez ventilace tř D400 pro běžný provoz</t>
  </si>
  <si>
    <t>221913328</t>
  </si>
  <si>
    <t>85</t>
  </si>
  <si>
    <t>899203112</t>
  </si>
  <si>
    <t>Osazení mříží litinových včetně rámů a košů na bahno pro třídu zatížení B125, C250</t>
  </si>
  <si>
    <t>1133283378</t>
  </si>
  <si>
    <t>"výměna mříže ve staničení 0,00" 1</t>
  </si>
  <si>
    <t>86</t>
  </si>
  <si>
    <t>5922448R</t>
  </si>
  <si>
    <t xml:space="preserve">mříž vtoková s rámem pro uliční vpusť 500x500  B125</t>
  </si>
  <si>
    <t>-1843211398</t>
  </si>
  <si>
    <t>87</t>
  </si>
  <si>
    <t>899203211</t>
  </si>
  <si>
    <t>Demontáž mříží litinových včetně rámů hmotnosti přes 100 do 150 kg</t>
  </si>
  <si>
    <t>-332130990</t>
  </si>
  <si>
    <t>Ostatní konstrukce a práce, bourání</t>
  </si>
  <si>
    <t>88</t>
  </si>
  <si>
    <t>911111111</t>
  </si>
  <si>
    <t>Montáž zábradlí ocelového zabetonovaného</t>
  </si>
  <si>
    <t>1484488398</t>
  </si>
  <si>
    <t>"zábradlí ve staničení 130-377,6" 377,6-130</t>
  </si>
  <si>
    <t>89</t>
  </si>
  <si>
    <t>14011034</t>
  </si>
  <si>
    <t>trubka ocelová bezešvá hladká jakost 11 353 60,3x2,9mm</t>
  </si>
  <si>
    <t>-1111559954</t>
  </si>
  <si>
    <t>"dle výpisu válcované oceli pro zábradlí - trny" 188*0,45*1,05</t>
  </si>
  <si>
    <t>90</t>
  </si>
  <si>
    <t>1401105R</t>
  </si>
  <si>
    <t>trubka ocelová bezešvá hladká jakost 11 353 76x5mm</t>
  </si>
  <si>
    <t>210829894</t>
  </si>
  <si>
    <t>"dle výpisu válcované oceli pro zábradlí - pole" 94*8,38*1,05</t>
  </si>
  <si>
    <t>91</t>
  </si>
  <si>
    <t>911121111</t>
  </si>
  <si>
    <t>Montáž zábradlí ocelového přichyceného vruty do betonového podkladu</t>
  </si>
  <si>
    <t>1229163064</t>
  </si>
  <si>
    <t>"zábradlí ve staničení 9,24-100" 100-9,24</t>
  </si>
  <si>
    <t>92</t>
  </si>
  <si>
    <t>13010328</t>
  </si>
  <si>
    <t>tyč ocelová plochá jakost S235JR (11 375) 200x10mm</t>
  </si>
  <si>
    <t>-120659903</t>
  </si>
  <si>
    <t>"dle výpisu válcované oceli pro zábradlí - patní plech" 0,125*1,05</t>
  </si>
  <si>
    <t>93</t>
  </si>
  <si>
    <t>13010222</t>
  </si>
  <si>
    <t>tyč ocelová plochá jakost S235JR (11 375) 50x8mm</t>
  </si>
  <si>
    <t>868713234</t>
  </si>
  <si>
    <t>"dle výpisu válcované oceli pro zábradlí - výplň" 2,2165*1,05</t>
  </si>
  <si>
    <t>94</t>
  </si>
  <si>
    <t>13010256</t>
  </si>
  <si>
    <t>tyč ocelová plochá jakost S235JR (11 375) 70x5mm</t>
  </si>
  <si>
    <t>818606841</t>
  </si>
  <si>
    <t>"dle výpisu válcované oceli pro zábradlí - horní spojovací díl" 0,0505*1,05</t>
  </si>
  <si>
    <t>95</t>
  </si>
  <si>
    <t>13611210</t>
  </si>
  <si>
    <t>plech ocelový hladký jakost S235JR tl 3mm tabule</t>
  </si>
  <si>
    <t>1321073195</t>
  </si>
  <si>
    <t>"dle výpisu válcované oceli pro zábradlí - zavíčkování" 0,005*1,05</t>
  </si>
  <si>
    <t>96</t>
  </si>
  <si>
    <t>14550336</t>
  </si>
  <si>
    <t>profil ocelový svařovaný jakost S235 průřez obdelníkový 80x40x4mm</t>
  </si>
  <si>
    <t>1234883389</t>
  </si>
  <si>
    <t>"dle výpisu válcované oceli pro zábradlí - sloupek" 0,457*1,05</t>
  </si>
  <si>
    <t>97</t>
  </si>
  <si>
    <t>14550142</t>
  </si>
  <si>
    <t>profil ocelový svařovaný jakost S235 průřez obdelníkový 50x35x3mm</t>
  </si>
  <si>
    <t>-1879032589</t>
  </si>
  <si>
    <t>"dle výpisu válcované oceli pro zábradlí - dolní madlo" (0,262+0,0365)*1,05</t>
  </si>
  <si>
    <t>98</t>
  </si>
  <si>
    <t>14550192</t>
  </si>
  <si>
    <t>profil ocelový svařovaný jakost S235 průřez obdelníkový 100x60x3mm</t>
  </si>
  <si>
    <t>1621490824</t>
  </si>
  <si>
    <t>"dle výpisu válcované oceli pro zábradlí - horní madlo" (0,578+0,081)*1,05</t>
  </si>
  <si>
    <t>99</t>
  </si>
  <si>
    <t>13011065</t>
  </si>
  <si>
    <t>úhelník ocelový rovnostranný jakost S235JR (11 375) 60x60x3mm</t>
  </si>
  <si>
    <t>-1366114436</t>
  </si>
  <si>
    <t>"dle výpisu válcované oceli pro zábradlí - dolní spojovací díl" 0,022*1,05</t>
  </si>
  <si>
    <t>100</t>
  </si>
  <si>
    <t>91112111R</t>
  </si>
  <si>
    <t>Spojovací materiál pro zábradlí</t>
  </si>
  <si>
    <t>2093246015</t>
  </si>
  <si>
    <t>"dle výkresů 13-15" 200</t>
  </si>
  <si>
    <t>101</t>
  </si>
  <si>
    <t>914111111</t>
  </si>
  <si>
    <t>Montáž svislé dopravní značky do velikosti 1 m2 objímkami na sloupek nebo konzolu</t>
  </si>
  <si>
    <t>-44170297</t>
  </si>
  <si>
    <t>102</t>
  </si>
  <si>
    <t>40445619</t>
  </si>
  <si>
    <t>zákazové, příkazové dopravní značky B1-B34, C1-15 500mm</t>
  </si>
  <si>
    <t>2024103301</t>
  </si>
  <si>
    <t>napojení na ulici Oblouková</t>
  </si>
  <si>
    <t>"C9a-b" 2</t>
  </si>
  <si>
    <t>"C14a" 1</t>
  </si>
  <si>
    <t>napojení na pěší zónu</t>
  </si>
  <si>
    <t>"C9a-b" 3</t>
  </si>
  <si>
    <t>napojení na ulici Ploučnická</t>
  </si>
  <si>
    <t>"B1" 1</t>
  </si>
  <si>
    <t>"B2" 1</t>
  </si>
  <si>
    <t>napojení na Labskou cyklostezku</t>
  </si>
  <si>
    <t>"B23a" 1</t>
  </si>
  <si>
    <t>103</t>
  </si>
  <si>
    <t>40445639</t>
  </si>
  <si>
    <t>informativní značky směrové IS 18a, IS21 300x200mm</t>
  </si>
  <si>
    <t>1370694554</t>
  </si>
  <si>
    <t>"IS21a" 4</t>
  </si>
  <si>
    <t>"IS21a" 2</t>
  </si>
  <si>
    <t>"IS21a-c" 3</t>
  </si>
  <si>
    <t>"IS21a" 1</t>
  </si>
  <si>
    <t>104</t>
  </si>
  <si>
    <t>40445631</t>
  </si>
  <si>
    <t>informativní značky směrové IS1c, IS2c, IS3c, IS4c, IS5, IS11b, d, IS19c 1350x330mm</t>
  </si>
  <si>
    <t>-1547167172</t>
  </si>
  <si>
    <t>"IS19c" 1</t>
  </si>
  <si>
    <t>105</t>
  </si>
  <si>
    <t>40445621</t>
  </si>
  <si>
    <t>informativní značky provozní IP1-IP3, IP4b-IP7, IP10a, b 500x500mm</t>
  </si>
  <si>
    <t>-914417771</t>
  </si>
  <si>
    <t>"IP4b" 1</t>
  </si>
  <si>
    <t>"IP10a" 1</t>
  </si>
  <si>
    <t>106</t>
  </si>
  <si>
    <t>40445611</t>
  </si>
  <si>
    <t>značky upravující přednost P2, P3, P8 500mm</t>
  </si>
  <si>
    <t>2026234930</t>
  </si>
  <si>
    <t>"P2" 1</t>
  </si>
  <si>
    <t>107</t>
  </si>
  <si>
    <t>40445600</t>
  </si>
  <si>
    <t>výstražné dopravní značky A1-A30, A33 700mm</t>
  </si>
  <si>
    <t>532975167</t>
  </si>
  <si>
    <t>"A9" 1</t>
  </si>
  <si>
    <t>108</t>
  </si>
  <si>
    <t>40445650</t>
  </si>
  <si>
    <t>dodatkové tabulky E7, E12, E13 500x300mm</t>
  </si>
  <si>
    <t>-1775848800</t>
  </si>
  <si>
    <t>"E13" 1</t>
  </si>
  <si>
    <t>"E12a" 1</t>
  </si>
  <si>
    <t>109</t>
  </si>
  <si>
    <t>914111112</t>
  </si>
  <si>
    <t>Montáž svislé dopravní značky do velikosti 1 m2 páskováním na sloup</t>
  </si>
  <si>
    <t>-81463144</t>
  </si>
  <si>
    <t>přeložení stávajících značek do nové polohy</t>
  </si>
  <si>
    <t>"napojení na ulici Oblouková" 2</t>
  </si>
  <si>
    <t>"napojení na ulici Ploučnická" 1</t>
  </si>
  <si>
    <t>"napojení na Labskou cyklostezku" 2</t>
  </si>
  <si>
    <t>110</t>
  </si>
  <si>
    <t>914511111</t>
  </si>
  <si>
    <t>Montáž sloupku dopravních značek délky do 3,5 m s betonovým základem</t>
  </si>
  <si>
    <t>-793514535</t>
  </si>
  <si>
    <t>"napojení na pěší zónu" 3</t>
  </si>
  <si>
    <t>"napojení na ulici Ploučnická" 6</t>
  </si>
  <si>
    <t>111</t>
  </si>
  <si>
    <t>40445225</t>
  </si>
  <si>
    <t>sloupek pro dopravní značku Zn D 60mm v 3,5m</t>
  </si>
  <si>
    <t>-1549208760</t>
  </si>
  <si>
    <t>112</t>
  </si>
  <si>
    <t>40445253</t>
  </si>
  <si>
    <t>víčko plastové na sloupek D 60mm</t>
  </si>
  <si>
    <t>1301152900</t>
  </si>
  <si>
    <t>113</t>
  </si>
  <si>
    <t>915223121</t>
  </si>
  <si>
    <t>Vodicí linie z plastu pro orientaci nevidomých na přechodu šířky 170 mm</t>
  </si>
  <si>
    <t>-1162973439</t>
  </si>
  <si>
    <t>"místo pro přecházení ve staničení 379,52" 2*10</t>
  </si>
  <si>
    <t>114</t>
  </si>
  <si>
    <t>915311112</t>
  </si>
  <si>
    <t>Předformátované vodorovné dopravní značení dopravní značky do 2 m2</t>
  </si>
  <si>
    <t>-23632026</t>
  </si>
  <si>
    <t>"V14" 3</t>
  </si>
  <si>
    <t>"V14" 2</t>
  </si>
  <si>
    <t>115</t>
  </si>
  <si>
    <t>915311113</t>
  </si>
  <si>
    <t>Předformátované vodorovné dopravní značení dopravní značky do 5 m2</t>
  </si>
  <si>
    <t>1080430271</t>
  </si>
  <si>
    <t>"V6a" 1</t>
  </si>
  <si>
    <t>116</t>
  </si>
  <si>
    <t>915331111</t>
  </si>
  <si>
    <t>Předformátované vodorovné dopravní značení čára šířky 12 cm</t>
  </si>
  <si>
    <t>-574761412</t>
  </si>
  <si>
    <t>"V1a" 5</t>
  </si>
  <si>
    <t>"V10b" 5,4*3</t>
  </si>
  <si>
    <t>117</t>
  </si>
  <si>
    <t>915331112</t>
  </si>
  <si>
    <t>Předformátované vodorovné dopravní značení čára šířky 25 cm</t>
  </si>
  <si>
    <t>-1291975298</t>
  </si>
  <si>
    <t>"V4" 70+5,5+14,9+1,8</t>
  </si>
  <si>
    <t>"V2b" 1,5*(1+3)</t>
  </si>
  <si>
    <t>118</t>
  </si>
  <si>
    <t>915341111</t>
  </si>
  <si>
    <t>Předformátované vodorovné dopravní značení šipka délky do 1 m</t>
  </si>
  <si>
    <t>1100763304</t>
  </si>
  <si>
    <t>"V20" 4</t>
  </si>
  <si>
    <t>"V20" 11</t>
  </si>
  <si>
    <t>"V20" 10</t>
  </si>
  <si>
    <t>119</t>
  </si>
  <si>
    <t>916131213</t>
  </si>
  <si>
    <t>Osazení silničního obrubníku betonového stojatého s boční opěrou do lože z betonu prostého</t>
  </si>
  <si>
    <t>1325078476</t>
  </si>
  <si>
    <t>"dle výpisu v koordinační situaci - BO 15/15" 6</t>
  </si>
  <si>
    <t>"dle výpisu v koordinační situaci - BO 15/25" 2,4+2+7,8+3,4</t>
  </si>
  <si>
    <t>"dle výpisu v koordinační situaci - BO 15/25 R0,5" 3*0,78</t>
  </si>
  <si>
    <t>"dle výpisu v koordinační situaci - BO 15/25 R2" 3*0,78</t>
  </si>
  <si>
    <t>120</t>
  </si>
  <si>
    <t>59217031</t>
  </si>
  <si>
    <t>obrubník betonový silniční 1000x150x250mm</t>
  </si>
  <si>
    <t>-1730354530</t>
  </si>
  <si>
    <t>121</t>
  </si>
  <si>
    <t>59217029</t>
  </si>
  <si>
    <t>obrubník betonový silniční nájezdový 1000x150x150mm</t>
  </si>
  <si>
    <t>1750896346</t>
  </si>
  <si>
    <t>122</t>
  </si>
  <si>
    <t>59217035</t>
  </si>
  <si>
    <t>obrubník betonový obloukový vnější 780x150x250mm</t>
  </si>
  <si>
    <t>-903894195</t>
  </si>
  <si>
    <t>123</t>
  </si>
  <si>
    <t>916231213</t>
  </si>
  <si>
    <t>Osazení chodníkového obrubníku betonového stojatého s boční opěrou do lože z betonu prostého</t>
  </si>
  <si>
    <t>-1792369340</t>
  </si>
  <si>
    <t>"dle výpisu v koordinační situaci - BO 10/25" 3,6+3+4,5+4,4+3,2+10,4</t>
  </si>
  <si>
    <t>"dle výpisu v koordinační situaci - BO 8/25" 4,2+201,5+6,8+9,2+4,2+7,4+8,2+2,2+3,8+250*2+10,8+7</t>
  </si>
  <si>
    <t>124</t>
  </si>
  <si>
    <t>59217017</t>
  </si>
  <si>
    <t>obrubník betonový chodníkový 1000x100x250mm</t>
  </si>
  <si>
    <t>183544247</t>
  </si>
  <si>
    <t>125</t>
  </si>
  <si>
    <t>59217016</t>
  </si>
  <si>
    <t>obrubník betonový chodníkový 1000x80x250mm</t>
  </si>
  <si>
    <t>1460646827</t>
  </si>
  <si>
    <t>126</t>
  </si>
  <si>
    <t>916331112</t>
  </si>
  <si>
    <t>Osazení zahradního obrubníku betonového do lože z betonu s boční opěrou</t>
  </si>
  <si>
    <t>-1961785693</t>
  </si>
  <si>
    <t>"dle koordinační situace - pozn. 1" 4,8+8,8</t>
  </si>
  <si>
    <t>127</t>
  </si>
  <si>
    <t>59217001</t>
  </si>
  <si>
    <t>obrubník betonový zahradní 1000x50x250mm</t>
  </si>
  <si>
    <t>-744746305</t>
  </si>
  <si>
    <t>128</t>
  </si>
  <si>
    <t>919121233</t>
  </si>
  <si>
    <t>Těsnění spár zálivkou za studena pro komůrky š 20 mm hl 40 mm bez těsnicího profilu</t>
  </si>
  <si>
    <t>-1738044815</t>
  </si>
  <si>
    <t>"dle detailu dilatační spáry" 5*3,5</t>
  </si>
  <si>
    <t>129</t>
  </si>
  <si>
    <t>919735112</t>
  </si>
  <si>
    <t>Řezání stávajícího živičného krytu hl přes 50 do 100 mm</t>
  </si>
  <si>
    <t>-327200246</t>
  </si>
  <si>
    <t>"přípravné bourací práce pro skladby S1 a S14" 12,8+3,4+2+3,5</t>
  </si>
  <si>
    <t>"přípravné bourací práce pro skladbu S16" (4*2+1,5+3+3,5+3+5,8)*2</t>
  </si>
  <si>
    <t>130</t>
  </si>
  <si>
    <t>962022391</t>
  </si>
  <si>
    <t>Bourání zdiva nadzákladového kamenného na MV nebo MVC přes 1 m3</t>
  </si>
  <si>
    <t>252789962</t>
  </si>
  <si>
    <t>"úprava koruny stávající nábřežní zdi - detail staničení 0,00" 6,2*1</t>
  </si>
  <si>
    <t>131</t>
  </si>
  <si>
    <t>966006211</t>
  </si>
  <si>
    <t>Odstranění svislých dopravních značek ze sloupů, sloupků nebo konzol</t>
  </si>
  <si>
    <t>-1247977264</t>
  </si>
  <si>
    <t>132</t>
  </si>
  <si>
    <t>966006211.</t>
  </si>
  <si>
    <t>Odstranění svislých dopravních značek ze sloupů, sloupků nebo konzol - pro další použití</t>
  </si>
  <si>
    <t>-1752264248</t>
  </si>
  <si>
    <t>133</t>
  </si>
  <si>
    <t>966007111</t>
  </si>
  <si>
    <t>Odstranění vodorovného značení frézováním barvy z čáry š do 125 mm</t>
  </si>
  <si>
    <t>1987769942</t>
  </si>
  <si>
    <t>"odstranění značení ve staničení 0,00" 2,4+6,5</t>
  </si>
  <si>
    <t>134</t>
  </si>
  <si>
    <t>966007113</t>
  </si>
  <si>
    <t>Odstranění vodorovného značení frézováním barvy z plochy</t>
  </si>
  <si>
    <t>151188249</t>
  </si>
  <si>
    <t>"odstranění přechodu ve staničení 0,00" 6*0,5*3,1+9,8</t>
  </si>
  <si>
    <t>997</t>
  </si>
  <si>
    <t>Přesun sutě</t>
  </si>
  <si>
    <t>135</t>
  </si>
  <si>
    <t>997221551</t>
  </si>
  <si>
    <t>Vodorovná doprava suti ze sypkých materiálů do 1 km</t>
  </si>
  <si>
    <t>-366320815</t>
  </si>
  <si>
    <t>"vybourané podkladní vrstvy z kameniva" 3,19</t>
  </si>
  <si>
    <t>"odfrézovaná živice" 19,182</t>
  </si>
  <si>
    <t>136</t>
  </si>
  <si>
    <t>997221559</t>
  </si>
  <si>
    <t>Příplatek ZKD 1 km u vodorovné dopravy suti ze sypkých materiálů</t>
  </si>
  <si>
    <t>-1761319834</t>
  </si>
  <si>
    <t>22,372*9 'Přepočtené koeficientem množství</t>
  </si>
  <si>
    <t>137</t>
  </si>
  <si>
    <t>997221561</t>
  </si>
  <si>
    <t>Vodorovná doprava suti z kusových materiálů do 1 km</t>
  </si>
  <si>
    <t>-708024974</t>
  </si>
  <si>
    <t>"vybouraná dlažba" 22,184</t>
  </si>
  <si>
    <t>"vybouraná živice" 2,001+0,818</t>
  </si>
  <si>
    <t>"vybourané obruby" 5,781+0,488</t>
  </si>
  <si>
    <t>"vybouraná zeď" 15,5</t>
  </si>
  <si>
    <t>138</t>
  </si>
  <si>
    <t>997221569</t>
  </si>
  <si>
    <t>Příplatek ZKD 1 km u vodorovné dopravy suti z kusových materiálů</t>
  </si>
  <si>
    <t>-654633975</t>
  </si>
  <si>
    <t>46,772*9 'Přepočtené koeficientem množství</t>
  </si>
  <si>
    <t>139</t>
  </si>
  <si>
    <t>997221615</t>
  </si>
  <si>
    <t>Poplatek za uložení na skládce (skládkovné) stavebního odpadu betonového kód odpadu 17 01 01</t>
  </si>
  <si>
    <t>-621704513</t>
  </si>
  <si>
    <t>140</t>
  </si>
  <si>
    <t>997221645</t>
  </si>
  <si>
    <t>Poplatek za uložení na skládce (skládkovné) odpadu asfaltového bez dehtu kód odpadu 17 03 02</t>
  </si>
  <si>
    <t>-1666376485</t>
  </si>
  <si>
    <t>141</t>
  </si>
  <si>
    <t>997221655</t>
  </si>
  <si>
    <t>352676537</t>
  </si>
  <si>
    <t>998</t>
  </si>
  <si>
    <t>Přesun hmot</t>
  </si>
  <si>
    <t>142</t>
  </si>
  <si>
    <t>998225111</t>
  </si>
  <si>
    <t>Přesun hmot pro pozemní komunikace s krytem z kamene, monolitickým betonovým nebo živičným</t>
  </si>
  <si>
    <t>1051774363</t>
  </si>
  <si>
    <t>PSV</t>
  </si>
  <si>
    <t>Práce a dodávky PSV</t>
  </si>
  <si>
    <t>783</t>
  </si>
  <si>
    <t>Dokončovací práce - nátěry</t>
  </si>
  <si>
    <t>143</t>
  </si>
  <si>
    <t>783314101</t>
  </si>
  <si>
    <t>Základní jednonásobný syntetický nátěr zámečnických konstrukcí</t>
  </si>
  <si>
    <t>-1362526738</t>
  </si>
  <si>
    <t>"dle výpisu válcované oceli pro zábradlí - trny" 188*0,45*3,14*0,06*2</t>
  </si>
  <si>
    <t>"dle výpisu válcované oceli pro zábradlí - pole" 94*8,38*3,14*0,076*2</t>
  </si>
  <si>
    <t>144</t>
  </si>
  <si>
    <t>783317101</t>
  </si>
  <si>
    <t>Krycí jednonásobný syntetický standardní nátěr zámečnických konstrukcí</t>
  </si>
  <si>
    <t>2019279618</t>
  </si>
  <si>
    <t>"dle výpisu válcované oceli pro zábradlí - trny" 188*0,45*3,14*0,06</t>
  </si>
  <si>
    <t>"dle výpisu válcované oceli pro zábradlí - pole" 94*8,38*3,14*0,076</t>
  </si>
  <si>
    <t>Práce a dodávky M</t>
  </si>
  <si>
    <t>46-M</t>
  </si>
  <si>
    <t>Zemní práce při extr.mont.pracích</t>
  </si>
  <si>
    <t>145</t>
  </si>
  <si>
    <t>460181242</t>
  </si>
  <si>
    <t>Hloubení kabelových nezapažených rýh strojně š 50 cm hl 50 cm v hornině tř I skupiny 3 v omezeném prostoru</t>
  </si>
  <si>
    <t>-1812589744</t>
  </si>
  <si>
    <t>"výkop pro kabely VO v samostatném výkopu mimo trasu cyklostezky" 25</t>
  </si>
  <si>
    <t>"výkop pro technologické propoje (viz. část D.1.9) v samostatném výkopu mimo trasu cyklostezky" 20</t>
  </si>
  <si>
    <t>146</t>
  </si>
  <si>
    <t>460451252</t>
  </si>
  <si>
    <t>Zásyp kabelových rýh strojně se zhutněním š 50 cm hl 50 cm z horniny tř I skupiny 3</t>
  </si>
  <si>
    <t>23064649</t>
  </si>
  <si>
    <t>"zásyp pro kabely VO v samostatném výkopu mimo trasu cyklostezky" 25</t>
  </si>
  <si>
    <t>147</t>
  </si>
  <si>
    <t>460581131</t>
  </si>
  <si>
    <t>Uvedení nezpevněného terénu do původního stavu v místě dočasného uložení výkopku s vyhrabáním, srovnáním a částečným dosetím trávy</t>
  </si>
  <si>
    <t>1480623356</t>
  </si>
  <si>
    <t>"úprava terénu pro kabely VO v samostatném výkopu mimo trasu cyklostezky" 25*0,5</t>
  </si>
  <si>
    <t>"výkop pro technologické propoje (viz. část D.1.9) v samostatném výkopu mimo trasu cyklostezky" 20*0,5</t>
  </si>
  <si>
    <t>148</t>
  </si>
  <si>
    <t>460671113</t>
  </si>
  <si>
    <t>Výstražná fólie pro krytí kabelů šířky 34 cm</t>
  </si>
  <si>
    <t>764307915</t>
  </si>
  <si>
    <t>"výstražná folie pro kabely VO v samostatném výkopu mimo trasu cyklostezky" 25</t>
  </si>
  <si>
    <t>149</t>
  </si>
  <si>
    <t>460791116</t>
  </si>
  <si>
    <t>Montáž trubek ochranných plastových uložených volně do rýhy tuhých D přes 133 do 172 mm</t>
  </si>
  <si>
    <t>1974568501</t>
  </si>
  <si>
    <t>"chránička na podzemním vedení VO ve staničení -2,00" 4</t>
  </si>
  <si>
    <t>"chránička SITEL na podzemním vedení Cetin a Vodafone ve staničení 0,00" 2*7</t>
  </si>
  <si>
    <t>"chránička SITEL na podzemním vedení Cetin ve staničení 100,00-120,00" 17</t>
  </si>
  <si>
    <t>"chránička pro vedení NN ČEZ a NEWCO IMMO CZ ve staničení 370,05" 2*10</t>
  </si>
  <si>
    <t>150</t>
  </si>
  <si>
    <t>34571099</t>
  </si>
  <si>
    <t>trubka elektroinstalační dělená (chránička) D 138/160mm, HDPE</t>
  </si>
  <si>
    <t>856755037</t>
  </si>
  <si>
    <t>55*1,05 'Přepočtené koeficientem množství</t>
  </si>
  <si>
    <t>151</t>
  </si>
  <si>
    <t>460791212</t>
  </si>
  <si>
    <t>Montáž trubek ochranných plastových uložených volně do rýhy ohebných přes 32 do 50 mm</t>
  </si>
  <si>
    <t>592790248</t>
  </si>
  <si>
    <t>"chránička HDPE přisazená k podzemnímu vedení Vodafone ve staničení 0,00" 2*7</t>
  </si>
  <si>
    <t>152</t>
  </si>
  <si>
    <t>34571351</t>
  </si>
  <si>
    <t>trubka elektroinstalační ohebná dvouplášťová korugovaná (chránička) D 41/50mm, HDPE+LDPE</t>
  </si>
  <si>
    <t>-537036758</t>
  </si>
  <si>
    <t>14*1,05 'Přepočtené koeficientem množství</t>
  </si>
  <si>
    <t>153</t>
  </si>
  <si>
    <t>460791213</t>
  </si>
  <si>
    <t>Montáž trubek ochranných plastových uložených volně do rýhy ohebných přes 50 do 90 mm</t>
  </si>
  <si>
    <t>-405696197</t>
  </si>
  <si>
    <t>"chránička pro kabely VO v samostatném výkopu mimo trasu cyklostezky" 25</t>
  </si>
  <si>
    <t>154</t>
  </si>
  <si>
    <t>34571352</t>
  </si>
  <si>
    <t>trubka elektroinstalační ohebná dvouplášťová korugovaná (chránička) D 52/63mm, HDPE+LDPE</t>
  </si>
  <si>
    <t>1989374464</t>
  </si>
  <si>
    <t>25*1,05 'Přepočtené koeficientem množství</t>
  </si>
  <si>
    <t>155</t>
  </si>
  <si>
    <t>460791214</t>
  </si>
  <si>
    <t>Montáž trubek ochranných plastových uložených volně do rýhy ohebných přes 90 do 110 mm</t>
  </si>
  <si>
    <t>-1820828848</t>
  </si>
  <si>
    <t>"chránička KOPOFLEX přisazená k podzemnímu vedení Cetin ve staničení 0,00" 7</t>
  </si>
  <si>
    <t>"chránička KOPOFLEX k vedení Cetin ve staničení 100,00-120,00" 17</t>
  </si>
  <si>
    <t>156</t>
  </si>
  <si>
    <t>34571355</t>
  </si>
  <si>
    <t>trubka elektroinstalační ohebná dvouplášťová korugovaná (chránička) D 94/110mm, HDPE+LDPE</t>
  </si>
  <si>
    <t>283249537</t>
  </si>
  <si>
    <t>24*1,05 'Přepočtené koeficientem množství</t>
  </si>
  <si>
    <t>D.1.2 - Mostní objekty a zdi</t>
  </si>
  <si>
    <t xml:space="preserve">    2 - Zakládání</t>
  </si>
  <si>
    <t xml:space="preserve">    3 - Svislé a kompletní konstrukce</t>
  </si>
  <si>
    <t>Zakládání</t>
  </si>
  <si>
    <t>225311112</t>
  </si>
  <si>
    <t>Vrty maloprofilové jádrové D přes 93 do 156 mm úklon do 45° hl 0 až 25 m hornina I a II</t>
  </si>
  <si>
    <t>94502580</t>
  </si>
  <si>
    <t>"vrty pro mikropiloty - dle výkresu mikropilot" (40+28)*4,5</t>
  </si>
  <si>
    <t>282604112</t>
  </si>
  <si>
    <t>Injektování aktivovanými směsmi vysokotlaké vzestupné tlakem přes 0,6 do 2 MPa</t>
  </si>
  <si>
    <t>hod</t>
  </si>
  <si>
    <t>2061022321</t>
  </si>
  <si>
    <t>"dle výkresu mikropilot" (40+28)*3*0,15</t>
  </si>
  <si>
    <t>5812846R</t>
  </si>
  <si>
    <t>zálivková a injektážní směs dle specifikace v PD</t>
  </si>
  <si>
    <t>-1279735968</t>
  </si>
  <si>
    <t>"dle výkresu mikropilot" (40+28)*3*3,14*0,1*0,1*1,85</t>
  </si>
  <si>
    <t>283111112</t>
  </si>
  <si>
    <t>Zřízení trubkových mikropilot svislých část hladká D přes 80 do 105 mm</t>
  </si>
  <si>
    <t>682273107</t>
  </si>
  <si>
    <t>"dle výkresu mikropilot" (40+28)*4,5</t>
  </si>
  <si>
    <t>14011066</t>
  </si>
  <si>
    <t>trubka ocelová bezešvá hladká jakost 11 353 89x10mm</t>
  </si>
  <si>
    <t>1178444779</t>
  </si>
  <si>
    <t>"dle výpisu oceli" 40*4,5</t>
  </si>
  <si>
    <t>180*1,1 'Přepočtené koeficientem množství</t>
  </si>
  <si>
    <t>14011062</t>
  </si>
  <si>
    <t>trubka ocelová bezešvá hladká jakost 11 353 89x5mm</t>
  </si>
  <si>
    <t>-16743982</t>
  </si>
  <si>
    <t>"dle výpisu oceli" 28*4,5</t>
  </si>
  <si>
    <t>126*1,1 'Přepočtené koeficientem množství</t>
  </si>
  <si>
    <t>283131112</t>
  </si>
  <si>
    <t>Zřízení hlavy mikropilot namáhaných tlakem i tahem D přes 80 do 105 mm</t>
  </si>
  <si>
    <t>292382622</t>
  </si>
  <si>
    <t>"dle výkresu mikropilot" 40</t>
  </si>
  <si>
    <t>14011079</t>
  </si>
  <si>
    <t>trubka ocelová bezešvá hladká jakost 11 353 108x9,0mm</t>
  </si>
  <si>
    <t>1118051818</t>
  </si>
  <si>
    <t>"dle výpisu oceli" 40,*0,1*1,05</t>
  </si>
  <si>
    <t>13010330</t>
  </si>
  <si>
    <t>tyč ocelová plochá jakost S235JR (11 375) 200x20mm</t>
  </si>
  <si>
    <t>-1231025064</t>
  </si>
  <si>
    <t>"dle výpisu oceli" 0,251*1,05</t>
  </si>
  <si>
    <t>13010288</t>
  </si>
  <si>
    <t>tyč ocelová plochá jakost S235JR (11 375) 100x10mm</t>
  </si>
  <si>
    <t>351877424</t>
  </si>
  <si>
    <t>"dle výpisu oceli" 0,094*1,05</t>
  </si>
  <si>
    <t>13321029</t>
  </si>
  <si>
    <t>tyč ocelová plochá jakost S235JR (11 375) 120x40mm</t>
  </si>
  <si>
    <t>-1734631565</t>
  </si>
  <si>
    <t>"dle výpisu oceli" 0,011*1,05</t>
  </si>
  <si>
    <t>Svislé a kompletní konstrukce</t>
  </si>
  <si>
    <t>327215111</t>
  </si>
  <si>
    <t>Opěrná zeď z gabionů dvouzákrutová síť s povrchovou úpravou galfan vyplněná lomovým kamenem</t>
  </si>
  <si>
    <t>760468333</t>
  </si>
  <si>
    <t>"výška zdi 1 m" 0,5*0,5*2*(2+8)</t>
  </si>
  <si>
    <t>"výška zdi 1,5 m" (0,5*0,5+1*1)*(2*2+11*4+2*9+5*6+2*8+1,8+0,79+5*2)</t>
  </si>
  <si>
    <t>"výška zdi 2 m" (0,5*0,5*2+1*1)*(6*2+1+2*14+0,88+1,55+12*4+2+1,17+2*8)</t>
  </si>
  <si>
    <t>327324128</t>
  </si>
  <si>
    <t>Opěrné zdi a valy ze ŽB odolného proti agresivnímu prostředí tř. C 30/37</t>
  </si>
  <si>
    <t>663938778</t>
  </si>
  <si>
    <t>"ŽB konzola" 80*2,48</t>
  </si>
  <si>
    <t>"křídlo K20" 5,77*0,6*0,5+0,4*8,75</t>
  </si>
  <si>
    <t>"křídlo K100" 5,77*0,6*0,5+0,4*8,75</t>
  </si>
  <si>
    <t>327351211</t>
  </si>
  <si>
    <t>Bednění opěrných zdí a valů svislých i skloněných zřízení</t>
  </si>
  <si>
    <t>-1560839264</t>
  </si>
  <si>
    <t>"ŽB konzola" 80*(2,5*2+0,08+0,05+2,25)+2,48*2</t>
  </si>
  <si>
    <t>"křídlo K20" 5,77*0,5*2+8,75*2+2*(0,6*0,5+2*0,4)</t>
  </si>
  <si>
    <t>"křídlo K100" 5,77*0,5*2+8,75*2+2*(0,6*0,5+2*0,4)</t>
  </si>
  <si>
    <t>327351221</t>
  </si>
  <si>
    <t>Bednění opěrných zdí a valů svislých i skloněných odstranění</t>
  </si>
  <si>
    <t>-971067999</t>
  </si>
  <si>
    <t>327361006</t>
  </si>
  <si>
    <t>Výztuž opěrných zdí a valů D 12 mm z betonářské oceli 10 505</t>
  </si>
  <si>
    <t>998789393</t>
  </si>
  <si>
    <t>"dle výpisu betonářské oceli" 0,981+3,113+0,063</t>
  </si>
  <si>
    <t>327361016</t>
  </si>
  <si>
    <t>Výztuž opěrných zdí a valů D nad 12 mm z betonářské oceli 10 505</t>
  </si>
  <si>
    <t>-1870508086</t>
  </si>
  <si>
    <t>"dle výpisu betonářské oceli" 4,208+7,484</t>
  </si>
  <si>
    <t>327361040</t>
  </si>
  <si>
    <t>Výztuž opěrných zdí a valů ze svařovaných sítí</t>
  </si>
  <si>
    <t>1131967252</t>
  </si>
  <si>
    <t>"dle výpisu betonářské oceli" 0,32</t>
  </si>
  <si>
    <t>567132115</t>
  </si>
  <si>
    <t>Podklad ze směsi stmelené cementem SC C 8/10 (KSC I) tl 200 mm</t>
  </si>
  <si>
    <t>1359930875</t>
  </si>
  <si>
    <t>lože pod opěrnou zdí z gabionů - průměrná tl. lože KSC cca 200 mm</t>
  </si>
  <si>
    <t>"výška zdi 1 m" 1,05*(2+8)</t>
  </si>
  <si>
    <t>"výška zdi 1,5 m" 1,55*(2*2+11*4+2*9+5*6+2*8+1,8+0,79+5*2)</t>
  </si>
  <si>
    <t>"výška zdi 2 m" 1,55*(6*2+1+2*14+0,88+1,55+12*4+2+1,17+2*8)</t>
  </si>
  <si>
    <t>629992115</t>
  </si>
  <si>
    <t>Zatmelení spar mezi mostními prefabrikáty š do 50 mm PUR tmelem včetně výplně PUR pěnou</t>
  </si>
  <si>
    <t>-838697050</t>
  </si>
  <si>
    <t>"výplň dilatačních spár" 2,75*5</t>
  </si>
  <si>
    <t>919726122</t>
  </si>
  <si>
    <t>Geotextilie pro ochranu, separaci a filtraci netkaná měrná hm přes 200 do 300 g/m2</t>
  </si>
  <si>
    <t>843270910</t>
  </si>
  <si>
    <t>Ochrana rubu zdi z drátkokošů</t>
  </si>
  <si>
    <t>"výška zdi 1 m" 1,15*(2+8)</t>
  </si>
  <si>
    <t>"výška zdi 1,5 m" 1,9*(2*2+11*4+2*9+5*6+2*8+1,8+0,79+5*2)</t>
  </si>
  <si>
    <t>"výška zdi 2 m" 2,45*(6*2+1+2*14+0,88+1,55+12*4+2+1,17+2*8)</t>
  </si>
  <si>
    <t>953114123</t>
  </si>
  <si>
    <t>Osazení stykovací (vylamovací) výztuže oboustranné rozteč prutů 200 mm</t>
  </si>
  <si>
    <t>-1510543308</t>
  </si>
  <si>
    <t>"dle detailu dilatace" 80*1,1</t>
  </si>
  <si>
    <t>1328918R</t>
  </si>
  <si>
    <t>výztuž stykovací oboustranná dl 1100mm š 180mm D 14mm</t>
  </si>
  <si>
    <t>-342780595</t>
  </si>
  <si>
    <t>953241214</t>
  </si>
  <si>
    <t>Osazení smykových dilatačních trnů D 30 mm pro nižší zatížení nerez nebo pozink s pouzdrem</t>
  </si>
  <si>
    <t>-1197436645</t>
  </si>
  <si>
    <t>"dle detailu dilatace" 5*2</t>
  </si>
  <si>
    <t>54879275</t>
  </si>
  <si>
    <t>trn pro přenos smykové síly u dilatačních spár pro nižší zatížení nerez s nerezovým kombinovaným pouzdrem D 30mm</t>
  </si>
  <si>
    <t>-417827986</t>
  </si>
  <si>
    <t>953312113</t>
  </si>
  <si>
    <t>Vložky do svislých dilatačních spár z fasádních polystyrénových desek tl. přes 20 do 30 mm</t>
  </si>
  <si>
    <t>1722312951</t>
  </si>
  <si>
    <t>"výplň dilatačních spár" 2,48*5</t>
  </si>
  <si>
    <t>953331121</t>
  </si>
  <si>
    <t>Vložky do svislých dilatačních spár z těžkých asfaltových pásů natavených</t>
  </si>
  <si>
    <t>1447799006</t>
  </si>
  <si>
    <t>998153131</t>
  </si>
  <si>
    <t>Přesun hmot pro samostatné zdi a valy zděné z cihel, kamene, tvárnic nebo monolitické v do 12 m</t>
  </si>
  <si>
    <t>-10050194</t>
  </si>
  <si>
    <t>998153132</t>
  </si>
  <si>
    <t>Příplatek k přesunu hmot pro zděné a monolitické zdi a valy za zvětšený přesun do 1000 m</t>
  </si>
  <si>
    <t>-144901547</t>
  </si>
  <si>
    <t>D.1.3 - Odvodnění pozemní komunikace</t>
  </si>
  <si>
    <t>839469175</t>
  </si>
  <si>
    <t>"zásyp drenážní kanalizace" 0,85*82</t>
  </si>
  <si>
    <t>58344171</t>
  </si>
  <si>
    <t>štěrkodrť frakce 0/32</t>
  </si>
  <si>
    <t>1087991214</t>
  </si>
  <si>
    <t>69,7*2 'Přepočtené koeficientem množství</t>
  </si>
  <si>
    <t>175151101</t>
  </si>
  <si>
    <t>Obsypání potrubí strojně sypaninou bez prohození, uloženou do 3 m</t>
  </si>
  <si>
    <t>-261560236</t>
  </si>
  <si>
    <t>"obsyp drenážní kanalizace" 0,65*0,3*82-3,14*0,075*0,075*82</t>
  </si>
  <si>
    <t>58337331</t>
  </si>
  <si>
    <t>štěrkopísek frakce 0/22</t>
  </si>
  <si>
    <t>-1752942144</t>
  </si>
  <si>
    <t>14,542*2 'Přepočtené koeficientem množství</t>
  </si>
  <si>
    <t>211531111</t>
  </si>
  <si>
    <t>Výplň odvodňovacích žeber nebo trativodů kamenivem hrubým drceným frakce 16 až 63 mm</t>
  </si>
  <si>
    <t>1197097717</t>
  </si>
  <si>
    <t>"drenážní vrstva na rubu opěrné zdi" 0,7*80-3,14*0,05*0,05*80</t>
  </si>
  <si>
    <t>211971122</t>
  </si>
  <si>
    <t>Zřízení opláštění žeber nebo trativodů geotextilií v rýze nebo zářezu přes 1:2 š přes 2,5 m</t>
  </si>
  <si>
    <t>418784182</t>
  </si>
  <si>
    <t>"drenážní vrstva na rubu opěrné zdi" (0,4*2+1,7*2)*80</t>
  </si>
  <si>
    <t>69311081</t>
  </si>
  <si>
    <t>geotextilie netkaná separační, ochranná, filtrační, drenážní PES 300g/m2</t>
  </si>
  <si>
    <t>750471765</t>
  </si>
  <si>
    <t>336*1,1845 'Přepočtené koeficientem množství</t>
  </si>
  <si>
    <t>212755214</t>
  </si>
  <si>
    <t>Trativody z drenážních trubek plastových flexibilních D 100 mm bez lože</t>
  </si>
  <si>
    <t>-859217616</t>
  </si>
  <si>
    <t>"drenážní potrubí na rubu ŽB konzoly" 80</t>
  </si>
  <si>
    <t>-1474276538</t>
  </si>
  <si>
    <t>"lože pod drenážní kanalizaci" 0,65*0,1*82</t>
  </si>
  <si>
    <t>871265221</t>
  </si>
  <si>
    <t>Kanalizační potrubí z tvrdého PVC jednovrstvé tuhost třídy SN8 DN 110</t>
  </si>
  <si>
    <t>156851280</t>
  </si>
  <si>
    <t>"napojení trativodu" 0,6*14+5+0,6+0,2</t>
  </si>
  <si>
    <t>871315221</t>
  </si>
  <si>
    <t>Kanalizační potrubí z tvrdého PVC jednovrstvé tuhost třídy SN8 DN 160</t>
  </si>
  <si>
    <t>1547870247</t>
  </si>
  <si>
    <t>"drenážní kanalizace" 82</t>
  </si>
  <si>
    <t>877265211</t>
  </si>
  <si>
    <t>Montáž tvarovek z tvrdého PVC-systém KG nebo z polypropylenu-systém KG 2000 jednoosé DN 110</t>
  </si>
  <si>
    <t>-1892186825</t>
  </si>
  <si>
    <t>28611351</t>
  </si>
  <si>
    <t>koleno kanalizační PVC KG 110x45°</t>
  </si>
  <si>
    <t>-1639167318</t>
  </si>
  <si>
    <t>877315211</t>
  </si>
  <si>
    <t>Montáž tvarovek z tvrdého PVC-systém KG nebo z polypropylenu-systém KG 2000 jednoosé DN 160</t>
  </si>
  <si>
    <t>-53389075</t>
  </si>
  <si>
    <t>28611361</t>
  </si>
  <si>
    <t>koleno kanalizační PVC KG 160x45°</t>
  </si>
  <si>
    <t>260975891</t>
  </si>
  <si>
    <t>28611359</t>
  </si>
  <si>
    <t>koleno kanalizace PVC KG 160x15°</t>
  </si>
  <si>
    <t>862234289</t>
  </si>
  <si>
    <t>877315221</t>
  </si>
  <si>
    <t>Montáž tvarovek z tvrdého PVC-systém KG nebo z polypropylenu-systém KG 2000 dvouosé DN 160</t>
  </si>
  <si>
    <t>1969227816</t>
  </si>
  <si>
    <t>"odbočky napojení trativodu" 14+1</t>
  </si>
  <si>
    <t>28611912</t>
  </si>
  <si>
    <t>odbočka kanalizační plastová s hrdlem KG 160/110/45°</t>
  </si>
  <si>
    <t>1852062532</t>
  </si>
  <si>
    <t>891315111</t>
  </si>
  <si>
    <t>Montáž koncových klapek hrdlových DN 150</t>
  </si>
  <si>
    <t>-31523976</t>
  </si>
  <si>
    <t>"ukončení drenážní kanalizace žabí klapkou" 1</t>
  </si>
  <si>
    <t>56231203</t>
  </si>
  <si>
    <t>uzávěr zpětný PP automatický s ocelovou klapkou DN 160</t>
  </si>
  <si>
    <t>-2088431354</t>
  </si>
  <si>
    <t>998276101</t>
  </si>
  <si>
    <t>Přesun hmot pro trubní vedení z trub z plastických hmot otevřený výkop</t>
  </si>
  <si>
    <t>-1503370044</t>
  </si>
  <si>
    <t>998276124</t>
  </si>
  <si>
    <t>Příplatek k přesunu hmot pro trubní vedení z trub z plastických hmot za zvětšený přesun do 500 m</t>
  </si>
  <si>
    <t>-1032335649</t>
  </si>
  <si>
    <t>D.1.4 - Objekty osvětlení pozemní komunikace</t>
  </si>
  <si>
    <t>Úroveň 3:</t>
  </si>
  <si>
    <t>D.1.4.1 - VO cyklostezka Kaufland</t>
  </si>
  <si>
    <t>D1 - Dodávky zařízení</t>
  </si>
  <si>
    <t>D2 - Elektromontáže</t>
  </si>
  <si>
    <t>D3 - Materiál zemní+stavební</t>
  </si>
  <si>
    <t>D4 - Elektromontáže</t>
  </si>
  <si>
    <t>D5 - Zemní práce</t>
  </si>
  <si>
    <t>D6 -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</si>
  <si>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</si>
  <si>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</si>
  <si>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</si>
  <si>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</si>
  <si>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D1</t>
  </si>
  <si>
    <t>Dodávky zařízení</t>
  </si>
  <si>
    <t>000530001</t>
  </si>
  <si>
    <t>svítidlo LED EL1 IP65 23W/3030lm</t>
  </si>
  <si>
    <t>ks</t>
  </si>
  <si>
    <t>000560005</t>
  </si>
  <si>
    <t>stožár osvětlov bezpatic K5-133/89/60Z žárZn</t>
  </si>
  <si>
    <t>DOPDOD</t>
  </si>
  <si>
    <t>Doprava dodávek</t>
  </si>
  <si>
    <t>%</t>
  </si>
  <si>
    <t>-1657475022</t>
  </si>
  <si>
    <t>PREDOD</t>
  </si>
  <si>
    <t>Přesun dodávek</t>
  </si>
  <si>
    <t>1519819980</t>
  </si>
  <si>
    <t>D2</t>
  </si>
  <si>
    <t>Elektromontáže</t>
  </si>
  <si>
    <t>000101210</t>
  </si>
  <si>
    <t>kabel CYKY 4x16</t>
  </si>
  <si>
    <t>000101305</t>
  </si>
  <si>
    <t>kabel CYKY 5x1,5</t>
  </si>
  <si>
    <t>000295011</t>
  </si>
  <si>
    <t>vedení FeZn pr.10mm(0,63kg/m)</t>
  </si>
  <si>
    <t>000579211</t>
  </si>
  <si>
    <t>stožárová výzbroj SR481-27 IP20</t>
  </si>
  <si>
    <t>000430551</t>
  </si>
  <si>
    <t>pojistková patrona E27 (2-4A)</t>
  </si>
  <si>
    <t>000321502</t>
  </si>
  <si>
    <t>roura korugovaná KOPOFLEX KF09063 pr.63/52mm</t>
  </si>
  <si>
    <t>MATPOD</t>
  </si>
  <si>
    <t>Materiál podružný</t>
  </si>
  <si>
    <t>1290543863</t>
  </si>
  <si>
    <t>PROMAT</t>
  </si>
  <si>
    <t>Prořez</t>
  </si>
  <si>
    <t>-1795517399</t>
  </si>
  <si>
    <t>D3</t>
  </si>
  <si>
    <t>Materiál zemní+stavební</t>
  </si>
  <si>
    <t>000046134</t>
  </si>
  <si>
    <t>beton B13,5</t>
  </si>
  <si>
    <t>000046452</t>
  </si>
  <si>
    <t>stožárové pouzdro plast SP250/1000</t>
  </si>
  <si>
    <t>D4</t>
  </si>
  <si>
    <t>210810101</t>
  </si>
  <si>
    <t>kabel Cu(-1kV CYKY) pevně uložený do 3x35/4x25</t>
  </si>
  <si>
    <t>210810008</t>
  </si>
  <si>
    <t>kabel(-CYKY) volně uložený do 3x6/4x4/7x2,5</t>
  </si>
  <si>
    <t>210100101</t>
  </si>
  <si>
    <t>ukončení na svorkovnici vodič do 16mm2</t>
  </si>
  <si>
    <t>210220022</t>
  </si>
  <si>
    <t>uzemňov.vedení v zemi úplná mtž FeZn pr.8-10mm</t>
  </si>
  <si>
    <t>210202104</t>
  </si>
  <si>
    <t>svítidlo venkovní na stožár</t>
  </si>
  <si>
    <t>210204002</t>
  </si>
  <si>
    <t>stožár osvětlovací sadový ocelový</t>
  </si>
  <si>
    <t>210204201</t>
  </si>
  <si>
    <t>elektrovýzbroj stožárů pro 1 okruh</t>
  </si>
  <si>
    <t>210120101</t>
  </si>
  <si>
    <t>patrona závitové pojistky vč.styčného kroužku</t>
  </si>
  <si>
    <t>210010124</t>
  </si>
  <si>
    <t>trubka plast volně uložená do pr.75mm</t>
  </si>
  <si>
    <t>PPV-EL</t>
  </si>
  <si>
    <t>PPV pro elektromontáže</t>
  </si>
  <si>
    <t>355786540</t>
  </si>
  <si>
    <t>D5</t>
  </si>
  <si>
    <t>460100002</t>
  </si>
  <si>
    <t>pouzdrový základ VO mimo trasu kabelu pr.0,25/1,5m</t>
  </si>
  <si>
    <t>460050703</t>
  </si>
  <si>
    <t>výkop jámy do 2m3 pro stožár VO ruční tz.3/ko1.2</t>
  </si>
  <si>
    <t>460600001</t>
  </si>
  <si>
    <t>odvoz zeminy do 10km vč.poplatku za skládku</t>
  </si>
  <si>
    <t>460710003</t>
  </si>
  <si>
    <t>geodetické zaměření skutečné polohy-členitá trasa</t>
  </si>
  <si>
    <t>PPV-ZP</t>
  </si>
  <si>
    <t>PPV pro zemní práce</t>
  </si>
  <si>
    <t>-572453484</t>
  </si>
  <si>
    <t>D6</t>
  </si>
  <si>
    <t>Ostatní náklady</t>
  </si>
  <si>
    <t>219000231</t>
  </si>
  <si>
    <t>montážní plošina MP10 do 10m výšky</t>
  </si>
  <si>
    <t>219000104</t>
  </si>
  <si>
    <t>součinnost správce sítě</t>
  </si>
  <si>
    <t>VRN</t>
  </si>
  <si>
    <t>Vedlejší rozpočtové náklady</t>
  </si>
  <si>
    <t>VRN1</t>
  </si>
  <si>
    <t>Průzkumné, geodetické a projektové práce</t>
  </si>
  <si>
    <t>011464000</t>
  </si>
  <si>
    <t>Měření (monitoring) úrovně osvětlení - měření osvětlení vč. zatlumení</t>
  </si>
  <si>
    <t>Kč</t>
  </si>
  <si>
    <t>1024</t>
  </si>
  <si>
    <t>-631859263</t>
  </si>
  <si>
    <t>013254000</t>
  </si>
  <si>
    <t>Dokumentace skutečného provedení stavby</t>
  </si>
  <si>
    <t>-1714364845</t>
  </si>
  <si>
    <t>VRN3</t>
  </si>
  <si>
    <t>Zařízení staveniště</t>
  </si>
  <si>
    <t>030001000</t>
  </si>
  <si>
    <t>308601414</t>
  </si>
  <si>
    <t>VRN4</t>
  </si>
  <si>
    <t>Inženýrská činnost</t>
  </si>
  <si>
    <t>044002000</t>
  </si>
  <si>
    <t>Revize</t>
  </si>
  <si>
    <t>412674329</t>
  </si>
  <si>
    <t>045002000</t>
  </si>
  <si>
    <t>Kompletační a koordinační činnost</t>
  </si>
  <si>
    <t>-21327136</t>
  </si>
  <si>
    <t>04500200R</t>
  </si>
  <si>
    <t>investorská činnost</t>
  </si>
  <si>
    <t>1922180157</t>
  </si>
  <si>
    <t>D.1.4.2 - Přeložka VO Kaufland</t>
  </si>
  <si>
    <t>D1 - Materiál zemní+stavební</t>
  </si>
  <si>
    <t>D3 - Demontáže</t>
  </si>
  <si>
    <t>D4 - Zemní práce</t>
  </si>
  <si>
    <t>D5 - Ostatní náklady</t>
  </si>
  <si>
    <t>000046383</t>
  </si>
  <si>
    <t>výstražná fólie šířka 0,34m</t>
  </si>
  <si>
    <t>000046512</t>
  </si>
  <si>
    <t>roura korugovaná KOPODUR KD09063 pr.63/52mm</t>
  </si>
  <si>
    <t>000046522</t>
  </si>
  <si>
    <t>/roura korugovaná 09063/ spojka 02063</t>
  </si>
  <si>
    <t>000046453</t>
  </si>
  <si>
    <t>stožárové pouzdro plast SP315/1000</t>
  </si>
  <si>
    <t>210202103</t>
  </si>
  <si>
    <t>svítidlo výbojkové venkovní na výložník</t>
  </si>
  <si>
    <t>210204011</t>
  </si>
  <si>
    <t>stožár osvětlovací ocelový do 12m</t>
  </si>
  <si>
    <t>210204105</t>
  </si>
  <si>
    <t>výložník na stožár 2-ramenný do 70kg</t>
  </si>
  <si>
    <t>210204202</t>
  </si>
  <si>
    <t>elektrovýzbroj stožárů pro 2 okruhy</t>
  </si>
  <si>
    <t>1719759107</t>
  </si>
  <si>
    <t>Demontáže</t>
  </si>
  <si>
    <t>210202103.1</t>
  </si>
  <si>
    <t xml:space="preserve">svítidlo výbojkové venkovní na výložník      /dmtž</t>
  </si>
  <si>
    <t>210204011.1</t>
  </si>
  <si>
    <t xml:space="preserve">stožár osvětlovací ocelový do 12m            /dmtž</t>
  </si>
  <si>
    <t>210204202.1</t>
  </si>
  <si>
    <t xml:space="preserve">elektrovýzbroj stožárů pro 2 okruhy          /dmtž</t>
  </si>
  <si>
    <t>460200133</t>
  </si>
  <si>
    <t>výkop kabel.rýhy šířka 35/hloubka 50cm tz.3/ko1.2</t>
  </si>
  <si>
    <t>460490012</t>
  </si>
  <si>
    <t>výstražná fólie šířka nad 30cm</t>
  </si>
  <si>
    <t>460510031</t>
  </si>
  <si>
    <t>kabelový prostup z ohebné roury plast pr.110mm</t>
  </si>
  <si>
    <t>460560133</t>
  </si>
  <si>
    <t>zához kabelové rýhy šířka 35/hloubka 50cm tz.3</t>
  </si>
  <si>
    <t>460620013</t>
  </si>
  <si>
    <t>provizorní úprava terénu třída zeminy 3</t>
  </si>
  <si>
    <t>460100003</t>
  </si>
  <si>
    <t>pouzdrový základ VO mimo trasu kabelu pr.0,3/1,5m</t>
  </si>
  <si>
    <t>1376554145</t>
  </si>
  <si>
    <t>219000103</t>
  </si>
  <si>
    <t>dozory správce sítě</t>
  </si>
  <si>
    <t>219000221</t>
  </si>
  <si>
    <t>autojeřáb AD080 do výšky 12m a hmotnosti 8t</t>
  </si>
  <si>
    <t>012002000</t>
  </si>
  <si>
    <t>Geodetické práce - zaměření</t>
  </si>
  <si>
    <t>-1272036103</t>
  </si>
  <si>
    <t>1132964084</t>
  </si>
  <si>
    <t>483926622</t>
  </si>
  <si>
    <t>1171414527</t>
  </si>
  <si>
    <t>1803617310</t>
  </si>
  <si>
    <t>VRN-D - Vedlejší rozpočtové náklady - dotovaná část</t>
  </si>
  <si>
    <t xml:space="preserve">    VRN2 - Příprava staveniště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</si>
  <si>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</si>
  <si>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</si>
  <si>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</si>
  <si>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VRND - Podmínky poskytovatele dotačního titulu – billboard a pamětní deska</t>
  </si>
  <si>
    <t>Geodetické práce</t>
  </si>
  <si>
    <t>469108218</t>
  </si>
  <si>
    <t>012103001</t>
  </si>
  <si>
    <t>Vytýčení sítí</t>
  </si>
  <si>
    <t>-1143246419</t>
  </si>
  <si>
    <t>-308478479</t>
  </si>
  <si>
    <t>VRN2</t>
  </si>
  <si>
    <t>Příprava staveniště</t>
  </si>
  <si>
    <t>021103001</t>
  </si>
  <si>
    <t>Úprava zachované vzrostlé zeleně arboristou</t>
  </si>
  <si>
    <t>-1607088560</t>
  </si>
  <si>
    <t>"předpoklad 10 kusů" 1</t>
  </si>
  <si>
    <t>-1234073553</t>
  </si>
  <si>
    <t>034103000</t>
  </si>
  <si>
    <t>Oplocení staveniště</t>
  </si>
  <si>
    <t>1035464561</t>
  </si>
  <si>
    <t>"ochranné oplocení výšky 1,50 m v délce 380 bm" 1</t>
  </si>
  <si>
    <t>040001000</t>
  </si>
  <si>
    <t>1523726730</t>
  </si>
  <si>
    <t>"hutnící a jiné zkoušky, revize, apod..." 1</t>
  </si>
  <si>
    <t>-2012869703</t>
  </si>
  <si>
    <t>1718621229</t>
  </si>
  <si>
    <t>VRN5</t>
  </si>
  <si>
    <t>Finanční náklady</t>
  </si>
  <si>
    <t>053002000</t>
  </si>
  <si>
    <t>Poplatky za zábory</t>
  </si>
  <si>
    <t>-772368336</t>
  </si>
  <si>
    <t>"zábory pro ZS" 1</t>
  </si>
  <si>
    <t>05900200R</t>
  </si>
  <si>
    <t xml:space="preserve">Poplatek za vytřídění výkopku 17 05 04 na skládce pro zpětné použití </t>
  </si>
  <si>
    <t>-1616700618</t>
  </si>
  <si>
    <t>dle požadavku IROP</t>
  </si>
  <si>
    <t xml:space="preserve">"uložení  výkopku stavební část" 2884,682</t>
  </si>
  <si>
    <t xml:space="preserve">"uložení  výkopku elektro část" (4,58+8*0,35*0,5)*1,85</t>
  </si>
  <si>
    <t>"zpětný zásyp elektro část" (8*0,35*0,5)*1,85</t>
  </si>
  <si>
    <t>2884,682+11,063</t>
  </si>
  <si>
    <t>"vytřídění 70%" 2895,745*0,7-2,59</t>
  </si>
  <si>
    <t>VRN6</t>
  </si>
  <si>
    <t>Územní vlivy</t>
  </si>
  <si>
    <t>060001000</t>
  </si>
  <si>
    <t>322920534</t>
  </si>
  <si>
    <t>"ztížený přístup podél koryta řeky" 1</t>
  </si>
  <si>
    <t>VRN7</t>
  </si>
  <si>
    <t>Provozní vlivy</t>
  </si>
  <si>
    <t>07210301R</t>
  </si>
  <si>
    <t>Zajištění DIO a DIR</t>
  </si>
  <si>
    <t>-1961756803</t>
  </si>
  <si>
    <t>VRND</t>
  </si>
  <si>
    <t>Podmínky poskytovatele dotačního titulu – billboard a pamětní deska</t>
  </si>
  <si>
    <t>03450300R</t>
  </si>
  <si>
    <t>Billboard umístěný na viditelném místě v průběhu celé stavby, vizualizace dle manuálu, materiál odolný klimatickým a povětrnostním podmínkám (např. plachta), velikost: 5100 x 2400 mm (na šířku) - včetně nosné konstrukce</t>
  </si>
  <si>
    <t>-1586694959</t>
  </si>
  <si>
    <t>03450301R</t>
  </si>
  <si>
    <t>Pamětní deska umístěna po zrealizování na místě určené investorem, vizualizace dle manuálu, materiál odolný klimatickým a povětrnostním podmínkám, pevný materiál odolný vandalismu, velikost: 400 x 300 mm (na šířku)</t>
  </si>
  <si>
    <t>903284041</t>
  </si>
  <si>
    <t>N - Nedotovaná část</t>
  </si>
  <si>
    <t>D.1.9 - Ostatní stavební objekty</t>
  </si>
  <si>
    <t>Zemní práce, podsyp a obsyp potrubí/chrániček nejsou předmětem tohoto stavebního objektu, jsou ve společné položce v části dopravního řešení. Pro materiály vykazované na bm se počítá se ztratným 3%. Specifikaci předizolovaného potrubí a kabelů je nutné před zahájením stavby konzultovat s projektanty/TDI.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</si>
  <si>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</si>
  <si>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</si>
  <si>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</si>
  <si>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</si>
  <si>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</si>
  <si>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</si>
  <si>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D19-01</t>
  </si>
  <si>
    <t>Flexibilní tlakové potrubí pro teplou vodu, HDPE předizolované, PN 10, d160, vnější ø280 mm.</t>
  </si>
  <si>
    <t>512</t>
  </si>
  <si>
    <t>1800123967</t>
  </si>
  <si>
    <t>D19-02</t>
  </si>
  <si>
    <t>Kabelová chránička plastová korugovaná, pružná, ø160</t>
  </si>
  <si>
    <t>390398348</t>
  </si>
  <si>
    <t>D19-03</t>
  </si>
  <si>
    <t>Kabelová chránička plastová korugovaná, pružná, ø63</t>
  </si>
  <si>
    <t>-723763505</t>
  </si>
  <si>
    <t>D19-04</t>
  </si>
  <si>
    <t>Silový VN kabel pro uložení do země, N2XSEY 6/10 kV 3x240/25</t>
  </si>
  <si>
    <t>-1266927956</t>
  </si>
  <si>
    <t>D19-05</t>
  </si>
  <si>
    <t>Optický kabel 4žilový Nízká hořlavost bez halogenů</t>
  </si>
  <si>
    <t>1783859635</t>
  </si>
  <si>
    <t>D19-06</t>
  </si>
  <si>
    <t>Dočasná záslepka potrubí d160</t>
  </si>
  <si>
    <t>1908047050</t>
  </si>
  <si>
    <t>D19-07</t>
  </si>
  <si>
    <t>Smršťovací kabelová koncovka pro VN kabel</t>
  </si>
  <si>
    <t>1674198792</t>
  </si>
  <si>
    <t>D19-08</t>
  </si>
  <si>
    <t>Výstražná folie</t>
  </si>
  <si>
    <t>-1849685799</t>
  </si>
  <si>
    <t>D19-09</t>
  </si>
  <si>
    <t>Tlaková zkouška potrubí</t>
  </si>
  <si>
    <t>soubor</t>
  </si>
  <si>
    <t>1074235826</t>
  </si>
  <si>
    <t>VRN-N - Vedlejší rozpočtové náklady - nedotovaná část</t>
  </si>
  <si>
    <t>010001000</t>
  </si>
  <si>
    <t>-1772941449</t>
  </si>
  <si>
    <t>-117315575</t>
  </si>
  <si>
    <t>1892329052</t>
  </si>
  <si>
    <t>"hutnící a jiné zkoušky, revize, havarijní a povodňový plán, atd.." 1</t>
  </si>
  <si>
    <t>-1500111096</t>
  </si>
  <si>
    <t>-2130952809</t>
  </si>
  <si>
    <t>SEZNAM FIGUR</t>
  </si>
  <si>
    <t>Výměra</t>
  </si>
  <si>
    <t xml:space="preserve"> D/ D.1.1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</si>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</sst>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22-88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Propojení Labské a Ploučnické cyklostezky, Děčín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15. 11. 2022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Děčín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Vladimír Polda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Jan Duben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ROUND(AG95+AG103,2)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ROUND(AS95+AS103,2)</f>
        <v>0</v>
      </c>
      <c r="AT94" s="114">
        <f>ROUND(SUM(AV94:AW94),2)</f>
        <v>0</v>
      </c>
      <c r="AU94" s="115">
        <f>ROUND(AU95+AU103,5)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ROUND(AZ95+AZ103,2)</f>
        <v>0</v>
      </c>
      <c r="BA94" s="114">
        <f>ROUND(BA95+BA103,2)</f>
        <v>0</v>
      </c>
      <c r="BB94" s="114">
        <f>ROUND(BB95+BB103,2)</f>
        <v>0</v>
      </c>
      <c r="BC94" s="114">
        <f>ROUND(BC95+BC103,2)</f>
        <v>0</v>
      </c>
      <c r="BD94" s="116">
        <f>ROUND(BD95+BD103,2)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75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ROUND(AG96+SUM(AG97:AG99)+AG102,2)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81</v>
      </c>
      <c r="AR95" s="126"/>
      <c r="AS95" s="127">
        <f>ROUND(AS96+SUM(AS97:AS99)+AS102,2)</f>
        <v>0</v>
      </c>
      <c r="AT95" s="128">
        <f>ROUND(SUM(AV95:AW95),2)</f>
        <v>0</v>
      </c>
      <c r="AU95" s="129">
        <f>ROUND(AU96+SUM(AU97:AU99)+AU102,5)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ROUND(AZ96+SUM(AZ97:AZ99)+AZ102,2)</f>
        <v>0</v>
      </c>
      <c r="BA95" s="128">
        <f>ROUND(BA96+SUM(BA97:BA99)+BA102,2)</f>
        <v>0</v>
      </c>
      <c r="BB95" s="128">
        <f>ROUND(BB96+SUM(BB97:BB99)+BB102,2)</f>
        <v>0</v>
      </c>
      <c r="BC95" s="128">
        <f>ROUND(BC96+SUM(BC97:BC99)+BC102,2)</f>
        <v>0</v>
      </c>
      <c r="BD95" s="130">
        <f>ROUND(BD96+SUM(BD97:BD99)+BD102,2)</f>
        <v>0</v>
      </c>
      <c r="BE95" s="7"/>
      <c r="BS95" s="131" t="s">
        <v>75</v>
      </c>
      <c r="BT95" s="131" t="s">
        <v>82</v>
      </c>
      <c r="BU95" s="131" t="s">
        <v>77</v>
      </c>
      <c r="BV95" s="131" t="s">
        <v>78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4" customFormat="1" ht="16.5" customHeight="1">
      <c r="A96" s="132" t="s">
        <v>85</v>
      </c>
      <c r="B96" s="70"/>
      <c r="C96" s="133"/>
      <c r="D96" s="133"/>
      <c r="E96" s="134" t="s">
        <v>86</v>
      </c>
      <c r="F96" s="134"/>
      <c r="G96" s="134"/>
      <c r="H96" s="134"/>
      <c r="I96" s="134"/>
      <c r="J96" s="133"/>
      <c r="K96" s="134" t="s">
        <v>87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'D.1.1 - Objekty pozemních...'!J32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88</v>
      </c>
      <c r="AR96" s="72"/>
      <c r="AS96" s="137">
        <v>0</v>
      </c>
      <c r="AT96" s="138">
        <f>ROUND(SUM(AV96:AW96),2)</f>
        <v>0</v>
      </c>
      <c r="AU96" s="139">
        <f>'D.1.1 - Objekty pozemních...'!P133</f>
        <v>0</v>
      </c>
      <c r="AV96" s="138">
        <f>'D.1.1 - Objekty pozemních...'!J35</f>
        <v>0</v>
      </c>
      <c r="AW96" s="138">
        <f>'D.1.1 - Objekty pozemních...'!J36</f>
        <v>0</v>
      </c>
      <c r="AX96" s="138">
        <f>'D.1.1 - Objekty pozemních...'!J37</f>
        <v>0</v>
      </c>
      <c r="AY96" s="138">
        <f>'D.1.1 - Objekty pozemních...'!J38</f>
        <v>0</v>
      </c>
      <c r="AZ96" s="138">
        <f>'D.1.1 - Objekty pozemních...'!F35</f>
        <v>0</v>
      </c>
      <c r="BA96" s="138">
        <f>'D.1.1 - Objekty pozemních...'!F36</f>
        <v>0</v>
      </c>
      <c r="BB96" s="138">
        <f>'D.1.1 - Objekty pozemních...'!F37</f>
        <v>0</v>
      </c>
      <c r="BC96" s="138">
        <f>'D.1.1 - Objekty pozemních...'!F38</f>
        <v>0</v>
      </c>
      <c r="BD96" s="140">
        <f>'D.1.1 - Objekty pozemních...'!F39</f>
        <v>0</v>
      </c>
      <c r="BE96" s="4"/>
      <c r="BT96" s="141" t="s">
        <v>84</v>
      </c>
      <c r="BV96" s="141" t="s">
        <v>78</v>
      </c>
      <c r="BW96" s="141" t="s">
        <v>89</v>
      </c>
      <c r="BX96" s="141" t="s">
        <v>83</v>
      </c>
      <c r="CL96" s="141" t="s">
        <v>1</v>
      </c>
    </row>
    <row r="97" s="4" customFormat="1" ht="16.5" customHeight="1">
      <c r="A97" s="132" t="s">
        <v>85</v>
      </c>
      <c r="B97" s="70"/>
      <c r="C97" s="133"/>
      <c r="D97" s="133"/>
      <c r="E97" s="134" t="s">
        <v>90</v>
      </c>
      <c r="F97" s="134"/>
      <c r="G97" s="134"/>
      <c r="H97" s="134"/>
      <c r="I97" s="134"/>
      <c r="J97" s="133"/>
      <c r="K97" s="134" t="s">
        <v>91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'D.1.2 - Mostní objekty a zdi'!J32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88</v>
      </c>
      <c r="AR97" s="72"/>
      <c r="AS97" s="137">
        <v>0</v>
      </c>
      <c r="AT97" s="138">
        <f>ROUND(SUM(AV97:AW97),2)</f>
        <v>0</v>
      </c>
      <c r="AU97" s="139">
        <f>'D.1.2 - Mostní objekty a zdi'!P127</f>
        <v>0</v>
      </c>
      <c r="AV97" s="138">
        <f>'D.1.2 - Mostní objekty a zdi'!J35</f>
        <v>0</v>
      </c>
      <c r="AW97" s="138">
        <f>'D.1.2 - Mostní objekty a zdi'!J36</f>
        <v>0</v>
      </c>
      <c r="AX97" s="138">
        <f>'D.1.2 - Mostní objekty a zdi'!J37</f>
        <v>0</v>
      </c>
      <c r="AY97" s="138">
        <f>'D.1.2 - Mostní objekty a zdi'!J38</f>
        <v>0</v>
      </c>
      <c r="AZ97" s="138">
        <f>'D.1.2 - Mostní objekty a zdi'!F35</f>
        <v>0</v>
      </c>
      <c r="BA97" s="138">
        <f>'D.1.2 - Mostní objekty a zdi'!F36</f>
        <v>0</v>
      </c>
      <c r="BB97" s="138">
        <f>'D.1.2 - Mostní objekty a zdi'!F37</f>
        <v>0</v>
      </c>
      <c r="BC97" s="138">
        <f>'D.1.2 - Mostní objekty a zdi'!F38</f>
        <v>0</v>
      </c>
      <c r="BD97" s="140">
        <f>'D.1.2 - Mostní objekty a zdi'!F39</f>
        <v>0</v>
      </c>
      <c r="BE97" s="4"/>
      <c r="BT97" s="141" t="s">
        <v>84</v>
      </c>
      <c r="BV97" s="141" t="s">
        <v>78</v>
      </c>
      <c r="BW97" s="141" t="s">
        <v>92</v>
      </c>
      <c r="BX97" s="141" t="s">
        <v>83</v>
      </c>
      <c r="CL97" s="141" t="s">
        <v>1</v>
      </c>
    </row>
    <row r="98" s="4" customFormat="1" ht="16.5" customHeight="1">
      <c r="A98" s="132" t="s">
        <v>85</v>
      </c>
      <c r="B98" s="70"/>
      <c r="C98" s="133"/>
      <c r="D98" s="133"/>
      <c r="E98" s="134" t="s">
        <v>93</v>
      </c>
      <c r="F98" s="134"/>
      <c r="G98" s="134"/>
      <c r="H98" s="134"/>
      <c r="I98" s="134"/>
      <c r="J98" s="133"/>
      <c r="K98" s="134" t="s">
        <v>94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'D.1.3 - Odvodnění pozemní...'!J32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88</v>
      </c>
      <c r="AR98" s="72"/>
      <c r="AS98" s="137">
        <v>0</v>
      </c>
      <c r="AT98" s="138">
        <f>ROUND(SUM(AV98:AW98),2)</f>
        <v>0</v>
      </c>
      <c r="AU98" s="139">
        <f>'D.1.3 - Odvodnění pozemní...'!P126</f>
        <v>0</v>
      </c>
      <c r="AV98" s="138">
        <f>'D.1.3 - Odvodnění pozemní...'!J35</f>
        <v>0</v>
      </c>
      <c r="AW98" s="138">
        <f>'D.1.3 - Odvodnění pozemní...'!J36</f>
        <v>0</v>
      </c>
      <c r="AX98" s="138">
        <f>'D.1.3 - Odvodnění pozemní...'!J37</f>
        <v>0</v>
      </c>
      <c r="AY98" s="138">
        <f>'D.1.3 - Odvodnění pozemní...'!J38</f>
        <v>0</v>
      </c>
      <c r="AZ98" s="138">
        <f>'D.1.3 - Odvodnění pozemní...'!F35</f>
        <v>0</v>
      </c>
      <c r="BA98" s="138">
        <f>'D.1.3 - Odvodnění pozemní...'!F36</f>
        <v>0</v>
      </c>
      <c r="BB98" s="138">
        <f>'D.1.3 - Odvodnění pozemní...'!F37</f>
        <v>0</v>
      </c>
      <c r="BC98" s="138">
        <f>'D.1.3 - Odvodnění pozemní...'!F38</f>
        <v>0</v>
      </c>
      <c r="BD98" s="140">
        <f>'D.1.3 - Odvodnění pozemní...'!F39</f>
        <v>0</v>
      </c>
      <c r="BE98" s="4"/>
      <c r="BT98" s="141" t="s">
        <v>84</v>
      </c>
      <c r="BV98" s="141" t="s">
        <v>78</v>
      </c>
      <c r="BW98" s="141" t="s">
        <v>95</v>
      </c>
      <c r="BX98" s="141" t="s">
        <v>83</v>
      </c>
      <c r="CL98" s="141" t="s">
        <v>1</v>
      </c>
    </row>
    <row r="99" s="4" customFormat="1" ht="16.5" customHeight="1">
      <c r="A99" s="4"/>
      <c r="B99" s="70"/>
      <c r="C99" s="133"/>
      <c r="D99" s="133"/>
      <c r="E99" s="134" t="s">
        <v>96</v>
      </c>
      <c r="F99" s="134"/>
      <c r="G99" s="134"/>
      <c r="H99" s="134"/>
      <c r="I99" s="134"/>
      <c r="J99" s="133"/>
      <c r="K99" s="134" t="s">
        <v>97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42">
        <f>ROUND(SUM(AG100:AG101),2)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88</v>
      </c>
      <c r="AR99" s="72"/>
      <c r="AS99" s="137">
        <f>ROUND(SUM(AS100:AS101),2)</f>
        <v>0</v>
      </c>
      <c r="AT99" s="138">
        <f>ROUND(SUM(AV99:AW99),2)</f>
        <v>0</v>
      </c>
      <c r="AU99" s="139">
        <f>ROUND(SUM(AU100:AU101),5)</f>
        <v>0</v>
      </c>
      <c r="AV99" s="138">
        <f>ROUND(AZ99*L29,2)</f>
        <v>0</v>
      </c>
      <c r="AW99" s="138">
        <f>ROUND(BA99*L30,2)</f>
        <v>0</v>
      </c>
      <c r="AX99" s="138">
        <f>ROUND(BB99*L29,2)</f>
        <v>0</v>
      </c>
      <c r="AY99" s="138">
        <f>ROUND(BC99*L30,2)</f>
        <v>0</v>
      </c>
      <c r="AZ99" s="138">
        <f>ROUND(SUM(AZ100:AZ101),2)</f>
        <v>0</v>
      </c>
      <c r="BA99" s="138">
        <f>ROUND(SUM(BA100:BA101),2)</f>
        <v>0</v>
      </c>
      <c r="BB99" s="138">
        <f>ROUND(SUM(BB100:BB101),2)</f>
        <v>0</v>
      </c>
      <c r="BC99" s="138">
        <f>ROUND(SUM(BC100:BC101),2)</f>
        <v>0</v>
      </c>
      <c r="BD99" s="140">
        <f>ROUND(SUM(BD100:BD101),2)</f>
        <v>0</v>
      </c>
      <c r="BE99" s="4"/>
      <c r="BS99" s="141" t="s">
        <v>75</v>
      </c>
      <c r="BT99" s="141" t="s">
        <v>84</v>
      </c>
      <c r="BU99" s="141" t="s">
        <v>77</v>
      </c>
      <c r="BV99" s="141" t="s">
        <v>78</v>
      </c>
      <c r="BW99" s="141" t="s">
        <v>98</v>
      </c>
      <c r="BX99" s="141" t="s">
        <v>83</v>
      </c>
      <c r="CL99" s="141" t="s">
        <v>1</v>
      </c>
    </row>
    <row r="100" s="4" customFormat="1" ht="16.5" customHeight="1">
      <c r="A100" s="132" t="s">
        <v>85</v>
      </c>
      <c r="B100" s="70"/>
      <c r="C100" s="133"/>
      <c r="D100" s="133"/>
      <c r="E100" s="133"/>
      <c r="F100" s="134" t="s">
        <v>99</v>
      </c>
      <c r="G100" s="134"/>
      <c r="H100" s="134"/>
      <c r="I100" s="134"/>
      <c r="J100" s="134"/>
      <c r="K100" s="133"/>
      <c r="L100" s="134" t="s">
        <v>100</v>
      </c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'D.1.4.1 - VO cyklostezka ...'!J34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88</v>
      </c>
      <c r="AR100" s="72"/>
      <c r="AS100" s="137">
        <v>0</v>
      </c>
      <c r="AT100" s="138">
        <f>ROUND(SUM(AV100:AW100),2)</f>
        <v>0</v>
      </c>
      <c r="AU100" s="139">
        <f>'D.1.4.1 - VO cyklostezka ...'!P134</f>
        <v>0</v>
      </c>
      <c r="AV100" s="138">
        <f>'D.1.4.1 - VO cyklostezka ...'!J37</f>
        <v>0</v>
      </c>
      <c r="AW100" s="138">
        <f>'D.1.4.1 - VO cyklostezka ...'!J38</f>
        <v>0</v>
      </c>
      <c r="AX100" s="138">
        <f>'D.1.4.1 - VO cyklostezka ...'!J39</f>
        <v>0</v>
      </c>
      <c r="AY100" s="138">
        <f>'D.1.4.1 - VO cyklostezka ...'!J40</f>
        <v>0</v>
      </c>
      <c r="AZ100" s="138">
        <f>'D.1.4.1 - VO cyklostezka ...'!F37</f>
        <v>0</v>
      </c>
      <c r="BA100" s="138">
        <f>'D.1.4.1 - VO cyklostezka ...'!F38</f>
        <v>0</v>
      </c>
      <c r="BB100" s="138">
        <f>'D.1.4.1 - VO cyklostezka ...'!F39</f>
        <v>0</v>
      </c>
      <c r="BC100" s="138">
        <f>'D.1.4.1 - VO cyklostezka ...'!F40</f>
        <v>0</v>
      </c>
      <c r="BD100" s="140">
        <f>'D.1.4.1 - VO cyklostezka ...'!F41</f>
        <v>0</v>
      </c>
      <c r="BE100" s="4"/>
      <c r="BT100" s="141" t="s">
        <v>101</v>
      </c>
      <c r="BV100" s="141" t="s">
        <v>78</v>
      </c>
      <c r="BW100" s="141" t="s">
        <v>102</v>
      </c>
      <c r="BX100" s="141" t="s">
        <v>98</v>
      </c>
      <c r="CL100" s="141" t="s">
        <v>1</v>
      </c>
    </row>
    <row r="101" s="4" customFormat="1" ht="16.5" customHeight="1">
      <c r="A101" s="132" t="s">
        <v>85</v>
      </c>
      <c r="B101" s="70"/>
      <c r="C101" s="133"/>
      <c r="D101" s="133"/>
      <c r="E101" s="133"/>
      <c r="F101" s="134" t="s">
        <v>103</v>
      </c>
      <c r="G101" s="134"/>
      <c r="H101" s="134"/>
      <c r="I101" s="134"/>
      <c r="J101" s="134"/>
      <c r="K101" s="133"/>
      <c r="L101" s="134" t="s">
        <v>104</v>
      </c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'D.1.4.2 - Přeložka VO Kau...'!J34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88</v>
      </c>
      <c r="AR101" s="72"/>
      <c r="AS101" s="137">
        <v>0</v>
      </c>
      <c r="AT101" s="138">
        <f>ROUND(SUM(AV101:AW101),2)</f>
        <v>0</v>
      </c>
      <c r="AU101" s="139">
        <f>'D.1.4.2 - Přeložka VO Kau...'!P133</f>
        <v>0</v>
      </c>
      <c r="AV101" s="138">
        <f>'D.1.4.2 - Přeložka VO Kau...'!J37</f>
        <v>0</v>
      </c>
      <c r="AW101" s="138">
        <f>'D.1.4.2 - Přeložka VO Kau...'!J38</f>
        <v>0</v>
      </c>
      <c r="AX101" s="138">
        <f>'D.1.4.2 - Přeložka VO Kau...'!J39</f>
        <v>0</v>
      </c>
      <c r="AY101" s="138">
        <f>'D.1.4.2 - Přeložka VO Kau...'!J40</f>
        <v>0</v>
      </c>
      <c r="AZ101" s="138">
        <f>'D.1.4.2 - Přeložka VO Kau...'!F37</f>
        <v>0</v>
      </c>
      <c r="BA101" s="138">
        <f>'D.1.4.2 - Přeložka VO Kau...'!F38</f>
        <v>0</v>
      </c>
      <c r="BB101" s="138">
        <f>'D.1.4.2 - Přeložka VO Kau...'!F39</f>
        <v>0</v>
      </c>
      <c r="BC101" s="138">
        <f>'D.1.4.2 - Přeložka VO Kau...'!F40</f>
        <v>0</v>
      </c>
      <c r="BD101" s="140">
        <f>'D.1.4.2 - Přeložka VO Kau...'!F41</f>
        <v>0</v>
      </c>
      <c r="BE101" s="4"/>
      <c r="BT101" s="141" t="s">
        <v>101</v>
      </c>
      <c r="BV101" s="141" t="s">
        <v>78</v>
      </c>
      <c r="BW101" s="141" t="s">
        <v>105</v>
      </c>
      <c r="BX101" s="141" t="s">
        <v>98</v>
      </c>
      <c r="CL101" s="141" t="s">
        <v>1</v>
      </c>
    </row>
    <row r="102" s="4" customFormat="1" ht="23.25" customHeight="1">
      <c r="A102" s="132" t="s">
        <v>85</v>
      </c>
      <c r="B102" s="70"/>
      <c r="C102" s="133"/>
      <c r="D102" s="133"/>
      <c r="E102" s="134" t="s">
        <v>106</v>
      </c>
      <c r="F102" s="134"/>
      <c r="G102" s="134"/>
      <c r="H102" s="134"/>
      <c r="I102" s="134"/>
      <c r="J102" s="133"/>
      <c r="K102" s="134" t="s">
        <v>107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'VRN-D - Vedlejší rozpočto...'!J32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88</v>
      </c>
      <c r="AR102" s="72"/>
      <c r="AS102" s="137">
        <v>0</v>
      </c>
      <c r="AT102" s="138">
        <f>ROUND(SUM(AV102:AW102),2)</f>
        <v>0</v>
      </c>
      <c r="AU102" s="139">
        <f>'VRN-D - Vedlejší rozpočto...'!P129</f>
        <v>0</v>
      </c>
      <c r="AV102" s="138">
        <f>'VRN-D - Vedlejší rozpočto...'!J35</f>
        <v>0</v>
      </c>
      <c r="AW102" s="138">
        <f>'VRN-D - Vedlejší rozpočto...'!J36</f>
        <v>0</v>
      </c>
      <c r="AX102" s="138">
        <f>'VRN-D - Vedlejší rozpočto...'!J37</f>
        <v>0</v>
      </c>
      <c r="AY102" s="138">
        <f>'VRN-D - Vedlejší rozpočto...'!J38</f>
        <v>0</v>
      </c>
      <c r="AZ102" s="138">
        <f>'VRN-D - Vedlejší rozpočto...'!F35</f>
        <v>0</v>
      </c>
      <c r="BA102" s="138">
        <f>'VRN-D - Vedlejší rozpočto...'!F36</f>
        <v>0</v>
      </c>
      <c r="BB102" s="138">
        <f>'VRN-D - Vedlejší rozpočto...'!F37</f>
        <v>0</v>
      </c>
      <c r="BC102" s="138">
        <f>'VRN-D - Vedlejší rozpočto...'!F38</f>
        <v>0</v>
      </c>
      <c r="BD102" s="140">
        <f>'VRN-D - Vedlejší rozpočto...'!F39</f>
        <v>0</v>
      </c>
      <c r="BE102" s="4"/>
      <c r="BT102" s="141" t="s">
        <v>84</v>
      </c>
      <c r="BV102" s="141" t="s">
        <v>78</v>
      </c>
      <c r="BW102" s="141" t="s">
        <v>108</v>
      </c>
      <c r="BX102" s="141" t="s">
        <v>83</v>
      </c>
      <c r="CL102" s="141" t="s">
        <v>1</v>
      </c>
    </row>
    <row r="103" s="7" customFormat="1" ht="16.5" customHeight="1">
      <c r="A103" s="7"/>
      <c r="B103" s="119"/>
      <c r="C103" s="120"/>
      <c r="D103" s="121" t="s">
        <v>109</v>
      </c>
      <c r="E103" s="121"/>
      <c r="F103" s="121"/>
      <c r="G103" s="121"/>
      <c r="H103" s="121"/>
      <c r="I103" s="122"/>
      <c r="J103" s="121" t="s">
        <v>110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ROUND(SUM(AG104:AG105),2)</f>
        <v>0</v>
      </c>
      <c r="AH103" s="122"/>
      <c r="AI103" s="122"/>
      <c r="AJ103" s="122"/>
      <c r="AK103" s="122"/>
      <c r="AL103" s="122"/>
      <c r="AM103" s="122"/>
      <c r="AN103" s="124">
        <f>SUM(AG103,AT103)</f>
        <v>0</v>
      </c>
      <c r="AO103" s="122"/>
      <c r="AP103" s="122"/>
      <c r="AQ103" s="125" t="s">
        <v>81</v>
      </c>
      <c r="AR103" s="126"/>
      <c r="AS103" s="127">
        <f>ROUND(SUM(AS104:AS105),2)</f>
        <v>0</v>
      </c>
      <c r="AT103" s="128">
        <f>ROUND(SUM(AV103:AW103),2)</f>
        <v>0</v>
      </c>
      <c r="AU103" s="129">
        <f>ROUND(SUM(AU104:AU105),5)</f>
        <v>0</v>
      </c>
      <c r="AV103" s="128">
        <f>ROUND(AZ103*L29,2)</f>
        <v>0</v>
      </c>
      <c r="AW103" s="128">
        <f>ROUND(BA103*L30,2)</f>
        <v>0</v>
      </c>
      <c r="AX103" s="128">
        <f>ROUND(BB103*L29,2)</f>
        <v>0</v>
      </c>
      <c r="AY103" s="128">
        <f>ROUND(BC103*L30,2)</f>
        <v>0</v>
      </c>
      <c r="AZ103" s="128">
        <f>ROUND(SUM(AZ104:AZ105),2)</f>
        <v>0</v>
      </c>
      <c r="BA103" s="128">
        <f>ROUND(SUM(BA104:BA105),2)</f>
        <v>0</v>
      </c>
      <c r="BB103" s="128">
        <f>ROUND(SUM(BB104:BB105),2)</f>
        <v>0</v>
      </c>
      <c r="BC103" s="128">
        <f>ROUND(SUM(BC104:BC105),2)</f>
        <v>0</v>
      </c>
      <c r="BD103" s="130">
        <f>ROUND(SUM(BD104:BD105),2)</f>
        <v>0</v>
      </c>
      <c r="BE103" s="7"/>
      <c r="BS103" s="131" t="s">
        <v>75</v>
      </c>
      <c r="BT103" s="131" t="s">
        <v>82</v>
      </c>
      <c r="BU103" s="131" t="s">
        <v>77</v>
      </c>
      <c r="BV103" s="131" t="s">
        <v>78</v>
      </c>
      <c r="BW103" s="131" t="s">
        <v>111</v>
      </c>
      <c r="BX103" s="131" t="s">
        <v>5</v>
      </c>
      <c r="CL103" s="131" t="s">
        <v>1</v>
      </c>
      <c r="CM103" s="131" t="s">
        <v>84</v>
      </c>
    </row>
    <row r="104" s="4" customFormat="1" ht="16.5" customHeight="1">
      <c r="A104" s="132" t="s">
        <v>85</v>
      </c>
      <c r="B104" s="70"/>
      <c r="C104" s="133"/>
      <c r="D104" s="133"/>
      <c r="E104" s="134" t="s">
        <v>112</v>
      </c>
      <c r="F104" s="134"/>
      <c r="G104" s="134"/>
      <c r="H104" s="134"/>
      <c r="I104" s="134"/>
      <c r="J104" s="133"/>
      <c r="K104" s="134" t="s">
        <v>113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'D.1.9 - Ostatní stavební ...'!J32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88</v>
      </c>
      <c r="AR104" s="72"/>
      <c r="AS104" s="137">
        <v>0</v>
      </c>
      <c r="AT104" s="138">
        <f>ROUND(SUM(AV104:AW104),2)</f>
        <v>0</v>
      </c>
      <c r="AU104" s="139">
        <f>'D.1.9 - Ostatní stavební ...'!P122</f>
        <v>0</v>
      </c>
      <c r="AV104" s="138">
        <f>'D.1.9 - Ostatní stavební ...'!J35</f>
        <v>0</v>
      </c>
      <c r="AW104" s="138">
        <f>'D.1.9 - Ostatní stavební ...'!J36</f>
        <v>0</v>
      </c>
      <c r="AX104" s="138">
        <f>'D.1.9 - Ostatní stavební ...'!J37</f>
        <v>0</v>
      </c>
      <c r="AY104" s="138">
        <f>'D.1.9 - Ostatní stavební ...'!J38</f>
        <v>0</v>
      </c>
      <c r="AZ104" s="138">
        <f>'D.1.9 - Ostatní stavební ...'!F35</f>
        <v>0</v>
      </c>
      <c r="BA104" s="138">
        <f>'D.1.9 - Ostatní stavební ...'!F36</f>
        <v>0</v>
      </c>
      <c r="BB104" s="138">
        <f>'D.1.9 - Ostatní stavební ...'!F37</f>
        <v>0</v>
      </c>
      <c r="BC104" s="138">
        <f>'D.1.9 - Ostatní stavební ...'!F38</f>
        <v>0</v>
      </c>
      <c r="BD104" s="140">
        <f>'D.1.9 - Ostatní stavební ...'!F39</f>
        <v>0</v>
      </c>
      <c r="BE104" s="4"/>
      <c r="BT104" s="141" t="s">
        <v>84</v>
      </c>
      <c r="BV104" s="141" t="s">
        <v>78</v>
      </c>
      <c r="BW104" s="141" t="s">
        <v>114</v>
      </c>
      <c r="BX104" s="141" t="s">
        <v>111</v>
      </c>
      <c r="CL104" s="141" t="s">
        <v>1</v>
      </c>
    </row>
    <row r="105" s="4" customFormat="1" ht="23.25" customHeight="1">
      <c r="A105" s="132" t="s">
        <v>85</v>
      </c>
      <c r="B105" s="70"/>
      <c r="C105" s="133"/>
      <c r="D105" s="133"/>
      <c r="E105" s="134" t="s">
        <v>115</v>
      </c>
      <c r="F105" s="134"/>
      <c r="G105" s="134"/>
      <c r="H105" s="134"/>
      <c r="I105" s="134"/>
      <c r="J105" s="133"/>
      <c r="K105" s="134" t="s">
        <v>116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'VRN-N - Vedlejší rozpočto...'!J32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88</v>
      </c>
      <c r="AR105" s="72"/>
      <c r="AS105" s="143">
        <v>0</v>
      </c>
      <c r="AT105" s="144">
        <f>ROUND(SUM(AV105:AW105),2)</f>
        <v>0</v>
      </c>
      <c r="AU105" s="145">
        <f>'VRN-N - Vedlejší rozpočto...'!P126</f>
        <v>0</v>
      </c>
      <c r="AV105" s="144">
        <f>'VRN-N - Vedlejší rozpočto...'!J35</f>
        <v>0</v>
      </c>
      <c r="AW105" s="144">
        <f>'VRN-N - Vedlejší rozpočto...'!J36</f>
        <v>0</v>
      </c>
      <c r="AX105" s="144">
        <f>'VRN-N - Vedlejší rozpočto...'!J37</f>
        <v>0</v>
      </c>
      <c r="AY105" s="144">
        <f>'VRN-N - Vedlejší rozpočto...'!J38</f>
        <v>0</v>
      </c>
      <c r="AZ105" s="144">
        <f>'VRN-N - Vedlejší rozpočto...'!F35</f>
        <v>0</v>
      </c>
      <c r="BA105" s="144">
        <f>'VRN-N - Vedlejší rozpočto...'!F36</f>
        <v>0</v>
      </c>
      <c r="BB105" s="144">
        <f>'VRN-N - Vedlejší rozpočto...'!F37</f>
        <v>0</v>
      </c>
      <c r="BC105" s="144">
        <f>'VRN-N - Vedlejší rozpočto...'!F38</f>
        <v>0</v>
      </c>
      <c r="BD105" s="146">
        <f>'VRN-N - Vedlejší rozpočto...'!F39</f>
        <v>0</v>
      </c>
      <c r="BE105" s="4"/>
      <c r="BT105" s="141" t="s">
        <v>84</v>
      </c>
      <c r="BV105" s="141" t="s">
        <v>78</v>
      </c>
      <c r="BW105" s="141" t="s">
        <v>117</v>
      </c>
      <c r="BX105" s="141" t="s">
        <v>111</v>
      </c>
      <c r="CL105" s="141" t="s">
        <v>1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5kclwD+LL2h/z5QTQhDj/CBriBhhy8aJGafn46UpybiKPpLuUFvJBaSQxrAyCXEhFDmRbpEOzAL2mALslfE01Q==" hashValue="P08QIW0tCz/mYD2qleHEh+enod4So7yp3hYfXXKUF9NnV7pmZiKG5EGuSzDPBnf5kOSDY1KGgxn9swG/VQxFQg==" algorithmName="SHA-512" password="CC35"/>
  <mergeCells count="82">
    <mergeCell ref="C92:G92"/>
    <mergeCell ref="D103:H103"/>
    <mergeCell ref="D95:H95"/>
    <mergeCell ref="E98:I98"/>
    <mergeCell ref="E99:I99"/>
    <mergeCell ref="E97:I97"/>
    <mergeCell ref="E104:I104"/>
    <mergeCell ref="E102:I102"/>
    <mergeCell ref="E96:I96"/>
    <mergeCell ref="F101:J101"/>
    <mergeCell ref="F100:J100"/>
    <mergeCell ref="I92:AF92"/>
    <mergeCell ref="J95:AF95"/>
    <mergeCell ref="J103:AF103"/>
    <mergeCell ref="K99:AF99"/>
    <mergeCell ref="K102:AF102"/>
    <mergeCell ref="K104:AF104"/>
    <mergeCell ref="K97:AF97"/>
    <mergeCell ref="K98:AF98"/>
    <mergeCell ref="K96:AF96"/>
    <mergeCell ref="L101:AF101"/>
    <mergeCell ref="L100:AF100"/>
    <mergeCell ref="L85:AO85"/>
    <mergeCell ref="E105:I105"/>
    <mergeCell ref="K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6:AM96"/>
    <mergeCell ref="AG97:AM97"/>
    <mergeCell ref="AG100:AM100"/>
    <mergeCell ref="AG92:AM92"/>
    <mergeCell ref="AG95:AM95"/>
    <mergeCell ref="AG99:AM99"/>
    <mergeCell ref="AM87:AN87"/>
    <mergeCell ref="AM90:AP90"/>
    <mergeCell ref="AM89:AP89"/>
    <mergeCell ref="AN99:AP99"/>
    <mergeCell ref="AN102:AP102"/>
    <mergeCell ref="AN101:AP101"/>
    <mergeCell ref="AN98:AP98"/>
    <mergeCell ref="AN95:AP95"/>
    <mergeCell ref="AN103:AP103"/>
    <mergeCell ref="AN96:AP96"/>
    <mergeCell ref="AN104:AP104"/>
    <mergeCell ref="AN100:AP100"/>
    <mergeCell ref="AN97:AP97"/>
    <mergeCell ref="AN92:AP92"/>
    <mergeCell ref="AS89:AT91"/>
    <mergeCell ref="AN105:AP105"/>
    <mergeCell ref="AG105:AM105"/>
    <mergeCell ref="AN94:AP94"/>
  </mergeCells>
  <hyperlinks>
    <hyperlink ref="A96" location="'D.1.1 - Objekty pozemních...'!C2" display="/"/>
    <hyperlink ref="A97" location="'D.1.2 - Mostní objekty a zdi'!C2" display="/"/>
    <hyperlink ref="A98" location="'D.1.3 - Odvodnění pozemní...'!C2" display="/"/>
    <hyperlink ref="A100" location="'D.1.4.1 - VO cyklostezka ...'!C2" display="/"/>
    <hyperlink ref="A101" location="'D.1.4.2 - Přeložka VO Kau...'!C2" display="/"/>
    <hyperlink ref="A102" location="'VRN-D - Vedlejší rozpočto...'!C2" display="/"/>
    <hyperlink ref="A104" location="'D.1.9 - Ostatní stavební ...'!C2" display="/"/>
    <hyperlink ref="A105" location="'VRN-N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0"/>
    </row>
    <row r="4" s="1" customFormat="1" ht="24.96" customHeight="1">
      <c r="B4" s="20"/>
      <c r="C4" s="150" t="s">
        <v>1526</v>
      </c>
      <c r="H4" s="20"/>
    </row>
    <row r="5" s="1" customFormat="1" ht="12" customHeight="1">
      <c r="B5" s="20"/>
      <c r="C5" s="297" t="s">
        <v>13</v>
      </c>
      <c r="D5" s="158" t="s">
        <v>14</v>
      </c>
      <c r="E5" s="1"/>
      <c r="F5" s="1"/>
      <c r="H5" s="20"/>
    </row>
    <row r="6" s="1" customFormat="1" ht="36.96" customHeight="1">
      <c r="B6" s="20"/>
      <c r="C6" s="298" t="s">
        <v>16</v>
      </c>
      <c r="D6" s="299" t="s">
        <v>17</v>
      </c>
      <c r="E6" s="1"/>
      <c r="F6" s="1"/>
      <c r="H6" s="20"/>
    </row>
    <row r="7" s="1" customFormat="1" ht="16.5" customHeight="1">
      <c r="B7" s="20"/>
      <c r="C7" s="152" t="s">
        <v>22</v>
      </c>
      <c r="D7" s="155" t="str">
        <f>'Rekapitulace stavby'!AN8</f>
        <v>15. 11. 2022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1"/>
      <c r="B9" s="300"/>
      <c r="C9" s="301" t="s">
        <v>57</v>
      </c>
      <c r="D9" s="302" t="s">
        <v>58</v>
      </c>
      <c r="E9" s="302" t="s">
        <v>179</v>
      </c>
      <c r="F9" s="303" t="s">
        <v>1527</v>
      </c>
      <c r="G9" s="201"/>
      <c r="H9" s="300"/>
    </row>
    <row r="10" s="2" customFormat="1" ht="26.4" customHeight="1">
      <c r="A10" s="38"/>
      <c r="B10" s="44"/>
      <c r="C10" s="304" t="s">
        <v>1528</v>
      </c>
      <c r="D10" s="304" t="s">
        <v>87</v>
      </c>
      <c r="E10" s="38"/>
      <c r="F10" s="38"/>
      <c r="G10" s="38"/>
      <c r="H10" s="44"/>
    </row>
    <row r="11" s="2" customFormat="1" ht="16.8" customHeight="1">
      <c r="A11" s="38"/>
      <c r="B11" s="44"/>
      <c r="C11" s="305" t="s">
        <v>118</v>
      </c>
      <c r="D11" s="306" t="s">
        <v>1</v>
      </c>
      <c r="E11" s="307" t="s">
        <v>1</v>
      </c>
      <c r="F11" s="308">
        <v>6.5</v>
      </c>
      <c r="G11" s="38"/>
      <c r="H11" s="44"/>
    </row>
    <row r="12" s="2" customFormat="1" ht="16.8" customHeight="1">
      <c r="A12" s="38"/>
      <c r="B12" s="44"/>
      <c r="C12" s="309" t="s">
        <v>118</v>
      </c>
      <c r="D12" s="309" t="s">
        <v>305</v>
      </c>
      <c r="E12" s="17" t="s">
        <v>1</v>
      </c>
      <c r="F12" s="310">
        <v>6.5</v>
      </c>
      <c r="G12" s="38"/>
      <c r="H12" s="44"/>
    </row>
    <row r="13" s="2" customFormat="1" ht="16.8" customHeight="1">
      <c r="A13" s="38"/>
      <c r="B13" s="44"/>
      <c r="C13" s="311" t="s">
        <v>1529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09" t="s">
        <v>302</v>
      </c>
      <c r="D14" s="309" t="s">
        <v>303</v>
      </c>
      <c r="E14" s="17" t="s">
        <v>279</v>
      </c>
      <c r="F14" s="310">
        <v>6.5</v>
      </c>
      <c r="G14" s="38"/>
      <c r="H14" s="44"/>
    </row>
    <row r="15" s="2" customFormat="1">
      <c r="A15" s="38"/>
      <c r="B15" s="44"/>
      <c r="C15" s="309" t="s">
        <v>297</v>
      </c>
      <c r="D15" s="309" t="s">
        <v>298</v>
      </c>
      <c r="E15" s="17" t="s">
        <v>279</v>
      </c>
      <c r="F15" s="310">
        <v>1549.1900000000001</v>
      </c>
      <c r="G15" s="38"/>
      <c r="H15" s="44"/>
    </row>
    <row r="16" s="2" customFormat="1" ht="16.8" customHeight="1">
      <c r="A16" s="38"/>
      <c r="B16" s="44"/>
      <c r="C16" s="305" t="s">
        <v>120</v>
      </c>
      <c r="D16" s="306" t="s">
        <v>1</v>
      </c>
      <c r="E16" s="307" t="s">
        <v>1</v>
      </c>
      <c r="F16" s="308">
        <v>1555.6099999999999</v>
      </c>
      <c r="G16" s="38"/>
      <c r="H16" s="44"/>
    </row>
    <row r="17" s="2" customFormat="1" ht="16.8" customHeight="1">
      <c r="A17" s="38"/>
      <c r="B17" s="44"/>
      <c r="C17" s="309" t="s">
        <v>1</v>
      </c>
      <c r="D17" s="309" t="s">
        <v>281</v>
      </c>
      <c r="E17" s="17" t="s">
        <v>1</v>
      </c>
      <c r="F17" s="310">
        <v>24</v>
      </c>
      <c r="G17" s="38"/>
      <c r="H17" s="44"/>
    </row>
    <row r="18" s="2" customFormat="1">
      <c r="A18" s="38"/>
      <c r="B18" s="44"/>
      <c r="C18" s="309" t="s">
        <v>1</v>
      </c>
      <c r="D18" s="309" t="s">
        <v>282</v>
      </c>
      <c r="E18" s="17" t="s">
        <v>1</v>
      </c>
      <c r="F18" s="310">
        <v>1502</v>
      </c>
      <c r="G18" s="38"/>
      <c r="H18" s="44"/>
    </row>
    <row r="19" s="2" customFormat="1" ht="16.8" customHeight="1">
      <c r="A19" s="38"/>
      <c r="B19" s="44"/>
      <c r="C19" s="309" t="s">
        <v>1</v>
      </c>
      <c r="D19" s="309" t="s">
        <v>283</v>
      </c>
      <c r="E19" s="17" t="s">
        <v>1</v>
      </c>
      <c r="F19" s="310">
        <v>7.2000000000000002</v>
      </c>
      <c r="G19" s="38"/>
      <c r="H19" s="44"/>
    </row>
    <row r="20" s="2" customFormat="1" ht="16.8" customHeight="1">
      <c r="A20" s="38"/>
      <c r="B20" s="44"/>
      <c r="C20" s="309" t="s">
        <v>1</v>
      </c>
      <c r="D20" s="309" t="s">
        <v>284</v>
      </c>
      <c r="E20" s="17" t="s">
        <v>1</v>
      </c>
      <c r="F20" s="310">
        <v>8.1600000000000001</v>
      </c>
      <c r="G20" s="38"/>
      <c r="H20" s="44"/>
    </row>
    <row r="21" s="2" customFormat="1">
      <c r="A21" s="38"/>
      <c r="B21" s="44"/>
      <c r="C21" s="309" t="s">
        <v>1</v>
      </c>
      <c r="D21" s="309" t="s">
        <v>285</v>
      </c>
      <c r="E21" s="17" t="s">
        <v>1</v>
      </c>
      <c r="F21" s="310">
        <v>14.25</v>
      </c>
      <c r="G21" s="38"/>
      <c r="H21" s="44"/>
    </row>
    <row r="22" s="2" customFormat="1" ht="16.8" customHeight="1">
      <c r="A22" s="38"/>
      <c r="B22" s="44"/>
      <c r="C22" s="309" t="s">
        <v>120</v>
      </c>
      <c r="D22" s="309" t="s">
        <v>229</v>
      </c>
      <c r="E22" s="17" t="s">
        <v>1</v>
      </c>
      <c r="F22" s="310">
        <v>1555.6099999999999</v>
      </c>
      <c r="G22" s="38"/>
      <c r="H22" s="44"/>
    </row>
    <row r="23" s="2" customFormat="1" ht="16.8" customHeight="1">
      <c r="A23" s="38"/>
      <c r="B23" s="44"/>
      <c r="C23" s="311" t="s">
        <v>1529</v>
      </c>
      <c r="D23" s="38"/>
      <c r="E23" s="38"/>
      <c r="F23" s="38"/>
      <c r="G23" s="38"/>
      <c r="H23" s="44"/>
    </row>
    <row r="24" s="2" customFormat="1">
      <c r="A24" s="38"/>
      <c r="B24" s="44"/>
      <c r="C24" s="309" t="s">
        <v>277</v>
      </c>
      <c r="D24" s="309" t="s">
        <v>278</v>
      </c>
      <c r="E24" s="17" t="s">
        <v>279</v>
      </c>
      <c r="F24" s="310">
        <v>1555.6099999999999</v>
      </c>
      <c r="G24" s="38"/>
      <c r="H24" s="44"/>
    </row>
    <row r="25" s="2" customFormat="1" ht="16.8" customHeight="1">
      <c r="A25" s="38"/>
      <c r="B25" s="44"/>
      <c r="C25" s="309" t="s">
        <v>286</v>
      </c>
      <c r="D25" s="309" t="s">
        <v>287</v>
      </c>
      <c r="E25" s="17" t="s">
        <v>279</v>
      </c>
      <c r="F25" s="310">
        <v>1555.6099999999999</v>
      </c>
      <c r="G25" s="38"/>
      <c r="H25" s="44"/>
    </row>
    <row r="26" s="2" customFormat="1">
      <c r="A26" s="38"/>
      <c r="B26" s="44"/>
      <c r="C26" s="309" t="s">
        <v>297</v>
      </c>
      <c r="D26" s="309" t="s">
        <v>298</v>
      </c>
      <c r="E26" s="17" t="s">
        <v>279</v>
      </c>
      <c r="F26" s="310">
        <v>1549.1900000000001</v>
      </c>
      <c r="G26" s="38"/>
      <c r="H26" s="44"/>
    </row>
    <row r="27" s="2" customFormat="1" ht="16.8" customHeight="1">
      <c r="A27" s="38"/>
      <c r="B27" s="44"/>
      <c r="C27" s="305" t="s">
        <v>123</v>
      </c>
      <c r="D27" s="306" t="s">
        <v>1</v>
      </c>
      <c r="E27" s="307" t="s">
        <v>1</v>
      </c>
      <c r="F27" s="308">
        <v>1549.1900000000001</v>
      </c>
      <c r="G27" s="38"/>
      <c r="H27" s="44"/>
    </row>
    <row r="28" s="2" customFormat="1">
      <c r="A28" s="38"/>
      <c r="B28" s="44"/>
      <c r="C28" s="309" t="s">
        <v>123</v>
      </c>
      <c r="D28" s="309" t="s">
        <v>300</v>
      </c>
      <c r="E28" s="17" t="s">
        <v>1</v>
      </c>
      <c r="F28" s="310">
        <v>1549.1900000000001</v>
      </c>
      <c r="G28" s="38"/>
      <c r="H28" s="44"/>
    </row>
    <row r="29" s="2" customFormat="1" ht="16.8" customHeight="1">
      <c r="A29" s="38"/>
      <c r="B29" s="44"/>
      <c r="C29" s="311" t="s">
        <v>1529</v>
      </c>
      <c r="D29" s="38"/>
      <c r="E29" s="38"/>
      <c r="F29" s="38"/>
      <c r="G29" s="38"/>
      <c r="H29" s="44"/>
    </row>
    <row r="30" s="2" customFormat="1">
      <c r="A30" s="38"/>
      <c r="B30" s="44"/>
      <c r="C30" s="309" t="s">
        <v>297</v>
      </c>
      <c r="D30" s="309" t="s">
        <v>298</v>
      </c>
      <c r="E30" s="17" t="s">
        <v>279</v>
      </c>
      <c r="F30" s="310">
        <v>1549.1900000000001</v>
      </c>
      <c r="G30" s="38"/>
      <c r="H30" s="44"/>
    </row>
    <row r="31" s="2" customFormat="1" ht="16.8" customHeight="1">
      <c r="A31" s="38"/>
      <c r="B31" s="44"/>
      <c r="C31" s="309" t="s">
        <v>307</v>
      </c>
      <c r="D31" s="309" t="s">
        <v>308</v>
      </c>
      <c r="E31" s="17" t="s">
        <v>293</v>
      </c>
      <c r="F31" s="310">
        <v>2866.002</v>
      </c>
      <c r="G31" s="38"/>
      <c r="H31" s="44"/>
    </row>
    <row r="32" s="2" customFormat="1" ht="16.8" customHeight="1">
      <c r="A32" s="38"/>
      <c r="B32" s="44"/>
      <c r="C32" s="309" t="s">
        <v>311</v>
      </c>
      <c r="D32" s="309" t="s">
        <v>312</v>
      </c>
      <c r="E32" s="17" t="s">
        <v>279</v>
      </c>
      <c r="F32" s="310">
        <v>1549.1900000000001</v>
      </c>
      <c r="G32" s="38"/>
      <c r="H32" s="44"/>
    </row>
    <row r="33" s="2" customFormat="1" ht="16.8" customHeight="1">
      <c r="A33" s="38"/>
      <c r="B33" s="44"/>
      <c r="C33" s="305" t="s">
        <v>125</v>
      </c>
      <c r="D33" s="306" t="s">
        <v>1</v>
      </c>
      <c r="E33" s="307" t="s">
        <v>1</v>
      </c>
      <c r="F33" s="308">
        <v>1076.8</v>
      </c>
      <c r="G33" s="38"/>
      <c r="H33" s="44"/>
    </row>
    <row r="34" s="2" customFormat="1" ht="16.8" customHeight="1">
      <c r="A34" s="38"/>
      <c r="B34" s="44"/>
      <c r="C34" s="309" t="s">
        <v>1</v>
      </c>
      <c r="D34" s="309" t="s">
        <v>329</v>
      </c>
      <c r="E34" s="17" t="s">
        <v>1</v>
      </c>
      <c r="F34" s="310">
        <v>4.9000000000000004</v>
      </c>
      <c r="G34" s="38"/>
      <c r="H34" s="44"/>
    </row>
    <row r="35" s="2" customFormat="1" ht="16.8" customHeight="1">
      <c r="A35" s="38"/>
      <c r="B35" s="44"/>
      <c r="C35" s="309" t="s">
        <v>1</v>
      </c>
      <c r="D35" s="309" t="s">
        <v>330</v>
      </c>
      <c r="E35" s="17" t="s">
        <v>1</v>
      </c>
      <c r="F35" s="310">
        <v>33.899999999999999</v>
      </c>
      <c r="G35" s="38"/>
      <c r="H35" s="44"/>
    </row>
    <row r="36" s="2" customFormat="1" ht="16.8" customHeight="1">
      <c r="A36" s="38"/>
      <c r="B36" s="44"/>
      <c r="C36" s="309" t="s">
        <v>1</v>
      </c>
      <c r="D36" s="309" t="s">
        <v>331</v>
      </c>
      <c r="E36" s="17" t="s">
        <v>1</v>
      </c>
      <c r="F36" s="310">
        <v>1038</v>
      </c>
      <c r="G36" s="38"/>
      <c r="H36" s="44"/>
    </row>
    <row r="37" s="2" customFormat="1" ht="16.8" customHeight="1">
      <c r="A37" s="38"/>
      <c r="B37" s="44"/>
      <c r="C37" s="309" t="s">
        <v>125</v>
      </c>
      <c r="D37" s="309" t="s">
        <v>229</v>
      </c>
      <c r="E37" s="17" t="s">
        <v>1</v>
      </c>
      <c r="F37" s="310">
        <v>1076.8</v>
      </c>
      <c r="G37" s="38"/>
      <c r="H37" s="44"/>
    </row>
    <row r="38" s="2" customFormat="1" ht="16.8" customHeight="1">
      <c r="A38" s="38"/>
      <c r="B38" s="44"/>
      <c r="C38" s="311" t="s">
        <v>1529</v>
      </c>
      <c r="D38" s="38"/>
      <c r="E38" s="38"/>
      <c r="F38" s="38"/>
      <c r="G38" s="38"/>
      <c r="H38" s="44"/>
    </row>
    <row r="39" s="2" customFormat="1">
      <c r="A39" s="38"/>
      <c r="B39" s="44"/>
      <c r="C39" s="309" t="s">
        <v>326</v>
      </c>
      <c r="D39" s="309" t="s">
        <v>327</v>
      </c>
      <c r="E39" s="17" t="s">
        <v>221</v>
      </c>
      <c r="F39" s="310">
        <v>1076.8</v>
      </c>
      <c r="G39" s="38"/>
      <c r="H39" s="44"/>
    </row>
    <row r="40" s="2" customFormat="1" ht="16.8" customHeight="1">
      <c r="A40" s="38"/>
      <c r="B40" s="44"/>
      <c r="C40" s="309" t="s">
        <v>338</v>
      </c>
      <c r="D40" s="309" t="s">
        <v>339</v>
      </c>
      <c r="E40" s="17" t="s">
        <v>221</v>
      </c>
      <c r="F40" s="310">
        <v>1076.8</v>
      </c>
      <c r="G40" s="38"/>
      <c r="H40" s="44"/>
    </row>
    <row r="41" s="2" customFormat="1" ht="16.8" customHeight="1">
      <c r="A41" s="38"/>
      <c r="B41" s="44"/>
      <c r="C41" s="309" t="s">
        <v>343</v>
      </c>
      <c r="D41" s="309" t="s">
        <v>344</v>
      </c>
      <c r="E41" s="17" t="s">
        <v>345</v>
      </c>
      <c r="F41" s="310">
        <v>32.304000000000002</v>
      </c>
      <c r="G41" s="38"/>
      <c r="H41" s="44"/>
    </row>
    <row r="42" s="2" customFormat="1" ht="16.8" customHeight="1">
      <c r="A42" s="38"/>
      <c r="B42" s="44"/>
      <c r="C42" s="309" t="s">
        <v>333</v>
      </c>
      <c r="D42" s="309" t="s">
        <v>334</v>
      </c>
      <c r="E42" s="17" t="s">
        <v>293</v>
      </c>
      <c r="F42" s="310">
        <v>298.81200000000001</v>
      </c>
      <c r="G42" s="38"/>
      <c r="H42" s="44"/>
    </row>
    <row r="43" s="2" customFormat="1" ht="16.8" customHeight="1">
      <c r="A43" s="38"/>
      <c r="B43" s="44"/>
      <c r="C43" s="305" t="s">
        <v>127</v>
      </c>
      <c r="D43" s="306" t="s">
        <v>1</v>
      </c>
      <c r="E43" s="307" t="s">
        <v>1</v>
      </c>
      <c r="F43" s="308">
        <v>49.5</v>
      </c>
      <c r="G43" s="38"/>
      <c r="H43" s="44"/>
    </row>
    <row r="44" s="2" customFormat="1" ht="16.8" customHeight="1">
      <c r="A44" s="38"/>
      <c r="B44" s="44"/>
      <c r="C44" s="309" t="s">
        <v>127</v>
      </c>
      <c r="D44" s="309" t="s">
        <v>255</v>
      </c>
      <c r="E44" s="17" t="s">
        <v>1</v>
      </c>
      <c r="F44" s="310">
        <v>49.5</v>
      </c>
      <c r="G44" s="38"/>
      <c r="H44" s="44"/>
    </row>
    <row r="45" s="2" customFormat="1" ht="16.8" customHeight="1">
      <c r="A45" s="38"/>
      <c r="B45" s="44"/>
      <c r="C45" s="311" t="s">
        <v>1529</v>
      </c>
      <c r="D45" s="38"/>
      <c r="E45" s="38"/>
      <c r="F45" s="38"/>
      <c r="G45" s="38"/>
      <c r="H45" s="44"/>
    </row>
    <row r="46" s="2" customFormat="1">
      <c r="A46" s="38"/>
      <c r="B46" s="44"/>
      <c r="C46" s="309" t="s">
        <v>252</v>
      </c>
      <c r="D46" s="309" t="s">
        <v>253</v>
      </c>
      <c r="E46" s="17" t="s">
        <v>221</v>
      </c>
      <c r="F46" s="310">
        <v>83.400000000000006</v>
      </c>
      <c r="G46" s="38"/>
      <c r="H46" s="44"/>
    </row>
    <row r="47" s="2" customFormat="1" ht="16.8" customHeight="1">
      <c r="A47" s="38"/>
      <c r="B47" s="44"/>
      <c r="C47" s="309" t="s">
        <v>349</v>
      </c>
      <c r="D47" s="309" t="s">
        <v>350</v>
      </c>
      <c r="E47" s="17" t="s">
        <v>221</v>
      </c>
      <c r="F47" s="310">
        <v>1038.5999999999999</v>
      </c>
      <c r="G47" s="38"/>
      <c r="H47" s="44"/>
    </row>
    <row r="48" s="2" customFormat="1" ht="16.8" customHeight="1">
      <c r="A48" s="38"/>
      <c r="B48" s="44"/>
      <c r="C48" s="309" t="s">
        <v>495</v>
      </c>
      <c r="D48" s="309" t="s">
        <v>496</v>
      </c>
      <c r="E48" s="17" t="s">
        <v>221</v>
      </c>
      <c r="F48" s="310">
        <v>650.84000000000003</v>
      </c>
      <c r="G48" s="38"/>
      <c r="H48" s="44"/>
    </row>
    <row r="49" s="2" customFormat="1">
      <c r="A49" s="38"/>
      <c r="B49" s="44"/>
      <c r="C49" s="309" t="s">
        <v>512</v>
      </c>
      <c r="D49" s="309" t="s">
        <v>513</v>
      </c>
      <c r="E49" s="17" t="s">
        <v>221</v>
      </c>
      <c r="F49" s="310">
        <v>81.299999999999997</v>
      </c>
      <c r="G49" s="38"/>
      <c r="H49" s="44"/>
    </row>
    <row r="50" s="2" customFormat="1" ht="16.8" customHeight="1">
      <c r="A50" s="38"/>
      <c r="B50" s="44"/>
      <c r="C50" s="309" t="s">
        <v>517</v>
      </c>
      <c r="D50" s="309" t="s">
        <v>518</v>
      </c>
      <c r="E50" s="17" t="s">
        <v>221</v>
      </c>
      <c r="F50" s="310">
        <v>206.90000000000001</v>
      </c>
      <c r="G50" s="38"/>
      <c r="H50" s="44"/>
    </row>
    <row r="51" s="2" customFormat="1" ht="16.8" customHeight="1">
      <c r="A51" s="38"/>
      <c r="B51" s="44"/>
      <c r="C51" s="305" t="s">
        <v>129</v>
      </c>
      <c r="D51" s="306" t="s">
        <v>1</v>
      </c>
      <c r="E51" s="307" t="s">
        <v>1</v>
      </c>
      <c r="F51" s="308">
        <v>15.800000000000001</v>
      </c>
      <c r="G51" s="38"/>
      <c r="H51" s="44"/>
    </row>
    <row r="52" s="2" customFormat="1" ht="16.8" customHeight="1">
      <c r="A52" s="38"/>
      <c r="B52" s="44"/>
      <c r="C52" s="309" t="s">
        <v>129</v>
      </c>
      <c r="D52" s="309" t="s">
        <v>226</v>
      </c>
      <c r="E52" s="17" t="s">
        <v>1</v>
      </c>
      <c r="F52" s="310">
        <v>15.800000000000001</v>
      </c>
      <c r="G52" s="38"/>
      <c r="H52" s="44"/>
    </row>
    <row r="53" s="2" customFormat="1" ht="16.8" customHeight="1">
      <c r="A53" s="38"/>
      <c r="B53" s="44"/>
      <c r="C53" s="311" t="s">
        <v>1529</v>
      </c>
      <c r="D53" s="38"/>
      <c r="E53" s="38"/>
      <c r="F53" s="38"/>
      <c r="G53" s="38"/>
      <c r="H53" s="44"/>
    </row>
    <row r="54" s="2" customFormat="1" ht="16.8" customHeight="1">
      <c r="A54" s="38"/>
      <c r="B54" s="44"/>
      <c r="C54" s="309" t="s">
        <v>219</v>
      </c>
      <c r="D54" s="309" t="s">
        <v>220</v>
      </c>
      <c r="E54" s="17" t="s">
        <v>221</v>
      </c>
      <c r="F54" s="310">
        <v>75.200000000000003</v>
      </c>
      <c r="G54" s="38"/>
      <c r="H54" s="44"/>
    </row>
    <row r="55" s="2" customFormat="1" ht="16.8" customHeight="1">
      <c r="A55" s="38"/>
      <c r="B55" s="44"/>
      <c r="C55" s="309" t="s">
        <v>495</v>
      </c>
      <c r="D55" s="309" t="s">
        <v>496</v>
      </c>
      <c r="E55" s="17" t="s">
        <v>221</v>
      </c>
      <c r="F55" s="310">
        <v>650.84000000000003</v>
      </c>
      <c r="G55" s="38"/>
      <c r="H55" s="44"/>
    </row>
    <row r="56" s="2" customFormat="1">
      <c r="A56" s="38"/>
      <c r="B56" s="44"/>
      <c r="C56" s="309" t="s">
        <v>512</v>
      </c>
      <c r="D56" s="309" t="s">
        <v>513</v>
      </c>
      <c r="E56" s="17" t="s">
        <v>221</v>
      </c>
      <c r="F56" s="310">
        <v>81.299999999999997</v>
      </c>
      <c r="G56" s="38"/>
      <c r="H56" s="44"/>
    </row>
    <row r="57" s="2" customFormat="1" ht="16.8" customHeight="1">
      <c r="A57" s="38"/>
      <c r="B57" s="44"/>
      <c r="C57" s="309" t="s">
        <v>517</v>
      </c>
      <c r="D57" s="309" t="s">
        <v>518</v>
      </c>
      <c r="E57" s="17" t="s">
        <v>221</v>
      </c>
      <c r="F57" s="310">
        <v>206.90000000000001</v>
      </c>
      <c r="G57" s="38"/>
      <c r="H57" s="44"/>
    </row>
    <row r="58" s="2" customFormat="1" ht="16.8" customHeight="1">
      <c r="A58" s="38"/>
      <c r="B58" s="44"/>
      <c r="C58" s="305" t="s">
        <v>132</v>
      </c>
      <c r="D58" s="306" t="s">
        <v>1</v>
      </c>
      <c r="E58" s="307" t="s">
        <v>1</v>
      </c>
      <c r="F58" s="308">
        <v>10.5</v>
      </c>
      <c r="G58" s="38"/>
      <c r="H58" s="44"/>
    </row>
    <row r="59" s="2" customFormat="1" ht="16.8" customHeight="1">
      <c r="A59" s="38"/>
      <c r="B59" s="44"/>
      <c r="C59" s="309" t="s">
        <v>132</v>
      </c>
      <c r="D59" s="309" t="s">
        <v>244</v>
      </c>
      <c r="E59" s="17" t="s">
        <v>1</v>
      </c>
      <c r="F59" s="310">
        <v>10.5</v>
      </c>
      <c r="G59" s="38"/>
      <c r="H59" s="44"/>
    </row>
    <row r="60" s="2" customFormat="1" ht="16.8" customHeight="1">
      <c r="A60" s="38"/>
      <c r="B60" s="44"/>
      <c r="C60" s="311" t="s">
        <v>1529</v>
      </c>
      <c r="D60" s="38"/>
      <c r="E60" s="38"/>
      <c r="F60" s="38"/>
      <c r="G60" s="38"/>
      <c r="H60" s="44"/>
    </row>
    <row r="61" s="2" customFormat="1" ht="16.8" customHeight="1">
      <c r="A61" s="38"/>
      <c r="B61" s="44"/>
      <c r="C61" s="309" t="s">
        <v>241</v>
      </c>
      <c r="D61" s="309" t="s">
        <v>242</v>
      </c>
      <c r="E61" s="17" t="s">
        <v>221</v>
      </c>
      <c r="F61" s="310">
        <v>20.420000000000002</v>
      </c>
      <c r="G61" s="38"/>
      <c r="H61" s="44"/>
    </row>
    <row r="62" s="2" customFormat="1" ht="16.8" customHeight="1">
      <c r="A62" s="38"/>
      <c r="B62" s="44"/>
      <c r="C62" s="309" t="s">
        <v>495</v>
      </c>
      <c r="D62" s="309" t="s">
        <v>496</v>
      </c>
      <c r="E62" s="17" t="s">
        <v>221</v>
      </c>
      <c r="F62" s="310">
        <v>650.84000000000003</v>
      </c>
      <c r="G62" s="38"/>
      <c r="H62" s="44"/>
    </row>
    <row r="63" s="2" customFormat="1" ht="16.8" customHeight="1">
      <c r="A63" s="38"/>
      <c r="B63" s="44"/>
      <c r="C63" s="309" t="s">
        <v>521</v>
      </c>
      <c r="D63" s="309" t="s">
        <v>522</v>
      </c>
      <c r="E63" s="17" t="s">
        <v>221</v>
      </c>
      <c r="F63" s="310">
        <v>10.5</v>
      </c>
      <c r="G63" s="38"/>
      <c r="H63" s="44"/>
    </row>
    <row r="64" s="2" customFormat="1" ht="16.8" customHeight="1">
      <c r="A64" s="38"/>
      <c r="B64" s="44"/>
      <c r="C64" s="305" t="s">
        <v>135</v>
      </c>
      <c r="D64" s="306" t="s">
        <v>1</v>
      </c>
      <c r="E64" s="307" t="s">
        <v>1</v>
      </c>
      <c r="F64" s="308">
        <v>10.800000000000001</v>
      </c>
      <c r="G64" s="38"/>
      <c r="H64" s="44"/>
    </row>
    <row r="65" s="2" customFormat="1" ht="16.8" customHeight="1">
      <c r="A65" s="38"/>
      <c r="B65" s="44"/>
      <c r="C65" s="309" t="s">
        <v>135</v>
      </c>
      <c r="D65" s="309" t="s">
        <v>227</v>
      </c>
      <c r="E65" s="17" t="s">
        <v>1</v>
      </c>
      <c r="F65" s="310">
        <v>10.800000000000001</v>
      </c>
      <c r="G65" s="38"/>
      <c r="H65" s="44"/>
    </row>
    <row r="66" s="2" customFormat="1" ht="16.8" customHeight="1">
      <c r="A66" s="38"/>
      <c r="B66" s="44"/>
      <c r="C66" s="311" t="s">
        <v>1529</v>
      </c>
      <c r="D66" s="38"/>
      <c r="E66" s="38"/>
      <c r="F66" s="38"/>
      <c r="G66" s="38"/>
      <c r="H66" s="44"/>
    </row>
    <row r="67" s="2" customFormat="1" ht="16.8" customHeight="1">
      <c r="A67" s="38"/>
      <c r="B67" s="44"/>
      <c r="C67" s="309" t="s">
        <v>219</v>
      </c>
      <c r="D67" s="309" t="s">
        <v>220</v>
      </c>
      <c r="E67" s="17" t="s">
        <v>221</v>
      </c>
      <c r="F67" s="310">
        <v>75.200000000000003</v>
      </c>
      <c r="G67" s="38"/>
      <c r="H67" s="44"/>
    </row>
    <row r="68" s="2" customFormat="1" ht="16.8" customHeight="1">
      <c r="A68" s="38"/>
      <c r="B68" s="44"/>
      <c r="C68" s="309" t="s">
        <v>466</v>
      </c>
      <c r="D68" s="309" t="s">
        <v>467</v>
      </c>
      <c r="E68" s="17" t="s">
        <v>221</v>
      </c>
      <c r="F68" s="310">
        <v>10.800000000000001</v>
      </c>
      <c r="G68" s="38"/>
      <c r="H68" s="44"/>
    </row>
    <row r="69" s="2" customFormat="1" ht="16.8" customHeight="1">
      <c r="A69" s="38"/>
      <c r="B69" s="44"/>
      <c r="C69" s="309" t="s">
        <v>534</v>
      </c>
      <c r="D69" s="309" t="s">
        <v>535</v>
      </c>
      <c r="E69" s="17" t="s">
        <v>221</v>
      </c>
      <c r="F69" s="310">
        <v>60.350000000000001</v>
      </c>
      <c r="G69" s="38"/>
      <c r="H69" s="44"/>
    </row>
    <row r="70" s="2" customFormat="1" ht="16.8" customHeight="1">
      <c r="A70" s="38"/>
      <c r="B70" s="44"/>
      <c r="C70" s="309" t="s">
        <v>550</v>
      </c>
      <c r="D70" s="309" t="s">
        <v>551</v>
      </c>
      <c r="E70" s="17" t="s">
        <v>221</v>
      </c>
      <c r="F70" s="310">
        <v>42.024000000000001</v>
      </c>
      <c r="G70" s="38"/>
      <c r="H70" s="44"/>
    </row>
    <row r="71" s="2" customFormat="1" ht="16.8" customHeight="1">
      <c r="A71" s="38"/>
      <c r="B71" s="44"/>
      <c r="C71" s="305" t="s">
        <v>138</v>
      </c>
      <c r="D71" s="306" t="s">
        <v>1</v>
      </c>
      <c r="E71" s="307" t="s">
        <v>1</v>
      </c>
      <c r="F71" s="308">
        <v>4.9000000000000004</v>
      </c>
      <c r="G71" s="38"/>
      <c r="H71" s="44"/>
    </row>
    <row r="72" s="2" customFormat="1" ht="16.8" customHeight="1">
      <c r="A72" s="38"/>
      <c r="B72" s="44"/>
      <c r="C72" s="309" t="s">
        <v>138</v>
      </c>
      <c r="D72" s="309" t="s">
        <v>228</v>
      </c>
      <c r="E72" s="17" t="s">
        <v>1</v>
      </c>
      <c r="F72" s="310">
        <v>4.9000000000000004</v>
      </c>
      <c r="G72" s="38"/>
      <c r="H72" s="44"/>
    </row>
    <row r="73" s="2" customFormat="1" ht="16.8" customHeight="1">
      <c r="A73" s="38"/>
      <c r="B73" s="44"/>
      <c r="C73" s="311" t="s">
        <v>1529</v>
      </c>
      <c r="D73" s="38"/>
      <c r="E73" s="38"/>
      <c r="F73" s="38"/>
      <c r="G73" s="38"/>
      <c r="H73" s="44"/>
    </row>
    <row r="74" s="2" customFormat="1" ht="16.8" customHeight="1">
      <c r="A74" s="38"/>
      <c r="B74" s="44"/>
      <c r="C74" s="309" t="s">
        <v>219</v>
      </c>
      <c r="D74" s="309" t="s">
        <v>220</v>
      </c>
      <c r="E74" s="17" t="s">
        <v>221</v>
      </c>
      <c r="F74" s="310">
        <v>75.200000000000003</v>
      </c>
      <c r="G74" s="38"/>
      <c r="H74" s="44"/>
    </row>
    <row r="75" s="2" customFormat="1">
      <c r="A75" s="38"/>
      <c r="B75" s="44"/>
      <c r="C75" s="309" t="s">
        <v>326</v>
      </c>
      <c r="D75" s="309" t="s">
        <v>327</v>
      </c>
      <c r="E75" s="17" t="s">
        <v>221</v>
      </c>
      <c r="F75" s="310">
        <v>1076.8</v>
      </c>
      <c r="G75" s="38"/>
      <c r="H75" s="44"/>
    </row>
    <row r="76" s="2" customFormat="1" ht="16.8" customHeight="1">
      <c r="A76" s="38"/>
      <c r="B76" s="44"/>
      <c r="C76" s="305" t="s">
        <v>141</v>
      </c>
      <c r="D76" s="306" t="s">
        <v>1</v>
      </c>
      <c r="E76" s="307" t="s">
        <v>1</v>
      </c>
      <c r="F76" s="308">
        <v>33.899999999999999</v>
      </c>
      <c r="G76" s="38"/>
      <c r="H76" s="44"/>
    </row>
    <row r="77" s="2" customFormat="1" ht="16.8" customHeight="1">
      <c r="A77" s="38"/>
      <c r="B77" s="44"/>
      <c r="C77" s="309" t="s">
        <v>141</v>
      </c>
      <c r="D77" s="309" t="s">
        <v>256</v>
      </c>
      <c r="E77" s="17" t="s">
        <v>1</v>
      </c>
      <c r="F77" s="310">
        <v>33.899999999999999</v>
      </c>
      <c r="G77" s="38"/>
      <c r="H77" s="44"/>
    </row>
    <row r="78" s="2" customFormat="1" ht="16.8" customHeight="1">
      <c r="A78" s="38"/>
      <c r="B78" s="44"/>
      <c r="C78" s="311" t="s">
        <v>1529</v>
      </c>
      <c r="D78" s="38"/>
      <c r="E78" s="38"/>
      <c r="F78" s="38"/>
      <c r="G78" s="38"/>
      <c r="H78" s="44"/>
    </row>
    <row r="79" s="2" customFormat="1">
      <c r="A79" s="38"/>
      <c r="B79" s="44"/>
      <c r="C79" s="309" t="s">
        <v>252</v>
      </c>
      <c r="D79" s="309" t="s">
        <v>253</v>
      </c>
      <c r="E79" s="17" t="s">
        <v>221</v>
      </c>
      <c r="F79" s="310">
        <v>83.400000000000006</v>
      </c>
      <c r="G79" s="38"/>
      <c r="H79" s="44"/>
    </row>
    <row r="80" s="2" customFormat="1">
      <c r="A80" s="38"/>
      <c r="B80" s="44"/>
      <c r="C80" s="309" t="s">
        <v>326</v>
      </c>
      <c r="D80" s="309" t="s">
        <v>327</v>
      </c>
      <c r="E80" s="17" t="s">
        <v>221</v>
      </c>
      <c r="F80" s="310">
        <v>1076.8</v>
      </c>
      <c r="G80" s="38"/>
      <c r="H80" s="44"/>
    </row>
    <row r="81" s="2" customFormat="1" ht="16.8" customHeight="1">
      <c r="A81" s="38"/>
      <c r="B81" s="44"/>
      <c r="C81" s="305" t="s">
        <v>143</v>
      </c>
      <c r="D81" s="306" t="s">
        <v>1</v>
      </c>
      <c r="E81" s="307" t="s">
        <v>1</v>
      </c>
      <c r="F81" s="308">
        <v>3.7999999999999998</v>
      </c>
      <c r="G81" s="38"/>
      <c r="H81" s="44"/>
    </row>
    <row r="82" s="2" customFormat="1" ht="16.8" customHeight="1">
      <c r="A82" s="38"/>
      <c r="B82" s="44"/>
      <c r="C82" s="309" t="s">
        <v>143</v>
      </c>
      <c r="D82" s="309" t="s">
        <v>234</v>
      </c>
      <c r="E82" s="17" t="s">
        <v>1</v>
      </c>
      <c r="F82" s="310">
        <v>3.7999999999999998</v>
      </c>
      <c r="G82" s="38"/>
      <c r="H82" s="44"/>
    </row>
    <row r="83" s="2" customFormat="1" ht="16.8" customHeight="1">
      <c r="A83" s="38"/>
      <c r="B83" s="44"/>
      <c r="C83" s="311" t="s">
        <v>1529</v>
      </c>
      <c r="D83" s="38"/>
      <c r="E83" s="38"/>
      <c r="F83" s="38"/>
      <c r="G83" s="38"/>
      <c r="H83" s="44"/>
    </row>
    <row r="84" s="2" customFormat="1">
      <c r="A84" s="38"/>
      <c r="B84" s="44"/>
      <c r="C84" s="309" t="s">
        <v>231</v>
      </c>
      <c r="D84" s="309" t="s">
        <v>232</v>
      </c>
      <c r="E84" s="17" t="s">
        <v>221</v>
      </c>
      <c r="F84" s="310">
        <v>3.7999999999999998</v>
      </c>
      <c r="G84" s="38"/>
      <c r="H84" s="44"/>
    </row>
    <row r="85" s="2" customFormat="1" ht="16.8" customHeight="1">
      <c r="A85" s="38"/>
      <c r="B85" s="44"/>
      <c r="C85" s="309" t="s">
        <v>534</v>
      </c>
      <c r="D85" s="309" t="s">
        <v>535</v>
      </c>
      <c r="E85" s="17" t="s">
        <v>221</v>
      </c>
      <c r="F85" s="310">
        <v>60.350000000000001</v>
      </c>
      <c r="G85" s="38"/>
      <c r="H85" s="44"/>
    </row>
    <row r="86" s="2" customFormat="1" ht="16.8" customHeight="1">
      <c r="A86" s="38"/>
      <c r="B86" s="44"/>
      <c r="C86" s="305" t="s">
        <v>223</v>
      </c>
      <c r="D86" s="306" t="s">
        <v>1</v>
      </c>
      <c r="E86" s="307" t="s">
        <v>1</v>
      </c>
      <c r="F86" s="308">
        <v>38.200000000000003</v>
      </c>
      <c r="G86" s="38"/>
      <c r="H86" s="44"/>
    </row>
    <row r="87" s="2" customFormat="1" ht="16.8" customHeight="1">
      <c r="A87" s="38"/>
      <c r="B87" s="44"/>
      <c r="C87" s="309" t="s">
        <v>223</v>
      </c>
      <c r="D87" s="309" t="s">
        <v>224</v>
      </c>
      <c r="E87" s="17" t="s">
        <v>1</v>
      </c>
      <c r="F87" s="310">
        <v>38.200000000000003</v>
      </c>
      <c r="G87" s="38"/>
      <c r="H87" s="44"/>
    </row>
    <row r="88" s="2" customFormat="1" ht="16.8" customHeight="1">
      <c r="A88" s="38"/>
      <c r="B88" s="44"/>
      <c r="C88" s="305" t="s">
        <v>145</v>
      </c>
      <c r="D88" s="306" t="s">
        <v>1</v>
      </c>
      <c r="E88" s="307" t="s">
        <v>1</v>
      </c>
      <c r="F88" s="308">
        <v>66.299999999999997</v>
      </c>
      <c r="G88" s="38"/>
      <c r="H88" s="44"/>
    </row>
    <row r="89" s="2" customFormat="1" ht="16.8" customHeight="1">
      <c r="A89" s="38"/>
      <c r="B89" s="44"/>
      <c r="C89" s="309" t="s">
        <v>145</v>
      </c>
      <c r="D89" s="309" t="s">
        <v>482</v>
      </c>
      <c r="E89" s="17" t="s">
        <v>1</v>
      </c>
      <c r="F89" s="310">
        <v>66.299999999999997</v>
      </c>
      <c r="G89" s="38"/>
      <c r="H89" s="44"/>
    </row>
    <row r="90" s="2" customFormat="1" ht="16.8" customHeight="1">
      <c r="A90" s="38"/>
      <c r="B90" s="44"/>
      <c r="C90" s="311" t="s">
        <v>1529</v>
      </c>
      <c r="D90" s="38"/>
      <c r="E90" s="38"/>
      <c r="F90" s="38"/>
      <c r="G90" s="38"/>
      <c r="H90" s="44"/>
    </row>
    <row r="91" s="2" customFormat="1" ht="16.8" customHeight="1">
      <c r="A91" s="38"/>
      <c r="B91" s="44"/>
      <c r="C91" s="309" t="s">
        <v>479</v>
      </c>
      <c r="D91" s="309" t="s">
        <v>480</v>
      </c>
      <c r="E91" s="17" t="s">
        <v>221</v>
      </c>
      <c r="F91" s="310">
        <v>153.59999999999999</v>
      </c>
      <c r="G91" s="38"/>
      <c r="H91" s="44"/>
    </row>
    <row r="92" s="2" customFormat="1" ht="16.8" customHeight="1">
      <c r="A92" s="38"/>
      <c r="B92" s="44"/>
      <c r="C92" s="309" t="s">
        <v>349</v>
      </c>
      <c r="D92" s="309" t="s">
        <v>350</v>
      </c>
      <c r="E92" s="17" t="s">
        <v>221</v>
      </c>
      <c r="F92" s="310">
        <v>1038.5999999999999</v>
      </c>
      <c r="G92" s="38"/>
      <c r="H92" s="44"/>
    </row>
    <row r="93" s="2" customFormat="1" ht="16.8" customHeight="1">
      <c r="A93" s="38"/>
      <c r="B93" s="44"/>
      <c r="C93" s="309" t="s">
        <v>495</v>
      </c>
      <c r="D93" s="309" t="s">
        <v>496</v>
      </c>
      <c r="E93" s="17" t="s">
        <v>221</v>
      </c>
      <c r="F93" s="310">
        <v>650.84000000000003</v>
      </c>
      <c r="G93" s="38"/>
      <c r="H93" s="44"/>
    </row>
    <row r="94" s="2" customFormat="1" ht="16.8" customHeight="1">
      <c r="A94" s="38"/>
      <c r="B94" s="44"/>
      <c r="C94" s="309" t="s">
        <v>507</v>
      </c>
      <c r="D94" s="309" t="s">
        <v>508</v>
      </c>
      <c r="E94" s="17" t="s">
        <v>221</v>
      </c>
      <c r="F94" s="310">
        <v>338.5</v>
      </c>
      <c r="G94" s="38"/>
      <c r="H94" s="44"/>
    </row>
    <row r="95" s="2" customFormat="1" ht="16.8" customHeight="1">
      <c r="A95" s="38"/>
      <c r="B95" s="44"/>
      <c r="C95" s="309" t="s">
        <v>517</v>
      </c>
      <c r="D95" s="309" t="s">
        <v>518</v>
      </c>
      <c r="E95" s="17" t="s">
        <v>221</v>
      </c>
      <c r="F95" s="310">
        <v>206.90000000000001</v>
      </c>
      <c r="G95" s="38"/>
      <c r="H95" s="44"/>
    </row>
    <row r="96" s="2" customFormat="1" ht="16.8" customHeight="1">
      <c r="A96" s="38"/>
      <c r="B96" s="44"/>
      <c r="C96" s="305" t="s">
        <v>147</v>
      </c>
      <c r="D96" s="306" t="s">
        <v>1</v>
      </c>
      <c r="E96" s="307" t="s">
        <v>1</v>
      </c>
      <c r="F96" s="308">
        <v>59.299999999999997</v>
      </c>
      <c r="G96" s="38"/>
      <c r="H96" s="44"/>
    </row>
    <row r="97" s="2" customFormat="1" ht="16.8" customHeight="1">
      <c r="A97" s="38"/>
      <c r="B97" s="44"/>
      <c r="C97" s="309" t="s">
        <v>147</v>
      </c>
      <c r="D97" s="309" t="s">
        <v>483</v>
      </c>
      <c r="E97" s="17" t="s">
        <v>1</v>
      </c>
      <c r="F97" s="310">
        <v>59.299999999999997</v>
      </c>
      <c r="G97" s="38"/>
      <c r="H97" s="44"/>
    </row>
    <row r="98" s="2" customFormat="1" ht="16.8" customHeight="1">
      <c r="A98" s="38"/>
      <c r="B98" s="44"/>
      <c r="C98" s="311" t="s">
        <v>1529</v>
      </c>
      <c r="D98" s="38"/>
      <c r="E98" s="38"/>
      <c r="F98" s="38"/>
      <c r="G98" s="38"/>
      <c r="H98" s="44"/>
    </row>
    <row r="99" s="2" customFormat="1" ht="16.8" customHeight="1">
      <c r="A99" s="38"/>
      <c r="B99" s="44"/>
      <c r="C99" s="309" t="s">
        <v>479</v>
      </c>
      <c r="D99" s="309" t="s">
        <v>480</v>
      </c>
      <c r="E99" s="17" t="s">
        <v>221</v>
      </c>
      <c r="F99" s="310">
        <v>153.59999999999999</v>
      </c>
      <c r="G99" s="38"/>
      <c r="H99" s="44"/>
    </row>
    <row r="100" s="2" customFormat="1" ht="16.8" customHeight="1">
      <c r="A100" s="38"/>
      <c r="B100" s="44"/>
      <c r="C100" s="309" t="s">
        <v>349</v>
      </c>
      <c r="D100" s="309" t="s">
        <v>350</v>
      </c>
      <c r="E100" s="17" t="s">
        <v>221</v>
      </c>
      <c r="F100" s="310">
        <v>1038.5999999999999</v>
      </c>
      <c r="G100" s="38"/>
      <c r="H100" s="44"/>
    </row>
    <row r="101" s="2" customFormat="1" ht="16.8" customHeight="1">
      <c r="A101" s="38"/>
      <c r="B101" s="44"/>
      <c r="C101" s="309" t="s">
        <v>495</v>
      </c>
      <c r="D101" s="309" t="s">
        <v>496</v>
      </c>
      <c r="E101" s="17" t="s">
        <v>221</v>
      </c>
      <c r="F101" s="310">
        <v>650.84000000000003</v>
      </c>
      <c r="G101" s="38"/>
      <c r="H101" s="44"/>
    </row>
    <row r="102" s="2" customFormat="1" ht="16.8" customHeight="1">
      <c r="A102" s="38"/>
      <c r="B102" s="44"/>
      <c r="C102" s="309" t="s">
        <v>507</v>
      </c>
      <c r="D102" s="309" t="s">
        <v>508</v>
      </c>
      <c r="E102" s="17" t="s">
        <v>221</v>
      </c>
      <c r="F102" s="310">
        <v>338.5</v>
      </c>
      <c r="G102" s="38"/>
      <c r="H102" s="44"/>
    </row>
    <row r="103" s="2" customFormat="1" ht="16.8" customHeight="1">
      <c r="A103" s="38"/>
      <c r="B103" s="44"/>
      <c r="C103" s="309" t="s">
        <v>517</v>
      </c>
      <c r="D103" s="309" t="s">
        <v>518</v>
      </c>
      <c r="E103" s="17" t="s">
        <v>221</v>
      </c>
      <c r="F103" s="310">
        <v>206.90000000000001</v>
      </c>
      <c r="G103" s="38"/>
      <c r="H103" s="44"/>
    </row>
    <row r="104" s="2" customFormat="1" ht="16.8" customHeight="1">
      <c r="A104" s="38"/>
      <c r="B104" s="44"/>
      <c r="C104" s="305" t="s">
        <v>149</v>
      </c>
      <c r="D104" s="306" t="s">
        <v>1</v>
      </c>
      <c r="E104" s="307" t="s">
        <v>1</v>
      </c>
      <c r="F104" s="308">
        <v>212.90000000000001</v>
      </c>
      <c r="G104" s="38"/>
      <c r="H104" s="44"/>
    </row>
    <row r="105" s="2" customFormat="1" ht="16.8" customHeight="1">
      <c r="A105" s="38"/>
      <c r="B105" s="44"/>
      <c r="C105" s="309" t="s">
        <v>149</v>
      </c>
      <c r="D105" s="309" t="s">
        <v>510</v>
      </c>
      <c r="E105" s="17" t="s">
        <v>1</v>
      </c>
      <c r="F105" s="310">
        <v>212.90000000000001</v>
      </c>
      <c r="G105" s="38"/>
      <c r="H105" s="44"/>
    </row>
    <row r="106" s="2" customFormat="1" ht="16.8" customHeight="1">
      <c r="A106" s="38"/>
      <c r="B106" s="44"/>
      <c r="C106" s="311" t="s">
        <v>1529</v>
      </c>
      <c r="D106" s="38"/>
      <c r="E106" s="38"/>
      <c r="F106" s="38"/>
      <c r="G106" s="38"/>
      <c r="H106" s="44"/>
    </row>
    <row r="107" s="2" customFormat="1" ht="16.8" customHeight="1">
      <c r="A107" s="38"/>
      <c r="B107" s="44"/>
      <c r="C107" s="309" t="s">
        <v>507</v>
      </c>
      <c r="D107" s="309" t="s">
        <v>508</v>
      </c>
      <c r="E107" s="17" t="s">
        <v>221</v>
      </c>
      <c r="F107" s="310">
        <v>338.5</v>
      </c>
      <c r="G107" s="38"/>
      <c r="H107" s="44"/>
    </row>
    <row r="108" s="2" customFormat="1" ht="16.8" customHeight="1">
      <c r="A108" s="38"/>
      <c r="B108" s="44"/>
      <c r="C108" s="309" t="s">
        <v>495</v>
      </c>
      <c r="D108" s="309" t="s">
        <v>496</v>
      </c>
      <c r="E108" s="17" t="s">
        <v>221</v>
      </c>
      <c r="F108" s="310">
        <v>650.84000000000003</v>
      </c>
      <c r="G108" s="38"/>
      <c r="H108" s="44"/>
    </row>
    <row r="109" s="2" customFormat="1" ht="16.8" customHeight="1">
      <c r="A109" s="38"/>
      <c r="B109" s="44"/>
      <c r="C109" s="305" t="s">
        <v>151</v>
      </c>
      <c r="D109" s="306" t="s">
        <v>1</v>
      </c>
      <c r="E109" s="307" t="s">
        <v>1</v>
      </c>
      <c r="F109" s="308">
        <v>830</v>
      </c>
      <c r="G109" s="38"/>
      <c r="H109" s="44"/>
    </row>
    <row r="110" s="2" customFormat="1" ht="16.8" customHeight="1">
      <c r="A110" s="38"/>
      <c r="B110" s="44"/>
      <c r="C110" s="309" t="s">
        <v>151</v>
      </c>
      <c r="D110" s="309" t="s">
        <v>454</v>
      </c>
      <c r="E110" s="17" t="s">
        <v>1</v>
      </c>
      <c r="F110" s="310">
        <v>830</v>
      </c>
      <c r="G110" s="38"/>
      <c r="H110" s="44"/>
    </row>
    <row r="111" s="2" customFormat="1" ht="16.8" customHeight="1">
      <c r="A111" s="38"/>
      <c r="B111" s="44"/>
      <c r="C111" s="311" t="s">
        <v>1529</v>
      </c>
      <c r="D111" s="38"/>
      <c r="E111" s="38"/>
      <c r="F111" s="38"/>
      <c r="G111" s="38"/>
      <c r="H111" s="44"/>
    </row>
    <row r="112" s="2" customFormat="1" ht="16.8" customHeight="1">
      <c r="A112" s="38"/>
      <c r="B112" s="44"/>
      <c r="C112" s="309" t="s">
        <v>451</v>
      </c>
      <c r="D112" s="309" t="s">
        <v>452</v>
      </c>
      <c r="E112" s="17" t="s">
        <v>221</v>
      </c>
      <c r="F112" s="310">
        <v>830</v>
      </c>
      <c r="G112" s="38"/>
      <c r="H112" s="44"/>
    </row>
    <row r="113" s="2" customFormat="1" ht="16.8" customHeight="1">
      <c r="A113" s="38"/>
      <c r="B113" s="44"/>
      <c r="C113" s="309" t="s">
        <v>349</v>
      </c>
      <c r="D113" s="309" t="s">
        <v>350</v>
      </c>
      <c r="E113" s="17" t="s">
        <v>221</v>
      </c>
      <c r="F113" s="310">
        <v>1038.5999999999999</v>
      </c>
      <c r="G113" s="38"/>
      <c r="H113" s="44"/>
    </row>
    <row r="114" s="2" customFormat="1" ht="16.8" customHeight="1">
      <c r="A114" s="38"/>
      <c r="B114" s="44"/>
      <c r="C114" s="309" t="s">
        <v>471</v>
      </c>
      <c r="D114" s="309" t="s">
        <v>472</v>
      </c>
      <c r="E114" s="17" t="s">
        <v>221</v>
      </c>
      <c r="F114" s="310">
        <v>830</v>
      </c>
      <c r="G114" s="38"/>
      <c r="H114" s="44"/>
    </row>
    <row r="115" s="2" customFormat="1" ht="16.8" customHeight="1">
      <c r="A115" s="38"/>
      <c r="B115" s="44"/>
      <c r="C115" s="309" t="s">
        <v>555</v>
      </c>
      <c r="D115" s="309" t="s">
        <v>556</v>
      </c>
      <c r="E115" s="17" t="s">
        <v>221</v>
      </c>
      <c r="F115" s="310">
        <v>830</v>
      </c>
      <c r="G115" s="38"/>
      <c r="H115" s="44"/>
    </row>
    <row r="116" s="2" customFormat="1" ht="16.8" customHeight="1">
      <c r="A116" s="38"/>
      <c r="B116" s="44"/>
      <c r="C116" s="305" t="s">
        <v>153</v>
      </c>
      <c r="D116" s="306" t="s">
        <v>1</v>
      </c>
      <c r="E116" s="307" t="s">
        <v>1</v>
      </c>
      <c r="F116" s="308">
        <v>12</v>
      </c>
      <c r="G116" s="38"/>
      <c r="H116" s="44"/>
    </row>
    <row r="117" s="2" customFormat="1" ht="16.8" customHeight="1">
      <c r="A117" s="38"/>
      <c r="B117" s="44"/>
      <c r="C117" s="309" t="s">
        <v>153</v>
      </c>
      <c r="D117" s="309" t="s">
        <v>459</v>
      </c>
      <c r="E117" s="17" t="s">
        <v>1</v>
      </c>
      <c r="F117" s="310">
        <v>12</v>
      </c>
      <c r="G117" s="38"/>
      <c r="H117" s="44"/>
    </row>
    <row r="118" s="2" customFormat="1" ht="16.8" customHeight="1">
      <c r="A118" s="38"/>
      <c r="B118" s="44"/>
      <c r="C118" s="311" t="s">
        <v>1529</v>
      </c>
      <c r="D118" s="38"/>
      <c r="E118" s="38"/>
      <c r="F118" s="38"/>
      <c r="G118" s="38"/>
      <c r="H118" s="44"/>
    </row>
    <row r="119" s="2" customFormat="1" ht="16.8" customHeight="1">
      <c r="A119" s="38"/>
      <c r="B119" s="44"/>
      <c r="C119" s="309" t="s">
        <v>456</v>
      </c>
      <c r="D119" s="309" t="s">
        <v>457</v>
      </c>
      <c r="E119" s="17" t="s">
        <v>221</v>
      </c>
      <c r="F119" s="310">
        <v>17.5</v>
      </c>
      <c r="G119" s="38"/>
      <c r="H119" s="44"/>
    </row>
    <row r="120" s="2" customFormat="1">
      <c r="A120" s="38"/>
      <c r="B120" s="44"/>
      <c r="C120" s="309" t="s">
        <v>277</v>
      </c>
      <c r="D120" s="309" t="s">
        <v>278</v>
      </c>
      <c r="E120" s="17" t="s">
        <v>279</v>
      </c>
      <c r="F120" s="310">
        <v>1555.6099999999999</v>
      </c>
      <c r="G120" s="38"/>
      <c r="H120" s="44"/>
    </row>
    <row r="121" s="2" customFormat="1" ht="16.8" customHeight="1">
      <c r="A121" s="38"/>
      <c r="B121" s="44"/>
      <c r="C121" s="309" t="s">
        <v>349</v>
      </c>
      <c r="D121" s="309" t="s">
        <v>350</v>
      </c>
      <c r="E121" s="17" t="s">
        <v>221</v>
      </c>
      <c r="F121" s="310">
        <v>1038.5999999999999</v>
      </c>
      <c r="G121" s="38"/>
      <c r="H121" s="44"/>
    </row>
    <row r="122" s="2" customFormat="1" ht="16.8" customHeight="1">
      <c r="A122" s="38"/>
      <c r="B122" s="44"/>
      <c r="C122" s="309" t="s">
        <v>479</v>
      </c>
      <c r="D122" s="309" t="s">
        <v>480</v>
      </c>
      <c r="E122" s="17" t="s">
        <v>221</v>
      </c>
      <c r="F122" s="310">
        <v>153.59999999999999</v>
      </c>
      <c r="G122" s="38"/>
      <c r="H122" s="44"/>
    </row>
    <row r="123" s="2" customFormat="1" ht="16.8" customHeight="1">
      <c r="A123" s="38"/>
      <c r="B123" s="44"/>
      <c r="C123" s="309" t="s">
        <v>525</v>
      </c>
      <c r="D123" s="309" t="s">
        <v>526</v>
      </c>
      <c r="E123" s="17" t="s">
        <v>221</v>
      </c>
      <c r="F123" s="310">
        <v>12</v>
      </c>
      <c r="G123" s="38"/>
      <c r="H123" s="44"/>
    </row>
    <row r="124" s="2" customFormat="1" ht="16.8" customHeight="1">
      <c r="A124" s="38"/>
      <c r="B124" s="44"/>
      <c r="C124" s="305" t="s">
        <v>155</v>
      </c>
      <c r="D124" s="306" t="s">
        <v>1</v>
      </c>
      <c r="E124" s="307" t="s">
        <v>1</v>
      </c>
      <c r="F124" s="308">
        <v>16</v>
      </c>
      <c r="G124" s="38"/>
      <c r="H124" s="44"/>
    </row>
    <row r="125" s="2" customFormat="1" ht="16.8" customHeight="1">
      <c r="A125" s="38"/>
      <c r="B125" s="44"/>
      <c r="C125" s="309" t="s">
        <v>155</v>
      </c>
      <c r="D125" s="309" t="s">
        <v>449</v>
      </c>
      <c r="E125" s="17" t="s">
        <v>1</v>
      </c>
      <c r="F125" s="310">
        <v>16</v>
      </c>
      <c r="G125" s="38"/>
      <c r="H125" s="44"/>
    </row>
    <row r="126" s="2" customFormat="1" ht="16.8" customHeight="1">
      <c r="A126" s="38"/>
      <c r="B126" s="44"/>
      <c r="C126" s="311" t="s">
        <v>1529</v>
      </c>
      <c r="D126" s="38"/>
      <c r="E126" s="38"/>
      <c r="F126" s="38"/>
      <c r="G126" s="38"/>
      <c r="H126" s="44"/>
    </row>
    <row r="127" s="2" customFormat="1" ht="16.8" customHeight="1">
      <c r="A127" s="38"/>
      <c r="B127" s="44"/>
      <c r="C127" s="309" t="s">
        <v>446</v>
      </c>
      <c r="D127" s="309" t="s">
        <v>447</v>
      </c>
      <c r="E127" s="17" t="s">
        <v>221</v>
      </c>
      <c r="F127" s="310">
        <v>16</v>
      </c>
      <c r="G127" s="38"/>
      <c r="H127" s="44"/>
    </row>
    <row r="128" s="2" customFormat="1">
      <c r="A128" s="38"/>
      <c r="B128" s="44"/>
      <c r="C128" s="309" t="s">
        <v>277</v>
      </c>
      <c r="D128" s="309" t="s">
        <v>278</v>
      </c>
      <c r="E128" s="17" t="s">
        <v>279</v>
      </c>
      <c r="F128" s="310">
        <v>1555.6099999999999</v>
      </c>
      <c r="G128" s="38"/>
      <c r="H128" s="44"/>
    </row>
    <row r="129" s="2" customFormat="1" ht="16.8" customHeight="1">
      <c r="A129" s="38"/>
      <c r="B129" s="44"/>
      <c r="C129" s="309" t="s">
        <v>349</v>
      </c>
      <c r="D129" s="309" t="s">
        <v>350</v>
      </c>
      <c r="E129" s="17" t="s">
        <v>221</v>
      </c>
      <c r="F129" s="310">
        <v>1038.5999999999999</v>
      </c>
      <c r="G129" s="38"/>
      <c r="H129" s="44"/>
    </row>
    <row r="130" s="2" customFormat="1" ht="16.8" customHeight="1">
      <c r="A130" s="38"/>
      <c r="B130" s="44"/>
      <c r="C130" s="309" t="s">
        <v>479</v>
      </c>
      <c r="D130" s="309" t="s">
        <v>480</v>
      </c>
      <c r="E130" s="17" t="s">
        <v>221</v>
      </c>
      <c r="F130" s="310">
        <v>153.59999999999999</v>
      </c>
      <c r="G130" s="38"/>
      <c r="H130" s="44"/>
    </row>
    <row r="131" s="2" customFormat="1" ht="16.8" customHeight="1">
      <c r="A131" s="38"/>
      <c r="B131" s="44"/>
      <c r="C131" s="309" t="s">
        <v>495</v>
      </c>
      <c r="D131" s="309" t="s">
        <v>496</v>
      </c>
      <c r="E131" s="17" t="s">
        <v>221</v>
      </c>
      <c r="F131" s="310">
        <v>650.84000000000003</v>
      </c>
      <c r="G131" s="38"/>
      <c r="H131" s="44"/>
    </row>
    <row r="132" s="2" customFormat="1">
      <c r="A132" s="38"/>
      <c r="B132" s="44"/>
      <c r="C132" s="309" t="s">
        <v>512</v>
      </c>
      <c r="D132" s="309" t="s">
        <v>513</v>
      </c>
      <c r="E132" s="17" t="s">
        <v>221</v>
      </c>
      <c r="F132" s="310">
        <v>81.299999999999997</v>
      </c>
      <c r="G132" s="38"/>
      <c r="H132" s="44"/>
    </row>
    <row r="133" s="2" customFormat="1" ht="16.8" customHeight="1">
      <c r="A133" s="38"/>
      <c r="B133" s="44"/>
      <c r="C133" s="309" t="s">
        <v>517</v>
      </c>
      <c r="D133" s="309" t="s">
        <v>518</v>
      </c>
      <c r="E133" s="17" t="s">
        <v>221</v>
      </c>
      <c r="F133" s="310">
        <v>206.90000000000001</v>
      </c>
      <c r="G133" s="38"/>
      <c r="H133" s="44"/>
    </row>
    <row r="134" s="2" customFormat="1" ht="16.8" customHeight="1">
      <c r="A134" s="38"/>
      <c r="B134" s="44"/>
      <c r="C134" s="305" t="s">
        <v>157</v>
      </c>
      <c r="D134" s="306" t="s">
        <v>1</v>
      </c>
      <c r="E134" s="307" t="s">
        <v>1</v>
      </c>
      <c r="F134" s="308">
        <v>5.5</v>
      </c>
      <c r="G134" s="38"/>
      <c r="H134" s="44"/>
    </row>
    <row r="135" s="2" customFormat="1" ht="16.8" customHeight="1">
      <c r="A135" s="38"/>
      <c r="B135" s="44"/>
      <c r="C135" s="309" t="s">
        <v>157</v>
      </c>
      <c r="D135" s="309" t="s">
        <v>225</v>
      </c>
      <c r="E135" s="17" t="s">
        <v>1</v>
      </c>
      <c r="F135" s="310">
        <v>5.5</v>
      </c>
      <c r="G135" s="38"/>
      <c r="H135" s="44"/>
    </row>
    <row r="136" s="2" customFormat="1" ht="16.8" customHeight="1">
      <c r="A136" s="38"/>
      <c r="B136" s="44"/>
      <c r="C136" s="311" t="s">
        <v>1529</v>
      </c>
      <c r="D136" s="38"/>
      <c r="E136" s="38"/>
      <c r="F136" s="38"/>
      <c r="G136" s="38"/>
      <c r="H136" s="44"/>
    </row>
    <row r="137" s="2" customFormat="1" ht="16.8" customHeight="1">
      <c r="A137" s="38"/>
      <c r="B137" s="44"/>
      <c r="C137" s="309" t="s">
        <v>219</v>
      </c>
      <c r="D137" s="309" t="s">
        <v>220</v>
      </c>
      <c r="E137" s="17" t="s">
        <v>221</v>
      </c>
      <c r="F137" s="310">
        <v>75.200000000000003</v>
      </c>
      <c r="G137" s="38"/>
      <c r="H137" s="44"/>
    </row>
    <row r="138" s="2" customFormat="1" ht="16.8" customHeight="1">
      <c r="A138" s="38"/>
      <c r="B138" s="44"/>
      <c r="C138" s="309" t="s">
        <v>236</v>
      </c>
      <c r="D138" s="309" t="s">
        <v>237</v>
      </c>
      <c r="E138" s="17" t="s">
        <v>221</v>
      </c>
      <c r="F138" s="310">
        <v>5.5</v>
      </c>
      <c r="G138" s="38"/>
      <c r="H138" s="44"/>
    </row>
    <row r="139" s="2" customFormat="1" ht="16.8" customHeight="1">
      <c r="A139" s="38"/>
      <c r="B139" s="44"/>
      <c r="C139" s="309" t="s">
        <v>349</v>
      </c>
      <c r="D139" s="309" t="s">
        <v>350</v>
      </c>
      <c r="E139" s="17" t="s">
        <v>221</v>
      </c>
      <c r="F139" s="310">
        <v>1038.5999999999999</v>
      </c>
      <c r="G139" s="38"/>
      <c r="H139" s="44"/>
    </row>
    <row r="140" s="2" customFormat="1" ht="16.8" customHeight="1">
      <c r="A140" s="38"/>
      <c r="B140" s="44"/>
      <c r="C140" s="309" t="s">
        <v>456</v>
      </c>
      <c r="D140" s="309" t="s">
        <v>457</v>
      </c>
      <c r="E140" s="17" t="s">
        <v>221</v>
      </c>
      <c r="F140" s="310">
        <v>17.5</v>
      </c>
      <c r="G140" s="38"/>
      <c r="H140" s="44"/>
    </row>
    <row r="141" s="2" customFormat="1" ht="16.8" customHeight="1">
      <c r="A141" s="38"/>
      <c r="B141" s="44"/>
      <c r="C141" s="309" t="s">
        <v>475</v>
      </c>
      <c r="D141" s="309" t="s">
        <v>476</v>
      </c>
      <c r="E141" s="17" t="s">
        <v>221</v>
      </c>
      <c r="F141" s="310">
        <v>5.5</v>
      </c>
      <c r="G141" s="38"/>
      <c r="H141" s="44"/>
    </row>
    <row r="142" s="2" customFormat="1" ht="16.8" customHeight="1">
      <c r="A142" s="38"/>
      <c r="B142" s="44"/>
      <c r="C142" s="309" t="s">
        <v>534</v>
      </c>
      <c r="D142" s="309" t="s">
        <v>535</v>
      </c>
      <c r="E142" s="17" t="s">
        <v>221</v>
      </c>
      <c r="F142" s="310">
        <v>60.350000000000001</v>
      </c>
      <c r="G142" s="38"/>
      <c r="H142" s="44"/>
    </row>
    <row r="143" s="2" customFormat="1" ht="16.8" customHeight="1">
      <c r="A143" s="38"/>
      <c r="B143" s="44"/>
      <c r="C143" s="309" t="s">
        <v>562</v>
      </c>
      <c r="D143" s="309" t="s">
        <v>563</v>
      </c>
      <c r="E143" s="17" t="s">
        <v>221</v>
      </c>
      <c r="F143" s="310">
        <v>5.5</v>
      </c>
      <c r="G143" s="38"/>
      <c r="H143" s="44"/>
    </row>
    <row r="144" s="2" customFormat="1" ht="16.8" customHeight="1">
      <c r="A144" s="38"/>
      <c r="B144" s="44"/>
      <c r="C144" s="309" t="s">
        <v>550</v>
      </c>
      <c r="D144" s="309" t="s">
        <v>551</v>
      </c>
      <c r="E144" s="17" t="s">
        <v>221</v>
      </c>
      <c r="F144" s="310">
        <v>42.024000000000001</v>
      </c>
      <c r="G144" s="38"/>
      <c r="H144" s="44"/>
    </row>
    <row r="145" s="2" customFormat="1" ht="7.44" customHeight="1">
      <c r="A145" s="38"/>
      <c r="B145" s="181"/>
      <c r="C145" s="182"/>
      <c r="D145" s="182"/>
      <c r="E145" s="182"/>
      <c r="F145" s="182"/>
      <c r="G145" s="182"/>
      <c r="H145" s="44"/>
    </row>
    <row r="146" s="2" customFormat="1">
      <c r="A146" s="38"/>
      <c r="B146" s="38"/>
      <c r="C146" s="38"/>
      <c r="D146" s="38"/>
      <c r="E146" s="38"/>
      <c r="F146" s="38"/>
      <c r="G146" s="38"/>
      <c r="H146" s="38"/>
    </row>
  </sheetData>
  <sheetProtection sheet="1" formatColumns="0" formatRows="0" objects="1" scenarios="1" spinCount="100000" saltValue="GxWPobEG+EGo+2mGIwdMDMIeLswW6CXweY+2B39692Q3yU3Oe4uKo0JND1jRc7u6y3fdUPpYwpiN4dAdnvZDNw==" hashValue="tpzsahyQouQrA/Ur/y1ax0uxpxjlKpuDKrTvPObyqLzK9P6JWWLG0WMLzLqKL1sZh/5x3bib3fSq+Nw4R24qN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47" t="s">
        <v>118</v>
      </c>
      <c r="BA2" s="147" t="s">
        <v>1</v>
      </c>
      <c r="BB2" s="147" t="s">
        <v>1</v>
      </c>
      <c r="BC2" s="147" t="s">
        <v>119</v>
      </c>
      <c r="BD2" s="147" t="s">
        <v>84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0"/>
      <c r="AT3" s="17" t="s">
        <v>84</v>
      </c>
      <c r="AZ3" s="147" t="s">
        <v>120</v>
      </c>
      <c r="BA3" s="147" t="s">
        <v>1</v>
      </c>
      <c r="BB3" s="147" t="s">
        <v>1</v>
      </c>
      <c r="BC3" s="147" t="s">
        <v>121</v>
      </c>
      <c r="BD3" s="147" t="s">
        <v>84</v>
      </c>
    </row>
    <row r="4" s="1" customFormat="1" ht="24.96" customHeight="1">
      <c r="B4" s="20"/>
      <c r="D4" s="150" t="s">
        <v>122</v>
      </c>
      <c r="L4" s="20"/>
      <c r="M4" s="151" t="s">
        <v>10</v>
      </c>
      <c r="AT4" s="17" t="s">
        <v>4</v>
      </c>
      <c r="AZ4" s="147" t="s">
        <v>123</v>
      </c>
      <c r="BA4" s="147" t="s">
        <v>1</v>
      </c>
      <c r="BB4" s="147" t="s">
        <v>1</v>
      </c>
      <c r="BC4" s="147" t="s">
        <v>124</v>
      </c>
      <c r="BD4" s="147" t="s">
        <v>84</v>
      </c>
    </row>
    <row r="5" s="1" customFormat="1" ht="6.96" customHeight="1">
      <c r="B5" s="20"/>
      <c r="L5" s="20"/>
      <c r="AZ5" s="147" t="s">
        <v>125</v>
      </c>
      <c r="BA5" s="147" t="s">
        <v>1</v>
      </c>
      <c r="BB5" s="147" t="s">
        <v>1</v>
      </c>
      <c r="BC5" s="147" t="s">
        <v>126</v>
      </c>
      <c r="BD5" s="147" t="s">
        <v>84</v>
      </c>
    </row>
    <row r="6" s="1" customFormat="1" ht="12" customHeight="1">
      <c r="B6" s="20"/>
      <c r="D6" s="152" t="s">
        <v>16</v>
      </c>
      <c r="L6" s="20"/>
      <c r="AZ6" s="147" t="s">
        <v>127</v>
      </c>
      <c r="BA6" s="147" t="s">
        <v>1</v>
      </c>
      <c r="BB6" s="147" t="s">
        <v>1</v>
      </c>
      <c r="BC6" s="147" t="s">
        <v>128</v>
      </c>
      <c r="BD6" s="147" t="s">
        <v>84</v>
      </c>
    </row>
    <row r="7" s="1" customFormat="1" ht="16.5" customHeight="1">
      <c r="B7" s="20"/>
      <c r="E7" s="153" t="str">
        <f>'Rekapitulace stavby'!K6</f>
        <v>Propojení Labské a Ploučnické cyklostezky, Děčín</v>
      </c>
      <c r="F7" s="152"/>
      <c r="G7" s="152"/>
      <c r="H7" s="152"/>
      <c r="L7" s="20"/>
      <c r="AZ7" s="147" t="s">
        <v>129</v>
      </c>
      <c r="BA7" s="147" t="s">
        <v>1</v>
      </c>
      <c r="BB7" s="147" t="s">
        <v>1</v>
      </c>
      <c r="BC7" s="147" t="s">
        <v>130</v>
      </c>
      <c r="BD7" s="147" t="s">
        <v>84</v>
      </c>
    </row>
    <row r="8" s="1" customFormat="1" ht="12" customHeight="1">
      <c r="B8" s="20"/>
      <c r="D8" s="152" t="s">
        <v>131</v>
      </c>
      <c r="L8" s="20"/>
      <c r="AZ8" s="147" t="s">
        <v>132</v>
      </c>
      <c r="BA8" s="147" t="s">
        <v>1</v>
      </c>
      <c r="BB8" s="147" t="s">
        <v>1</v>
      </c>
      <c r="BC8" s="147" t="s">
        <v>133</v>
      </c>
      <c r="BD8" s="147" t="s">
        <v>84</v>
      </c>
    </row>
    <row r="9" s="2" customFormat="1" ht="16.5" customHeight="1">
      <c r="A9" s="38"/>
      <c r="B9" s="44"/>
      <c r="C9" s="38"/>
      <c r="D9" s="38"/>
      <c r="E9" s="153" t="s">
        <v>134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135</v>
      </c>
      <c r="BA9" s="147" t="s">
        <v>1</v>
      </c>
      <c r="BB9" s="147" t="s">
        <v>1</v>
      </c>
      <c r="BC9" s="147" t="s">
        <v>136</v>
      </c>
      <c r="BD9" s="147" t="s">
        <v>84</v>
      </c>
    </row>
    <row r="10" s="2" customFormat="1" ht="12" customHeight="1">
      <c r="A10" s="38"/>
      <c r="B10" s="44"/>
      <c r="C10" s="38"/>
      <c r="D10" s="152" t="s">
        <v>137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138</v>
      </c>
      <c r="BA10" s="147" t="s">
        <v>1</v>
      </c>
      <c r="BB10" s="147" t="s">
        <v>1</v>
      </c>
      <c r="BC10" s="147" t="s">
        <v>139</v>
      </c>
      <c r="BD10" s="147" t="s">
        <v>84</v>
      </c>
    </row>
    <row r="11" s="2" customFormat="1" ht="16.5" customHeight="1">
      <c r="A11" s="38"/>
      <c r="B11" s="44"/>
      <c r="C11" s="38"/>
      <c r="D11" s="38"/>
      <c r="E11" s="154" t="s">
        <v>140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141</v>
      </c>
      <c r="BA11" s="147" t="s">
        <v>1</v>
      </c>
      <c r="BB11" s="147" t="s">
        <v>1</v>
      </c>
      <c r="BC11" s="147" t="s">
        <v>142</v>
      </c>
      <c r="BD11" s="147" t="s">
        <v>84</v>
      </c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143</v>
      </c>
      <c r="BA12" s="147" t="s">
        <v>1</v>
      </c>
      <c r="BB12" s="147" t="s">
        <v>1</v>
      </c>
      <c r="BC12" s="147" t="s">
        <v>144</v>
      </c>
      <c r="BD12" s="147" t="s">
        <v>84</v>
      </c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145</v>
      </c>
      <c r="BA13" s="147" t="s">
        <v>1</v>
      </c>
      <c r="BB13" s="147" t="s">
        <v>1</v>
      </c>
      <c r="BC13" s="147" t="s">
        <v>146</v>
      </c>
      <c r="BD13" s="147" t="s">
        <v>84</v>
      </c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2" t="s">
        <v>22</v>
      </c>
      <c r="J14" s="155" t="str">
        <f>'Rekapitulace stavby'!AN8</f>
        <v>15. 11. 2022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147</v>
      </c>
      <c r="BA14" s="147" t="s">
        <v>1</v>
      </c>
      <c r="BB14" s="147" t="s">
        <v>1</v>
      </c>
      <c r="BC14" s="147" t="s">
        <v>148</v>
      </c>
      <c r="BD14" s="147" t="s">
        <v>84</v>
      </c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149</v>
      </c>
      <c r="BA15" s="147" t="s">
        <v>1</v>
      </c>
      <c r="BB15" s="147" t="s">
        <v>1</v>
      </c>
      <c r="BC15" s="147" t="s">
        <v>150</v>
      </c>
      <c r="BD15" s="147" t="s">
        <v>84</v>
      </c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151</v>
      </c>
      <c r="BA16" s="147" t="s">
        <v>1</v>
      </c>
      <c r="BB16" s="147" t="s">
        <v>1</v>
      </c>
      <c r="BC16" s="147" t="s">
        <v>152</v>
      </c>
      <c r="BD16" s="147" t="s">
        <v>84</v>
      </c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153</v>
      </c>
      <c r="BA17" s="147" t="s">
        <v>1</v>
      </c>
      <c r="BB17" s="147" t="s">
        <v>1</v>
      </c>
      <c r="BC17" s="147" t="s">
        <v>154</v>
      </c>
      <c r="BD17" s="147" t="s">
        <v>84</v>
      </c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155</v>
      </c>
      <c r="BA18" s="147" t="s">
        <v>1</v>
      </c>
      <c r="BB18" s="147" t="s">
        <v>1</v>
      </c>
      <c r="BC18" s="147" t="s">
        <v>156</v>
      </c>
      <c r="BD18" s="147" t="s">
        <v>84</v>
      </c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2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157</v>
      </c>
      <c r="BA19" s="147" t="s">
        <v>1</v>
      </c>
      <c r="BB19" s="147" t="s">
        <v>1</v>
      </c>
      <c r="BC19" s="147" t="s">
        <v>158</v>
      </c>
      <c r="BD19" s="147" t="s">
        <v>84</v>
      </c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2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36</v>
      </c>
      <c r="E32" s="38"/>
      <c r="F32" s="38"/>
      <c r="G32" s="38"/>
      <c r="H32" s="38"/>
      <c r="I32" s="38"/>
      <c r="J32" s="162">
        <f>ROUND(J133,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38</v>
      </c>
      <c r="G34" s="38"/>
      <c r="H34" s="38"/>
      <c r="I34" s="163" t="s">
        <v>37</v>
      </c>
      <c r="J34" s="163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40</v>
      </c>
      <c r="E35" s="152" t="s">
        <v>41</v>
      </c>
      <c r="F35" s="165">
        <f>ROUND((SUM(BE133:BE656)),  2)</f>
        <v>0</v>
      </c>
      <c r="G35" s="38"/>
      <c r="H35" s="38"/>
      <c r="I35" s="166">
        <v>0.20999999999999999</v>
      </c>
      <c r="J35" s="165">
        <f>ROUND(((SUM(BE133:BE656))*I35),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65">
        <f>ROUND((SUM(BF133:BF656)),  2)</f>
        <v>0</v>
      </c>
      <c r="G36" s="38"/>
      <c r="H36" s="38"/>
      <c r="I36" s="166">
        <v>0.14999999999999999</v>
      </c>
      <c r="J36" s="165">
        <f>ROUND(((SUM(BF133:BF656))*I36),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65">
        <f>ROUND((SUM(BG133:BG656)),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65">
        <f>ROUND((SUM(BH133:BH656)),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65">
        <f>ROUND((SUM(BI133:BI656)),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Propojení Labské a Ploučnické cyklostezky, Děčín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5" t="s">
        <v>134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D.1.1 - Objekty pozemních komunikací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15. 11. 2022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Statutární město Děčín</v>
      </c>
      <c r="G93" s="40"/>
      <c r="H93" s="40"/>
      <c r="I93" s="32" t="s">
        <v>30</v>
      </c>
      <c r="J93" s="36" t="str">
        <f>E23</f>
        <v>Ing. Vladimír Polda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Jan Duben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160</v>
      </c>
      <c r="D96" s="187"/>
      <c r="E96" s="187"/>
      <c r="F96" s="187"/>
      <c r="G96" s="187"/>
      <c r="H96" s="187"/>
      <c r="I96" s="187"/>
      <c r="J96" s="188" t="s">
        <v>161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162</v>
      </c>
      <c r="D98" s="40"/>
      <c r="E98" s="40"/>
      <c r="F98" s="40"/>
      <c r="G98" s="40"/>
      <c r="H98" s="40"/>
      <c r="I98" s="40"/>
      <c r="J98" s="110">
        <f>J133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163</v>
      </c>
    </row>
    <row r="99" s="9" customFormat="1" ht="24.96" customHeight="1">
      <c r="A99" s="9"/>
      <c r="B99" s="190"/>
      <c r="C99" s="191"/>
      <c r="D99" s="192" t="s">
        <v>164</v>
      </c>
      <c r="E99" s="193"/>
      <c r="F99" s="193"/>
      <c r="G99" s="193"/>
      <c r="H99" s="193"/>
      <c r="I99" s="193"/>
      <c r="J99" s="194">
        <f>J134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3"/>
      <c r="D100" s="197" t="s">
        <v>165</v>
      </c>
      <c r="E100" s="198"/>
      <c r="F100" s="198"/>
      <c r="G100" s="198"/>
      <c r="H100" s="198"/>
      <c r="I100" s="198"/>
      <c r="J100" s="199">
        <f>J135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166</v>
      </c>
      <c r="E101" s="198"/>
      <c r="F101" s="198"/>
      <c r="G101" s="198"/>
      <c r="H101" s="198"/>
      <c r="I101" s="198"/>
      <c r="J101" s="199">
        <f>J248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167</v>
      </c>
      <c r="E102" s="198"/>
      <c r="F102" s="198"/>
      <c r="G102" s="198"/>
      <c r="H102" s="198"/>
      <c r="I102" s="198"/>
      <c r="J102" s="199">
        <f>J264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3"/>
      <c r="D103" s="197" t="s">
        <v>168</v>
      </c>
      <c r="E103" s="198"/>
      <c r="F103" s="198"/>
      <c r="G103" s="198"/>
      <c r="H103" s="198"/>
      <c r="I103" s="198"/>
      <c r="J103" s="199">
        <f>J356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3"/>
      <c r="D104" s="197" t="s">
        <v>169</v>
      </c>
      <c r="E104" s="198"/>
      <c r="F104" s="198"/>
      <c r="G104" s="198"/>
      <c r="H104" s="198"/>
      <c r="I104" s="198"/>
      <c r="J104" s="199">
        <f>J372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3"/>
      <c r="D105" s="197" t="s">
        <v>170</v>
      </c>
      <c r="E105" s="198"/>
      <c r="F105" s="198"/>
      <c r="G105" s="198"/>
      <c r="H105" s="198"/>
      <c r="I105" s="198"/>
      <c r="J105" s="199">
        <f>J401</f>
        <v>0</v>
      </c>
      <c r="K105" s="133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3"/>
      <c r="D106" s="197" t="s">
        <v>171</v>
      </c>
      <c r="E106" s="198"/>
      <c r="F106" s="198"/>
      <c r="G106" s="198"/>
      <c r="H106" s="198"/>
      <c r="I106" s="198"/>
      <c r="J106" s="199">
        <f>J578</f>
        <v>0</v>
      </c>
      <c r="K106" s="133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3"/>
      <c r="D107" s="197" t="s">
        <v>172</v>
      </c>
      <c r="E107" s="198"/>
      <c r="F107" s="198"/>
      <c r="G107" s="198"/>
      <c r="H107" s="198"/>
      <c r="I107" s="198"/>
      <c r="J107" s="199">
        <f>J605</f>
        <v>0</v>
      </c>
      <c r="K107" s="133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0"/>
      <c r="C108" s="191"/>
      <c r="D108" s="192" t="s">
        <v>173</v>
      </c>
      <c r="E108" s="193"/>
      <c r="F108" s="193"/>
      <c r="G108" s="193"/>
      <c r="H108" s="193"/>
      <c r="I108" s="193"/>
      <c r="J108" s="194">
        <f>J607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6"/>
      <c r="C109" s="133"/>
      <c r="D109" s="197" t="s">
        <v>174</v>
      </c>
      <c r="E109" s="198"/>
      <c r="F109" s="198"/>
      <c r="G109" s="198"/>
      <c r="H109" s="198"/>
      <c r="I109" s="198"/>
      <c r="J109" s="199">
        <f>J608</f>
        <v>0</v>
      </c>
      <c r="K109" s="133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0"/>
      <c r="C110" s="191"/>
      <c r="D110" s="192" t="s">
        <v>175</v>
      </c>
      <c r="E110" s="193"/>
      <c r="F110" s="193"/>
      <c r="G110" s="193"/>
      <c r="H110" s="193"/>
      <c r="I110" s="193"/>
      <c r="J110" s="194">
        <f>J617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6"/>
      <c r="C111" s="133"/>
      <c r="D111" s="197" t="s">
        <v>176</v>
      </c>
      <c r="E111" s="198"/>
      <c r="F111" s="198"/>
      <c r="G111" s="198"/>
      <c r="H111" s="198"/>
      <c r="I111" s="198"/>
      <c r="J111" s="199">
        <f>J618</f>
        <v>0</v>
      </c>
      <c r="K111" s="133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177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5" t="str">
        <f>E7</f>
        <v>Propojení Labské a Ploučnické cyklostezky, Děčín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1"/>
      <c r="C122" s="32" t="s">
        <v>131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2" customFormat="1" ht="16.5" customHeight="1">
      <c r="A123" s="38"/>
      <c r="B123" s="39"/>
      <c r="C123" s="40"/>
      <c r="D123" s="40"/>
      <c r="E123" s="185" t="s">
        <v>134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137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E11</f>
        <v>D.1.1 - Objekty pozemních komunikací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F14</f>
        <v xml:space="preserve"> </v>
      </c>
      <c r="G127" s="40"/>
      <c r="H127" s="40"/>
      <c r="I127" s="32" t="s">
        <v>22</v>
      </c>
      <c r="J127" s="79" t="str">
        <f>IF(J14="","",J14)</f>
        <v>15. 11. 2022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E17</f>
        <v>Statutární město Děčín</v>
      </c>
      <c r="G129" s="40"/>
      <c r="H129" s="40"/>
      <c r="I129" s="32" t="s">
        <v>30</v>
      </c>
      <c r="J129" s="36" t="str">
        <f>E23</f>
        <v>Ing. Vladimír Polda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IF(E20="","",E20)</f>
        <v>Vyplň údaj</v>
      </c>
      <c r="G130" s="40"/>
      <c r="H130" s="40"/>
      <c r="I130" s="32" t="s">
        <v>33</v>
      </c>
      <c r="J130" s="36" t="str">
        <f>E26</f>
        <v>Ing. Jan Duben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01"/>
      <c r="B132" s="202"/>
      <c r="C132" s="203" t="s">
        <v>178</v>
      </c>
      <c r="D132" s="204" t="s">
        <v>61</v>
      </c>
      <c r="E132" s="204" t="s">
        <v>57</v>
      </c>
      <c r="F132" s="204" t="s">
        <v>58</v>
      </c>
      <c r="G132" s="204" t="s">
        <v>179</v>
      </c>
      <c r="H132" s="204" t="s">
        <v>180</v>
      </c>
      <c r="I132" s="204" t="s">
        <v>181</v>
      </c>
      <c r="J132" s="205" t="s">
        <v>161</v>
      </c>
      <c r="K132" s="206" t="s">
        <v>182</v>
      </c>
      <c r="L132" s="207"/>
      <c r="M132" s="100" t="s">
        <v>1</v>
      </c>
      <c r="N132" s="101" t="s">
        <v>40</v>
      </c>
      <c r="O132" s="101" t="s">
        <v>183</v>
      </c>
      <c r="P132" s="101" t="s">
        <v>184</v>
      </c>
      <c r="Q132" s="101" t="s">
        <v>185</v>
      </c>
      <c r="R132" s="101" t="s">
        <v>186</v>
      </c>
      <c r="S132" s="101" t="s">
        <v>187</v>
      </c>
      <c r="T132" s="102" t="s">
        <v>188</v>
      </c>
      <c r="U132" s="201"/>
      <c r="V132" s="201"/>
      <c r="W132" s="201"/>
      <c r="X132" s="201"/>
      <c r="Y132" s="201"/>
      <c r="Z132" s="201"/>
      <c r="AA132" s="201"/>
      <c r="AB132" s="201"/>
      <c r="AC132" s="201"/>
      <c r="AD132" s="201"/>
      <c r="AE132" s="201"/>
    </row>
    <row r="133" s="2" customFormat="1" ht="22.8" customHeight="1">
      <c r="A133" s="38"/>
      <c r="B133" s="39"/>
      <c r="C133" s="107" t="s">
        <v>189</v>
      </c>
      <c r="D133" s="40"/>
      <c r="E133" s="40"/>
      <c r="F133" s="40"/>
      <c r="G133" s="40"/>
      <c r="H133" s="40"/>
      <c r="I133" s="40"/>
      <c r="J133" s="208">
        <f>BK133</f>
        <v>0</v>
      </c>
      <c r="K133" s="40"/>
      <c r="L133" s="44"/>
      <c r="M133" s="103"/>
      <c r="N133" s="209"/>
      <c r="O133" s="104"/>
      <c r="P133" s="210">
        <f>P134+P607+P617</f>
        <v>0</v>
      </c>
      <c r="Q133" s="104"/>
      <c r="R133" s="210">
        <f>R134+R607+R617</f>
        <v>2428.7299370000001</v>
      </c>
      <c r="S133" s="104"/>
      <c r="T133" s="211">
        <f>T134+T607+T617</f>
        <v>72.895039999999995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75</v>
      </c>
      <c r="AU133" s="17" t="s">
        <v>163</v>
      </c>
      <c r="BK133" s="212">
        <f>BK134+BK607+BK617</f>
        <v>0</v>
      </c>
    </row>
    <row r="134" s="12" customFormat="1" ht="25.92" customHeight="1">
      <c r="A134" s="12"/>
      <c r="B134" s="213"/>
      <c r="C134" s="214"/>
      <c r="D134" s="215" t="s">
        <v>75</v>
      </c>
      <c r="E134" s="216" t="s">
        <v>190</v>
      </c>
      <c r="F134" s="216" t="s">
        <v>191</v>
      </c>
      <c r="G134" s="214"/>
      <c r="H134" s="214"/>
      <c r="I134" s="217"/>
      <c r="J134" s="218">
        <f>BK134</f>
        <v>0</v>
      </c>
      <c r="K134" s="214"/>
      <c r="L134" s="219"/>
      <c r="M134" s="220"/>
      <c r="N134" s="221"/>
      <c r="O134" s="221"/>
      <c r="P134" s="222">
        <f>P135+P248+P264+P356+P372+P401+P578+P605</f>
        <v>0</v>
      </c>
      <c r="Q134" s="221"/>
      <c r="R134" s="222">
        <f>R135+R248+R264+R356+R372+R401+R578+R605</f>
        <v>2428.5395513799999</v>
      </c>
      <c r="S134" s="221"/>
      <c r="T134" s="223">
        <f>T135+T248+T264+T356+T372+T401+T578+T605</f>
        <v>72.895039999999995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82</v>
      </c>
      <c r="AT134" s="225" t="s">
        <v>75</v>
      </c>
      <c r="AU134" s="225" t="s">
        <v>76</v>
      </c>
      <c r="AY134" s="224" t="s">
        <v>192</v>
      </c>
      <c r="BK134" s="226">
        <f>BK135+BK248+BK264+BK356+BK372+BK401+BK578+BK605</f>
        <v>0</v>
      </c>
    </row>
    <row r="135" s="12" customFormat="1" ht="22.8" customHeight="1">
      <c r="A135" s="12"/>
      <c r="B135" s="213"/>
      <c r="C135" s="214"/>
      <c r="D135" s="215" t="s">
        <v>75</v>
      </c>
      <c r="E135" s="227" t="s">
        <v>82</v>
      </c>
      <c r="F135" s="227" t="s">
        <v>193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SUM(P136:P247)</f>
        <v>0</v>
      </c>
      <c r="Q135" s="221"/>
      <c r="R135" s="222">
        <f>SUM(R136:R247)</f>
        <v>1310.2269100000001</v>
      </c>
      <c r="S135" s="221"/>
      <c r="T135" s="223">
        <f>SUM(T136:T247)</f>
        <v>53.644559999999998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82</v>
      </c>
      <c r="AT135" s="225" t="s">
        <v>75</v>
      </c>
      <c r="AU135" s="225" t="s">
        <v>82</v>
      </c>
      <c r="AY135" s="224" t="s">
        <v>192</v>
      </c>
      <c r="BK135" s="226">
        <f>SUM(BK136:BK247)</f>
        <v>0</v>
      </c>
    </row>
    <row r="136" s="2" customFormat="1" ht="33" customHeight="1">
      <c r="A136" s="38"/>
      <c r="B136" s="39"/>
      <c r="C136" s="229" t="s">
        <v>82</v>
      </c>
      <c r="D136" s="229" t="s">
        <v>194</v>
      </c>
      <c r="E136" s="230" t="s">
        <v>195</v>
      </c>
      <c r="F136" s="231" t="s">
        <v>196</v>
      </c>
      <c r="G136" s="232" t="s">
        <v>197</v>
      </c>
      <c r="H136" s="233">
        <v>29</v>
      </c>
      <c r="I136" s="234"/>
      <c r="J136" s="235">
        <f>ROUND(I136*H136,2)</f>
        <v>0</v>
      </c>
      <c r="K136" s="236"/>
      <c r="L136" s="44"/>
      <c r="M136" s="237" t="s">
        <v>1</v>
      </c>
      <c r="N136" s="238" t="s">
        <v>41</v>
      </c>
      <c r="O136" s="91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1" t="s">
        <v>198</v>
      </c>
      <c r="AT136" s="241" t="s">
        <v>194</v>
      </c>
      <c r="AU136" s="241" t="s">
        <v>84</v>
      </c>
      <c r="AY136" s="17" t="s">
        <v>192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7" t="s">
        <v>82</v>
      </c>
      <c r="BK136" s="242">
        <f>ROUND(I136*H136,2)</f>
        <v>0</v>
      </c>
      <c r="BL136" s="17" t="s">
        <v>198</v>
      </c>
      <c r="BM136" s="241" t="s">
        <v>199</v>
      </c>
    </row>
    <row r="137" s="13" customFormat="1">
      <c r="A137" s="13"/>
      <c r="B137" s="243"/>
      <c r="C137" s="244"/>
      <c r="D137" s="245" t="s">
        <v>200</v>
      </c>
      <c r="E137" s="246" t="s">
        <v>1</v>
      </c>
      <c r="F137" s="247" t="s">
        <v>201</v>
      </c>
      <c r="G137" s="244"/>
      <c r="H137" s="248">
        <v>29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200</v>
      </c>
      <c r="AU137" s="254" t="s">
        <v>84</v>
      </c>
      <c r="AV137" s="13" t="s">
        <v>84</v>
      </c>
      <c r="AW137" s="13" t="s">
        <v>32</v>
      </c>
      <c r="AX137" s="13" t="s">
        <v>82</v>
      </c>
      <c r="AY137" s="254" t="s">
        <v>192</v>
      </c>
    </row>
    <row r="138" s="2" customFormat="1" ht="33" customHeight="1">
      <c r="A138" s="38"/>
      <c r="B138" s="39"/>
      <c r="C138" s="229" t="s">
        <v>84</v>
      </c>
      <c r="D138" s="229" t="s">
        <v>194</v>
      </c>
      <c r="E138" s="230" t="s">
        <v>202</v>
      </c>
      <c r="F138" s="231" t="s">
        <v>203</v>
      </c>
      <c r="G138" s="232" t="s">
        <v>197</v>
      </c>
      <c r="H138" s="233">
        <v>6</v>
      </c>
      <c r="I138" s="234"/>
      <c r="J138" s="235">
        <f>ROUND(I138*H138,2)</f>
        <v>0</v>
      </c>
      <c r="K138" s="236"/>
      <c r="L138" s="44"/>
      <c r="M138" s="237" t="s">
        <v>1</v>
      </c>
      <c r="N138" s="238" t="s">
        <v>41</v>
      </c>
      <c r="O138" s="91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1" t="s">
        <v>198</v>
      </c>
      <c r="AT138" s="241" t="s">
        <v>194</v>
      </c>
      <c r="AU138" s="241" t="s">
        <v>84</v>
      </c>
      <c r="AY138" s="17" t="s">
        <v>192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7" t="s">
        <v>82</v>
      </c>
      <c r="BK138" s="242">
        <f>ROUND(I138*H138,2)</f>
        <v>0</v>
      </c>
      <c r="BL138" s="17" t="s">
        <v>198</v>
      </c>
      <c r="BM138" s="241" t="s">
        <v>204</v>
      </c>
    </row>
    <row r="139" s="13" customFormat="1">
      <c r="A139" s="13"/>
      <c r="B139" s="243"/>
      <c r="C139" s="244"/>
      <c r="D139" s="245" t="s">
        <v>200</v>
      </c>
      <c r="E139" s="246" t="s">
        <v>1</v>
      </c>
      <c r="F139" s="247" t="s">
        <v>205</v>
      </c>
      <c r="G139" s="244"/>
      <c r="H139" s="248">
        <v>6</v>
      </c>
      <c r="I139" s="249"/>
      <c r="J139" s="244"/>
      <c r="K139" s="244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200</v>
      </c>
      <c r="AU139" s="254" t="s">
        <v>84</v>
      </c>
      <c r="AV139" s="13" t="s">
        <v>84</v>
      </c>
      <c r="AW139" s="13" t="s">
        <v>32</v>
      </c>
      <c r="AX139" s="13" t="s">
        <v>82</v>
      </c>
      <c r="AY139" s="254" t="s">
        <v>192</v>
      </c>
    </row>
    <row r="140" s="2" customFormat="1" ht="33" customHeight="1">
      <c r="A140" s="38"/>
      <c r="B140" s="39"/>
      <c r="C140" s="229" t="s">
        <v>101</v>
      </c>
      <c r="D140" s="229" t="s">
        <v>194</v>
      </c>
      <c r="E140" s="230" t="s">
        <v>206</v>
      </c>
      <c r="F140" s="231" t="s">
        <v>207</v>
      </c>
      <c r="G140" s="232" t="s">
        <v>197</v>
      </c>
      <c r="H140" s="233">
        <v>4</v>
      </c>
      <c r="I140" s="234"/>
      <c r="J140" s="235">
        <f>ROUND(I140*H140,2)</f>
        <v>0</v>
      </c>
      <c r="K140" s="236"/>
      <c r="L140" s="44"/>
      <c r="M140" s="237" t="s">
        <v>1</v>
      </c>
      <c r="N140" s="238" t="s">
        <v>41</v>
      </c>
      <c r="O140" s="91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1" t="s">
        <v>198</v>
      </c>
      <c r="AT140" s="241" t="s">
        <v>194</v>
      </c>
      <c r="AU140" s="241" t="s">
        <v>84</v>
      </c>
      <c r="AY140" s="17" t="s">
        <v>192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7" t="s">
        <v>82</v>
      </c>
      <c r="BK140" s="242">
        <f>ROUND(I140*H140,2)</f>
        <v>0</v>
      </c>
      <c r="BL140" s="17" t="s">
        <v>198</v>
      </c>
      <c r="BM140" s="241" t="s">
        <v>208</v>
      </c>
    </row>
    <row r="141" s="13" customFormat="1">
      <c r="A141" s="13"/>
      <c r="B141" s="243"/>
      <c r="C141" s="244"/>
      <c r="D141" s="245" t="s">
        <v>200</v>
      </c>
      <c r="E141" s="246" t="s">
        <v>1</v>
      </c>
      <c r="F141" s="247" t="s">
        <v>209</v>
      </c>
      <c r="G141" s="244"/>
      <c r="H141" s="248">
        <v>4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200</v>
      </c>
      <c r="AU141" s="254" t="s">
        <v>84</v>
      </c>
      <c r="AV141" s="13" t="s">
        <v>84</v>
      </c>
      <c r="AW141" s="13" t="s">
        <v>32</v>
      </c>
      <c r="AX141" s="13" t="s">
        <v>82</v>
      </c>
      <c r="AY141" s="254" t="s">
        <v>192</v>
      </c>
    </row>
    <row r="142" s="2" customFormat="1" ht="33" customHeight="1">
      <c r="A142" s="38"/>
      <c r="B142" s="39"/>
      <c r="C142" s="229" t="s">
        <v>198</v>
      </c>
      <c r="D142" s="229" t="s">
        <v>194</v>
      </c>
      <c r="E142" s="230" t="s">
        <v>210</v>
      </c>
      <c r="F142" s="231" t="s">
        <v>211</v>
      </c>
      <c r="G142" s="232" t="s">
        <v>197</v>
      </c>
      <c r="H142" s="233">
        <v>6</v>
      </c>
      <c r="I142" s="234"/>
      <c r="J142" s="235">
        <f>ROUND(I142*H142,2)</f>
        <v>0</v>
      </c>
      <c r="K142" s="236"/>
      <c r="L142" s="44"/>
      <c r="M142" s="237" t="s">
        <v>1</v>
      </c>
      <c r="N142" s="238" t="s">
        <v>41</v>
      </c>
      <c r="O142" s="91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1" t="s">
        <v>198</v>
      </c>
      <c r="AT142" s="241" t="s">
        <v>194</v>
      </c>
      <c r="AU142" s="241" t="s">
        <v>84</v>
      </c>
      <c r="AY142" s="17" t="s">
        <v>192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7" t="s">
        <v>82</v>
      </c>
      <c r="BK142" s="242">
        <f>ROUND(I142*H142,2)</f>
        <v>0</v>
      </c>
      <c r="BL142" s="17" t="s">
        <v>198</v>
      </c>
      <c r="BM142" s="241" t="s">
        <v>212</v>
      </c>
    </row>
    <row r="143" s="13" customFormat="1">
      <c r="A143" s="13"/>
      <c r="B143" s="243"/>
      <c r="C143" s="244"/>
      <c r="D143" s="245" t="s">
        <v>200</v>
      </c>
      <c r="E143" s="246" t="s">
        <v>1</v>
      </c>
      <c r="F143" s="247" t="s">
        <v>205</v>
      </c>
      <c r="G143" s="244"/>
      <c r="H143" s="248">
        <v>6</v>
      </c>
      <c r="I143" s="249"/>
      <c r="J143" s="244"/>
      <c r="K143" s="244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200</v>
      </c>
      <c r="AU143" s="254" t="s">
        <v>84</v>
      </c>
      <c r="AV143" s="13" t="s">
        <v>84</v>
      </c>
      <c r="AW143" s="13" t="s">
        <v>32</v>
      </c>
      <c r="AX143" s="13" t="s">
        <v>82</v>
      </c>
      <c r="AY143" s="254" t="s">
        <v>192</v>
      </c>
    </row>
    <row r="144" s="2" customFormat="1" ht="33" customHeight="1">
      <c r="A144" s="38"/>
      <c r="B144" s="39"/>
      <c r="C144" s="229" t="s">
        <v>213</v>
      </c>
      <c r="D144" s="229" t="s">
        <v>194</v>
      </c>
      <c r="E144" s="230" t="s">
        <v>214</v>
      </c>
      <c r="F144" s="231" t="s">
        <v>215</v>
      </c>
      <c r="G144" s="232" t="s">
        <v>197</v>
      </c>
      <c r="H144" s="233">
        <v>2</v>
      </c>
      <c r="I144" s="234"/>
      <c r="J144" s="235">
        <f>ROUND(I144*H144,2)</f>
        <v>0</v>
      </c>
      <c r="K144" s="236"/>
      <c r="L144" s="44"/>
      <c r="M144" s="237" t="s">
        <v>1</v>
      </c>
      <c r="N144" s="238" t="s">
        <v>41</v>
      </c>
      <c r="O144" s="91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1" t="s">
        <v>198</v>
      </c>
      <c r="AT144" s="241" t="s">
        <v>194</v>
      </c>
      <c r="AU144" s="241" t="s">
        <v>84</v>
      </c>
      <c r="AY144" s="17" t="s">
        <v>192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7" t="s">
        <v>82</v>
      </c>
      <c r="BK144" s="242">
        <f>ROUND(I144*H144,2)</f>
        <v>0</v>
      </c>
      <c r="BL144" s="17" t="s">
        <v>198</v>
      </c>
      <c r="BM144" s="241" t="s">
        <v>216</v>
      </c>
    </row>
    <row r="145" s="13" customFormat="1">
      <c r="A145" s="13"/>
      <c r="B145" s="243"/>
      <c r="C145" s="244"/>
      <c r="D145" s="245" t="s">
        <v>200</v>
      </c>
      <c r="E145" s="246" t="s">
        <v>1</v>
      </c>
      <c r="F145" s="247" t="s">
        <v>217</v>
      </c>
      <c r="G145" s="244"/>
      <c r="H145" s="248">
        <v>2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200</v>
      </c>
      <c r="AU145" s="254" t="s">
        <v>84</v>
      </c>
      <c r="AV145" s="13" t="s">
        <v>84</v>
      </c>
      <c r="AW145" s="13" t="s">
        <v>32</v>
      </c>
      <c r="AX145" s="13" t="s">
        <v>82</v>
      </c>
      <c r="AY145" s="254" t="s">
        <v>192</v>
      </c>
    </row>
    <row r="146" s="2" customFormat="1" ht="24.15" customHeight="1">
      <c r="A146" s="38"/>
      <c r="B146" s="39"/>
      <c r="C146" s="229" t="s">
        <v>218</v>
      </c>
      <c r="D146" s="229" t="s">
        <v>194</v>
      </c>
      <c r="E146" s="230" t="s">
        <v>219</v>
      </c>
      <c r="F146" s="231" t="s">
        <v>220</v>
      </c>
      <c r="G146" s="232" t="s">
        <v>221</v>
      </c>
      <c r="H146" s="233">
        <v>75.200000000000003</v>
      </c>
      <c r="I146" s="234"/>
      <c r="J146" s="235">
        <f>ROUND(I146*H146,2)</f>
        <v>0</v>
      </c>
      <c r="K146" s="236"/>
      <c r="L146" s="44"/>
      <c r="M146" s="237" t="s">
        <v>1</v>
      </c>
      <c r="N146" s="238" t="s">
        <v>41</v>
      </c>
      <c r="O146" s="91"/>
      <c r="P146" s="239">
        <f>O146*H146</f>
        <v>0</v>
      </c>
      <c r="Q146" s="239">
        <v>0</v>
      </c>
      <c r="R146" s="239">
        <f>Q146*H146</f>
        <v>0</v>
      </c>
      <c r="S146" s="239">
        <v>0.29499999999999998</v>
      </c>
      <c r="T146" s="240">
        <f>S146*H146</f>
        <v>22.184000000000001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1" t="s">
        <v>198</v>
      </c>
      <c r="AT146" s="241" t="s">
        <v>194</v>
      </c>
      <c r="AU146" s="241" t="s">
        <v>84</v>
      </c>
      <c r="AY146" s="17" t="s">
        <v>192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7" t="s">
        <v>82</v>
      </c>
      <c r="BK146" s="242">
        <f>ROUND(I146*H146,2)</f>
        <v>0</v>
      </c>
      <c r="BL146" s="17" t="s">
        <v>198</v>
      </c>
      <c r="BM146" s="241" t="s">
        <v>222</v>
      </c>
    </row>
    <row r="147" s="13" customFormat="1">
      <c r="A147" s="13"/>
      <c r="B147" s="243"/>
      <c r="C147" s="244"/>
      <c r="D147" s="245" t="s">
        <v>200</v>
      </c>
      <c r="E147" s="246" t="s">
        <v>223</v>
      </c>
      <c r="F147" s="247" t="s">
        <v>224</v>
      </c>
      <c r="G147" s="244"/>
      <c r="H147" s="248">
        <v>38.200000000000003</v>
      </c>
      <c r="I147" s="249"/>
      <c r="J147" s="244"/>
      <c r="K147" s="244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200</v>
      </c>
      <c r="AU147" s="254" t="s">
        <v>84</v>
      </c>
      <c r="AV147" s="13" t="s">
        <v>84</v>
      </c>
      <c r="AW147" s="13" t="s">
        <v>32</v>
      </c>
      <c r="AX147" s="13" t="s">
        <v>76</v>
      </c>
      <c r="AY147" s="254" t="s">
        <v>192</v>
      </c>
    </row>
    <row r="148" s="13" customFormat="1">
      <c r="A148" s="13"/>
      <c r="B148" s="243"/>
      <c r="C148" s="244"/>
      <c r="D148" s="245" t="s">
        <v>200</v>
      </c>
      <c r="E148" s="246" t="s">
        <v>157</v>
      </c>
      <c r="F148" s="247" t="s">
        <v>225</v>
      </c>
      <c r="G148" s="244"/>
      <c r="H148" s="248">
        <v>5.5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200</v>
      </c>
      <c r="AU148" s="254" t="s">
        <v>84</v>
      </c>
      <c r="AV148" s="13" t="s">
        <v>84</v>
      </c>
      <c r="AW148" s="13" t="s">
        <v>32</v>
      </c>
      <c r="AX148" s="13" t="s">
        <v>76</v>
      </c>
      <c r="AY148" s="254" t="s">
        <v>192</v>
      </c>
    </row>
    <row r="149" s="13" customFormat="1">
      <c r="A149" s="13"/>
      <c r="B149" s="243"/>
      <c r="C149" s="244"/>
      <c r="D149" s="245" t="s">
        <v>200</v>
      </c>
      <c r="E149" s="246" t="s">
        <v>129</v>
      </c>
      <c r="F149" s="247" t="s">
        <v>226</v>
      </c>
      <c r="G149" s="244"/>
      <c r="H149" s="248">
        <v>15.800000000000001</v>
      </c>
      <c r="I149" s="249"/>
      <c r="J149" s="244"/>
      <c r="K149" s="244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200</v>
      </c>
      <c r="AU149" s="254" t="s">
        <v>84</v>
      </c>
      <c r="AV149" s="13" t="s">
        <v>84</v>
      </c>
      <c r="AW149" s="13" t="s">
        <v>32</v>
      </c>
      <c r="AX149" s="13" t="s">
        <v>76</v>
      </c>
      <c r="AY149" s="254" t="s">
        <v>192</v>
      </c>
    </row>
    <row r="150" s="13" customFormat="1">
      <c r="A150" s="13"/>
      <c r="B150" s="243"/>
      <c r="C150" s="244"/>
      <c r="D150" s="245" t="s">
        <v>200</v>
      </c>
      <c r="E150" s="246" t="s">
        <v>135</v>
      </c>
      <c r="F150" s="247" t="s">
        <v>227</v>
      </c>
      <c r="G150" s="244"/>
      <c r="H150" s="248">
        <v>10.800000000000001</v>
      </c>
      <c r="I150" s="249"/>
      <c r="J150" s="244"/>
      <c r="K150" s="244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200</v>
      </c>
      <c r="AU150" s="254" t="s">
        <v>84</v>
      </c>
      <c r="AV150" s="13" t="s">
        <v>84</v>
      </c>
      <c r="AW150" s="13" t="s">
        <v>32</v>
      </c>
      <c r="AX150" s="13" t="s">
        <v>76</v>
      </c>
      <c r="AY150" s="254" t="s">
        <v>192</v>
      </c>
    </row>
    <row r="151" s="13" customFormat="1">
      <c r="A151" s="13"/>
      <c r="B151" s="243"/>
      <c r="C151" s="244"/>
      <c r="D151" s="245" t="s">
        <v>200</v>
      </c>
      <c r="E151" s="246" t="s">
        <v>138</v>
      </c>
      <c r="F151" s="247" t="s">
        <v>228</v>
      </c>
      <c r="G151" s="244"/>
      <c r="H151" s="248">
        <v>4.9000000000000004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200</v>
      </c>
      <c r="AU151" s="254" t="s">
        <v>84</v>
      </c>
      <c r="AV151" s="13" t="s">
        <v>84</v>
      </c>
      <c r="AW151" s="13" t="s">
        <v>32</v>
      </c>
      <c r="AX151" s="13" t="s">
        <v>76</v>
      </c>
      <c r="AY151" s="254" t="s">
        <v>192</v>
      </c>
    </row>
    <row r="152" s="14" customFormat="1">
      <c r="A152" s="14"/>
      <c r="B152" s="255"/>
      <c r="C152" s="256"/>
      <c r="D152" s="245" t="s">
        <v>200</v>
      </c>
      <c r="E152" s="257" t="s">
        <v>1</v>
      </c>
      <c r="F152" s="258" t="s">
        <v>229</v>
      </c>
      <c r="G152" s="256"/>
      <c r="H152" s="259">
        <v>75.200000000000003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200</v>
      </c>
      <c r="AU152" s="265" t="s">
        <v>84</v>
      </c>
      <c r="AV152" s="14" t="s">
        <v>198</v>
      </c>
      <c r="AW152" s="14" t="s">
        <v>32</v>
      </c>
      <c r="AX152" s="14" t="s">
        <v>82</v>
      </c>
      <c r="AY152" s="265" t="s">
        <v>192</v>
      </c>
    </row>
    <row r="153" s="2" customFormat="1" ht="33" customHeight="1">
      <c r="A153" s="38"/>
      <c r="B153" s="39"/>
      <c r="C153" s="229" t="s">
        <v>230</v>
      </c>
      <c r="D153" s="229" t="s">
        <v>194</v>
      </c>
      <c r="E153" s="230" t="s">
        <v>231</v>
      </c>
      <c r="F153" s="231" t="s">
        <v>232</v>
      </c>
      <c r="G153" s="232" t="s">
        <v>221</v>
      </c>
      <c r="H153" s="233">
        <v>3.7999999999999998</v>
      </c>
      <c r="I153" s="234"/>
      <c r="J153" s="235">
        <f>ROUND(I153*H153,2)</f>
        <v>0</v>
      </c>
      <c r="K153" s="236"/>
      <c r="L153" s="44"/>
      <c r="M153" s="237" t="s">
        <v>1</v>
      </c>
      <c r="N153" s="238" t="s">
        <v>41</v>
      </c>
      <c r="O153" s="91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1" t="s">
        <v>198</v>
      </c>
      <c r="AT153" s="241" t="s">
        <v>194</v>
      </c>
      <c r="AU153" s="241" t="s">
        <v>84</v>
      </c>
      <c r="AY153" s="17" t="s">
        <v>192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7" t="s">
        <v>82</v>
      </c>
      <c r="BK153" s="242">
        <f>ROUND(I153*H153,2)</f>
        <v>0</v>
      </c>
      <c r="BL153" s="17" t="s">
        <v>198</v>
      </c>
      <c r="BM153" s="241" t="s">
        <v>233</v>
      </c>
    </row>
    <row r="154" s="13" customFormat="1">
      <c r="A154" s="13"/>
      <c r="B154" s="243"/>
      <c r="C154" s="244"/>
      <c r="D154" s="245" t="s">
        <v>200</v>
      </c>
      <c r="E154" s="246" t="s">
        <v>143</v>
      </c>
      <c r="F154" s="247" t="s">
        <v>234</v>
      </c>
      <c r="G154" s="244"/>
      <c r="H154" s="248">
        <v>3.7999999999999998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200</v>
      </c>
      <c r="AU154" s="254" t="s">
        <v>84</v>
      </c>
      <c r="AV154" s="13" t="s">
        <v>84</v>
      </c>
      <c r="AW154" s="13" t="s">
        <v>32</v>
      </c>
      <c r="AX154" s="13" t="s">
        <v>82</v>
      </c>
      <c r="AY154" s="254" t="s">
        <v>192</v>
      </c>
    </row>
    <row r="155" s="2" customFormat="1" ht="24.15" customHeight="1">
      <c r="A155" s="38"/>
      <c r="B155" s="39"/>
      <c r="C155" s="229" t="s">
        <v>235</v>
      </c>
      <c r="D155" s="229" t="s">
        <v>194</v>
      </c>
      <c r="E155" s="230" t="s">
        <v>236</v>
      </c>
      <c r="F155" s="231" t="s">
        <v>237</v>
      </c>
      <c r="G155" s="232" t="s">
        <v>221</v>
      </c>
      <c r="H155" s="233">
        <v>5.5</v>
      </c>
      <c r="I155" s="234"/>
      <c r="J155" s="235">
        <f>ROUND(I155*H155,2)</f>
        <v>0</v>
      </c>
      <c r="K155" s="236"/>
      <c r="L155" s="44"/>
      <c r="M155" s="237" t="s">
        <v>1</v>
      </c>
      <c r="N155" s="238" t="s">
        <v>41</v>
      </c>
      <c r="O155" s="91"/>
      <c r="P155" s="239">
        <f>O155*H155</f>
        <v>0</v>
      </c>
      <c r="Q155" s="239">
        <v>0</v>
      </c>
      <c r="R155" s="239">
        <f>Q155*H155</f>
        <v>0</v>
      </c>
      <c r="S155" s="239">
        <v>0.57999999999999996</v>
      </c>
      <c r="T155" s="240">
        <f>S155*H155</f>
        <v>3.1899999999999999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1" t="s">
        <v>198</v>
      </c>
      <c r="AT155" s="241" t="s">
        <v>194</v>
      </c>
      <c r="AU155" s="241" t="s">
        <v>84</v>
      </c>
      <c r="AY155" s="17" t="s">
        <v>192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7" t="s">
        <v>82</v>
      </c>
      <c r="BK155" s="242">
        <f>ROUND(I155*H155,2)</f>
        <v>0</v>
      </c>
      <c r="BL155" s="17" t="s">
        <v>198</v>
      </c>
      <c r="BM155" s="241" t="s">
        <v>238</v>
      </c>
    </row>
    <row r="156" s="13" customFormat="1">
      <c r="A156" s="13"/>
      <c r="B156" s="243"/>
      <c r="C156" s="244"/>
      <c r="D156" s="245" t="s">
        <v>200</v>
      </c>
      <c r="E156" s="246" t="s">
        <v>1</v>
      </c>
      <c r="F156" s="247" t="s">
        <v>239</v>
      </c>
      <c r="G156" s="244"/>
      <c r="H156" s="248">
        <v>5.5</v>
      </c>
      <c r="I156" s="249"/>
      <c r="J156" s="244"/>
      <c r="K156" s="244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200</v>
      </c>
      <c r="AU156" s="254" t="s">
        <v>84</v>
      </c>
      <c r="AV156" s="13" t="s">
        <v>84</v>
      </c>
      <c r="AW156" s="13" t="s">
        <v>32</v>
      </c>
      <c r="AX156" s="13" t="s">
        <v>82</v>
      </c>
      <c r="AY156" s="254" t="s">
        <v>192</v>
      </c>
    </row>
    <row r="157" s="2" customFormat="1" ht="24.15" customHeight="1">
      <c r="A157" s="38"/>
      <c r="B157" s="39"/>
      <c r="C157" s="229" t="s">
        <v>240</v>
      </c>
      <c r="D157" s="229" t="s">
        <v>194</v>
      </c>
      <c r="E157" s="230" t="s">
        <v>241</v>
      </c>
      <c r="F157" s="231" t="s">
        <v>242</v>
      </c>
      <c r="G157" s="232" t="s">
        <v>221</v>
      </c>
      <c r="H157" s="233">
        <v>20.420000000000002</v>
      </c>
      <c r="I157" s="234"/>
      <c r="J157" s="235">
        <f>ROUND(I157*H157,2)</f>
        <v>0</v>
      </c>
      <c r="K157" s="236"/>
      <c r="L157" s="44"/>
      <c r="M157" s="237" t="s">
        <v>1</v>
      </c>
      <c r="N157" s="238" t="s">
        <v>41</v>
      </c>
      <c r="O157" s="91"/>
      <c r="P157" s="239">
        <f>O157*H157</f>
        <v>0</v>
      </c>
      <c r="Q157" s="239">
        <v>0</v>
      </c>
      <c r="R157" s="239">
        <f>Q157*H157</f>
        <v>0</v>
      </c>
      <c r="S157" s="239">
        <v>0.098000000000000004</v>
      </c>
      <c r="T157" s="240">
        <f>S157*H157</f>
        <v>2.00116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1" t="s">
        <v>198</v>
      </c>
      <c r="AT157" s="241" t="s">
        <v>194</v>
      </c>
      <c r="AU157" s="241" t="s">
        <v>84</v>
      </c>
      <c r="AY157" s="17" t="s">
        <v>192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7" t="s">
        <v>82</v>
      </c>
      <c r="BK157" s="242">
        <f>ROUND(I157*H157,2)</f>
        <v>0</v>
      </c>
      <c r="BL157" s="17" t="s">
        <v>198</v>
      </c>
      <c r="BM157" s="241" t="s">
        <v>243</v>
      </c>
    </row>
    <row r="158" s="13" customFormat="1">
      <c r="A158" s="13"/>
      <c r="B158" s="243"/>
      <c r="C158" s="244"/>
      <c r="D158" s="245" t="s">
        <v>200</v>
      </c>
      <c r="E158" s="246" t="s">
        <v>132</v>
      </c>
      <c r="F158" s="247" t="s">
        <v>244</v>
      </c>
      <c r="G158" s="244"/>
      <c r="H158" s="248">
        <v>10.5</v>
      </c>
      <c r="I158" s="249"/>
      <c r="J158" s="244"/>
      <c r="K158" s="244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200</v>
      </c>
      <c r="AU158" s="254" t="s">
        <v>84</v>
      </c>
      <c r="AV158" s="13" t="s">
        <v>84</v>
      </c>
      <c r="AW158" s="13" t="s">
        <v>32</v>
      </c>
      <c r="AX158" s="13" t="s">
        <v>76</v>
      </c>
      <c r="AY158" s="254" t="s">
        <v>192</v>
      </c>
    </row>
    <row r="159" s="13" customFormat="1">
      <c r="A159" s="13"/>
      <c r="B159" s="243"/>
      <c r="C159" s="244"/>
      <c r="D159" s="245" t="s">
        <v>200</v>
      </c>
      <c r="E159" s="246" t="s">
        <v>1</v>
      </c>
      <c r="F159" s="247" t="s">
        <v>245</v>
      </c>
      <c r="G159" s="244"/>
      <c r="H159" s="248">
        <v>9.9199999999999999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200</v>
      </c>
      <c r="AU159" s="254" t="s">
        <v>84</v>
      </c>
      <c r="AV159" s="13" t="s">
        <v>84</v>
      </c>
      <c r="AW159" s="13" t="s">
        <v>32</v>
      </c>
      <c r="AX159" s="13" t="s">
        <v>76</v>
      </c>
      <c r="AY159" s="254" t="s">
        <v>192</v>
      </c>
    </row>
    <row r="160" s="14" customFormat="1">
      <c r="A160" s="14"/>
      <c r="B160" s="255"/>
      <c r="C160" s="256"/>
      <c r="D160" s="245" t="s">
        <v>200</v>
      </c>
      <c r="E160" s="257" t="s">
        <v>1</v>
      </c>
      <c r="F160" s="258" t="s">
        <v>229</v>
      </c>
      <c r="G160" s="256"/>
      <c r="H160" s="259">
        <v>20.420000000000002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200</v>
      </c>
      <c r="AU160" s="265" t="s">
        <v>84</v>
      </c>
      <c r="AV160" s="14" t="s">
        <v>198</v>
      </c>
      <c r="AW160" s="14" t="s">
        <v>32</v>
      </c>
      <c r="AX160" s="14" t="s">
        <v>82</v>
      </c>
      <c r="AY160" s="265" t="s">
        <v>192</v>
      </c>
    </row>
    <row r="161" s="2" customFormat="1" ht="24.15" customHeight="1">
      <c r="A161" s="38"/>
      <c r="B161" s="39"/>
      <c r="C161" s="229" t="s">
        <v>246</v>
      </c>
      <c r="D161" s="229" t="s">
        <v>194</v>
      </c>
      <c r="E161" s="230" t="s">
        <v>247</v>
      </c>
      <c r="F161" s="231" t="s">
        <v>248</v>
      </c>
      <c r="G161" s="232" t="s">
        <v>221</v>
      </c>
      <c r="H161" s="233">
        <v>3.7200000000000002</v>
      </c>
      <c r="I161" s="234"/>
      <c r="J161" s="235">
        <f>ROUND(I161*H161,2)</f>
        <v>0</v>
      </c>
      <c r="K161" s="236"/>
      <c r="L161" s="44"/>
      <c r="M161" s="237" t="s">
        <v>1</v>
      </c>
      <c r="N161" s="238" t="s">
        <v>41</v>
      </c>
      <c r="O161" s="91"/>
      <c r="P161" s="239">
        <f>O161*H161</f>
        <v>0</v>
      </c>
      <c r="Q161" s="239">
        <v>0</v>
      </c>
      <c r="R161" s="239">
        <f>Q161*H161</f>
        <v>0</v>
      </c>
      <c r="S161" s="239">
        <v>0.22</v>
      </c>
      <c r="T161" s="240">
        <f>S161*H161</f>
        <v>0.81840000000000002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1" t="s">
        <v>198</v>
      </c>
      <c r="AT161" s="241" t="s">
        <v>194</v>
      </c>
      <c r="AU161" s="241" t="s">
        <v>84</v>
      </c>
      <c r="AY161" s="17" t="s">
        <v>192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7" t="s">
        <v>82</v>
      </c>
      <c r="BK161" s="242">
        <f>ROUND(I161*H161,2)</f>
        <v>0</v>
      </c>
      <c r="BL161" s="17" t="s">
        <v>198</v>
      </c>
      <c r="BM161" s="241" t="s">
        <v>249</v>
      </c>
    </row>
    <row r="162" s="13" customFormat="1">
      <c r="A162" s="13"/>
      <c r="B162" s="243"/>
      <c r="C162" s="244"/>
      <c r="D162" s="245" t="s">
        <v>200</v>
      </c>
      <c r="E162" s="246" t="s">
        <v>1</v>
      </c>
      <c r="F162" s="247" t="s">
        <v>250</v>
      </c>
      <c r="G162" s="244"/>
      <c r="H162" s="248">
        <v>3.7200000000000002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200</v>
      </c>
      <c r="AU162" s="254" t="s">
        <v>84</v>
      </c>
      <c r="AV162" s="13" t="s">
        <v>84</v>
      </c>
      <c r="AW162" s="13" t="s">
        <v>32</v>
      </c>
      <c r="AX162" s="13" t="s">
        <v>82</v>
      </c>
      <c r="AY162" s="254" t="s">
        <v>192</v>
      </c>
    </row>
    <row r="163" s="2" customFormat="1" ht="33" customHeight="1">
      <c r="A163" s="38"/>
      <c r="B163" s="39"/>
      <c r="C163" s="229" t="s">
        <v>251</v>
      </c>
      <c r="D163" s="229" t="s">
        <v>194</v>
      </c>
      <c r="E163" s="230" t="s">
        <v>252</v>
      </c>
      <c r="F163" s="231" t="s">
        <v>253</v>
      </c>
      <c r="G163" s="232" t="s">
        <v>221</v>
      </c>
      <c r="H163" s="233">
        <v>83.400000000000006</v>
      </c>
      <c r="I163" s="234"/>
      <c r="J163" s="235">
        <f>ROUND(I163*H163,2)</f>
        <v>0</v>
      </c>
      <c r="K163" s="236"/>
      <c r="L163" s="44"/>
      <c r="M163" s="237" t="s">
        <v>1</v>
      </c>
      <c r="N163" s="238" t="s">
        <v>41</v>
      </c>
      <c r="O163" s="91"/>
      <c r="P163" s="239">
        <f>O163*H163</f>
        <v>0</v>
      </c>
      <c r="Q163" s="239">
        <v>9.0000000000000006E-05</v>
      </c>
      <c r="R163" s="239">
        <f>Q163*H163</f>
        <v>0.0075060000000000014</v>
      </c>
      <c r="S163" s="239">
        <v>0.23000000000000001</v>
      </c>
      <c r="T163" s="240">
        <f>S163*H163</f>
        <v>19.182000000000002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1" t="s">
        <v>198</v>
      </c>
      <c r="AT163" s="241" t="s">
        <v>194</v>
      </c>
      <c r="AU163" s="241" t="s">
        <v>84</v>
      </c>
      <c r="AY163" s="17" t="s">
        <v>192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7" t="s">
        <v>82</v>
      </c>
      <c r="BK163" s="242">
        <f>ROUND(I163*H163,2)</f>
        <v>0</v>
      </c>
      <c r="BL163" s="17" t="s">
        <v>198</v>
      </c>
      <c r="BM163" s="241" t="s">
        <v>254</v>
      </c>
    </row>
    <row r="164" s="13" customFormat="1">
      <c r="A164" s="13"/>
      <c r="B164" s="243"/>
      <c r="C164" s="244"/>
      <c r="D164" s="245" t="s">
        <v>200</v>
      </c>
      <c r="E164" s="246" t="s">
        <v>127</v>
      </c>
      <c r="F164" s="247" t="s">
        <v>255</v>
      </c>
      <c r="G164" s="244"/>
      <c r="H164" s="248">
        <v>49.5</v>
      </c>
      <c r="I164" s="249"/>
      <c r="J164" s="244"/>
      <c r="K164" s="244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200</v>
      </c>
      <c r="AU164" s="254" t="s">
        <v>84</v>
      </c>
      <c r="AV164" s="13" t="s">
        <v>84</v>
      </c>
      <c r="AW164" s="13" t="s">
        <v>32</v>
      </c>
      <c r="AX164" s="13" t="s">
        <v>76</v>
      </c>
      <c r="AY164" s="254" t="s">
        <v>192</v>
      </c>
    </row>
    <row r="165" s="13" customFormat="1">
      <c r="A165" s="13"/>
      <c r="B165" s="243"/>
      <c r="C165" s="244"/>
      <c r="D165" s="245" t="s">
        <v>200</v>
      </c>
      <c r="E165" s="246" t="s">
        <v>141</v>
      </c>
      <c r="F165" s="247" t="s">
        <v>256</v>
      </c>
      <c r="G165" s="244"/>
      <c r="H165" s="248">
        <v>33.899999999999999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200</v>
      </c>
      <c r="AU165" s="254" t="s">
        <v>84</v>
      </c>
      <c r="AV165" s="13" t="s">
        <v>84</v>
      </c>
      <c r="AW165" s="13" t="s">
        <v>32</v>
      </c>
      <c r="AX165" s="13" t="s">
        <v>76</v>
      </c>
      <c r="AY165" s="254" t="s">
        <v>192</v>
      </c>
    </row>
    <row r="166" s="14" customFormat="1">
      <c r="A166" s="14"/>
      <c r="B166" s="255"/>
      <c r="C166" s="256"/>
      <c r="D166" s="245" t="s">
        <v>200</v>
      </c>
      <c r="E166" s="257" t="s">
        <v>1</v>
      </c>
      <c r="F166" s="258" t="s">
        <v>229</v>
      </c>
      <c r="G166" s="256"/>
      <c r="H166" s="259">
        <v>83.400000000000006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200</v>
      </c>
      <c r="AU166" s="265" t="s">
        <v>84</v>
      </c>
      <c r="AV166" s="14" t="s">
        <v>198</v>
      </c>
      <c r="AW166" s="14" t="s">
        <v>32</v>
      </c>
      <c r="AX166" s="14" t="s">
        <v>82</v>
      </c>
      <c r="AY166" s="265" t="s">
        <v>192</v>
      </c>
    </row>
    <row r="167" s="2" customFormat="1" ht="16.5" customHeight="1">
      <c r="A167" s="38"/>
      <c r="B167" s="39"/>
      <c r="C167" s="229" t="s">
        <v>154</v>
      </c>
      <c r="D167" s="229" t="s">
        <v>194</v>
      </c>
      <c r="E167" s="230" t="s">
        <v>257</v>
      </c>
      <c r="F167" s="231" t="s">
        <v>258</v>
      </c>
      <c r="G167" s="232" t="s">
        <v>259</v>
      </c>
      <c r="H167" s="233">
        <v>28.199999999999999</v>
      </c>
      <c r="I167" s="234"/>
      <c r="J167" s="235">
        <f>ROUND(I167*H167,2)</f>
        <v>0</v>
      </c>
      <c r="K167" s="236"/>
      <c r="L167" s="44"/>
      <c r="M167" s="237" t="s">
        <v>1</v>
      </c>
      <c r="N167" s="238" t="s">
        <v>41</v>
      </c>
      <c r="O167" s="91"/>
      <c r="P167" s="239">
        <f>O167*H167</f>
        <v>0</v>
      </c>
      <c r="Q167" s="239">
        <v>0</v>
      </c>
      <c r="R167" s="239">
        <f>Q167*H167</f>
        <v>0</v>
      </c>
      <c r="S167" s="239">
        <v>0.20499999999999999</v>
      </c>
      <c r="T167" s="240">
        <f>S167*H167</f>
        <v>5.7809999999999997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1" t="s">
        <v>198</v>
      </c>
      <c r="AT167" s="241" t="s">
        <v>194</v>
      </c>
      <c r="AU167" s="241" t="s">
        <v>84</v>
      </c>
      <c r="AY167" s="17" t="s">
        <v>192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7" t="s">
        <v>82</v>
      </c>
      <c r="BK167" s="242">
        <f>ROUND(I167*H167,2)</f>
        <v>0</v>
      </c>
      <c r="BL167" s="17" t="s">
        <v>198</v>
      </c>
      <c r="BM167" s="241" t="s">
        <v>260</v>
      </c>
    </row>
    <row r="168" s="13" customFormat="1">
      <c r="A168" s="13"/>
      <c r="B168" s="243"/>
      <c r="C168" s="244"/>
      <c r="D168" s="245" t="s">
        <v>200</v>
      </c>
      <c r="E168" s="246" t="s">
        <v>1</v>
      </c>
      <c r="F168" s="247" t="s">
        <v>261</v>
      </c>
      <c r="G168" s="244"/>
      <c r="H168" s="248">
        <v>13.4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200</v>
      </c>
      <c r="AU168" s="254" t="s">
        <v>84</v>
      </c>
      <c r="AV168" s="13" t="s">
        <v>84</v>
      </c>
      <c r="AW168" s="13" t="s">
        <v>32</v>
      </c>
      <c r="AX168" s="13" t="s">
        <v>76</v>
      </c>
      <c r="AY168" s="254" t="s">
        <v>192</v>
      </c>
    </row>
    <row r="169" s="13" customFormat="1">
      <c r="A169" s="13"/>
      <c r="B169" s="243"/>
      <c r="C169" s="244"/>
      <c r="D169" s="245" t="s">
        <v>200</v>
      </c>
      <c r="E169" s="246" t="s">
        <v>1</v>
      </c>
      <c r="F169" s="247" t="s">
        <v>262</v>
      </c>
      <c r="G169" s="244"/>
      <c r="H169" s="248">
        <v>9</v>
      </c>
      <c r="I169" s="249"/>
      <c r="J169" s="244"/>
      <c r="K169" s="244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200</v>
      </c>
      <c r="AU169" s="254" t="s">
        <v>84</v>
      </c>
      <c r="AV169" s="13" t="s">
        <v>84</v>
      </c>
      <c r="AW169" s="13" t="s">
        <v>32</v>
      </c>
      <c r="AX169" s="13" t="s">
        <v>76</v>
      </c>
      <c r="AY169" s="254" t="s">
        <v>192</v>
      </c>
    </row>
    <row r="170" s="13" customFormat="1">
      <c r="A170" s="13"/>
      <c r="B170" s="243"/>
      <c r="C170" s="244"/>
      <c r="D170" s="245" t="s">
        <v>200</v>
      </c>
      <c r="E170" s="246" t="s">
        <v>1</v>
      </c>
      <c r="F170" s="247" t="s">
        <v>263</v>
      </c>
      <c r="G170" s="244"/>
      <c r="H170" s="248">
        <v>5.7999999999999998</v>
      </c>
      <c r="I170" s="249"/>
      <c r="J170" s="244"/>
      <c r="K170" s="244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200</v>
      </c>
      <c r="AU170" s="254" t="s">
        <v>84</v>
      </c>
      <c r="AV170" s="13" t="s">
        <v>84</v>
      </c>
      <c r="AW170" s="13" t="s">
        <v>32</v>
      </c>
      <c r="AX170" s="13" t="s">
        <v>76</v>
      </c>
      <c r="AY170" s="254" t="s">
        <v>192</v>
      </c>
    </row>
    <row r="171" s="14" customFormat="1">
      <c r="A171" s="14"/>
      <c r="B171" s="255"/>
      <c r="C171" s="256"/>
      <c r="D171" s="245" t="s">
        <v>200</v>
      </c>
      <c r="E171" s="257" t="s">
        <v>1</v>
      </c>
      <c r="F171" s="258" t="s">
        <v>229</v>
      </c>
      <c r="G171" s="256"/>
      <c r="H171" s="259">
        <v>28.199999999999999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5" t="s">
        <v>200</v>
      </c>
      <c r="AU171" s="265" t="s">
        <v>84</v>
      </c>
      <c r="AV171" s="14" t="s">
        <v>198</v>
      </c>
      <c r="AW171" s="14" t="s">
        <v>32</v>
      </c>
      <c r="AX171" s="14" t="s">
        <v>82</v>
      </c>
      <c r="AY171" s="265" t="s">
        <v>192</v>
      </c>
    </row>
    <row r="172" s="2" customFormat="1" ht="24.15" customHeight="1">
      <c r="A172" s="38"/>
      <c r="B172" s="39"/>
      <c r="C172" s="229" t="s">
        <v>264</v>
      </c>
      <c r="D172" s="229" t="s">
        <v>194</v>
      </c>
      <c r="E172" s="230" t="s">
        <v>265</v>
      </c>
      <c r="F172" s="231" t="s">
        <v>266</v>
      </c>
      <c r="G172" s="232" t="s">
        <v>259</v>
      </c>
      <c r="H172" s="233">
        <v>14.5</v>
      </c>
      <c r="I172" s="234"/>
      <c r="J172" s="235">
        <f>ROUND(I172*H172,2)</f>
        <v>0</v>
      </c>
      <c r="K172" s="236"/>
      <c r="L172" s="44"/>
      <c r="M172" s="237" t="s">
        <v>1</v>
      </c>
      <c r="N172" s="238" t="s">
        <v>41</v>
      </c>
      <c r="O172" s="91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1" t="s">
        <v>198</v>
      </c>
      <c r="AT172" s="241" t="s">
        <v>194</v>
      </c>
      <c r="AU172" s="241" t="s">
        <v>84</v>
      </c>
      <c r="AY172" s="17" t="s">
        <v>192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7" t="s">
        <v>82</v>
      </c>
      <c r="BK172" s="242">
        <f>ROUND(I172*H172,2)</f>
        <v>0</v>
      </c>
      <c r="BL172" s="17" t="s">
        <v>198</v>
      </c>
      <c r="BM172" s="241" t="s">
        <v>267</v>
      </c>
    </row>
    <row r="173" s="13" customFormat="1">
      <c r="A173" s="13"/>
      <c r="B173" s="243"/>
      <c r="C173" s="244"/>
      <c r="D173" s="245" t="s">
        <v>200</v>
      </c>
      <c r="E173" s="246" t="s">
        <v>1</v>
      </c>
      <c r="F173" s="247" t="s">
        <v>268</v>
      </c>
      <c r="G173" s="244"/>
      <c r="H173" s="248">
        <v>9.5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200</v>
      </c>
      <c r="AU173" s="254" t="s">
        <v>84</v>
      </c>
      <c r="AV173" s="13" t="s">
        <v>84</v>
      </c>
      <c r="AW173" s="13" t="s">
        <v>32</v>
      </c>
      <c r="AX173" s="13" t="s">
        <v>76</v>
      </c>
      <c r="AY173" s="254" t="s">
        <v>192</v>
      </c>
    </row>
    <row r="174" s="13" customFormat="1">
      <c r="A174" s="13"/>
      <c r="B174" s="243"/>
      <c r="C174" s="244"/>
      <c r="D174" s="245" t="s">
        <v>200</v>
      </c>
      <c r="E174" s="246" t="s">
        <v>1</v>
      </c>
      <c r="F174" s="247" t="s">
        <v>269</v>
      </c>
      <c r="G174" s="244"/>
      <c r="H174" s="248">
        <v>5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200</v>
      </c>
      <c r="AU174" s="254" t="s">
        <v>84</v>
      </c>
      <c r="AV174" s="13" t="s">
        <v>84</v>
      </c>
      <c r="AW174" s="13" t="s">
        <v>32</v>
      </c>
      <c r="AX174" s="13" t="s">
        <v>76</v>
      </c>
      <c r="AY174" s="254" t="s">
        <v>192</v>
      </c>
    </row>
    <row r="175" s="14" customFormat="1">
      <c r="A175" s="14"/>
      <c r="B175" s="255"/>
      <c r="C175" s="256"/>
      <c r="D175" s="245" t="s">
        <v>200</v>
      </c>
      <c r="E175" s="257" t="s">
        <v>1</v>
      </c>
      <c r="F175" s="258" t="s">
        <v>229</v>
      </c>
      <c r="G175" s="256"/>
      <c r="H175" s="259">
        <v>14.5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200</v>
      </c>
      <c r="AU175" s="265" t="s">
        <v>84</v>
      </c>
      <c r="AV175" s="14" t="s">
        <v>198</v>
      </c>
      <c r="AW175" s="14" t="s">
        <v>32</v>
      </c>
      <c r="AX175" s="14" t="s">
        <v>82</v>
      </c>
      <c r="AY175" s="265" t="s">
        <v>192</v>
      </c>
    </row>
    <row r="176" s="2" customFormat="1" ht="16.5" customHeight="1">
      <c r="A176" s="38"/>
      <c r="B176" s="39"/>
      <c r="C176" s="229" t="s">
        <v>270</v>
      </c>
      <c r="D176" s="229" t="s">
        <v>194</v>
      </c>
      <c r="E176" s="230" t="s">
        <v>271</v>
      </c>
      <c r="F176" s="231" t="s">
        <v>272</v>
      </c>
      <c r="G176" s="232" t="s">
        <v>259</v>
      </c>
      <c r="H176" s="233">
        <v>12.199999999999999</v>
      </c>
      <c r="I176" s="234"/>
      <c r="J176" s="235">
        <f>ROUND(I176*H176,2)</f>
        <v>0</v>
      </c>
      <c r="K176" s="236"/>
      <c r="L176" s="44"/>
      <c r="M176" s="237" t="s">
        <v>1</v>
      </c>
      <c r="N176" s="238" t="s">
        <v>41</v>
      </c>
      <c r="O176" s="91"/>
      <c r="P176" s="239">
        <f>O176*H176</f>
        <v>0</v>
      </c>
      <c r="Q176" s="239">
        <v>0</v>
      </c>
      <c r="R176" s="239">
        <f>Q176*H176</f>
        <v>0</v>
      </c>
      <c r="S176" s="239">
        <v>0.040000000000000001</v>
      </c>
      <c r="T176" s="240">
        <f>S176*H176</f>
        <v>0.48799999999999999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1" t="s">
        <v>198</v>
      </c>
      <c r="AT176" s="241" t="s">
        <v>194</v>
      </c>
      <c r="AU176" s="241" t="s">
        <v>84</v>
      </c>
      <c r="AY176" s="17" t="s">
        <v>192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7" t="s">
        <v>82</v>
      </c>
      <c r="BK176" s="242">
        <f>ROUND(I176*H176,2)</f>
        <v>0</v>
      </c>
      <c r="BL176" s="17" t="s">
        <v>198</v>
      </c>
      <c r="BM176" s="241" t="s">
        <v>273</v>
      </c>
    </row>
    <row r="177" s="13" customFormat="1">
      <c r="A177" s="13"/>
      <c r="B177" s="243"/>
      <c r="C177" s="244"/>
      <c r="D177" s="245" t="s">
        <v>200</v>
      </c>
      <c r="E177" s="246" t="s">
        <v>1</v>
      </c>
      <c r="F177" s="247" t="s">
        <v>274</v>
      </c>
      <c r="G177" s="244"/>
      <c r="H177" s="248">
        <v>4.7999999999999998</v>
      </c>
      <c r="I177" s="249"/>
      <c r="J177" s="244"/>
      <c r="K177" s="244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200</v>
      </c>
      <c r="AU177" s="254" t="s">
        <v>84</v>
      </c>
      <c r="AV177" s="13" t="s">
        <v>84</v>
      </c>
      <c r="AW177" s="13" t="s">
        <v>32</v>
      </c>
      <c r="AX177" s="13" t="s">
        <v>76</v>
      </c>
      <c r="AY177" s="254" t="s">
        <v>192</v>
      </c>
    </row>
    <row r="178" s="13" customFormat="1">
      <c r="A178" s="13"/>
      <c r="B178" s="243"/>
      <c r="C178" s="244"/>
      <c r="D178" s="245" t="s">
        <v>200</v>
      </c>
      <c r="E178" s="246" t="s">
        <v>1</v>
      </c>
      <c r="F178" s="247" t="s">
        <v>275</v>
      </c>
      <c r="G178" s="244"/>
      <c r="H178" s="248">
        <v>3.2000000000000002</v>
      </c>
      <c r="I178" s="249"/>
      <c r="J178" s="244"/>
      <c r="K178" s="244"/>
      <c r="L178" s="250"/>
      <c r="M178" s="251"/>
      <c r="N178" s="252"/>
      <c r="O178" s="252"/>
      <c r="P178" s="252"/>
      <c r="Q178" s="252"/>
      <c r="R178" s="252"/>
      <c r="S178" s="252"/>
      <c r="T178" s="25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200</v>
      </c>
      <c r="AU178" s="254" t="s">
        <v>84</v>
      </c>
      <c r="AV178" s="13" t="s">
        <v>84</v>
      </c>
      <c r="AW178" s="13" t="s">
        <v>32</v>
      </c>
      <c r="AX178" s="13" t="s">
        <v>76</v>
      </c>
      <c r="AY178" s="254" t="s">
        <v>192</v>
      </c>
    </row>
    <row r="179" s="13" customFormat="1">
      <c r="A179" s="13"/>
      <c r="B179" s="243"/>
      <c r="C179" s="244"/>
      <c r="D179" s="245" t="s">
        <v>200</v>
      </c>
      <c r="E179" s="246" t="s">
        <v>1</v>
      </c>
      <c r="F179" s="247" t="s">
        <v>276</v>
      </c>
      <c r="G179" s="244"/>
      <c r="H179" s="248">
        <v>4.2000000000000002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200</v>
      </c>
      <c r="AU179" s="254" t="s">
        <v>84</v>
      </c>
      <c r="AV179" s="13" t="s">
        <v>84</v>
      </c>
      <c r="AW179" s="13" t="s">
        <v>32</v>
      </c>
      <c r="AX179" s="13" t="s">
        <v>76</v>
      </c>
      <c r="AY179" s="254" t="s">
        <v>192</v>
      </c>
    </row>
    <row r="180" s="14" customFormat="1">
      <c r="A180" s="14"/>
      <c r="B180" s="255"/>
      <c r="C180" s="256"/>
      <c r="D180" s="245" t="s">
        <v>200</v>
      </c>
      <c r="E180" s="257" t="s">
        <v>1</v>
      </c>
      <c r="F180" s="258" t="s">
        <v>229</v>
      </c>
      <c r="G180" s="256"/>
      <c r="H180" s="259">
        <v>12.199999999999999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200</v>
      </c>
      <c r="AU180" s="265" t="s">
        <v>84</v>
      </c>
      <c r="AV180" s="14" t="s">
        <v>198</v>
      </c>
      <c r="AW180" s="14" t="s">
        <v>32</v>
      </c>
      <c r="AX180" s="14" t="s">
        <v>82</v>
      </c>
      <c r="AY180" s="265" t="s">
        <v>192</v>
      </c>
    </row>
    <row r="181" s="2" customFormat="1" ht="33" customHeight="1">
      <c r="A181" s="38"/>
      <c r="B181" s="39"/>
      <c r="C181" s="229" t="s">
        <v>8</v>
      </c>
      <c r="D181" s="229" t="s">
        <v>194</v>
      </c>
      <c r="E181" s="230" t="s">
        <v>277</v>
      </c>
      <c r="F181" s="231" t="s">
        <v>278</v>
      </c>
      <c r="G181" s="232" t="s">
        <v>279</v>
      </c>
      <c r="H181" s="233">
        <v>1555.6099999999999</v>
      </c>
      <c r="I181" s="234"/>
      <c r="J181" s="235">
        <f>ROUND(I181*H181,2)</f>
        <v>0</v>
      </c>
      <c r="K181" s="236"/>
      <c r="L181" s="44"/>
      <c r="M181" s="237" t="s">
        <v>1</v>
      </c>
      <c r="N181" s="238" t="s">
        <v>41</v>
      </c>
      <c r="O181" s="91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1" t="s">
        <v>198</v>
      </c>
      <c r="AT181" s="241" t="s">
        <v>194</v>
      </c>
      <c r="AU181" s="241" t="s">
        <v>84</v>
      </c>
      <c r="AY181" s="17" t="s">
        <v>192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7" t="s">
        <v>82</v>
      </c>
      <c r="BK181" s="242">
        <f>ROUND(I181*H181,2)</f>
        <v>0</v>
      </c>
      <c r="BL181" s="17" t="s">
        <v>198</v>
      </c>
      <c r="BM181" s="241" t="s">
        <v>280</v>
      </c>
    </row>
    <row r="182" s="13" customFormat="1">
      <c r="A182" s="13"/>
      <c r="B182" s="243"/>
      <c r="C182" s="244"/>
      <c r="D182" s="245" t="s">
        <v>200</v>
      </c>
      <c r="E182" s="246" t="s">
        <v>1</v>
      </c>
      <c r="F182" s="247" t="s">
        <v>281</v>
      </c>
      <c r="G182" s="244"/>
      <c r="H182" s="248">
        <v>24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200</v>
      </c>
      <c r="AU182" s="254" t="s">
        <v>84</v>
      </c>
      <c r="AV182" s="13" t="s">
        <v>84</v>
      </c>
      <c r="AW182" s="13" t="s">
        <v>32</v>
      </c>
      <c r="AX182" s="13" t="s">
        <v>76</v>
      </c>
      <c r="AY182" s="254" t="s">
        <v>192</v>
      </c>
    </row>
    <row r="183" s="13" customFormat="1">
      <c r="A183" s="13"/>
      <c r="B183" s="243"/>
      <c r="C183" s="244"/>
      <c r="D183" s="245" t="s">
        <v>200</v>
      </c>
      <c r="E183" s="246" t="s">
        <v>1</v>
      </c>
      <c r="F183" s="247" t="s">
        <v>282</v>
      </c>
      <c r="G183" s="244"/>
      <c r="H183" s="248">
        <v>1502</v>
      </c>
      <c r="I183" s="249"/>
      <c r="J183" s="244"/>
      <c r="K183" s="244"/>
      <c r="L183" s="250"/>
      <c r="M183" s="251"/>
      <c r="N183" s="252"/>
      <c r="O183" s="252"/>
      <c r="P183" s="252"/>
      <c r="Q183" s="252"/>
      <c r="R183" s="252"/>
      <c r="S183" s="252"/>
      <c r="T183" s="25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4" t="s">
        <v>200</v>
      </c>
      <c r="AU183" s="254" t="s">
        <v>84</v>
      </c>
      <c r="AV183" s="13" t="s">
        <v>84</v>
      </c>
      <c r="AW183" s="13" t="s">
        <v>32</v>
      </c>
      <c r="AX183" s="13" t="s">
        <v>76</v>
      </c>
      <c r="AY183" s="254" t="s">
        <v>192</v>
      </c>
    </row>
    <row r="184" s="13" customFormat="1">
      <c r="A184" s="13"/>
      <c r="B184" s="243"/>
      <c r="C184" s="244"/>
      <c r="D184" s="245" t="s">
        <v>200</v>
      </c>
      <c r="E184" s="246" t="s">
        <v>1</v>
      </c>
      <c r="F184" s="247" t="s">
        <v>283</v>
      </c>
      <c r="G184" s="244"/>
      <c r="H184" s="248">
        <v>7.2000000000000002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200</v>
      </c>
      <c r="AU184" s="254" t="s">
        <v>84</v>
      </c>
      <c r="AV184" s="13" t="s">
        <v>84</v>
      </c>
      <c r="AW184" s="13" t="s">
        <v>32</v>
      </c>
      <c r="AX184" s="13" t="s">
        <v>76</v>
      </c>
      <c r="AY184" s="254" t="s">
        <v>192</v>
      </c>
    </row>
    <row r="185" s="13" customFormat="1">
      <c r="A185" s="13"/>
      <c r="B185" s="243"/>
      <c r="C185" s="244"/>
      <c r="D185" s="245" t="s">
        <v>200</v>
      </c>
      <c r="E185" s="246" t="s">
        <v>1</v>
      </c>
      <c r="F185" s="247" t="s">
        <v>284</v>
      </c>
      <c r="G185" s="244"/>
      <c r="H185" s="248">
        <v>8.1600000000000001</v>
      </c>
      <c r="I185" s="249"/>
      <c r="J185" s="244"/>
      <c r="K185" s="244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200</v>
      </c>
      <c r="AU185" s="254" t="s">
        <v>84</v>
      </c>
      <c r="AV185" s="13" t="s">
        <v>84</v>
      </c>
      <c r="AW185" s="13" t="s">
        <v>32</v>
      </c>
      <c r="AX185" s="13" t="s">
        <v>76</v>
      </c>
      <c r="AY185" s="254" t="s">
        <v>192</v>
      </c>
    </row>
    <row r="186" s="13" customFormat="1">
      <c r="A186" s="13"/>
      <c r="B186" s="243"/>
      <c r="C186" s="244"/>
      <c r="D186" s="245" t="s">
        <v>200</v>
      </c>
      <c r="E186" s="246" t="s">
        <v>1</v>
      </c>
      <c r="F186" s="247" t="s">
        <v>285</v>
      </c>
      <c r="G186" s="244"/>
      <c r="H186" s="248">
        <v>14.25</v>
      </c>
      <c r="I186" s="249"/>
      <c r="J186" s="244"/>
      <c r="K186" s="244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200</v>
      </c>
      <c r="AU186" s="254" t="s">
        <v>84</v>
      </c>
      <c r="AV186" s="13" t="s">
        <v>84</v>
      </c>
      <c r="AW186" s="13" t="s">
        <v>32</v>
      </c>
      <c r="AX186" s="13" t="s">
        <v>76</v>
      </c>
      <c r="AY186" s="254" t="s">
        <v>192</v>
      </c>
    </row>
    <row r="187" s="14" customFormat="1">
      <c r="A187" s="14"/>
      <c r="B187" s="255"/>
      <c r="C187" s="256"/>
      <c r="D187" s="245" t="s">
        <v>200</v>
      </c>
      <c r="E187" s="257" t="s">
        <v>120</v>
      </c>
      <c r="F187" s="258" t="s">
        <v>229</v>
      </c>
      <c r="G187" s="256"/>
      <c r="H187" s="259">
        <v>1555.6099999999999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200</v>
      </c>
      <c r="AU187" s="265" t="s">
        <v>84</v>
      </c>
      <c r="AV187" s="14" t="s">
        <v>198</v>
      </c>
      <c r="AW187" s="14" t="s">
        <v>32</v>
      </c>
      <c r="AX187" s="14" t="s">
        <v>82</v>
      </c>
      <c r="AY187" s="265" t="s">
        <v>192</v>
      </c>
    </row>
    <row r="188" s="2" customFormat="1" ht="16.5" customHeight="1">
      <c r="A188" s="38"/>
      <c r="B188" s="39"/>
      <c r="C188" s="229" t="s">
        <v>156</v>
      </c>
      <c r="D188" s="229" t="s">
        <v>194</v>
      </c>
      <c r="E188" s="230" t="s">
        <v>286</v>
      </c>
      <c r="F188" s="231" t="s">
        <v>287</v>
      </c>
      <c r="G188" s="232" t="s">
        <v>279</v>
      </c>
      <c r="H188" s="233">
        <v>1555.6099999999999</v>
      </c>
      <c r="I188" s="234"/>
      <c r="J188" s="235">
        <f>ROUND(I188*H188,2)</f>
        <v>0</v>
      </c>
      <c r="K188" s="236"/>
      <c r="L188" s="44"/>
      <c r="M188" s="237" t="s">
        <v>1</v>
      </c>
      <c r="N188" s="238" t="s">
        <v>41</v>
      </c>
      <c r="O188" s="91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1" t="s">
        <v>198</v>
      </c>
      <c r="AT188" s="241" t="s">
        <v>194</v>
      </c>
      <c r="AU188" s="241" t="s">
        <v>84</v>
      </c>
      <c r="AY188" s="17" t="s">
        <v>192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7" t="s">
        <v>82</v>
      </c>
      <c r="BK188" s="242">
        <f>ROUND(I188*H188,2)</f>
        <v>0</v>
      </c>
      <c r="BL188" s="17" t="s">
        <v>198</v>
      </c>
      <c r="BM188" s="241" t="s">
        <v>288</v>
      </c>
    </row>
    <row r="189" s="13" customFormat="1">
      <c r="A189" s="13"/>
      <c r="B189" s="243"/>
      <c r="C189" s="244"/>
      <c r="D189" s="245" t="s">
        <v>200</v>
      </c>
      <c r="E189" s="246" t="s">
        <v>1</v>
      </c>
      <c r="F189" s="247" t="s">
        <v>289</v>
      </c>
      <c r="G189" s="244"/>
      <c r="H189" s="248">
        <v>1555.6099999999999</v>
      </c>
      <c r="I189" s="249"/>
      <c r="J189" s="244"/>
      <c r="K189" s="244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200</v>
      </c>
      <c r="AU189" s="254" t="s">
        <v>84</v>
      </c>
      <c r="AV189" s="13" t="s">
        <v>84</v>
      </c>
      <c r="AW189" s="13" t="s">
        <v>32</v>
      </c>
      <c r="AX189" s="13" t="s">
        <v>82</v>
      </c>
      <c r="AY189" s="254" t="s">
        <v>192</v>
      </c>
    </row>
    <row r="190" s="2" customFormat="1" ht="21.75" customHeight="1">
      <c r="A190" s="38"/>
      <c r="B190" s="39"/>
      <c r="C190" s="229" t="s">
        <v>290</v>
      </c>
      <c r="D190" s="229" t="s">
        <v>194</v>
      </c>
      <c r="E190" s="230" t="s">
        <v>291</v>
      </c>
      <c r="F190" s="231" t="s">
        <v>292</v>
      </c>
      <c r="G190" s="232" t="s">
        <v>293</v>
      </c>
      <c r="H190" s="233">
        <v>20</v>
      </c>
      <c r="I190" s="234"/>
      <c r="J190" s="235">
        <f>ROUND(I190*H190,2)</f>
        <v>0</v>
      </c>
      <c r="K190" s="236"/>
      <c r="L190" s="44"/>
      <c r="M190" s="237" t="s">
        <v>1</v>
      </c>
      <c r="N190" s="238" t="s">
        <v>41</v>
      </c>
      <c r="O190" s="91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1" t="s">
        <v>198</v>
      </c>
      <c r="AT190" s="241" t="s">
        <v>194</v>
      </c>
      <c r="AU190" s="241" t="s">
        <v>84</v>
      </c>
      <c r="AY190" s="17" t="s">
        <v>192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7" t="s">
        <v>82</v>
      </c>
      <c r="BK190" s="242">
        <f>ROUND(I190*H190,2)</f>
        <v>0</v>
      </c>
      <c r="BL190" s="17" t="s">
        <v>198</v>
      </c>
      <c r="BM190" s="241" t="s">
        <v>294</v>
      </c>
    </row>
    <row r="191" s="13" customFormat="1">
      <c r="A191" s="13"/>
      <c r="B191" s="243"/>
      <c r="C191" s="244"/>
      <c r="D191" s="245" t="s">
        <v>200</v>
      </c>
      <c r="E191" s="246" t="s">
        <v>1</v>
      </c>
      <c r="F191" s="247" t="s">
        <v>295</v>
      </c>
      <c r="G191" s="244"/>
      <c r="H191" s="248">
        <v>20</v>
      </c>
      <c r="I191" s="249"/>
      <c r="J191" s="244"/>
      <c r="K191" s="244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200</v>
      </c>
      <c r="AU191" s="254" t="s">
        <v>84</v>
      </c>
      <c r="AV191" s="13" t="s">
        <v>84</v>
      </c>
      <c r="AW191" s="13" t="s">
        <v>32</v>
      </c>
      <c r="AX191" s="13" t="s">
        <v>82</v>
      </c>
      <c r="AY191" s="254" t="s">
        <v>192</v>
      </c>
    </row>
    <row r="192" s="2" customFormat="1" ht="37.8" customHeight="1">
      <c r="A192" s="38"/>
      <c r="B192" s="39"/>
      <c r="C192" s="229" t="s">
        <v>296</v>
      </c>
      <c r="D192" s="229" t="s">
        <v>194</v>
      </c>
      <c r="E192" s="230" t="s">
        <v>297</v>
      </c>
      <c r="F192" s="231" t="s">
        <v>298</v>
      </c>
      <c r="G192" s="232" t="s">
        <v>279</v>
      </c>
      <c r="H192" s="233">
        <v>1549.1900000000001</v>
      </c>
      <c r="I192" s="234"/>
      <c r="J192" s="235">
        <f>ROUND(I192*H192,2)</f>
        <v>0</v>
      </c>
      <c r="K192" s="236"/>
      <c r="L192" s="44"/>
      <c r="M192" s="237" t="s">
        <v>1</v>
      </c>
      <c r="N192" s="238" t="s">
        <v>41</v>
      </c>
      <c r="O192" s="91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1" t="s">
        <v>198</v>
      </c>
      <c r="AT192" s="241" t="s">
        <v>194</v>
      </c>
      <c r="AU192" s="241" t="s">
        <v>84</v>
      </c>
      <c r="AY192" s="17" t="s">
        <v>192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7" t="s">
        <v>82</v>
      </c>
      <c r="BK192" s="242">
        <f>ROUND(I192*H192,2)</f>
        <v>0</v>
      </c>
      <c r="BL192" s="17" t="s">
        <v>198</v>
      </c>
      <c r="BM192" s="241" t="s">
        <v>299</v>
      </c>
    </row>
    <row r="193" s="13" customFormat="1">
      <c r="A193" s="13"/>
      <c r="B193" s="243"/>
      <c r="C193" s="244"/>
      <c r="D193" s="245" t="s">
        <v>200</v>
      </c>
      <c r="E193" s="246" t="s">
        <v>123</v>
      </c>
      <c r="F193" s="247" t="s">
        <v>300</v>
      </c>
      <c r="G193" s="244"/>
      <c r="H193" s="248">
        <v>1549.1900000000001</v>
      </c>
      <c r="I193" s="249"/>
      <c r="J193" s="244"/>
      <c r="K193" s="244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200</v>
      </c>
      <c r="AU193" s="254" t="s">
        <v>84</v>
      </c>
      <c r="AV193" s="13" t="s">
        <v>84</v>
      </c>
      <c r="AW193" s="13" t="s">
        <v>32</v>
      </c>
      <c r="AX193" s="13" t="s">
        <v>82</v>
      </c>
      <c r="AY193" s="254" t="s">
        <v>192</v>
      </c>
    </row>
    <row r="194" s="2" customFormat="1" ht="24.15" customHeight="1">
      <c r="A194" s="38"/>
      <c r="B194" s="39"/>
      <c r="C194" s="229" t="s">
        <v>301</v>
      </c>
      <c r="D194" s="229" t="s">
        <v>194</v>
      </c>
      <c r="E194" s="230" t="s">
        <v>302</v>
      </c>
      <c r="F194" s="231" t="s">
        <v>303</v>
      </c>
      <c r="G194" s="232" t="s">
        <v>279</v>
      </c>
      <c r="H194" s="233">
        <v>6.5</v>
      </c>
      <c r="I194" s="234"/>
      <c r="J194" s="235">
        <f>ROUND(I194*H194,2)</f>
        <v>0</v>
      </c>
      <c r="K194" s="236"/>
      <c r="L194" s="44"/>
      <c r="M194" s="237" t="s">
        <v>1</v>
      </c>
      <c r="N194" s="238" t="s">
        <v>41</v>
      </c>
      <c r="O194" s="91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1" t="s">
        <v>198</v>
      </c>
      <c r="AT194" s="241" t="s">
        <v>194</v>
      </c>
      <c r="AU194" s="241" t="s">
        <v>84</v>
      </c>
      <c r="AY194" s="17" t="s">
        <v>192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7" t="s">
        <v>82</v>
      </c>
      <c r="BK194" s="242">
        <f>ROUND(I194*H194,2)</f>
        <v>0</v>
      </c>
      <c r="BL194" s="17" t="s">
        <v>198</v>
      </c>
      <c r="BM194" s="241" t="s">
        <v>304</v>
      </c>
    </row>
    <row r="195" s="13" customFormat="1">
      <c r="A195" s="13"/>
      <c r="B195" s="243"/>
      <c r="C195" s="244"/>
      <c r="D195" s="245" t="s">
        <v>200</v>
      </c>
      <c r="E195" s="246" t="s">
        <v>118</v>
      </c>
      <c r="F195" s="247" t="s">
        <v>305</v>
      </c>
      <c r="G195" s="244"/>
      <c r="H195" s="248">
        <v>6.5</v>
      </c>
      <c r="I195" s="249"/>
      <c r="J195" s="244"/>
      <c r="K195" s="244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200</v>
      </c>
      <c r="AU195" s="254" t="s">
        <v>84</v>
      </c>
      <c r="AV195" s="13" t="s">
        <v>84</v>
      </c>
      <c r="AW195" s="13" t="s">
        <v>32</v>
      </c>
      <c r="AX195" s="13" t="s">
        <v>82</v>
      </c>
      <c r="AY195" s="254" t="s">
        <v>192</v>
      </c>
    </row>
    <row r="196" s="2" customFormat="1" ht="24.15" customHeight="1">
      <c r="A196" s="38"/>
      <c r="B196" s="39"/>
      <c r="C196" s="229" t="s">
        <v>306</v>
      </c>
      <c r="D196" s="229" t="s">
        <v>194</v>
      </c>
      <c r="E196" s="230" t="s">
        <v>307</v>
      </c>
      <c r="F196" s="231" t="s">
        <v>308</v>
      </c>
      <c r="G196" s="232" t="s">
        <v>293</v>
      </c>
      <c r="H196" s="233">
        <v>2866.002</v>
      </c>
      <c r="I196" s="234"/>
      <c r="J196" s="235">
        <f>ROUND(I196*H196,2)</f>
        <v>0</v>
      </c>
      <c r="K196" s="236"/>
      <c r="L196" s="44"/>
      <c r="M196" s="237" t="s">
        <v>1</v>
      </c>
      <c r="N196" s="238" t="s">
        <v>41</v>
      </c>
      <c r="O196" s="91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1" t="s">
        <v>198</v>
      </c>
      <c r="AT196" s="241" t="s">
        <v>194</v>
      </c>
      <c r="AU196" s="241" t="s">
        <v>84</v>
      </c>
      <c r="AY196" s="17" t="s">
        <v>192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7" t="s">
        <v>82</v>
      </c>
      <c r="BK196" s="242">
        <f>ROUND(I196*H196,2)</f>
        <v>0</v>
      </c>
      <c r="BL196" s="17" t="s">
        <v>198</v>
      </c>
      <c r="BM196" s="241" t="s">
        <v>309</v>
      </c>
    </row>
    <row r="197" s="13" customFormat="1">
      <c r="A197" s="13"/>
      <c r="B197" s="243"/>
      <c r="C197" s="244"/>
      <c r="D197" s="245" t="s">
        <v>200</v>
      </c>
      <c r="E197" s="246" t="s">
        <v>1</v>
      </c>
      <c r="F197" s="247" t="s">
        <v>310</v>
      </c>
      <c r="G197" s="244"/>
      <c r="H197" s="248">
        <v>2866.002</v>
      </c>
      <c r="I197" s="249"/>
      <c r="J197" s="244"/>
      <c r="K197" s="244"/>
      <c r="L197" s="250"/>
      <c r="M197" s="251"/>
      <c r="N197" s="252"/>
      <c r="O197" s="252"/>
      <c r="P197" s="252"/>
      <c r="Q197" s="252"/>
      <c r="R197" s="252"/>
      <c r="S197" s="252"/>
      <c r="T197" s="25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200</v>
      </c>
      <c r="AU197" s="254" t="s">
        <v>84</v>
      </c>
      <c r="AV197" s="13" t="s">
        <v>84</v>
      </c>
      <c r="AW197" s="13" t="s">
        <v>32</v>
      </c>
      <c r="AX197" s="13" t="s">
        <v>82</v>
      </c>
      <c r="AY197" s="254" t="s">
        <v>192</v>
      </c>
    </row>
    <row r="198" s="2" customFormat="1" ht="16.5" customHeight="1">
      <c r="A198" s="38"/>
      <c r="B198" s="39"/>
      <c r="C198" s="229" t="s">
        <v>7</v>
      </c>
      <c r="D198" s="229" t="s">
        <v>194</v>
      </c>
      <c r="E198" s="230" t="s">
        <v>311</v>
      </c>
      <c r="F198" s="231" t="s">
        <v>312</v>
      </c>
      <c r="G198" s="232" t="s">
        <v>279</v>
      </c>
      <c r="H198" s="233">
        <v>1549.1900000000001</v>
      </c>
      <c r="I198" s="234"/>
      <c r="J198" s="235">
        <f>ROUND(I198*H198,2)</f>
        <v>0</v>
      </c>
      <c r="K198" s="236"/>
      <c r="L198" s="44"/>
      <c r="M198" s="237" t="s">
        <v>1</v>
      </c>
      <c r="N198" s="238" t="s">
        <v>41</v>
      </c>
      <c r="O198" s="91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1" t="s">
        <v>198</v>
      </c>
      <c r="AT198" s="241" t="s">
        <v>194</v>
      </c>
      <c r="AU198" s="241" t="s">
        <v>84</v>
      </c>
      <c r="AY198" s="17" t="s">
        <v>192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7" t="s">
        <v>82</v>
      </c>
      <c r="BK198" s="242">
        <f>ROUND(I198*H198,2)</f>
        <v>0</v>
      </c>
      <c r="BL198" s="17" t="s">
        <v>198</v>
      </c>
      <c r="BM198" s="241" t="s">
        <v>313</v>
      </c>
    </row>
    <row r="199" s="13" customFormat="1">
      <c r="A199" s="13"/>
      <c r="B199" s="243"/>
      <c r="C199" s="244"/>
      <c r="D199" s="245" t="s">
        <v>200</v>
      </c>
      <c r="E199" s="246" t="s">
        <v>1</v>
      </c>
      <c r="F199" s="247" t="s">
        <v>123</v>
      </c>
      <c r="G199" s="244"/>
      <c r="H199" s="248">
        <v>1549.1900000000001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200</v>
      </c>
      <c r="AU199" s="254" t="s">
        <v>84</v>
      </c>
      <c r="AV199" s="13" t="s">
        <v>84</v>
      </c>
      <c r="AW199" s="13" t="s">
        <v>32</v>
      </c>
      <c r="AX199" s="13" t="s">
        <v>82</v>
      </c>
      <c r="AY199" s="254" t="s">
        <v>192</v>
      </c>
    </row>
    <row r="200" s="2" customFormat="1" ht="24.15" customHeight="1">
      <c r="A200" s="38"/>
      <c r="B200" s="39"/>
      <c r="C200" s="229" t="s">
        <v>314</v>
      </c>
      <c r="D200" s="229" t="s">
        <v>194</v>
      </c>
      <c r="E200" s="230" t="s">
        <v>315</v>
      </c>
      <c r="F200" s="231" t="s">
        <v>316</v>
      </c>
      <c r="G200" s="232" t="s">
        <v>279</v>
      </c>
      <c r="H200" s="233">
        <v>497</v>
      </c>
      <c r="I200" s="234"/>
      <c r="J200" s="235">
        <f>ROUND(I200*H200,2)</f>
        <v>0</v>
      </c>
      <c r="K200" s="236"/>
      <c r="L200" s="44"/>
      <c r="M200" s="237" t="s">
        <v>1</v>
      </c>
      <c r="N200" s="238" t="s">
        <v>41</v>
      </c>
      <c r="O200" s="91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1" t="s">
        <v>198</v>
      </c>
      <c r="AT200" s="241" t="s">
        <v>194</v>
      </c>
      <c r="AU200" s="241" t="s">
        <v>84</v>
      </c>
      <c r="AY200" s="17" t="s">
        <v>192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7" t="s">
        <v>82</v>
      </c>
      <c r="BK200" s="242">
        <f>ROUND(I200*H200,2)</f>
        <v>0</v>
      </c>
      <c r="BL200" s="17" t="s">
        <v>198</v>
      </c>
      <c r="BM200" s="241" t="s">
        <v>317</v>
      </c>
    </row>
    <row r="201" s="13" customFormat="1">
      <c r="A201" s="13"/>
      <c r="B201" s="243"/>
      <c r="C201" s="244"/>
      <c r="D201" s="245" t="s">
        <v>200</v>
      </c>
      <c r="E201" s="246" t="s">
        <v>1</v>
      </c>
      <c r="F201" s="247" t="s">
        <v>318</v>
      </c>
      <c r="G201" s="244"/>
      <c r="H201" s="248">
        <v>497</v>
      </c>
      <c r="I201" s="249"/>
      <c r="J201" s="244"/>
      <c r="K201" s="244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200</v>
      </c>
      <c r="AU201" s="254" t="s">
        <v>84</v>
      </c>
      <c r="AV201" s="13" t="s">
        <v>84</v>
      </c>
      <c r="AW201" s="13" t="s">
        <v>32</v>
      </c>
      <c r="AX201" s="13" t="s">
        <v>82</v>
      </c>
      <c r="AY201" s="254" t="s">
        <v>192</v>
      </c>
    </row>
    <row r="202" s="2" customFormat="1" ht="16.5" customHeight="1">
      <c r="A202" s="38"/>
      <c r="B202" s="39"/>
      <c r="C202" s="266" t="s">
        <v>319</v>
      </c>
      <c r="D202" s="266" t="s">
        <v>320</v>
      </c>
      <c r="E202" s="267" t="s">
        <v>321</v>
      </c>
      <c r="F202" s="268" t="s">
        <v>322</v>
      </c>
      <c r="G202" s="269" t="s">
        <v>293</v>
      </c>
      <c r="H202" s="270">
        <v>994</v>
      </c>
      <c r="I202" s="271"/>
      <c r="J202" s="272">
        <f>ROUND(I202*H202,2)</f>
        <v>0</v>
      </c>
      <c r="K202" s="273"/>
      <c r="L202" s="274"/>
      <c r="M202" s="275" t="s">
        <v>1</v>
      </c>
      <c r="N202" s="276" t="s">
        <v>41</v>
      </c>
      <c r="O202" s="91"/>
      <c r="P202" s="239">
        <f>O202*H202</f>
        <v>0</v>
      </c>
      <c r="Q202" s="239">
        <v>1</v>
      </c>
      <c r="R202" s="239">
        <f>Q202*H202</f>
        <v>994</v>
      </c>
      <c r="S202" s="239">
        <v>0</v>
      </c>
      <c r="T202" s="24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1" t="s">
        <v>235</v>
      </c>
      <c r="AT202" s="241" t="s">
        <v>320</v>
      </c>
      <c r="AU202" s="241" t="s">
        <v>84</v>
      </c>
      <c r="AY202" s="17" t="s">
        <v>192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7" t="s">
        <v>82</v>
      </c>
      <c r="BK202" s="242">
        <f>ROUND(I202*H202,2)</f>
        <v>0</v>
      </c>
      <c r="BL202" s="17" t="s">
        <v>198</v>
      </c>
      <c r="BM202" s="241" t="s">
        <v>323</v>
      </c>
    </row>
    <row r="203" s="13" customFormat="1">
      <c r="A203" s="13"/>
      <c r="B203" s="243"/>
      <c r="C203" s="244"/>
      <c r="D203" s="245" t="s">
        <v>200</v>
      </c>
      <c r="E203" s="244"/>
      <c r="F203" s="247" t="s">
        <v>324</v>
      </c>
      <c r="G203" s="244"/>
      <c r="H203" s="248">
        <v>994</v>
      </c>
      <c r="I203" s="249"/>
      <c r="J203" s="244"/>
      <c r="K203" s="244"/>
      <c r="L203" s="250"/>
      <c r="M203" s="251"/>
      <c r="N203" s="252"/>
      <c r="O203" s="252"/>
      <c r="P203" s="252"/>
      <c r="Q203" s="252"/>
      <c r="R203" s="252"/>
      <c r="S203" s="252"/>
      <c r="T203" s="25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4" t="s">
        <v>200</v>
      </c>
      <c r="AU203" s="254" t="s">
        <v>84</v>
      </c>
      <c r="AV203" s="13" t="s">
        <v>84</v>
      </c>
      <c r="AW203" s="13" t="s">
        <v>4</v>
      </c>
      <c r="AX203" s="13" t="s">
        <v>82</v>
      </c>
      <c r="AY203" s="254" t="s">
        <v>192</v>
      </c>
    </row>
    <row r="204" s="2" customFormat="1" ht="33" customHeight="1">
      <c r="A204" s="38"/>
      <c r="B204" s="39"/>
      <c r="C204" s="229" t="s">
        <v>325</v>
      </c>
      <c r="D204" s="229" t="s">
        <v>194</v>
      </c>
      <c r="E204" s="230" t="s">
        <v>326</v>
      </c>
      <c r="F204" s="231" t="s">
        <v>327</v>
      </c>
      <c r="G204" s="232" t="s">
        <v>221</v>
      </c>
      <c r="H204" s="233">
        <v>1076.8</v>
      </c>
      <c r="I204" s="234"/>
      <c r="J204" s="235">
        <f>ROUND(I204*H204,2)</f>
        <v>0</v>
      </c>
      <c r="K204" s="236"/>
      <c r="L204" s="44"/>
      <c r="M204" s="237" t="s">
        <v>1</v>
      </c>
      <c r="N204" s="238" t="s">
        <v>41</v>
      </c>
      <c r="O204" s="91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1" t="s">
        <v>198</v>
      </c>
      <c r="AT204" s="241" t="s">
        <v>194</v>
      </c>
      <c r="AU204" s="241" t="s">
        <v>84</v>
      </c>
      <c r="AY204" s="17" t="s">
        <v>192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7" t="s">
        <v>82</v>
      </c>
      <c r="BK204" s="242">
        <f>ROUND(I204*H204,2)</f>
        <v>0</v>
      </c>
      <c r="BL204" s="17" t="s">
        <v>198</v>
      </c>
      <c r="BM204" s="241" t="s">
        <v>328</v>
      </c>
    </row>
    <row r="205" s="13" customFormat="1">
      <c r="A205" s="13"/>
      <c r="B205" s="243"/>
      <c r="C205" s="244"/>
      <c r="D205" s="245" t="s">
        <v>200</v>
      </c>
      <c r="E205" s="246" t="s">
        <v>1</v>
      </c>
      <c r="F205" s="247" t="s">
        <v>329</v>
      </c>
      <c r="G205" s="244"/>
      <c r="H205" s="248">
        <v>4.9000000000000004</v>
      </c>
      <c r="I205" s="249"/>
      <c r="J205" s="244"/>
      <c r="K205" s="244"/>
      <c r="L205" s="250"/>
      <c r="M205" s="251"/>
      <c r="N205" s="252"/>
      <c r="O205" s="252"/>
      <c r="P205" s="252"/>
      <c r="Q205" s="252"/>
      <c r="R205" s="252"/>
      <c r="S205" s="252"/>
      <c r="T205" s="25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4" t="s">
        <v>200</v>
      </c>
      <c r="AU205" s="254" t="s">
        <v>84</v>
      </c>
      <c r="AV205" s="13" t="s">
        <v>84</v>
      </c>
      <c r="AW205" s="13" t="s">
        <v>32</v>
      </c>
      <c r="AX205" s="13" t="s">
        <v>76</v>
      </c>
      <c r="AY205" s="254" t="s">
        <v>192</v>
      </c>
    </row>
    <row r="206" s="13" customFormat="1">
      <c r="A206" s="13"/>
      <c r="B206" s="243"/>
      <c r="C206" s="244"/>
      <c r="D206" s="245" t="s">
        <v>200</v>
      </c>
      <c r="E206" s="246" t="s">
        <v>1</v>
      </c>
      <c r="F206" s="247" t="s">
        <v>330</v>
      </c>
      <c r="G206" s="244"/>
      <c r="H206" s="248">
        <v>33.899999999999999</v>
      </c>
      <c r="I206" s="249"/>
      <c r="J206" s="244"/>
      <c r="K206" s="244"/>
      <c r="L206" s="250"/>
      <c r="M206" s="251"/>
      <c r="N206" s="252"/>
      <c r="O206" s="252"/>
      <c r="P206" s="252"/>
      <c r="Q206" s="252"/>
      <c r="R206" s="252"/>
      <c r="S206" s="252"/>
      <c r="T206" s="25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4" t="s">
        <v>200</v>
      </c>
      <c r="AU206" s="254" t="s">
        <v>84</v>
      </c>
      <c r="AV206" s="13" t="s">
        <v>84</v>
      </c>
      <c r="AW206" s="13" t="s">
        <v>32</v>
      </c>
      <c r="AX206" s="13" t="s">
        <v>76</v>
      </c>
      <c r="AY206" s="254" t="s">
        <v>192</v>
      </c>
    </row>
    <row r="207" s="13" customFormat="1">
      <c r="A207" s="13"/>
      <c r="B207" s="243"/>
      <c r="C207" s="244"/>
      <c r="D207" s="245" t="s">
        <v>200</v>
      </c>
      <c r="E207" s="246" t="s">
        <v>1</v>
      </c>
      <c r="F207" s="247" t="s">
        <v>331</v>
      </c>
      <c r="G207" s="244"/>
      <c r="H207" s="248">
        <v>1038</v>
      </c>
      <c r="I207" s="249"/>
      <c r="J207" s="244"/>
      <c r="K207" s="244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200</v>
      </c>
      <c r="AU207" s="254" t="s">
        <v>84</v>
      </c>
      <c r="AV207" s="13" t="s">
        <v>84</v>
      </c>
      <c r="AW207" s="13" t="s">
        <v>32</v>
      </c>
      <c r="AX207" s="13" t="s">
        <v>76</v>
      </c>
      <c r="AY207" s="254" t="s">
        <v>192</v>
      </c>
    </row>
    <row r="208" s="14" customFormat="1">
      <c r="A208" s="14"/>
      <c r="B208" s="255"/>
      <c r="C208" s="256"/>
      <c r="D208" s="245" t="s">
        <v>200</v>
      </c>
      <c r="E208" s="257" t="s">
        <v>125</v>
      </c>
      <c r="F208" s="258" t="s">
        <v>229</v>
      </c>
      <c r="G208" s="256"/>
      <c r="H208" s="259">
        <v>1076.8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200</v>
      </c>
      <c r="AU208" s="265" t="s">
        <v>84</v>
      </c>
      <c r="AV208" s="14" t="s">
        <v>198</v>
      </c>
      <c r="AW208" s="14" t="s">
        <v>32</v>
      </c>
      <c r="AX208" s="14" t="s">
        <v>82</v>
      </c>
      <c r="AY208" s="265" t="s">
        <v>192</v>
      </c>
    </row>
    <row r="209" s="2" customFormat="1" ht="16.5" customHeight="1">
      <c r="A209" s="38"/>
      <c r="B209" s="39"/>
      <c r="C209" s="266" t="s">
        <v>332</v>
      </c>
      <c r="D209" s="266" t="s">
        <v>320</v>
      </c>
      <c r="E209" s="267" t="s">
        <v>333</v>
      </c>
      <c r="F209" s="268" t="s">
        <v>334</v>
      </c>
      <c r="G209" s="269" t="s">
        <v>293</v>
      </c>
      <c r="H209" s="270">
        <v>298.81200000000001</v>
      </c>
      <c r="I209" s="271"/>
      <c r="J209" s="272">
        <f>ROUND(I209*H209,2)</f>
        <v>0</v>
      </c>
      <c r="K209" s="273"/>
      <c r="L209" s="274"/>
      <c r="M209" s="275" t="s">
        <v>1</v>
      </c>
      <c r="N209" s="276" t="s">
        <v>41</v>
      </c>
      <c r="O209" s="91"/>
      <c r="P209" s="239">
        <f>O209*H209</f>
        <v>0</v>
      </c>
      <c r="Q209" s="239">
        <v>1</v>
      </c>
      <c r="R209" s="239">
        <f>Q209*H209</f>
        <v>298.81200000000001</v>
      </c>
      <c r="S209" s="239">
        <v>0</v>
      </c>
      <c r="T209" s="24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1" t="s">
        <v>235</v>
      </c>
      <c r="AT209" s="241" t="s">
        <v>320</v>
      </c>
      <c r="AU209" s="241" t="s">
        <v>84</v>
      </c>
      <c r="AY209" s="17" t="s">
        <v>192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7" t="s">
        <v>82</v>
      </c>
      <c r="BK209" s="242">
        <f>ROUND(I209*H209,2)</f>
        <v>0</v>
      </c>
      <c r="BL209" s="17" t="s">
        <v>198</v>
      </c>
      <c r="BM209" s="241" t="s">
        <v>335</v>
      </c>
    </row>
    <row r="210" s="13" customFormat="1">
      <c r="A210" s="13"/>
      <c r="B210" s="243"/>
      <c r="C210" s="244"/>
      <c r="D210" s="245" t="s">
        <v>200</v>
      </c>
      <c r="E210" s="246" t="s">
        <v>1</v>
      </c>
      <c r="F210" s="247" t="s">
        <v>336</v>
      </c>
      <c r="G210" s="244"/>
      <c r="H210" s="248">
        <v>298.81200000000001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200</v>
      </c>
      <c r="AU210" s="254" t="s">
        <v>84</v>
      </c>
      <c r="AV210" s="13" t="s">
        <v>84</v>
      </c>
      <c r="AW210" s="13" t="s">
        <v>32</v>
      </c>
      <c r="AX210" s="13" t="s">
        <v>82</v>
      </c>
      <c r="AY210" s="254" t="s">
        <v>192</v>
      </c>
    </row>
    <row r="211" s="2" customFormat="1" ht="24.15" customHeight="1">
      <c r="A211" s="38"/>
      <c r="B211" s="39"/>
      <c r="C211" s="229" t="s">
        <v>337</v>
      </c>
      <c r="D211" s="229" t="s">
        <v>194</v>
      </c>
      <c r="E211" s="230" t="s">
        <v>338</v>
      </c>
      <c r="F211" s="231" t="s">
        <v>339</v>
      </c>
      <c r="G211" s="232" t="s">
        <v>221</v>
      </c>
      <c r="H211" s="233">
        <v>1076.8</v>
      </c>
      <c r="I211" s="234"/>
      <c r="J211" s="235">
        <f>ROUND(I211*H211,2)</f>
        <v>0</v>
      </c>
      <c r="K211" s="236"/>
      <c r="L211" s="44"/>
      <c r="M211" s="237" t="s">
        <v>1</v>
      </c>
      <c r="N211" s="238" t="s">
        <v>41</v>
      </c>
      <c r="O211" s="91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1" t="s">
        <v>198</v>
      </c>
      <c r="AT211" s="241" t="s">
        <v>194</v>
      </c>
      <c r="AU211" s="241" t="s">
        <v>84</v>
      </c>
      <c r="AY211" s="17" t="s">
        <v>192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7" t="s">
        <v>82</v>
      </c>
      <c r="BK211" s="242">
        <f>ROUND(I211*H211,2)</f>
        <v>0</v>
      </c>
      <c r="BL211" s="17" t="s">
        <v>198</v>
      </c>
      <c r="BM211" s="241" t="s">
        <v>340</v>
      </c>
    </row>
    <row r="212" s="13" customFormat="1">
      <c r="A212" s="13"/>
      <c r="B212" s="243"/>
      <c r="C212" s="244"/>
      <c r="D212" s="245" t="s">
        <v>200</v>
      </c>
      <c r="E212" s="246" t="s">
        <v>1</v>
      </c>
      <c r="F212" s="247" t="s">
        <v>341</v>
      </c>
      <c r="G212" s="244"/>
      <c r="H212" s="248">
        <v>1076.8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200</v>
      </c>
      <c r="AU212" s="254" t="s">
        <v>84</v>
      </c>
      <c r="AV212" s="13" t="s">
        <v>84</v>
      </c>
      <c r="AW212" s="13" t="s">
        <v>32</v>
      </c>
      <c r="AX212" s="13" t="s">
        <v>82</v>
      </c>
      <c r="AY212" s="254" t="s">
        <v>192</v>
      </c>
    </row>
    <row r="213" s="2" customFormat="1" ht="16.5" customHeight="1">
      <c r="A213" s="38"/>
      <c r="B213" s="39"/>
      <c r="C213" s="266" t="s">
        <v>342</v>
      </c>
      <c r="D213" s="266" t="s">
        <v>320</v>
      </c>
      <c r="E213" s="267" t="s">
        <v>343</v>
      </c>
      <c r="F213" s="268" t="s">
        <v>344</v>
      </c>
      <c r="G213" s="269" t="s">
        <v>345</v>
      </c>
      <c r="H213" s="270">
        <v>32.304000000000002</v>
      </c>
      <c r="I213" s="271"/>
      <c r="J213" s="272">
        <f>ROUND(I213*H213,2)</f>
        <v>0</v>
      </c>
      <c r="K213" s="273"/>
      <c r="L213" s="274"/>
      <c r="M213" s="275" t="s">
        <v>1</v>
      </c>
      <c r="N213" s="276" t="s">
        <v>41</v>
      </c>
      <c r="O213" s="91"/>
      <c r="P213" s="239">
        <f>O213*H213</f>
        <v>0</v>
      </c>
      <c r="Q213" s="239">
        <v>0.001</v>
      </c>
      <c r="R213" s="239">
        <f>Q213*H213</f>
        <v>0.032303999999999999</v>
      </c>
      <c r="S213" s="239">
        <v>0</v>
      </c>
      <c r="T213" s="24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1" t="s">
        <v>235</v>
      </c>
      <c r="AT213" s="241" t="s">
        <v>320</v>
      </c>
      <c r="AU213" s="241" t="s">
        <v>84</v>
      </c>
      <c r="AY213" s="17" t="s">
        <v>192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7" t="s">
        <v>82</v>
      </c>
      <c r="BK213" s="242">
        <f>ROUND(I213*H213,2)</f>
        <v>0</v>
      </c>
      <c r="BL213" s="17" t="s">
        <v>198</v>
      </c>
      <c r="BM213" s="241" t="s">
        <v>346</v>
      </c>
    </row>
    <row r="214" s="13" customFormat="1">
      <c r="A214" s="13"/>
      <c r="B214" s="243"/>
      <c r="C214" s="244"/>
      <c r="D214" s="245" t="s">
        <v>200</v>
      </c>
      <c r="E214" s="246" t="s">
        <v>1</v>
      </c>
      <c r="F214" s="247" t="s">
        <v>347</v>
      </c>
      <c r="G214" s="244"/>
      <c r="H214" s="248">
        <v>32.304000000000002</v>
      </c>
      <c r="I214" s="249"/>
      <c r="J214" s="244"/>
      <c r="K214" s="244"/>
      <c r="L214" s="250"/>
      <c r="M214" s="251"/>
      <c r="N214" s="252"/>
      <c r="O214" s="252"/>
      <c r="P214" s="252"/>
      <c r="Q214" s="252"/>
      <c r="R214" s="252"/>
      <c r="S214" s="252"/>
      <c r="T214" s="25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4" t="s">
        <v>200</v>
      </c>
      <c r="AU214" s="254" t="s">
        <v>84</v>
      </c>
      <c r="AV214" s="13" t="s">
        <v>84</v>
      </c>
      <c r="AW214" s="13" t="s">
        <v>32</v>
      </c>
      <c r="AX214" s="13" t="s">
        <v>82</v>
      </c>
      <c r="AY214" s="254" t="s">
        <v>192</v>
      </c>
    </row>
    <row r="215" s="2" customFormat="1" ht="24.15" customHeight="1">
      <c r="A215" s="38"/>
      <c r="B215" s="39"/>
      <c r="C215" s="229" t="s">
        <v>348</v>
      </c>
      <c r="D215" s="229" t="s">
        <v>194</v>
      </c>
      <c r="E215" s="230" t="s">
        <v>349</v>
      </c>
      <c r="F215" s="231" t="s">
        <v>350</v>
      </c>
      <c r="G215" s="232" t="s">
        <v>221</v>
      </c>
      <c r="H215" s="233">
        <v>1038.5999999999999</v>
      </c>
      <c r="I215" s="234"/>
      <c r="J215" s="235">
        <f>ROUND(I215*H215,2)</f>
        <v>0</v>
      </c>
      <c r="K215" s="236"/>
      <c r="L215" s="44"/>
      <c r="M215" s="237" t="s">
        <v>1</v>
      </c>
      <c r="N215" s="238" t="s">
        <v>41</v>
      </c>
      <c r="O215" s="91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1" t="s">
        <v>198</v>
      </c>
      <c r="AT215" s="241" t="s">
        <v>194</v>
      </c>
      <c r="AU215" s="241" t="s">
        <v>84</v>
      </c>
      <c r="AY215" s="17" t="s">
        <v>192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7" t="s">
        <v>82</v>
      </c>
      <c r="BK215" s="242">
        <f>ROUND(I215*H215,2)</f>
        <v>0</v>
      </c>
      <c r="BL215" s="17" t="s">
        <v>198</v>
      </c>
      <c r="BM215" s="241" t="s">
        <v>351</v>
      </c>
    </row>
    <row r="216" s="13" customFormat="1">
      <c r="A216" s="13"/>
      <c r="B216" s="243"/>
      <c r="C216" s="244"/>
      <c r="D216" s="245" t="s">
        <v>200</v>
      </c>
      <c r="E216" s="246" t="s">
        <v>1</v>
      </c>
      <c r="F216" s="247" t="s">
        <v>352</v>
      </c>
      <c r="G216" s="244"/>
      <c r="H216" s="248">
        <v>49.5</v>
      </c>
      <c r="I216" s="249"/>
      <c r="J216" s="244"/>
      <c r="K216" s="244"/>
      <c r="L216" s="250"/>
      <c r="M216" s="251"/>
      <c r="N216" s="252"/>
      <c r="O216" s="252"/>
      <c r="P216" s="252"/>
      <c r="Q216" s="252"/>
      <c r="R216" s="252"/>
      <c r="S216" s="252"/>
      <c r="T216" s="25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4" t="s">
        <v>200</v>
      </c>
      <c r="AU216" s="254" t="s">
        <v>84</v>
      </c>
      <c r="AV216" s="13" t="s">
        <v>84</v>
      </c>
      <c r="AW216" s="13" t="s">
        <v>32</v>
      </c>
      <c r="AX216" s="13" t="s">
        <v>76</v>
      </c>
      <c r="AY216" s="254" t="s">
        <v>192</v>
      </c>
    </row>
    <row r="217" s="13" customFormat="1">
      <c r="A217" s="13"/>
      <c r="B217" s="243"/>
      <c r="C217" s="244"/>
      <c r="D217" s="245" t="s">
        <v>200</v>
      </c>
      <c r="E217" s="246" t="s">
        <v>1</v>
      </c>
      <c r="F217" s="247" t="s">
        <v>353</v>
      </c>
      <c r="G217" s="244"/>
      <c r="H217" s="248">
        <v>66.299999999999997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200</v>
      </c>
      <c r="AU217" s="254" t="s">
        <v>84</v>
      </c>
      <c r="AV217" s="13" t="s">
        <v>84</v>
      </c>
      <c r="AW217" s="13" t="s">
        <v>32</v>
      </c>
      <c r="AX217" s="13" t="s">
        <v>76</v>
      </c>
      <c r="AY217" s="254" t="s">
        <v>192</v>
      </c>
    </row>
    <row r="218" s="13" customFormat="1">
      <c r="A218" s="13"/>
      <c r="B218" s="243"/>
      <c r="C218" s="244"/>
      <c r="D218" s="245" t="s">
        <v>200</v>
      </c>
      <c r="E218" s="246" t="s">
        <v>1</v>
      </c>
      <c r="F218" s="247" t="s">
        <v>354</v>
      </c>
      <c r="G218" s="244"/>
      <c r="H218" s="248">
        <v>59.299999999999997</v>
      </c>
      <c r="I218" s="249"/>
      <c r="J218" s="244"/>
      <c r="K218" s="244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200</v>
      </c>
      <c r="AU218" s="254" t="s">
        <v>84</v>
      </c>
      <c r="AV218" s="13" t="s">
        <v>84</v>
      </c>
      <c r="AW218" s="13" t="s">
        <v>32</v>
      </c>
      <c r="AX218" s="13" t="s">
        <v>76</v>
      </c>
      <c r="AY218" s="254" t="s">
        <v>192</v>
      </c>
    </row>
    <row r="219" s="13" customFormat="1">
      <c r="A219" s="13"/>
      <c r="B219" s="243"/>
      <c r="C219" s="244"/>
      <c r="D219" s="245" t="s">
        <v>200</v>
      </c>
      <c r="E219" s="246" t="s">
        <v>1</v>
      </c>
      <c r="F219" s="247" t="s">
        <v>355</v>
      </c>
      <c r="G219" s="244"/>
      <c r="H219" s="248">
        <v>830</v>
      </c>
      <c r="I219" s="249"/>
      <c r="J219" s="244"/>
      <c r="K219" s="244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200</v>
      </c>
      <c r="AU219" s="254" t="s">
        <v>84</v>
      </c>
      <c r="AV219" s="13" t="s">
        <v>84</v>
      </c>
      <c r="AW219" s="13" t="s">
        <v>32</v>
      </c>
      <c r="AX219" s="13" t="s">
        <v>76</v>
      </c>
      <c r="AY219" s="254" t="s">
        <v>192</v>
      </c>
    </row>
    <row r="220" s="13" customFormat="1">
      <c r="A220" s="13"/>
      <c r="B220" s="243"/>
      <c r="C220" s="244"/>
      <c r="D220" s="245" t="s">
        <v>200</v>
      </c>
      <c r="E220" s="246" t="s">
        <v>1</v>
      </c>
      <c r="F220" s="247" t="s">
        <v>356</v>
      </c>
      <c r="G220" s="244"/>
      <c r="H220" s="248">
        <v>12</v>
      </c>
      <c r="I220" s="249"/>
      <c r="J220" s="244"/>
      <c r="K220" s="244"/>
      <c r="L220" s="250"/>
      <c r="M220" s="251"/>
      <c r="N220" s="252"/>
      <c r="O220" s="252"/>
      <c r="P220" s="252"/>
      <c r="Q220" s="252"/>
      <c r="R220" s="252"/>
      <c r="S220" s="252"/>
      <c r="T220" s="25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4" t="s">
        <v>200</v>
      </c>
      <c r="AU220" s="254" t="s">
        <v>84</v>
      </c>
      <c r="AV220" s="13" t="s">
        <v>84</v>
      </c>
      <c r="AW220" s="13" t="s">
        <v>32</v>
      </c>
      <c r="AX220" s="13" t="s">
        <v>76</v>
      </c>
      <c r="AY220" s="254" t="s">
        <v>192</v>
      </c>
    </row>
    <row r="221" s="13" customFormat="1">
      <c r="A221" s="13"/>
      <c r="B221" s="243"/>
      <c r="C221" s="244"/>
      <c r="D221" s="245" t="s">
        <v>200</v>
      </c>
      <c r="E221" s="246" t="s">
        <v>1</v>
      </c>
      <c r="F221" s="247" t="s">
        <v>357</v>
      </c>
      <c r="G221" s="244"/>
      <c r="H221" s="248">
        <v>16</v>
      </c>
      <c r="I221" s="249"/>
      <c r="J221" s="244"/>
      <c r="K221" s="244"/>
      <c r="L221" s="250"/>
      <c r="M221" s="251"/>
      <c r="N221" s="252"/>
      <c r="O221" s="252"/>
      <c r="P221" s="252"/>
      <c r="Q221" s="252"/>
      <c r="R221" s="252"/>
      <c r="S221" s="252"/>
      <c r="T221" s="25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4" t="s">
        <v>200</v>
      </c>
      <c r="AU221" s="254" t="s">
        <v>84</v>
      </c>
      <c r="AV221" s="13" t="s">
        <v>84</v>
      </c>
      <c r="AW221" s="13" t="s">
        <v>32</v>
      </c>
      <c r="AX221" s="13" t="s">
        <v>76</v>
      </c>
      <c r="AY221" s="254" t="s">
        <v>192</v>
      </c>
    </row>
    <row r="222" s="13" customFormat="1">
      <c r="A222" s="13"/>
      <c r="B222" s="243"/>
      <c r="C222" s="244"/>
      <c r="D222" s="245" t="s">
        <v>200</v>
      </c>
      <c r="E222" s="246" t="s">
        <v>1</v>
      </c>
      <c r="F222" s="247" t="s">
        <v>358</v>
      </c>
      <c r="G222" s="244"/>
      <c r="H222" s="248">
        <v>5.5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200</v>
      </c>
      <c r="AU222" s="254" t="s">
        <v>84</v>
      </c>
      <c r="AV222" s="13" t="s">
        <v>84</v>
      </c>
      <c r="AW222" s="13" t="s">
        <v>32</v>
      </c>
      <c r="AX222" s="13" t="s">
        <v>76</v>
      </c>
      <c r="AY222" s="254" t="s">
        <v>192</v>
      </c>
    </row>
    <row r="223" s="14" customFormat="1">
      <c r="A223" s="14"/>
      <c r="B223" s="255"/>
      <c r="C223" s="256"/>
      <c r="D223" s="245" t="s">
        <v>200</v>
      </c>
      <c r="E223" s="257" t="s">
        <v>1</v>
      </c>
      <c r="F223" s="258" t="s">
        <v>229</v>
      </c>
      <c r="G223" s="256"/>
      <c r="H223" s="259">
        <v>1038.5999999999999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5" t="s">
        <v>200</v>
      </c>
      <c r="AU223" s="265" t="s">
        <v>84</v>
      </c>
      <c r="AV223" s="14" t="s">
        <v>198</v>
      </c>
      <c r="AW223" s="14" t="s">
        <v>32</v>
      </c>
      <c r="AX223" s="14" t="s">
        <v>82</v>
      </c>
      <c r="AY223" s="265" t="s">
        <v>192</v>
      </c>
    </row>
    <row r="224" s="2" customFormat="1" ht="33" customHeight="1">
      <c r="A224" s="38"/>
      <c r="B224" s="39"/>
      <c r="C224" s="229" t="s">
        <v>359</v>
      </c>
      <c r="D224" s="229" t="s">
        <v>194</v>
      </c>
      <c r="E224" s="230" t="s">
        <v>360</v>
      </c>
      <c r="F224" s="231" t="s">
        <v>361</v>
      </c>
      <c r="G224" s="232" t="s">
        <v>221</v>
      </c>
      <c r="H224" s="233">
        <v>413</v>
      </c>
      <c r="I224" s="234"/>
      <c r="J224" s="235">
        <f>ROUND(I224*H224,2)</f>
        <v>0</v>
      </c>
      <c r="K224" s="236"/>
      <c r="L224" s="44"/>
      <c r="M224" s="237" t="s">
        <v>1</v>
      </c>
      <c r="N224" s="238" t="s">
        <v>41</v>
      </c>
      <c r="O224" s="91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1" t="s">
        <v>198</v>
      </c>
      <c r="AT224" s="241" t="s">
        <v>194</v>
      </c>
      <c r="AU224" s="241" t="s">
        <v>84</v>
      </c>
      <c r="AY224" s="17" t="s">
        <v>192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7" t="s">
        <v>82</v>
      </c>
      <c r="BK224" s="242">
        <f>ROUND(I224*H224,2)</f>
        <v>0</v>
      </c>
      <c r="BL224" s="17" t="s">
        <v>198</v>
      </c>
      <c r="BM224" s="241" t="s">
        <v>362</v>
      </c>
    </row>
    <row r="225" s="13" customFormat="1">
      <c r="A225" s="13"/>
      <c r="B225" s="243"/>
      <c r="C225" s="244"/>
      <c r="D225" s="245" t="s">
        <v>200</v>
      </c>
      <c r="E225" s="246" t="s">
        <v>1</v>
      </c>
      <c r="F225" s="247" t="s">
        <v>363</v>
      </c>
      <c r="G225" s="244"/>
      <c r="H225" s="248">
        <v>413</v>
      </c>
      <c r="I225" s="249"/>
      <c r="J225" s="244"/>
      <c r="K225" s="244"/>
      <c r="L225" s="250"/>
      <c r="M225" s="251"/>
      <c r="N225" s="252"/>
      <c r="O225" s="252"/>
      <c r="P225" s="252"/>
      <c r="Q225" s="252"/>
      <c r="R225" s="252"/>
      <c r="S225" s="252"/>
      <c r="T225" s="25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4" t="s">
        <v>200</v>
      </c>
      <c r="AU225" s="254" t="s">
        <v>84</v>
      </c>
      <c r="AV225" s="13" t="s">
        <v>84</v>
      </c>
      <c r="AW225" s="13" t="s">
        <v>32</v>
      </c>
      <c r="AX225" s="13" t="s">
        <v>82</v>
      </c>
      <c r="AY225" s="254" t="s">
        <v>192</v>
      </c>
    </row>
    <row r="226" s="2" customFormat="1" ht="16.5" customHeight="1">
      <c r="A226" s="38"/>
      <c r="B226" s="39"/>
      <c r="C226" s="266" t="s">
        <v>364</v>
      </c>
      <c r="D226" s="266" t="s">
        <v>320</v>
      </c>
      <c r="E226" s="267" t="s">
        <v>365</v>
      </c>
      <c r="F226" s="268" t="s">
        <v>366</v>
      </c>
      <c r="G226" s="269" t="s">
        <v>279</v>
      </c>
      <c r="H226" s="270">
        <v>40</v>
      </c>
      <c r="I226" s="271"/>
      <c r="J226" s="272">
        <f>ROUND(I226*H226,2)</f>
        <v>0</v>
      </c>
      <c r="K226" s="273"/>
      <c r="L226" s="274"/>
      <c r="M226" s="275" t="s">
        <v>1</v>
      </c>
      <c r="N226" s="276" t="s">
        <v>41</v>
      </c>
      <c r="O226" s="91"/>
      <c r="P226" s="239">
        <f>O226*H226</f>
        <v>0</v>
      </c>
      <c r="Q226" s="239">
        <v>0.22</v>
      </c>
      <c r="R226" s="239">
        <f>Q226*H226</f>
        <v>8.8000000000000007</v>
      </c>
      <c r="S226" s="239">
        <v>0</v>
      </c>
      <c r="T226" s="24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1" t="s">
        <v>235</v>
      </c>
      <c r="AT226" s="241" t="s">
        <v>320</v>
      </c>
      <c r="AU226" s="241" t="s">
        <v>84</v>
      </c>
      <c r="AY226" s="17" t="s">
        <v>192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7" t="s">
        <v>82</v>
      </c>
      <c r="BK226" s="242">
        <f>ROUND(I226*H226,2)</f>
        <v>0</v>
      </c>
      <c r="BL226" s="17" t="s">
        <v>198</v>
      </c>
      <c r="BM226" s="241" t="s">
        <v>367</v>
      </c>
    </row>
    <row r="227" s="13" customFormat="1">
      <c r="A227" s="13"/>
      <c r="B227" s="243"/>
      <c r="C227" s="244"/>
      <c r="D227" s="245" t="s">
        <v>200</v>
      </c>
      <c r="E227" s="246" t="s">
        <v>1</v>
      </c>
      <c r="F227" s="247" t="s">
        <v>368</v>
      </c>
      <c r="G227" s="244"/>
      <c r="H227" s="248">
        <v>40</v>
      </c>
      <c r="I227" s="249"/>
      <c r="J227" s="244"/>
      <c r="K227" s="244"/>
      <c r="L227" s="250"/>
      <c r="M227" s="251"/>
      <c r="N227" s="252"/>
      <c r="O227" s="252"/>
      <c r="P227" s="252"/>
      <c r="Q227" s="252"/>
      <c r="R227" s="252"/>
      <c r="S227" s="252"/>
      <c r="T227" s="25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4" t="s">
        <v>200</v>
      </c>
      <c r="AU227" s="254" t="s">
        <v>84</v>
      </c>
      <c r="AV227" s="13" t="s">
        <v>84</v>
      </c>
      <c r="AW227" s="13" t="s">
        <v>32</v>
      </c>
      <c r="AX227" s="13" t="s">
        <v>82</v>
      </c>
      <c r="AY227" s="254" t="s">
        <v>192</v>
      </c>
    </row>
    <row r="228" s="2" customFormat="1" ht="16.5" customHeight="1">
      <c r="A228" s="38"/>
      <c r="B228" s="39"/>
      <c r="C228" s="266" t="s">
        <v>369</v>
      </c>
      <c r="D228" s="266" t="s">
        <v>320</v>
      </c>
      <c r="E228" s="267" t="s">
        <v>370</v>
      </c>
      <c r="F228" s="268" t="s">
        <v>371</v>
      </c>
      <c r="G228" s="269" t="s">
        <v>345</v>
      </c>
      <c r="H228" s="270">
        <v>40</v>
      </c>
      <c r="I228" s="271"/>
      <c r="J228" s="272">
        <f>ROUND(I228*H228,2)</f>
        <v>0</v>
      </c>
      <c r="K228" s="273"/>
      <c r="L228" s="274"/>
      <c r="M228" s="275" t="s">
        <v>1</v>
      </c>
      <c r="N228" s="276" t="s">
        <v>41</v>
      </c>
      <c r="O228" s="91"/>
      <c r="P228" s="239">
        <f>O228*H228</f>
        <v>0</v>
      </c>
      <c r="Q228" s="239">
        <v>0.001</v>
      </c>
      <c r="R228" s="239">
        <f>Q228*H228</f>
        <v>0.040000000000000001</v>
      </c>
      <c r="S228" s="239">
        <v>0</v>
      </c>
      <c r="T228" s="24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1" t="s">
        <v>235</v>
      </c>
      <c r="AT228" s="241" t="s">
        <v>320</v>
      </c>
      <c r="AU228" s="241" t="s">
        <v>84</v>
      </c>
      <c r="AY228" s="17" t="s">
        <v>192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7" t="s">
        <v>82</v>
      </c>
      <c r="BK228" s="242">
        <f>ROUND(I228*H228,2)</f>
        <v>0</v>
      </c>
      <c r="BL228" s="17" t="s">
        <v>198</v>
      </c>
      <c r="BM228" s="241" t="s">
        <v>372</v>
      </c>
    </row>
    <row r="229" s="13" customFormat="1">
      <c r="A229" s="13"/>
      <c r="B229" s="243"/>
      <c r="C229" s="244"/>
      <c r="D229" s="245" t="s">
        <v>200</v>
      </c>
      <c r="E229" s="246" t="s">
        <v>1</v>
      </c>
      <c r="F229" s="247" t="s">
        <v>368</v>
      </c>
      <c r="G229" s="244"/>
      <c r="H229" s="248">
        <v>40</v>
      </c>
      <c r="I229" s="249"/>
      <c r="J229" s="244"/>
      <c r="K229" s="244"/>
      <c r="L229" s="250"/>
      <c r="M229" s="251"/>
      <c r="N229" s="252"/>
      <c r="O229" s="252"/>
      <c r="P229" s="252"/>
      <c r="Q229" s="252"/>
      <c r="R229" s="252"/>
      <c r="S229" s="252"/>
      <c r="T229" s="25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4" t="s">
        <v>200</v>
      </c>
      <c r="AU229" s="254" t="s">
        <v>84</v>
      </c>
      <c r="AV229" s="13" t="s">
        <v>84</v>
      </c>
      <c r="AW229" s="13" t="s">
        <v>32</v>
      </c>
      <c r="AX229" s="13" t="s">
        <v>82</v>
      </c>
      <c r="AY229" s="254" t="s">
        <v>192</v>
      </c>
    </row>
    <row r="230" s="2" customFormat="1" ht="33" customHeight="1">
      <c r="A230" s="38"/>
      <c r="B230" s="39"/>
      <c r="C230" s="229" t="s">
        <v>373</v>
      </c>
      <c r="D230" s="229" t="s">
        <v>194</v>
      </c>
      <c r="E230" s="230" t="s">
        <v>374</v>
      </c>
      <c r="F230" s="231" t="s">
        <v>375</v>
      </c>
      <c r="G230" s="232" t="s">
        <v>197</v>
      </c>
      <c r="H230" s="233">
        <v>910</v>
      </c>
      <c r="I230" s="234"/>
      <c r="J230" s="235">
        <f>ROUND(I230*H230,2)</f>
        <v>0</v>
      </c>
      <c r="K230" s="236"/>
      <c r="L230" s="44"/>
      <c r="M230" s="237" t="s">
        <v>1</v>
      </c>
      <c r="N230" s="238" t="s">
        <v>41</v>
      </c>
      <c r="O230" s="91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1" t="s">
        <v>198</v>
      </c>
      <c r="AT230" s="241" t="s">
        <v>194</v>
      </c>
      <c r="AU230" s="241" t="s">
        <v>84</v>
      </c>
      <c r="AY230" s="17" t="s">
        <v>192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7" t="s">
        <v>82</v>
      </c>
      <c r="BK230" s="242">
        <f>ROUND(I230*H230,2)</f>
        <v>0</v>
      </c>
      <c r="BL230" s="17" t="s">
        <v>198</v>
      </c>
      <c r="BM230" s="241" t="s">
        <v>376</v>
      </c>
    </row>
    <row r="231" s="13" customFormat="1">
      <c r="A231" s="13"/>
      <c r="B231" s="243"/>
      <c r="C231" s="244"/>
      <c r="D231" s="245" t="s">
        <v>200</v>
      </c>
      <c r="E231" s="246" t="s">
        <v>1</v>
      </c>
      <c r="F231" s="247" t="s">
        <v>377</v>
      </c>
      <c r="G231" s="244"/>
      <c r="H231" s="248">
        <v>910</v>
      </c>
      <c r="I231" s="249"/>
      <c r="J231" s="244"/>
      <c r="K231" s="244"/>
      <c r="L231" s="250"/>
      <c r="M231" s="251"/>
      <c r="N231" s="252"/>
      <c r="O231" s="252"/>
      <c r="P231" s="252"/>
      <c r="Q231" s="252"/>
      <c r="R231" s="252"/>
      <c r="S231" s="252"/>
      <c r="T231" s="25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4" t="s">
        <v>200</v>
      </c>
      <c r="AU231" s="254" t="s">
        <v>84</v>
      </c>
      <c r="AV231" s="13" t="s">
        <v>84</v>
      </c>
      <c r="AW231" s="13" t="s">
        <v>32</v>
      </c>
      <c r="AX231" s="13" t="s">
        <v>82</v>
      </c>
      <c r="AY231" s="254" t="s">
        <v>192</v>
      </c>
    </row>
    <row r="232" s="2" customFormat="1" ht="21.75" customHeight="1">
      <c r="A232" s="38"/>
      <c r="B232" s="39"/>
      <c r="C232" s="229" t="s">
        <v>378</v>
      </c>
      <c r="D232" s="229" t="s">
        <v>194</v>
      </c>
      <c r="E232" s="230" t="s">
        <v>379</v>
      </c>
      <c r="F232" s="231" t="s">
        <v>380</v>
      </c>
      <c r="G232" s="232" t="s">
        <v>221</v>
      </c>
      <c r="H232" s="233">
        <v>413</v>
      </c>
      <c r="I232" s="234"/>
      <c r="J232" s="235">
        <f>ROUND(I232*H232,2)</f>
        <v>0</v>
      </c>
      <c r="K232" s="236"/>
      <c r="L232" s="44"/>
      <c r="M232" s="237" t="s">
        <v>1</v>
      </c>
      <c r="N232" s="238" t="s">
        <v>41</v>
      </c>
      <c r="O232" s="91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1" t="s">
        <v>198</v>
      </c>
      <c r="AT232" s="241" t="s">
        <v>194</v>
      </c>
      <c r="AU232" s="241" t="s">
        <v>84</v>
      </c>
      <c r="AY232" s="17" t="s">
        <v>192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7" t="s">
        <v>82</v>
      </c>
      <c r="BK232" s="242">
        <f>ROUND(I232*H232,2)</f>
        <v>0</v>
      </c>
      <c r="BL232" s="17" t="s">
        <v>198</v>
      </c>
      <c r="BM232" s="241" t="s">
        <v>381</v>
      </c>
    </row>
    <row r="233" s="13" customFormat="1">
      <c r="A233" s="13"/>
      <c r="B233" s="243"/>
      <c r="C233" s="244"/>
      <c r="D233" s="245" t="s">
        <v>200</v>
      </c>
      <c r="E233" s="246" t="s">
        <v>1</v>
      </c>
      <c r="F233" s="247" t="s">
        <v>382</v>
      </c>
      <c r="G233" s="244"/>
      <c r="H233" s="248">
        <v>413</v>
      </c>
      <c r="I233" s="249"/>
      <c r="J233" s="244"/>
      <c r="K233" s="244"/>
      <c r="L233" s="250"/>
      <c r="M233" s="251"/>
      <c r="N233" s="252"/>
      <c r="O233" s="252"/>
      <c r="P233" s="252"/>
      <c r="Q233" s="252"/>
      <c r="R233" s="252"/>
      <c r="S233" s="252"/>
      <c r="T233" s="25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4" t="s">
        <v>200</v>
      </c>
      <c r="AU233" s="254" t="s">
        <v>84</v>
      </c>
      <c r="AV233" s="13" t="s">
        <v>84</v>
      </c>
      <c r="AW233" s="13" t="s">
        <v>32</v>
      </c>
      <c r="AX233" s="13" t="s">
        <v>82</v>
      </c>
      <c r="AY233" s="254" t="s">
        <v>192</v>
      </c>
    </row>
    <row r="234" s="2" customFormat="1" ht="24.15" customHeight="1">
      <c r="A234" s="38"/>
      <c r="B234" s="39"/>
      <c r="C234" s="229" t="s">
        <v>383</v>
      </c>
      <c r="D234" s="229" t="s">
        <v>194</v>
      </c>
      <c r="E234" s="230" t="s">
        <v>384</v>
      </c>
      <c r="F234" s="231" t="s">
        <v>385</v>
      </c>
      <c r="G234" s="232" t="s">
        <v>197</v>
      </c>
      <c r="H234" s="233">
        <v>910</v>
      </c>
      <c r="I234" s="234"/>
      <c r="J234" s="235">
        <f>ROUND(I234*H234,2)</f>
        <v>0</v>
      </c>
      <c r="K234" s="236"/>
      <c r="L234" s="44"/>
      <c r="M234" s="237" t="s">
        <v>1</v>
      </c>
      <c r="N234" s="238" t="s">
        <v>41</v>
      </c>
      <c r="O234" s="91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1" t="s">
        <v>198</v>
      </c>
      <c r="AT234" s="241" t="s">
        <v>194</v>
      </c>
      <c r="AU234" s="241" t="s">
        <v>84</v>
      </c>
      <c r="AY234" s="17" t="s">
        <v>192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7" t="s">
        <v>82</v>
      </c>
      <c r="BK234" s="242">
        <f>ROUND(I234*H234,2)</f>
        <v>0</v>
      </c>
      <c r="BL234" s="17" t="s">
        <v>198</v>
      </c>
      <c r="BM234" s="241" t="s">
        <v>386</v>
      </c>
    </row>
    <row r="235" s="13" customFormat="1">
      <c r="A235" s="13"/>
      <c r="B235" s="243"/>
      <c r="C235" s="244"/>
      <c r="D235" s="245" t="s">
        <v>200</v>
      </c>
      <c r="E235" s="246" t="s">
        <v>1</v>
      </c>
      <c r="F235" s="247" t="s">
        <v>377</v>
      </c>
      <c r="G235" s="244"/>
      <c r="H235" s="248">
        <v>910</v>
      </c>
      <c r="I235" s="249"/>
      <c r="J235" s="244"/>
      <c r="K235" s="244"/>
      <c r="L235" s="250"/>
      <c r="M235" s="251"/>
      <c r="N235" s="252"/>
      <c r="O235" s="252"/>
      <c r="P235" s="252"/>
      <c r="Q235" s="252"/>
      <c r="R235" s="252"/>
      <c r="S235" s="252"/>
      <c r="T235" s="25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4" t="s">
        <v>200</v>
      </c>
      <c r="AU235" s="254" t="s">
        <v>84</v>
      </c>
      <c r="AV235" s="13" t="s">
        <v>84</v>
      </c>
      <c r="AW235" s="13" t="s">
        <v>32</v>
      </c>
      <c r="AX235" s="13" t="s">
        <v>82</v>
      </c>
      <c r="AY235" s="254" t="s">
        <v>192</v>
      </c>
    </row>
    <row r="236" s="2" customFormat="1" ht="16.5" customHeight="1">
      <c r="A236" s="38"/>
      <c r="B236" s="39"/>
      <c r="C236" s="266" t="s">
        <v>387</v>
      </c>
      <c r="D236" s="266" t="s">
        <v>320</v>
      </c>
      <c r="E236" s="267" t="s">
        <v>388</v>
      </c>
      <c r="F236" s="268" t="s">
        <v>389</v>
      </c>
      <c r="G236" s="269" t="s">
        <v>197</v>
      </c>
      <c r="H236" s="270">
        <v>290</v>
      </c>
      <c r="I236" s="271"/>
      <c r="J236" s="272">
        <f>ROUND(I236*H236,2)</f>
        <v>0</v>
      </c>
      <c r="K236" s="273"/>
      <c r="L236" s="274"/>
      <c r="M236" s="275" t="s">
        <v>1</v>
      </c>
      <c r="N236" s="276" t="s">
        <v>41</v>
      </c>
      <c r="O236" s="91"/>
      <c r="P236" s="239">
        <f>O236*H236</f>
        <v>0</v>
      </c>
      <c r="Q236" s="239">
        <v>3.0000000000000001E-05</v>
      </c>
      <c r="R236" s="239">
        <f>Q236*H236</f>
        <v>0.0086999999999999994</v>
      </c>
      <c r="S236" s="239">
        <v>0</v>
      </c>
      <c r="T236" s="24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1" t="s">
        <v>235</v>
      </c>
      <c r="AT236" s="241" t="s">
        <v>320</v>
      </c>
      <c r="AU236" s="241" t="s">
        <v>84</v>
      </c>
      <c r="AY236" s="17" t="s">
        <v>192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7" t="s">
        <v>82</v>
      </c>
      <c r="BK236" s="242">
        <f>ROUND(I236*H236,2)</f>
        <v>0</v>
      </c>
      <c r="BL236" s="17" t="s">
        <v>198</v>
      </c>
      <c r="BM236" s="241" t="s">
        <v>390</v>
      </c>
    </row>
    <row r="237" s="13" customFormat="1">
      <c r="A237" s="13"/>
      <c r="B237" s="243"/>
      <c r="C237" s="244"/>
      <c r="D237" s="245" t="s">
        <v>200</v>
      </c>
      <c r="E237" s="246" t="s">
        <v>1</v>
      </c>
      <c r="F237" s="247" t="s">
        <v>391</v>
      </c>
      <c r="G237" s="244"/>
      <c r="H237" s="248">
        <v>290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200</v>
      </c>
      <c r="AU237" s="254" t="s">
        <v>84</v>
      </c>
      <c r="AV237" s="13" t="s">
        <v>84</v>
      </c>
      <c r="AW237" s="13" t="s">
        <v>32</v>
      </c>
      <c r="AX237" s="13" t="s">
        <v>82</v>
      </c>
      <c r="AY237" s="254" t="s">
        <v>192</v>
      </c>
    </row>
    <row r="238" s="2" customFormat="1" ht="16.5" customHeight="1">
      <c r="A238" s="38"/>
      <c r="B238" s="39"/>
      <c r="C238" s="266" t="s">
        <v>392</v>
      </c>
      <c r="D238" s="266" t="s">
        <v>320</v>
      </c>
      <c r="E238" s="267" t="s">
        <v>393</v>
      </c>
      <c r="F238" s="268" t="s">
        <v>394</v>
      </c>
      <c r="G238" s="269" t="s">
        <v>197</v>
      </c>
      <c r="H238" s="270">
        <v>310</v>
      </c>
      <c r="I238" s="271"/>
      <c r="J238" s="272">
        <f>ROUND(I238*H238,2)</f>
        <v>0</v>
      </c>
      <c r="K238" s="273"/>
      <c r="L238" s="274"/>
      <c r="M238" s="275" t="s">
        <v>1</v>
      </c>
      <c r="N238" s="276" t="s">
        <v>41</v>
      </c>
      <c r="O238" s="91"/>
      <c r="P238" s="239">
        <f>O238*H238</f>
        <v>0</v>
      </c>
      <c r="Q238" s="239">
        <v>3.0000000000000001E-05</v>
      </c>
      <c r="R238" s="239">
        <f>Q238*H238</f>
        <v>0.009300000000000001</v>
      </c>
      <c r="S238" s="239">
        <v>0</v>
      </c>
      <c r="T238" s="24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1" t="s">
        <v>235</v>
      </c>
      <c r="AT238" s="241" t="s">
        <v>320</v>
      </c>
      <c r="AU238" s="241" t="s">
        <v>84</v>
      </c>
      <c r="AY238" s="17" t="s">
        <v>192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7" t="s">
        <v>82</v>
      </c>
      <c r="BK238" s="242">
        <f>ROUND(I238*H238,2)</f>
        <v>0</v>
      </c>
      <c r="BL238" s="17" t="s">
        <v>198</v>
      </c>
      <c r="BM238" s="241" t="s">
        <v>395</v>
      </c>
    </row>
    <row r="239" s="13" customFormat="1">
      <c r="A239" s="13"/>
      <c r="B239" s="243"/>
      <c r="C239" s="244"/>
      <c r="D239" s="245" t="s">
        <v>200</v>
      </c>
      <c r="E239" s="246" t="s">
        <v>1</v>
      </c>
      <c r="F239" s="247" t="s">
        <v>396</v>
      </c>
      <c r="G239" s="244"/>
      <c r="H239" s="248">
        <v>310</v>
      </c>
      <c r="I239" s="249"/>
      <c r="J239" s="244"/>
      <c r="K239" s="244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200</v>
      </c>
      <c r="AU239" s="254" t="s">
        <v>84</v>
      </c>
      <c r="AV239" s="13" t="s">
        <v>84</v>
      </c>
      <c r="AW239" s="13" t="s">
        <v>32</v>
      </c>
      <c r="AX239" s="13" t="s">
        <v>82</v>
      </c>
      <c r="AY239" s="254" t="s">
        <v>192</v>
      </c>
    </row>
    <row r="240" s="2" customFormat="1" ht="16.5" customHeight="1">
      <c r="A240" s="38"/>
      <c r="B240" s="39"/>
      <c r="C240" s="266" t="s">
        <v>397</v>
      </c>
      <c r="D240" s="266" t="s">
        <v>320</v>
      </c>
      <c r="E240" s="267" t="s">
        <v>398</v>
      </c>
      <c r="F240" s="268" t="s">
        <v>399</v>
      </c>
      <c r="G240" s="269" t="s">
        <v>197</v>
      </c>
      <c r="H240" s="270">
        <v>310</v>
      </c>
      <c r="I240" s="271"/>
      <c r="J240" s="272">
        <f>ROUND(I240*H240,2)</f>
        <v>0</v>
      </c>
      <c r="K240" s="273"/>
      <c r="L240" s="274"/>
      <c r="M240" s="275" t="s">
        <v>1</v>
      </c>
      <c r="N240" s="276" t="s">
        <v>41</v>
      </c>
      <c r="O240" s="91"/>
      <c r="P240" s="239">
        <f>O240*H240</f>
        <v>0</v>
      </c>
      <c r="Q240" s="239">
        <v>3.0000000000000001E-05</v>
      </c>
      <c r="R240" s="239">
        <f>Q240*H240</f>
        <v>0.009300000000000001</v>
      </c>
      <c r="S240" s="239">
        <v>0</v>
      </c>
      <c r="T240" s="24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1" t="s">
        <v>235</v>
      </c>
      <c r="AT240" s="241" t="s">
        <v>320</v>
      </c>
      <c r="AU240" s="241" t="s">
        <v>84</v>
      </c>
      <c r="AY240" s="17" t="s">
        <v>192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7" t="s">
        <v>82</v>
      </c>
      <c r="BK240" s="242">
        <f>ROUND(I240*H240,2)</f>
        <v>0</v>
      </c>
      <c r="BL240" s="17" t="s">
        <v>198</v>
      </c>
      <c r="BM240" s="241" t="s">
        <v>400</v>
      </c>
    </row>
    <row r="241" s="13" customFormat="1">
      <c r="A241" s="13"/>
      <c r="B241" s="243"/>
      <c r="C241" s="244"/>
      <c r="D241" s="245" t="s">
        <v>200</v>
      </c>
      <c r="E241" s="246" t="s">
        <v>1</v>
      </c>
      <c r="F241" s="247" t="s">
        <v>396</v>
      </c>
      <c r="G241" s="244"/>
      <c r="H241" s="248">
        <v>310</v>
      </c>
      <c r="I241" s="249"/>
      <c r="J241" s="244"/>
      <c r="K241" s="244"/>
      <c r="L241" s="250"/>
      <c r="M241" s="251"/>
      <c r="N241" s="252"/>
      <c r="O241" s="252"/>
      <c r="P241" s="252"/>
      <c r="Q241" s="252"/>
      <c r="R241" s="252"/>
      <c r="S241" s="252"/>
      <c r="T241" s="25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4" t="s">
        <v>200</v>
      </c>
      <c r="AU241" s="254" t="s">
        <v>84</v>
      </c>
      <c r="AV241" s="13" t="s">
        <v>84</v>
      </c>
      <c r="AW241" s="13" t="s">
        <v>32</v>
      </c>
      <c r="AX241" s="13" t="s">
        <v>82</v>
      </c>
      <c r="AY241" s="254" t="s">
        <v>192</v>
      </c>
    </row>
    <row r="242" s="2" customFormat="1" ht="24.15" customHeight="1">
      <c r="A242" s="38"/>
      <c r="B242" s="39"/>
      <c r="C242" s="229" t="s">
        <v>401</v>
      </c>
      <c r="D242" s="229" t="s">
        <v>194</v>
      </c>
      <c r="E242" s="230" t="s">
        <v>402</v>
      </c>
      <c r="F242" s="231" t="s">
        <v>403</v>
      </c>
      <c r="G242" s="232" t="s">
        <v>221</v>
      </c>
      <c r="H242" s="233">
        <v>413</v>
      </c>
      <c r="I242" s="234"/>
      <c r="J242" s="235">
        <f>ROUND(I242*H242,2)</f>
        <v>0</v>
      </c>
      <c r="K242" s="236"/>
      <c r="L242" s="44"/>
      <c r="M242" s="237" t="s">
        <v>1</v>
      </c>
      <c r="N242" s="238" t="s">
        <v>41</v>
      </c>
      <c r="O242" s="91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1" t="s">
        <v>198</v>
      </c>
      <c r="AT242" s="241" t="s">
        <v>194</v>
      </c>
      <c r="AU242" s="241" t="s">
        <v>84</v>
      </c>
      <c r="AY242" s="17" t="s">
        <v>192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7" t="s">
        <v>82</v>
      </c>
      <c r="BK242" s="242">
        <f>ROUND(I242*H242,2)</f>
        <v>0</v>
      </c>
      <c r="BL242" s="17" t="s">
        <v>198</v>
      </c>
      <c r="BM242" s="241" t="s">
        <v>404</v>
      </c>
    </row>
    <row r="243" s="13" customFormat="1">
      <c r="A243" s="13"/>
      <c r="B243" s="243"/>
      <c r="C243" s="244"/>
      <c r="D243" s="245" t="s">
        <v>200</v>
      </c>
      <c r="E243" s="246" t="s">
        <v>1</v>
      </c>
      <c r="F243" s="247" t="s">
        <v>363</v>
      </c>
      <c r="G243" s="244"/>
      <c r="H243" s="248">
        <v>413</v>
      </c>
      <c r="I243" s="249"/>
      <c r="J243" s="244"/>
      <c r="K243" s="244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200</v>
      </c>
      <c r="AU243" s="254" t="s">
        <v>84</v>
      </c>
      <c r="AV243" s="13" t="s">
        <v>84</v>
      </c>
      <c r="AW243" s="13" t="s">
        <v>32</v>
      </c>
      <c r="AX243" s="13" t="s">
        <v>82</v>
      </c>
      <c r="AY243" s="254" t="s">
        <v>192</v>
      </c>
    </row>
    <row r="244" s="2" customFormat="1" ht="16.5" customHeight="1">
      <c r="A244" s="38"/>
      <c r="B244" s="39"/>
      <c r="C244" s="266" t="s">
        <v>405</v>
      </c>
      <c r="D244" s="266" t="s">
        <v>320</v>
      </c>
      <c r="E244" s="267" t="s">
        <v>406</v>
      </c>
      <c r="F244" s="268" t="s">
        <v>407</v>
      </c>
      <c r="G244" s="269" t="s">
        <v>279</v>
      </c>
      <c r="H244" s="270">
        <v>42.539000000000001</v>
      </c>
      <c r="I244" s="271"/>
      <c r="J244" s="272">
        <f>ROUND(I244*H244,2)</f>
        <v>0</v>
      </c>
      <c r="K244" s="273"/>
      <c r="L244" s="274"/>
      <c r="M244" s="275" t="s">
        <v>1</v>
      </c>
      <c r="N244" s="276" t="s">
        <v>41</v>
      </c>
      <c r="O244" s="91"/>
      <c r="P244" s="239">
        <f>O244*H244</f>
        <v>0</v>
      </c>
      <c r="Q244" s="239">
        <v>0.20000000000000001</v>
      </c>
      <c r="R244" s="239">
        <f>Q244*H244</f>
        <v>8.5078000000000014</v>
      </c>
      <c r="S244" s="239">
        <v>0</v>
      </c>
      <c r="T244" s="24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1" t="s">
        <v>235</v>
      </c>
      <c r="AT244" s="241" t="s">
        <v>320</v>
      </c>
      <c r="AU244" s="241" t="s">
        <v>84</v>
      </c>
      <c r="AY244" s="17" t="s">
        <v>192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7" t="s">
        <v>82</v>
      </c>
      <c r="BK244" s="242">
        <f>ROUND(I244*H244,2)</f>
        <v>0</v>
      </c>
      <c r="BL244" s="17" t="s">
        <v>198</v>
      </c>
      <c r="BM244" s="241" t="s">
        <v>408</v>
      </c>
    </row>
    <row r="245" s="13" customFormat="1">
      <c r="A245" s="13"/>
      <c r="B245" s="243"/>
      <c r="C245" s="244"/>
      <c r="D245" s="245" t="s">
        <v>200</v>
      </c>
      <c r="E245" s="244"/>
      <c r="F245" s="247" t="s">
        <v>409</v>
      </c>
      <c r="G245" s="244"/>
      <c r="H245" s="248">
        <v>42.539000000000001</v>
      </c>
      <c r="I245" s="249"/>
      <c r="J245" s="244"/>
      <c r="K245" s="244"/>
      <c r="L245" s="250"/>
      <c r="M245" s="251"/>
      <c r="N245" s="252"/>
      <c r="O245" s="252"/>
      <c r="P245" s="252"/>
      <c r="Q245" s="252"/>
      <c r="R245" s="252"/>
      <c r="S245" s="252"/>
      <c r="T245" s="25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4" t="s">
        <v>200</v>
      </c>
      <c r="AU245" s="254" t="s">
        <v>84</v>
      </c>
      <c r="AV245" s="13" t="s">
        <v>84</v>
      </c>
      <c r="AW245" s="13" t="s">
        <v>4</v>
      </c>
      <c r="AX245" s="13" t="s">
        <v>82</v>
      </c>
      <c r="AY245" s="254" t="s">
        <v>192</v>
      </c>
    </row>
    <row r="246" s="2" customFormat="1" ht="16.5" customHeight="1">
      <c r="A246" s="38"/>
      <c r="B246" s="39"/>
      <c r="C246" s="229" t="s">
        <v>410</v>
      </c>
      <c r="D246" s="229" t="s">
        <v>194</v>
      </c>
      <c r="E246" s="230" t="s">
        <v>411</v>
      </c>
      <c r="F246" s="231" t="s">
        <v>412</v>
      </c>
      <c r="G246" s="232" t="s">
        <v>279</v>
      </c>
      <c r="H246" s="233">
        <v>20</v>
      </c>
      <c r="I246" s="234"/>
      <c r="J246" s="235">
        <f>ROUND(I246*H246,2)</f>
        <v>0</v>
      </c>
      <c r="K246" s="236"/>
      <c r="L246" s="44"/>
      <c r="M246" s="237" t="s">
        <v>1</v>
      </c>
      <c r="N246" s="238" t="s">
        <v>41</v>
      </c>
      <c r="O246" s="91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1" t="s">
        <v>198</v>
      </c>
      <c r="AT246" s="241" t="s">
        <v>194</v>
      </c>
      <c r="AU246" s="241" t="s">
        <v>84</v>
      </c>
      <c r="AY246" s="17" t="s">
        <v>192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7" t="s">
        <v>82</v>
      </c>
      <c r="BK246" s="242">
        <f>ROUND(I246*H246,2)</f>
        <v>0</v>
      </c>
      <c r="BL246" s="17" t="s">
        <v>198</v>
      </c>
      <c r="BM246" s="241" t="s">
        <v>413</v>
      </c>
    </row>
    <row r="247" s="13" customFormat="1">
      <c r="A247" s="13"/>
      <c r="B247" s="243"/>
      <c r="C247" s="244"/>
      <c r="D247" s="245" t="s">
        <v>200</v>
      </c>
      <c r="E247" s="246" t="s">
        <v>1</v>
      </c>
      <c r="F247" s="247" t="s">
        <v>295</v>
      </c>
      <c r="G247" s="244"/>
      <c r="H247" s="248">
        <v>20</v>
      </c>
      <c r="I247" s="249"/>
      <c r="J247" s="244"/>
      <c r="K247" s="244"/>
      <c r="L247" s="250"/>
      <c r="M247" s="251"/>
      <c r="N247" s="252"/>
      <c r="O247" s="252"/>
      <c r="P247" s="252"/>
      <c r="Q247" s="252"/>
      <c r="R247" s="252"/>
      <c r="S247" s="252"/>
      <c r="T247" s="25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4" t="s">
        <v>200</v>
      </c>
      <c r="AU247" s="254" t="s">
        <v>84</v>
      </c>
      <c r="AV247" s="13" t="s">
        <v>84</v>
      </c>
      <c r="AW247" s="13" t="s">
        <v>32</v>
      </c>
      <c r="AX247" s="13" t="s">
        <v>82</v>
      </c>
      <c r="AY247" s="254" t="s">
        <v>192</v>
      </c>
    </row>
    <row r="248" s="12" customFormat="1" ht="22.8" customHeight="1">
      <c r="A248" s="12"/>
      <c r="B248" s="213"/>
      <c r="C248" s="214"/>
      <c r="D248" s="215" t="s">
        <v>75</v>
      </c>
      <c r="E248" s="227" t="s">
        <v>198</v>
      </c>
      <c r="F248" s="227" t="s">
        <v>414</v>
      </c>
      <c r="G248" s="214"/>
      <c r="H248" s="214"/>
      <c r="I248" s="217"/>
      <c r="J248" s="228">
        <f>BK248</f>
        <v>0</v>
      </c>
      <c r="K248" s="214"/>
      <c r="L248" s="219"/>
      <c r="M248" s="220"/>
      <c r="N248" s="221"/>
      <c r="O248" s="221"/>
      <c r="P248" s="222">
        <f>SUM(P249:P263)</f>
        <v>0</v>
      </c>
      <c r="Q248" s="221"/>
      <c r="R248" s="222">
        <f>SUM(R249:R263)</f>
        <v>148.91177999999999</v>
      </c>
      <c r="S248" s="221"/>
      <c r="T248" s="223">
        <f>SUM(T249:T263)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4" t="s">
        <v>82</v>
      </c>
      <c r="AT248" s="225" t="s">
        <v>75</v>
      </c>
      <c r="AU248" s="225" t="s">
        <v>82</v>
      </c>
      <c r="AY248" s="224" t="s">
        <v>192</v>
      </c>
      <c r="BK248" s="226">
        <f>SUM(BK249:BK263)</f>
        <v>0</v>
      </c>
    </row>
    <row r="249" s="2" customFormat="1" ht="16.5" customHeight="1">
      <c r="A249" s="38"/>
      <c r="B249" s="39"/>
      <c r="C249" s="229" t="s">
        <v>415</v>
      </c>
      <c r="D249" s="229" t="s">
        <v>194</v>
      </c>
      <c r="E249" s="230" t="s">
        <v>416</v>
      </c>
      <c r="F249" s="231" t="s">
        <v>417</v>
      </c>
      <c r="G249" s="232" t="s">
        <v>279</v>
      </c>
      <c r="H249" s="233">
        <v>78</v>
      </c>
      <c r="I249" s="234"/>
      <c r="J249" s="235">
        <f>ROUND(I249*H249,2)</f>
        <v>0</v>
      </c>
      <c r="K249" s="236"/>
      <c r="L249" s="44"/>
      <c r="M249" s="237" t="s">
        <v>1</v>
      </c>
      <c r="N249" s="238" t="s">
        <v>41</v>
      </c>
      <c r="O249" s="91"/>
      <c r="P249" s="239">
        <f>O249*H249</f>
        <v>0</v>
      </c>
      <c r="Q249" s="239">
        <v>1.8907700000000001</v>
      </c>
      <c r="R249" s="239">
        <f>Q249*H249</f>
        <v>147.48006000000001</v>
      </c>
      <c r="S249" s="239">
        <v>0</v>
      </c>
      <c r="T249" s="24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1" t="s">
        <v>198</v>
      </c>
      <c r="AT249" s="241" t="s">
        <v>194</v>
      </c>
      <c r="AU249" s="241" t="s">
        <v>84</v>
      </c>
      <c r="AY249" s="17" t="s">
        <v>192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7" t="s">
        <v>82</v>
      </c>
      <c r="BK249" s="242">
        <f>ROUND(I249*H249,2)</f>
        <v>0</v>
      </c>
      <c r="BL249" s="17" t="s">
        <v>198</v>
      </c>
      <c r="BM249" s="241" t="s">
        <v>418</v>
      </c>
    </row>
    <row r="250" s="13" customFormat="1">
      <c r="A250" s="13"/>
      <c r="B250" s="243"/>
      <c r="C250" s="244"/>
      <c r="D250" s="245" t="s">
        <v>200</v>
      </c>
      <c r="E250" s="246" t="s">
        <v>1</v>
      </c>
      <c r="F250" s="247" t="s">
        <v>419</v>
      </c>
      <c r="G250" s="244"/>
      <c r="H250" s="248">
        <v>78</v>
      </c>
      <c r="I250" s="249"/>
      <c r="J250" s="244"/>
      <c r="K250" s="244"/>
      <c r="L250" s="250"/>
      <c r="M250" s="251"/>
      <c r="N250" s="252"/>
      <c r="O250" s="252"/>
      <c r="P250" s="252"/>
      <c r="Q250" s="252"/>
      <c r="R250" s="252"/>
      <c r="S250" s="252"/>
      <c r="T250" s="25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4" t="s">
        <v>200</v>
      </c>
      <c r="AU250" s="254" t="s">
        <v>84</v>
      </c>
      <c r="AV250" s="13" t="s">
        <v>84</v>
      </c>
      <c r="AW250" s="13" t="s">
        <v>32</v>
      </c>
      <c r="AX250" s="13" t="s">
        <v>82</v>
      </c>
      <c r="AY250" s="254" t="s">
        <v>192</v>
      </c>
    </row>
    <row r="251" s="2" customFormat="1" ht="21.75" customHeight="1">
      <c r="A251" s="38"/>
      <c r="B251" s="39"/>
      <c r="C251" s="229" t="s">
        <v>420</v>
      </c>
      <c r="D251" s="229" t="s">
        <v>194</v>
      </c>
      <c r="E251" s="230" t="s">
        <v>421</v>
      </c>
      <c r="F251" s="231" t="s">
        <v>422</v>
      </c>
      <c r="G251" s="232" t="s">
        <v>197</v>
      </c>
      <c r="H251" s="233">
        <v>1</v>
      </c>
      <c r="I251" s="234"/>
      <c r="J251" s="235">
        <f>ROUND(I251*H251,2)</f>
        <v>0</v>
      </c>
      <c r="K251" s="236"/>
      <c r="L251" s="44"/>
      <c r="M251" s="237" t="s">
        <v>1</v>
      </c>
      <c r="N251" s="238" t="s">
        <v>41</v>
      </c>
      <c r="O251" s="91"/>
      <c r="P251" s="239">
        <f>O251*H251</f>
        <v>0</v>
      </c>
      <c r="Q251" s="239">
        <v>0.22394</v>
      </c>
      <c r="R251" s="239">
        <f>Q251*H251</f>
        <v>0.22394</v>
      </c>
      <c r="S251" s="239">
        <v>0</v>
      </c>
      <c r="T251" s="24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1" t="s">
        <v>198</v>
      </c>
      <c r="AT251" s="241" t="s">
        <v>194</v>
      </c>
      <c r="AU251" s="241" t="s">
        <v>84</v>
      </c>
      <c r="AY251" s="17" t="s">
        <v>192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7" t="s">
        <v>82</v>
      </c>
      <c r="BK251" s="242">
        <f>ROUND(I251*H251,2)</f>
        <v>0</v>
      </c>
      <c r="BL251" s="17" t="s">
        <v>198</v>
      </c>
      <c r="BM251" s="241" t="s">
        <v>423</v>
      </c>
    </row>
    <row r="252" s="13" customFormat="1">
      <c r="A252" s="13"/>
      <c r="B252" s="243"/>
      <c r="C252" s="244"/>
      <c r="D252" s="245" t="s">
        <v>200</v>
      </c>
      <c r="E252" s="246" t="s">
        <v>1</v>
      </c>
      <c r="F252" s="247" t="s">
        <v>424</v>
      </c>
      <c r="G252" s="244"/>
      <c r="H252" s="248">
        <v>1</v>
      </c>
      <c r="I252" s="249"/>
      <c r="J252" s="244"/>
      <c r="K252" s="244"/>
      <c r="L252" s="250"/>
      <c r="M252" s="251"/>
      <c r="N252" s="252"/>
      <c r="O252" s="252"/>
      <c r="P252" s="252"/>
      <c r="Q252" s="252"/>
      <c r="R252" s="252"/>
      <c r="S252" s="252"/>
      <c r="T252" s="25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4" t="s">
        <v>200</v>
      </c>
      <c r="AU252" s="254" t="s">
        <v>84</v>
      </c>
      <c r="AV252" s="13" t="s">
        <v>84</v>
      </c>
      <c r="AW252" s="13" t="s">
        <v>32</v>
      </c>
      <c r="AX252" s="13" t="s">
        <v>82</v>
      </c>
      <c r="AY252" s="254" t="s">
        <v>192</v>
      </c>
    </row>
    <row r="253" s="2" customFormat="1" ht="24.15" customHeight="1">
      <c r="A253" s="38"/>
      <c r="B253" s="39"/>
      <c r="C253" s="266" t="s">
        <v>425</v>
      </c>
      <c r="D253" s="266" t="s">
        <v>320</v>
      </c>
      <c r="E253" s="267" t="s">
        <v>426</v>
      </c>
      <c r="F253" s="268" t="s">
        <v>427</v>
      </c>
      <c r="G253" s="269" t="s">
        <v>197</v>
      </c>
      <c r="H253" s="270">
        <v>1</v>
      </c>
      <c r="I253" s="271"/>
      <c r="J253" s="272">
        <f>ROUND(I253*H253,2)</f>
        <v>0</v>
      </c>
      <c r="K253" s="273"/>
      <c r="L253" s="274"/>
      <c r="M253" s="275" t="s">
        <v>1</v>
      </c>
      <c r="N253" s="276" t="s">
        <v>41</v>
      </c>
      <c r="O253" s="91"/>
      <c r="P253" s="239">
        <f>O253*H253</f>
        <v>0</v>
      </c>
      <c r="Q253" s="239">
        <v>0.028000000000000001</v>
      </c>
      <c r="R253" s="239">
        <f>Q253*H253</f>
        <v>0.028000000000000001</v>
      </c>
      <c r="S253" s="239">
        <v>0</v>
      </c>
      <c r="T253" s="24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1" t="s">
        <v>235</v>
      </c>
      <c r="AT253" s="241" t="s">
        <v>320</v>
      </c>
      <c r="AU253" s="241" t="s">
        <v>84</v>
      </c>
      <c r="AY253" s="17" t="s">
        <v>192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7" t="s">
        <v>82</v>
      </c>
      <c r="BK253" s="242">
        <f>ROUND(I253*H253,2)</f>
        <v>0</v>
      </c>
      <c r="BL253" s="17" t="s">
        <v>198</v>
      </c>
      <c r="BM253" s="241" t="s">
        <v>428</v>
      </c>
    </row>
    <row r="254" s="2" customFormat="1" ht="21.75" customHeight="1">
      <c r="A254" s="38"/>
      <c r="B254" s="39"/>
      <c r="C254" s="229" t="s">
        <v>429</v>
      </c>
      <c r="D254" s="229" t="s">
        <v>194</v>
      </c>
      <c r="E254" s="230" t="s">
        <v>430</v>
      </c>
      <c r="F254" s="231" t="s">
        <v>431</v>
      </c>
      <c r="G254" s="232" t="s">
        <v>197</v>
      </c>
      <c r="H254" s="233">
        <v>3</v>
      </c>
      <c r="I254" s="234"/>
      <c r="J254" s="235">
        <f>ROUND(I254*H254,2)</f>
        <v>0</v>
      </c>
      <c r="K254" s="236"/>
      <c r="L254" s="44"/>
      <c r="M254" s="237" t="s">
        <v>1</v>
      </c>
      <c r="N254" s="238" t="s">
        <v>41</v>
      </c>
      <c r="O254" s="91"/>
      <c r="P254" s="239">
        <f>O254*H254</f>
        <v>0</v>
      </c>
      <c r="Q254" s="239">
        <v>0.22394</v>
      </c>
      <c r="R254" s="239">
        <f>Q254*H254</f>
        <v>0.67181999999999997</v>
      </c>
      <c r="S254" s="239">
        <v>0</v>
      </c>
      <c r="T254" s="24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1" t="s">
        <v>198</v>
      </c>
      <c r="AT254" s="241" t="s">
        <v>194</v>
      </c>
      <c r="AU254" s="241" t="s">
        <v>84</v>
      </c>
      <c r="AY254" s="17" t="s">
        <v>192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7" t="s">
        <v>82</v>
      </c>
      <c r="BK254" s="242">
        <f>ROUND(I254*H254,2)</f>
        <v>0</v>
      </c>
      <c r="BL254" s="17" t="s">
        <v>198</v>
      </c>
      <c r="BM254" s="241" t="s">
        <v>432</v>
      </c>
    </row>
    <row r="255" s="13" customFormat="1">
      <c r="A255" s="13"/>
      <c r="B255" s="243"/>
      <c r="C255" s="244"/>
      <c r="D255" s="245" t="s">
        <v>200</v>
      </c>
      <c r="E255" s="246" t="s">
        <v>1</v>
      </c>
      <c r="F255" s="247" t="s">
        <v>433</v>
      </c>
      <c r="G255" s="244"/>
      <c r="H255" s="248">
        <v>2</v>
      </c>
      <c r="I255" s="249"/>
      <c r="J255" s="244"/>
      <c r="K255" s="244"/>
      <c r="L255" s="250"/>
      <c r="M255" s="251"/>
      <c r="N255" s="252"/>
      <c r="O255" s="252"/>
      <c r="P255" s="252"/>
      <c r="Q255" s="252"/>
      <c r="R255" s="252"/>
      <c r="S255" s="252"/>
      <c r="T255" s="25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4" t="s">
        <v>200</v>
      </c>
      <c r="AU255" s="254" t="s">
        <v>84</v>
      </c>
      <c r="AV255" s="13" t="s">
        <v>84</v>
      </c>
      <c r="AW255" s="13" t="s">
        <v>32</v>
      </c>
      <c r="AX255" s="13" t="s">
        <v>76</v>
      </c>
      <c r="AY255" s="254" t="s">
        <v>192</v>
      </c>
    </row>
    <row r="256" s="13" customFormat="1">
      <c r="A256" s="13"/>
      <c r="B256" s="243"/>
      <c r="C256" s="244"/>
      <c r="D256" s="245" t="s">
        <v>200</v>
      </c>
      <c r="E256" s="246" t="s">
        <v>1</v>
      </c>
      <c r="F256" s="247" t="s">
        <v>434</v>
      </c>
      <c r="G256" s="244"/>
      <c r="H256" s="248">
        <v>1</v>
      </c>
      <c r="I256" s="249"/>
      <c r="J256" s="244"/>
      <c r="K256" s="244"/>
      <c r="L256" s="250"/>
      <c r="M256" s="251"/>
      <c r="N256" s="252"/>
      <c r="O256" s="252"/>
      <c r="P256" s="252"/>
      <c r="Q256" s="252"/>
      <c r="R256" s="252"/>
      <c r="S256" s="252"/>
      <c r="T256" s="25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4" t="s">
        <v>200</v>
      </c>
      <c r="AU256" s="254" t="s">
        <v>84</v>
      </c>
      <c r="AV256" s="13" t="s">
        <v>84</v>
      </c>
      <c r="AW256" s="13" t="s">
        <v>32</v>
      </c>
      <c r="AX256" s="13" t="s">
        <v>76</v>
      </c>
      <c r="AY256" s="254" t="s">
        <v>192</v>
      </c>
    </row>
    <row r="257" s="14" customFormat="1">
      <c r="A257" s="14"/>
      <c r="B257" s="255"/>
      <c r="C257" s="256"/>
      <c r="D257" s="245" t="s">
        <v>200</v>
      </c>
      <c r="E257" s="257" t="s">
        <v>1</v>
      </c>
      <c r="F257" s="258" t="s">
        <v>229</v>
      </c>
      <c r="G257" s="256"/>
      <c r="H257" s="259">
        <v>3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5" t="s">
        <v>200</v>
      </c>
      <c r="AU257" s="265" t="s">
        <v>84</v>
      </c>
      <c r="AV257" s="14" t="s">
        <v>198</v>
      </c>
      <c r="AW257" s="14" t="s">
        <v>32</v>
      </c>
      <c r="AX257" s="14" t="s">
        <v>82</v>
      </c>
      <c r="AY257" s="265" t="s">
        <v>192</v>
      </c>
    </row>
    <row r="258" s="2" customFormat="1" ht="24.15" customHeight="1">
      <c r="A258" s="38"/>
      <c r="B258" s="39"/>
      <c r="C258" s="266" t="s">
        <v>435</v>
      </c>
      <c r="D258" s="266" t="s">
        <v>320</v>
      </c>
      <c r="E258" s="267" t="s">
        <v>436</v>
      </c>
      <c r="F258" s="268" t="s">
        <v>437</v>
      </c>
      <c r="G258" s="269" t="s">
        <v>197</v>
      </c>
      <c r="H258" s="270">
        <v>3</v>
      </c>
      <c r="I258" s="271"/>
      <c r="J258" s="272">
        <f>ROUND(I258*H258,2)</f>
        <v>0</v>
      </c>
      <c r="K258" s="273"/>
      <c r="L258" s="274"/>
      <c r="M258" s="275" t="s">
        <v>1</v>
      </c>
      <c r="N258" s="276" t="s">
        <v>41</v>
      </c>
      <c r="O258" s="91"/>
      <c r="P258" s="239">
        <f>O258*H258</f>
        <v>0</v>
      </c>
      <c r="Q258" s="239">
        <v>0.081000000000000003</v>
      </c>
      <c r="R258" s="239">
        <f>Q258*H258</f>
        <v>0.24299999999999999</v>
      </c>
      <c r="S258" s="239">
        <v>0</v>
      </c>
      <c r="T258" s="24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1" t="s">
        <v>235</v>
      </c>
      <c r="AT258" s="241" t="s">
        <v>320</v>
      </c>
      <c r="AU258" s="241" t="s">
        <v>84</v>
      </c>
      <c r="AY258" s="17" t="s">
        <v>192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7" t="s">
        <v>82</v>
      </c>
      <c r="BK258" s="242">
        <f>ROUND(I258*H258,2)</f>
        <v>0</v>
      </c>
      <c r="BL258" s="17" t="s">
        <v>198</v>
      </c>
      <c r="BM258" s="241" t="s">
        <v>438</v>
      </c>
    </row>
    <row r="259" s="2" customFormat="1" ht="24.15" customHeight="1">
      <c r="A259" s="38"/>
      <c r="B259" s="39"/>
      <c r="C259" s="229" t="s">
        <v>439</v>
      </c>
      <c r="D259" s="229" t="s">
        <v>194</v>
      </c>
      <c r="E259" s="230" t="s">
        <v>440</v>
      </c>
      <c r="F259" s="231" t="s">
        <v>441</v>
      </c>
      <c r="G259" s="232" t="s">
        <v>197</v>
      </c>
      <c r="H259" s="233">
        <v>3</v>
      </c>
      <c r="I259" s="234"/>
      <c r="J259" s="235">
        <f>ROUND(I259*H259,2)</f>
        <v>0</v>
      </c>
      <c r="K259" s="236"/>
      <c r="L259" s="44"/>
      <c r="M259" s="237" t="s">
        <v>1</v>
      </c>
      <c r="N259" s="238" t="s">
        <v>41</v>
      </c>
      <c r="O259" s="91"/>
      <c r="P259" s="239">
        <f>O259*H259</f>
        <v>0</v>
      </c>
      <c r="Q259" s="239">
        <v>0.088319999999999996</v>
      </c>
      <c r="R259" s="239">
        <f>Q259*H259</f>
        <v>0.26495999999999997</v>
      </c>
      <c r="S259" s="239">
        <v>0</v>
      </c>
      <c r="T259" s="24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1" t="s">
        <v>198</v>
      </c>
      <c r="AT259" s="241" t="s">
        <v>194</v>
      </c>
      <c r="AU259" s="241" t="s">
        <v>84</v>
      </c>
      <c r="AY259" s="17" t="s">
        <v>192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7" t="s">
        <v>82</v>
      </c>
      <c r="BK259" s="242">
        <f>ROUND(I259*H259,2)</f>
        <v>0</v>
      </c>
      <c r="BL259" s="17" t="s">
        <v>198</v>
      </c>
      <c r="BM259" s="241" t="s">
        <v>442</v>
      </c>
    </row>
    <row r="260" s="13" customFormat="1">
      <c r="A260" s="13"/>
      <c r="B260" s="243"/>
      <c r="C260" s="244"/>
      <c r="D260" s="245" t="s">
        <v>200</v>
      </c>
      <c r="E260" s="246" t="s">
        <v>1</v>
      </c>
      <c r="F260" s="247" t="s">
        <v>424</v>
      </c>
      <c r="G260" s="244"/>
      <c r="H260" s="248">
        <v>1</v>
      </c>
      <c r="I260" s="249"/>
      <c r="J260" s="244"/>
      <c r="K260" s="244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200</v>
      </c>
      <c r="AU260" s="254" t="s">
        <v>84</v>
      </c>
      <c r="AV260" s="13" t="s">
        <v>84</v>
      </c>
      <c r="AW260" s="13" t="s">
        <v>32</v>
      </c>
      <c r="AX260" s="13" t="s">
        <v>76</v>
      </c>
      <c r="AY260" s="254" t="s">
        <v>192</v>
      </c>
    </row>
    <row r="261" s="13" customFormat="1">
      <c r="A261" s="13"/>
      <c r="B261" s="243"/>
      <c r="C261" s="244"/>
      <c r="D261" s="245" t="s">
        <v>200</v>
      </c>
      <c r="E261" s="246" t="s">
        <v>1</v>
      </c>
      <c r="F261" s="247" t="s">
        <v>443</v>
      </c>
      <c r="G261" s="244"/>
      <c r="H261" s="248">
        <v>1</v>
      </c>
      <c r="I261" s="249"/>
      <c r="J261" s="244"/>
      <c r="K261" s="244"/>
      <c r="L261" s="250"/>
      <c r="M261" s="251"/>
      <c r="N261" s="252"/>
      <c r="O261" s="252"/>
      <c r="P261" s="252"/>
      <c r="Q261" s="252"/>
      <c r="R261" s="252"/>
      <c r="S261" s="252"/>
      <c r="T261" s="25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4" t="s">
        <v>200</v>
      </c>
      <c r="AU261" s="254" t="s">
        <v>84</v>
      </c>
      <c r="AV261" s="13" t="s">
        <v>84</v>
      </c>
      <c r="AW261" s="13" t="s">
        <v>32</v>
      </c>
      <c r="AX261" s="13" t="s">
        <v>76</v>
      </c>
      <c r="AY261" s="254" t="s">
        <v>192</v>
      </c>
    </row>
    <row r="262" s="13" customFormat="1">
      <c r="A262" s="13"/>
      <c r="B262" s="243"/>
      <c r="C262" s="244"/>
      <c r="D262" s="245" t="s">
        <v>200</v>
      </c>
      <c r="E262" s="246" t="s">
        <v>1</v>
      </c>
      <c r="F262" s="247" t="s">
        <v>434</v>
      </c>
      <c r="G262" s="244"/>
      <c r="H262" s="248">
        <v>1</v>
      </c>
      <c r="I262" s="249"/>
      <c r="J262" s="244"/>
      <c r="K262" s="244"/>
      <c r="L262" s="250"/>
      <c r="M262" s="251"/>
      <c r="N262" s="252"/>
      <c r="O262" s="252"/>
      <c r="P262" s="252"/>
      <c r="Q262" s="252"/>
      <c r="R262" s="252"/>
      <c r="S262" s="252"/>
      <c r="T262" s="25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200</v>
      </c>
      <c r="AU262" s="254" t="s">
        <v>84</v>
      </c>
      <c r="AV262" s="13" t="s">
        <v>84</v>
      </c>
      <c r="AW262" s="13" t="s">
        <v>32</v>
      </c>
      <c r="AX262" s="13" t="s">
        <v>76</v>
      </c>
      <c r="AY262" s="254" t="s">
        <v>192</v>
      </c>
    </row>
    <row r="263" s="14" customFormat="1">
      <c r="A263" s="14"/>
      <c r="B263" s="255"/>
      <c r="C263" s="256"/>
      <c r="D263" s="245" t="s">
        <v>200</v>
      </c>
      <c r="E263" s="257" t="s">
        <v>1</v>
      </c>
      <c r="F263" s="258" t="s">
        <v>229</v>
      </c>
      <c r="G263" s="256"/>
      <c r="H263" s="259">
        <v>3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200</v>
      </c>
      <c r="AU263" s="265" t="s">
        <v>84</v>
      </c>
      <c r="AV263" s="14" t="s">
        <v>198</v>
      </c>
      <c r="AW263" s="14" t="s">
        <v>32</v>
      </c>
      <c r="AX263" s="14" t="s">
        <v>82</v>
      </c>
      <c r="AY263" s="265" t="s">
        <v>192</v>
      </c>
    </row>
    <row r="264" s="12" customFormat="1" ht="22.8" customHeight="1">
      <c r="A264" s="12"/>
      <c r="B264" s="213"/>
      <c r="C264" s="214"/>
      <c r="D264" s="215" t="s">
        <v>75</v>
      </c>
      <c r="E264" s="227" t="s">
        <v>213</v>
      </c>
      <c r="F264" s="227" t="s">
        <v>444</v>
      </c>
      <c r="G264" s="214"/>
      <c r="H264" s="214"/>
      <c r="I264" s="217"/>
      <c r="J264" s="228">
        <f>BK264</f>
        <v>0</v>
      </c>
      <c r="K264" s="214"/>
      <c r="L264" s="219"/>
      <c r="M264" s="220"/>
      <c r="N264" s="221"/>
      <c r="O264" s="221"/>
      <c r="P264" s="222">
        <f>SUM(P265:P355)</f>
        <v>0</v>
      </c>
      <c r="Q264" s="221"/>
      <c r="R264" s="222">
        <f>SUM(R265:R355)</f>
        <v>791.17394759999991</v>
      </c>
      <c r="S264" s="221"/>
      <c r="T264" s="223">
        <f>SUM(T265:T355)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4" t="s">
        <v>82</v>
      </c>
      <c r="AT264" s="225" t="s">
        <v>75</v>
      </c>
      <c r="AU264" s="225" t="s">
        <v>82</v>
      </c>
      <c r="AY264" s="224" t="s">
        <v>192</v>
      </c>
      <c r="BK264" s="226">
        <f>SUM(BK265:BK355)</f>
        <v>0</v>
      </c>
    </row>
    <row r="265" s="2" customFormat="1" ht="24.15" customHeight="1">
      <c r="A265" s="38"/>
      <c r="B265" s="39"/>
      <c r="C265" s="229" t="s">
        <v>445</v>
      </c>
      <c r="D265" s="229" t="s">
        <v>194</v>
      </c>
      <c r="E265" s="230" t="s">
        <v>446</v>
      </c>
      <c r="F265" s="231" t="s">
        <v>447</v>
      </c>
      <c r="G265" s="232" t="s">
        <v>221</v>
      </c>
      <c r="H265" s="233">
        <v>16</v>
      </c>
      <c r="I265" s="234"/>
      <c r="J265" s="235">
        <f>ROUND(I265*H265,2)</f>
        <v>0</v>
      </c>
      <c r="K265" s="236"/>
      <c r="L265" s="44"/>
      <c r="M265" s="237" t="s">
        <v>1</v>
      </c>
      <c r="N265" s="238" t="s">
        <v>41</v>
      </c>
      <c r="O265" s="91"/>
      <c r="P265" s="239">
        <f>O265*H265</f>
        <v>0</v>
      </c>
      <c r="Q265" s="239">
        <v>0.38625999999999999</v>
      </c>
      <c r="R265" s="239">
        <f>Q265*H265</f>
        <v>6.1801599999999999</v>
      </c>
      <c r="S265" s="239">
        <v>0</v>
      </c>
      <c r="T265" s="24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1" t="s">
        <v>198</v>
      </c>
      <c r="AT265" s="241" t="s">
        <v>194</v>
      </c>
      <c r="AU265" s="241" t="s">
        <v>84</v>
      </c>
      <c r="AY265" s="17" t="s">
        <v>192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7" t="s">
        <v>82</v>
      </c>
      <c r="BK265" s="242">
        <f>ROUND(I265*H265,2)</f>
        <v>0</v>
      </c>
      <c r="BL265" s="17" t="s">
        <v>198</v>
      </c>
      <c r="BM265" s="241" t="s">
        <v>448</v>
      </c>
    </row>
    <row r="266" s="13" customFormat="1">
      <c r="A266" s="13"/>
      <c r="B266" s="243"/>
      <c r="C266" s="244"/>
      <c r="D266" s="245" t="s">
        <v>200</v>
      </c>
      <c r="E266" s="246" t="s">
        <v>155</v>
      </c>
      <c r="F266" s="247" t="s">
        <v>449</v>
      </c>
      <c r="G266" s="244"/>
      <c r="H266" s="248">
        <v>16</v>
      </c>
      <c r="I266" s="249"/>
      <c r="J266" s="244"/>
      <c r="K266" s="244"/>
      <c r="L266" s="250"/>
      <c r="M266" s="251"/>
      <c r="N266" s="252"/>
      <c r="O266" s="252"/>
      <c r="P266" s="252"/>
      <c r="Q266" s="252"/>
      <c r="R266" s="252"/>
      <c r="S266" s="252"/>
      <c r="T266" s="25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4" t="s">
        <v>200</v>
      </c>
      <c r="AU266" s="254" t="s">
        <v>84</v>
      </c>
      <c r="AV266" s="13" t="s">
        <v>84</v>
      </c>
      <c r="AW266" s="13" t="s">
        <v>32</v>
      </c>
      <c r="AX266" s="13" t="s">
        <v>82</v>
      </c>
      <c r="AY266" s="254" t="s">
        <v>192</v>
      </c>
    </row>
    <row r="267" s="2" customFormat="1" ht="24.15" customHeight="1">
      <c r="A267" s="38"/>
      <c r="B267" s="39"/>
      <c r="C267" s="229" t="s">
        <v>450</v>
      </c>
      <c r="D267" s="229" t="s">
        <v>194</v>
      </c>
      <c r="E267" s="230" t="s">
        <v>451</v>
      </c>
      <c r="F267" s="231" t="s">
        <v>452</v>
      </c>
      <c r="G267" s="232" t="s">
        <v>221</v>
      </c>
      <c r="H267" s="233">
        <v>830</v>
      </c>
      <c r="I267" s="234"/>
      <c r="J267" s="235">
        <f>ROUND(I267*H267,2)</f>
        <v>0</v>
      </c>
      <c r="K267" s="236"/>
      <c r="L267" s="44"/>
      <c r="M267" s="237" t="s">
        <v>1</v>
      </c>
      <c r="N267" s="238" t="s">
        <v>41</v>
      </c>
      <c r="O267" s="91"/>
      <c r="P267" s="239">
        <f>O267*H267</f>
        <v>0</v>
      </c>
      <c r="Q267" s="239">
        <v>0.29160000000000003</v>
      </c>
      <c r="R267" s="239">
        <f>Q267*H267</f>
        <v>242.02800000000002</v>
      </c>
      <c r="S267" s="239">
        <v>0</v>
      </c>
      <c r="T267" s="24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1" t="s">
        <v>198</v>
      </c>
      <c r="AT267" s="241" t="s">
        <v>194</v>
      </c>
      <c r="AU267" s="241" t="s">
        <v>84</v>
      </c>
      <c r="AY267" s="17" t="s">
        <v>192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7" t="s">
        <v>82</v>
      </c>
      <c r="BK267" s="242">
        <f>ROUND(I267*H267,2)</f>
        <v>0</v>
      </c>
      <c r="BL267" s="17" t="s">
        <v>198</v>
      </c>
      <c r="BM267" s="241" t="s">
        <v>453</v>
      </c>
    </row>
    <row r="268" s="13" customFormat="1">
      <c r="A268" s="13"/>
      <c r="B268" s="243"/>
      <c r="C268" s="244"/>
      <c r="D268" s="245" t="s">
        <v>200</v>
      </c>
      <c r="E268" s="246" t="s">
        <v>151</v>
      </c>
      <c r="F268" s="247" t="s">
        <v>454</v>
      </c>
      <c r="G268" s="244"/>
      <c r="H268" s="248">
        <v>830</v>
      </c>
      <c r="I268" s="249"/>
      <c r="J268" s="244"/>
      <c r="K268" s="244"/>
      <c r="L268" s="250"/>
      <c r="M268" s="251"/>
      <c r="N268" s="252"/>
      <c r="O268" s="252"/>
      <c r="P268" s="252"/>
      <c r="Q268" s="252"/>
      <c r="R268" s="252"/>
      <c r="S268" s="252"/>
      <c r="T268" s="25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4" t="s">
        <v>200</v>
      </c>
      <c r="AU268" s="254" t="s">
        <v>84</v>
      </c>
      <c r="AV268" s="13" t="s">
        <v>84</v>
      </c>
      <c r="AW268" s="13" t="s">
        <v>32</v>
      </c>
      <c r="AX268" s="13" t="s">
        <v>82</v>
      </c>
      <c r="AY268" s="254" t="s">
        <v>192</v>
      </c>
    </row>
    <row r="269" s="2" customFormat="1" ht="24.15" customHeight="1">
      <c r="A269" s="38"/>
      <c r="B269" s="39"/>
      <c r="C269" s="229" t="s">
        <v>455</v>
      </c>
      <c r="D269" s="229" t="s">
        <v>194</v>
      </c>
      <c r="E269" s="230" t="s">
        <v>456</v>
      </c>
      <c r="F269" s="231" t="s">
        <v>457</v>
      </c>
      <c r="G269" s="232" t="s">
        <v>221</v>
      </c>
      <c r="H269" s="233">
        <v>17.5</v>
      </c>
      <c r="I269" s="234"/>
      <c r="J269" s="235">
        <f>ROUND(I269*H269,2)</f>
        <v>0</v>
      </c>
      <c r="K269" s="236"/>
      <c r="L269" s="44"/>
      <c r="M269" s="237" t="s">
        <v>1</v>
      </c>
      <c r="N269" s="238" t="s">
        <v>41</v>
      </c>
      <c r="O269" s="91"/>
      <c r="P269" s="239">
        <f>O269*H269</f>
        <v>0</v>
      </c>
      <c r="Q269" s="239">
        <v>0.48699999999999999</v>
      </c>
      <c r="R269" s="239">
        <f>Q269*H269</f>
        <v>8.5224999999999991</v>
      </c>
      <c r="S269" s="239">
        <v>0</v>
      </c>
      <c r="T269" s="24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1" t="s">
        <v>198</v>
      </c>
      <c r="AT269" s="241" t="s">
        <v>194</v>
      </c>
      <c r="AU269" s="241" t="s">
        <v>84</v>
      </c>
      <c r="AY269" s="17" t="s">
        <v>192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7" t="s">
        <v>82</v>
      </c>
      <c r="BK269" s="242">
        <f>ROUND(I269*H269,2)</f>
        <v>0</v>
      </c>
      <c r="BL269" s="17" t="s">
        <v>198</v>
      </c>
      <c r="BM269" s="241" t="s">
        <v>458</v>
      </c>
    </row>
    <row r="270" s="13" customFormat="1">
      <c r="A270" s="13"/>
      <c r="B270" s="243"/>
      <c r="C270" s="244"/>
      <c r="D270" s="245" t="s">
        <v>200</v>
      </c>
      <c r="E270" s="246" t="s">
        <v>153</v>
      </c>
      <c r="F270" s="247" t="s">
        <v>459</v>
      </c>
      <c r="G270" s="244"/>
      <c r="H270" s="248">
        <v>12</v>
      </c>
      <c r="I270" s="249"/>
      <c r="J270" s="244"/>
      <c r="K270" s="244"/>
      <c r="L270" s="250"/>
      <c r="M270" s="251"/>
      <c r="N270" s="252"/>
      <c r="O270" s="252"/>
      <c r="P270" s="252"/>
      <c r="Q270" s="252"/>
      <c r="R270" s="252"/>
      <c r="S270" s="252"/>
      <c r="T270" s="25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4" t="s">
        <v>200</v>
      </c>
      <c r="AU270" s="254" t="s">
        <v>84</v>
      </c>
      <c r="AV270" s="13" t="s">
        <v>84</v>
      </c>
      <c r="AW270" s="13" t="s">
        <v>32</v>
      </c>
      <c r="AX270" s="13" t="s">
        <v>76</v>
      </c>
      <c r="AY270" s="254" t="s">
        <v>192</v>
      </c>
    </row>
    <row r="271" s="13" customFormat="1">
      <c r="A271" s="13"/>
      <c r="B271" s="243"/>
      <c r="C271" s="244"/>
      <c r="D271" s="245" t="s">
        <v>200</v>
      </c>
      <c r="E271" s="246" t="s">
        <v>1</v>
      </c>
      <c r="F271" s="247" t="s">
        <v>358</v>
      </c>
      <c r="G271" s="244"/>
      <c r="H271" s="248">
        <v>5.5</v>
      </c>
      <c r="I271" s="249"/>
      <c r="J271" s="244"/>
      <c r="K271" s="244"/>
      <c r="L271" s="250"/>
      <c r="M271" s="251"/>
      <c r="N271" s="252"/>
      <c r="O271" s="252"/>
      <c r="P271" s="252"/>
      <c r="Q271" s="252"/>
      <c r="R271" s="252"/>
      <c r="S271" s="252"/>
      <c r="T271" s="25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4" t="s">
        <v>200</v>
      </c>
      <c r="AU271" s="254" t="s">
        <v>84</v>
      </c>
      <c r="AV271" s="13" t="s">
        <v>84</v>
      </c>
      <c r="AW271" s="13" t="s">
        <v>32</v>
      </c>
      <c r="AX271" s="13" t="s">
        <v>76</v>
      </c>
      <c r="AY271" s="254" t="s">
        <v>192</v>
      </c>
    </row>
    <row r="272" s="14" customFormat="1">
      <c r="A272" s="14"/>
      <c r="B272" s="255"/>
      <c r="C272" s="256"/>
      <c r="D272" s="245" t="s">
        <v>200</v>
      </c>
      <c r="E272" s="257" t="s">
        <v>1</v>
      </c>
      <c r="F272" s="258" t="s">
        <v>229</v>
      </c>
      <c r="G272" s="256"/>
      <c r="H272" s="259">
        <v>17.5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5" t="s">
        <v>200</v>
      </c>
      <c r="AU272" s="265" t="s">
        <v>84</v>
      </c>
      <c r="AV272" s="14" t="s">
        <v>198</v>
      </c>
      <c r="AW272" s="14" t="s">
        <v>32</v>
      </c>
      <c r="AX272" s="14" t="s">
        <v>82</v>
      </c>
      <c r="AY272" s="265" t="s">
        <v>192</v>
      </c>
    </row>
    <row r="273" s="2" customFormat="1" ht="21.75" customHeight="1">
      <c r="A273" s="38"/>
      <c r="B273" s="39"/>
      <c r="C273" s="229" t="s">
        <v>460</v>
      </c>
      <c r="D273" s="229" t="s">
        <v>194</v>
      </c>
      <c r="E273" s="230" t="s">
        <v>461</v>
      </c>
      <c r="F273" s="231" t="s">
        <v>462</v>
      </c>
      <c r="G273" s="232" t="s">
        <v>221</v>
      </c>
      <c r="H273" s="233">
        <v>49.5</v>
      </c>
      <c r="I273" s="234"/>
      <c r="J273" s="235">
        <f>ROUND(I273*H273,2)</f>
        <v>0</v>
      </c>
      <c r="K273" s="236"/>
      <c r="L273" s="44"/>
      <c r="M273" s="237" t="s">
        <v>1</v>
      </c>
      <c r="N273" s="238" t="s">
        <v>41</v>
      </c>
      <c r="O273" s="91"/>
      <c r="P273" s="239">
        <f>O273*H273</f>
        <v>0</v>
      </c>
      <c r="Q273" s="239">
        <v>0.161</v>
      </c>
      <c r="R273" s="239">
        <f>Q273*H273</f>
        <v>7.9695</v>
      </c>
      <c r="S273" s="239">
        <v>0</v>
      </c>
      <c r="T273" s="24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1" t="s">
        <v>198</v>
      </c>
      <c r="AT273" s="241" t="s">
        <v>194</v>
      </c>
      <c r="AU273" s="241" t="s">
        <v>84</v>
      </c>
      <c r="AY273" s="17" t="s">
        <v>192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7" t="s">
        <v>82</v>
      </c>
      <c r="BK273" s="242">
        <f>ROUND(I273*H273,2)</f>
        <v>0</v>
      </c>
      <c r="BL273" s="17" t="s">
        <v>198</v>
      </c>
      <c r="BM273" s="241" t="s">
        <v>463</v>
      </c>
    </row>
    <row r="274" s="13" customFormat="1">
      <c r="A274" s="13"/>
      <c r="B274" s="243"/>
      <c r="C274" s="244"/>
      <c r="D274" s="245" t="s">
        <v>200</v>
      </c>
      <c r="E274" s="246" t="s">
        <v>1</v>
      </c>
      <c r="F274" s="247" t="s">
        <v>464</v>
      </c>
      <c r="G274" s="244"/>
      <c r="H274" s="248">
        <v>49.5</v>
      </c>
      <c r="I274" s="249"/>
      <c r="J274" s="244"/>
      <c r="K274" s="244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200</v>
      </c>
      <c r="AU274" s="254" t="s">
        <v>84</v>
      </c>
      <c r="AV274" s="13" t="s">
        <v>84</v>
      </c>
      <c r="AW274" s="13" t="s">
        <v>32</v>
      </c>
      <c r="AX274" s="13" t="s">
        <v>82</v>
      </c>
      <c r="AY274" s="254" t="s">
        <v>192</v>
      </c>
    </row>
    <row r="275" s="2" customFormat="1" ht="21.75" customHeight="1">
      <c r="A275" s="38"/>
      <c r="B275" s="39"/>
      <c r="C275" s="229" t="s">
        <v>465</v>
      </c>
      <c r="D275" s="229" t="s">
        <v>194</v>
      </c>
      <c r="E275" s="230" t="s">
        <v>466</v>
      </c>
      <c r="F275" s="231" t="s">
        <v>467</v>
      </c>
      <c r="G275" s="232" t="s">
        <v>221</v>
      </c>
      <c r="H275" s="233">
        <v>10.800000000000001</v>
      </c>
      <c r="I275" s="234"/>
      <c r="J275" s="235">
        <f>ROUND(I275*H275,2)</f>
        <v>0</v>
      </c>
      <c r="K275" s="236"/>
      <c r="L275" s="44"/>
      <c r="M275" s="237" t="s">
        <v>1</v>
      </c>
      <c r="N275" s="238" t="s">
        <v>41</v>
      </c>
      <c r="O275" s="91"/>
      <c r="P275" s="239">
        <f>O275*H275</f>
        <v>0</v>
      </c>
      <c r="Q275" s="239">
        <v>0.23000000000000001</v>
      </c>
      <c r="R275" s="239">
        <f>Q275*H275</f>
        <v>2.4840000000000004</v>
      </c>
      <c r="S275" s="239">
        <v>0</v>
      </c>
      <c r="T275" s="24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1" t="s">
        <v>198</v>
      </c>
      <c r="AT275" s="241" t="s">
        <v>194</v>
      </c>
      <c r="AU275" s="241" t="s">
        <v>84</v>
      </c>
      <c r="AY275" s="17" t="s">
        <v>192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7" t="s">
        <v>82</v>
      </c>
      <c r="BK275" s="242">
        <f>ROUND(I275*H275,2)</f>
        <v>0</v>
      </c>
      <c r="BL275" s="17" t="s">
        <v>198</v>
      </c>
      <c r="BM275" s="241" t="s">
        <v>468</v>
      </c>
    </row>
    <row r="276" s="13" customFormat="1">
      <c r="A276" s="13"/>
      <c r="B276" s="243"/>
      <c r="C276" s="244"/>
      <c r="D276" s="245" t="s">
        <v>200</v>
      </c>
      <c r="E276" s="246" t="s">
        <v>1</v>
      </c>
      <c r="F276" s="247" t="s">
        <v>469</v>
      </c>
      <c r="G276" s="244"/>
      <c r="H276" s="248">
        <v>10.800000000000001</v>
      </c>
      <c r="I276" s="249"/>
      <c r="J276" s="244"/>
      <c r="K276" s="244"/>
      <c r="L276" s="250"/>
      <c r="M276" s="251"/>
      <c r="N276" s="252"/>
      <c r="O276" s="252"/>
      <c r="P276" s="252"/>
      <c r="Q276" s="252"/>
      <c r="R276" s="252"/>
      <c r="S276" s="252"/>
      <c r="T276" s="25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200</v>
      </c>
      <c r="AU276" s="254" t="s">
        <v>84</v>
      </c>
      <c r="AV276" s="13" t="s">
        <v>84</v>
      </c>
      <c r="AW276" s="13" t="s">
        <v>32</v>
      </c>
      <c r="AX276" s="13" t="s">
        <v>82</v>
      </c>
      <c r="AY276" s="254" t="s">
        <v>192</v>
      </c>
    </row>
    <row r="277" s="2" customFormat="1" ht="24.15" customHeight="1">
      <c r="A277" s="38"/>
      <c r="B277" s="39"/>
      <c r="C277" s="229" t="s">
        <v>470</v>
      </c>
      <c r="D277" s="229" t="s">
        <v>194</v>
      </c>
      <c r="E277" s="230" t="s">
        <v>471</v>
      </c>
      <c r="F277" s="231" t="s">
        <v>472</v>
      </c>
      <c r="G277" s="232" t="s">
        <v>221</v>
      </c>
      <c r="H277" s="233">
        <v>830</v>
      </c>
      <c r="I277" s="234"/>
      <c r="J277" s="235">
        <f>ROUND(I277*H277,2)</f>
        <v>0</v>
      </c>
      <c r="K277" s="236"/>
      <c r="L277" s="44"/>
      <c r="M277" s="237" t="s">
        <v>1</v>
      </c>
      <c r="N277" s="238" t="s">
        <v>41</v>
      </c>
      <c r="O277" s="91"/>
      <c r="P277" s="239">
        <f>O277*H277</f>
        <v>0</v>
      </c>
      <c r="Q277" s="239">
        <v>0.23000000000000001</v>
      </c>
      <c r="R277" s="239">
        <f>Q277*H277</f>
        <v>190.90000000000001</v>
      </c>
      <c r="S277" s="239">
        <v>0</v>
      </c>
      <c r="T277" s="24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1" t="s">
        <v>198</v>
      </c>
      <c r="AT277" s="241" t="s">
        <v>194</v>
      </c>
      <c r="AU277" s="241" t="s">
        <v>84</v>
      </c>
      <c r="AY277" s="17" t="s">
        <v>192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7" t="s">
        <v>82</v>
      </c>
      <c r="BK277" s="242">
        <f>ROUND(I277*H277,2)</f>
        <v>0</v>
      </c>
      <c r="BL277" s="17" t="s">
        <v>198</v>
      </c>
      <c r="BM277" s="241" t="s">
        <v>473</v>
      </c>
    </row>
    <row r="278" s="13" customFormat="1">
      <c r="A278" s="13"/>
      <c r="B278" s="243"/>
      <c r="C278" s="244"/>
      <c r="D278" s="245" t="s">
        <v>200</v>
      </c>
      <c r="E278" s="246" t="s">
        <v>1</v>
      </c>
      <c r="F278" s="247" t="s">
        <v>355</v>
      </c>
      <c r="G278" s="244"/>
      <c r="H278" s="248">
        <v>830</v>
      </c>
      <c r="I278" s="249"/>
      <c r="J278" s="244"/>
      <c r="K278" s="244"/>
      <c r="L278" s="250"/>
      <c r="M278" s="251"/>
      <c r="N278" s="252"/>
      <c r="O278" s="252"/>
      <c r="P278" s="252"/>
      <c r="Q278" s="252"/>
      <c r="R278" s="252"/>
      <c r="S278" s="252"/>
      <c r="T278" s="25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4" t="s">
        <v>200</v>
      </c>
      <c r="AU278" s="254" t="s">
        <v>84</v>
      </c>
      <c r="AV278" s="13" t="s">
        <v>84</v>
      </c>
      <c r="AW278" s="13" t="s">
        <v>32</v>
      </c>
      <c r="AX278" s="13" t="s">
        <v>82</v>
      </c>
      <c r="AY278" s="254" t="s">
        <v>192</v>
      </c>
    </row>
    <row r="279" s="2" customFormat="1" ht="21.75" customHeight="1">
      <c r="A279" s="38"/>
      <c r="B279" s="39"/>
      <c r="C279" s="229" t="s">
        <v>474</v>
      </c>
      <c r="D279" s="229" t="s">
        <v>194</v>
      </c>
      <c r="E279" s="230" t="s">
        <v>475</v>
      </c>
      <c r="F279" s="231" t="s">
        <v>476</v>
      </c>
      <c r="G279" s="232" t="s">
        <v>221</v>
      </c>
      <c r="H279" s="233">
        <v>5.5</v>
      </c>
      <c r="I279" s="234"/>
      <c r="J279" s="235">
        <f>ROUND(I279*H279,2)</f>
        <v>0</v>
      </c>
      <c r="K279" s="236"/>
      <c r="L279" s="44"/>
      <c r="M279" s="237" t="s">
        <v>1</v>
      </c>
      <c r="N279" s="238" t="s">
        <v>41</v>
      </c>
      <c r="O279" s="91"/>
      <c r="P279" s="239">
        <f>O279*H279</f>
        <v>0</v>
      </c>
      <c r="Q279" s="239">
        <v>0.34499999999999997</v>
      </c>
      <c r="R279" s="239">
        <f>Q279*H279</f>
        <v>1.8975</v>
      </c>
      <c r="S279" s="239">
        <v>0</v>
      </c>
      <c r="T279" s="24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1" t="s">
        <v>198</v>
      </c>
      <c r="AT279" s="241" t="s">
        <v>194</v>
      </c>
      <c r="AU279" s="241" t="s">
        <v>84</v>
      </c>
      <c r="AY279" s="17" t="s">
        <v>192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7" t="s">
        <v>82</v>
      </c>
      <c r="BK279" s="242">
        <f>ROUND(I279*H279,2)</f>
        <v>0</v>
      </c>
      <c r="BL279" s="17" t="s">
        <v>198</v>
      </c>
      <c r="BM279" s="241" t="s">
        <v>477</v>
      </c>
    </row>
    <row r="280" s="13" customFormat="1">
      <c r="A280" s="13"/>
      <c r="B280" s="243"/>
      <c r="C280" s="244"/>
      <c r="D280" s="245" t="s">
        <v>200</v>
      </c>
      <c r="E280" s="246" t="s">
        <v>1</v>
      </c>
      <c r="F280" s="247" t="s">
        <v>358</v>
      </c>
      <c r="G280" s="244"/>
      <c r="H280" s="248">
        <v>5.5</v>
      </c>
      <c r="I280" s="249"/>
      <c r="J280" s="244"/>
      <c r="K280" s="244"/>
      <c r="L280" s="250"/>
      <c r="M280" s="251"/>
      <c r="N280" s="252"/>
      <c r="O280" s="252"/>
      <c r="P280" s="252"/>
      <c r="Q280" s="252"/>
      <c r="R280" s="252"/>
      <c r="S280" s="252"/>
      <c r="T280" s="25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4" t="s">
        <v>200</v>
      </c>
      <c r="AU280" s="254" t="s">
        <v>84</v>
      </c>
      <c r="AV280" s="13" t="s">
        <v>84</v>
      </c>
      <c r="AW280" s="13" t="s">
        <v>32</v>
      </c>
      <c r="AX280" s="13" t="s">
        <v>82</v>
      </c>
      <c r="AY280" s="254" t="s">
        <v>192</v>
      </c>
    </row>
    <row r="281" s="2" customFormat="1" ht="21.75" customHeight="1">
      <c r="A281" s="38"/>
      <c r="B281" s="39"/>
      <c r="C281" s="229" t="s">
        <v>478</v>
      </c>
      <c r="D281" s="229" t="s">
        <v>194</v>
      </c>
      <c r="E281" s="230" t="s">
        <v>479</v>
      </c>
      <c r="F281" s="231" t="s">
        <v>480</v>
      </c>
      <c r="G281" s="232" t="s">
        <v>221</v>
      </c>
      <c r="H281" s="233">
        <v>153.59999999999999</v>
      </c>
      <c r="I281" s="234"/>
      <c r="J281" s="235">
        <f>ROUND(I281*H281,2)</f>
        <v>0</v>
      </c>
      <c r="K281" s="236"/>
      <c r="L281" s="44"/>
      <c r="M281" s="237" t="s">
        <v>1</v>
      </c>
      <c r="N281" s="238" t="s">
        <v>41</v>
      </c>
      <c r="O281" s="91"/>
      <c r="P281" s="239">
        <f>O281*H281</f>
        <v>0</v>
      </c>
      <c r="Q281" s="239">
        <v>0.46000000000000002</v>
      </c>
      <c r="R281" s="239">
        <f>Q281*H281</f>
        <v>70.656000000000006</v>
      </c>
      <c r="S281" s="239">
        <v>0</v>
      </c>
      <c r="T281" s="24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1" t="s">
        <v>198</v>
      </c>
      <c r="AT281" s="241" t="s">
        <v>194</v>
      </c>
      <c r="AU281" s="241" t="s">
        <v>84</v>
      </c>
      <c r="AY281" s="17" t="s">
        <v>192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7" t="s">
        <v>82</v>
      </c>
      <c r="BK281" s="242">
        <f>ROUND(I281*H281,2)</f>
        <v>0</v>
      </c>
      <c r="BL281" s="17" t="s">
        <v>198</v>
      </c>
      <c r="BM281" s="241" t="s">
        <v>481</v>
      </c>
    </row>
    <row r="282" s="13" customFormat="1">
      <c r="A282" s="13"/>
      <c r="B282" s="243"/>
      <c r="C282" s="244"/>
      <c r="D282" s="245" t="s">
        <v>200</v>
      </c>
      <c r="E282" s="246" t="s">
        <v>145</v>
      </c>
      <c r="F282" s="247" t="s">
        <v>482</v>
      </c>
      <c r="G282" s="244"/>
      <c r="H282" s="248">
        <v>66.299999999999997</v>
      </c>
      <c r="I282" s="249"/>
      <c r="J282" s="244"/>
      <c r="K282" s="244"/>
      <c r="L282" s="250"/>
      <c r="M282" s="251"/>
      <c r="N282" s="252"/>
      <c r="O282" s="252"/>
      <c r="P282" s="252"/>
      <c r="Q282" s="252"/>
      <c r="R282" s="252"/>
      <c r="S282" s="252"/>
      <c r="T282" s="25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4" t="s">
        <v>200</v>
      </c>
      <c r="AU282" s="254" t="s">
        <v>84</v>
      </c>
      <c r="AV282" s="13" t="s">
        <v>84</v>
      </c>
      <c r="AW282" s="13" t="s">
        <v>32</v>
      </c>
      <c r="AX282" s="13" t="s">
        <v>76</v>
      </c>
      <c r="AY282" s="254" t="s">
        <v>192</v>
      </c>
    </row>
    <row r="283" s="13" customFormat="1">
      <c r="A283" s="13"/>
      <c r="B283" s="243"/>
      <c r="C283" s="244"/>
      <c r="D283" s="245" t="s">
        <v>200</v>
      </c>
      <c r="E283" s="246" t="s">
        <v>147</v>
      </c>
      <c r="F283" s="247" t="s">
        <v>483</v>
      </c>
      <c r="G283" s="244"/>
      <c r="H283" s="248">
        <v>59.299999999999997</v>
      </c>
      <c r="I283" s="249"/>
      <c r="J283" s="244"/>
      <c r="K283" s="244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200</v>
      </c>
      <c r="AU283" s="254" t="s">
        <v>84</v>
      </c>
      <c r="AV283" s="13" t="s">
        <v>84</v>
      </c>
      <c r="AW283" s="13" t="s">
        <v>32</v>
      </c>
      <c r="AX283" s="13" t="s">
        <v>76</v>
      </c>
      <c r="AY283" s="254" t="s">
        <v>192</v>
      </c>
    </row>
    <row r="284" s="13" customFormat="1">
      <c r="A284" s="13"/>
      <c r="B284" s="243"/>
      <c r="C284" s="244"/>
      <c r="D284" s="245" t="s">
        <v>200</v>
      </c>
      <c r="E284" s="246" t="s">
        <v>1</v>
      </c>
      <c r="F284" s="247" t="s">
        <v>356</v>
      </c>
      <c r="G284" s="244"/>
      <c r="H284" s="248">
        <v>12</v>
      </c>
      <c r="I284" s="249"/>
      <c r="J284" s="244"/>
      <c r="K284" s="244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200</v>
      </c>
      <c r="AU284" s="254" t="s">
        <v>84</v>
      </c>
      <c r="AV284" s="13" t="s">
        <v>84</v>
      </c>
      <c r="AW284" s="13" t="s">
        <v>32</v>
      </c>
      <c r="AX284" s="13" t="s">
        <v>76</v>
      </c>
      <c r="AY284" s="254" t="s">
        <v>192</v>
      </c>
    </row>
    <row r="285" s="13" customFormat="1">
      <c r="A285" s="13"/>
      <c r="B285" s="243"/>
      <c r="C285" s="244"/>
      <c r="D285" s="245" t="s">
        <v>200</v>
      </c>
      <c r="E285" s="246" t="s">
        <v>1</v>
      </c>
      <c r="F285" s="247" t="s">
        <v>357</v>
      </c>
      <c r="G285" s="244"/>
      <c r="H285" s="248">
        <v>16</v>
      </c>
      <c r="I285" s="249"/>
      <c r="J285" s="244"/>
      <c r="K285" s="244"/>
      <c r="L285" s="250"/>
      <c r="M285" s="251"/>
      <c r="N285" s="252"/>
      <c r="O285" s="252"/>
      <c r="P285" s="252"/>
      <c r="Q285" s="252"/>
      <c r="R285" s="252"/>
      <c r="S285" s="252"/>
      <c r="T285" s="25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4" t="s">
        <v>200</v>
      </c>
      <c r="AU285" s="254" t="s">
        <v>84</v>
      </c>
      <c r="AV285" s="13" t="s">
        <v>84</v>
      </c>
      <c r="AW285" s="13" t="s">
        <v>32</v>
      </c>
      <c r="AX285" s="13" t="s">
        <v>76</v>
      </c>
      <c r="AY285" s="254" t="s">
        <v>192</v>
      </c>
    </row>
    <row r="286" s="14" customFormat="1">
      <c r="A286" s="14"/>
      <c r="B286" s="255"/>
      <c r="C286" s="256"/>
      <c r="D286" s="245" t="s">
        <v>200</v>
      </c>
      <c r="E286" s="257" t="s">
        <v>1</v>
      </c>
      <c r="F286" s="258" t="s">
        <v>229</v>
      </c>
      <c r="G286" s="256"/>
      <c r="H286" s="259">
        <v>153.59999999999999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5" t="s">
        <v>200</v>
      </c>
      <c r="AU286" s="265" t="s">
        <v>84</v>
      </c>
      <c r="AV286" s="14" t="s">
        <v>198</v>
      </c>
      <c r="AW286" s="14" t="s">
        <v>32</v>
      </c>
      <c r="AX286" s="14" t="s">
        <v>82</v>
      </c>
      <c r="AY286" s="265" t="s">
        <v>192</v>
      </c>
    </row>
    <row r="287" s="2" customFormat="1" ht="24.15" customHeight="1">
      <c r="A287" s="38"/>
      <c r="B287" s="39"/>
      <c r="C287" s="229" t="s">
        <v>484</v>
      </c>
      <c r="D287" s="229" t="s">
        <v>194</v>
      </c>
      <c r="E287" s="230" t="s">
        <v>485</v>
      </c>
      <c r="F287" s="231" t="s">
        <v>486</v>
      </c>
      <c r="G287" s="232" t="s">
        <v>221</v>
      </c>
      <c r="H287" s="233">
        <v>3.7200000000000002</v>
      </c>
      <c r="I287" s="234"/>
      <c r="J287" s="235">
        <f>ROUND(I287*H287,2)</f>
        <v>0</v>
      </c>
      <c r="K287" s="236"/>
      <c r="L287" s="44"/>
      <c r="M287" s="237" t="s">
        <v>1</v>
      </c>
      <c r="N287" s="238" t="s">
        <v>41</v>
      </c>
      <c r="O287" s="91"/>
      <c r="P287" s="239">
        <f>O287*H287</f>
        <v>0</v>
      </c>
      <c r="Q287" s="239">
        <v>0.15826000000000001</v>
      </c>
      <c r="R287" s="239">
        <f>Q287*H287</f>
        <v>0.58872720000000012</v>
      </c>
      <c r="S287" s="239">
        <v>0</v>
      </c>
      <c r="T287" s="24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1" t="s">
        <v>198</v>
      </c>
      <c r="AT287" s="241" t="s">
        <v>194</v>
      </c>
      <c r="AU287" s="241" t="s">
        <v>84</v>
      </c>
      <c r="AY287" s="17" t="s">
        <v>192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7" t="s">
        <v>82</v>
      </c>
      <c r="BK287" s="242">
        <f>ROUND(I287*H287,2)</f>
        <v>0</v>
      </c>
      <c r="BL287" s="17" t="s">
        <v>198</v>
      </c>
      <c r="BM287" s="241" t="s">
        <v>487</v>
      </c>
    </row>
    <row r="288" s="13" customFormat="1">
      <c r="A288" s="13"/>
      <c r="B288" s="243"/>
      <c r="C288" s="244"/>
      <c r="D288" s="245" t="s">
        <v>200</v>
      </c>
      <c r="E288" s="246" t="s">
        <v>1</v>
      </c>
      <c r="F288" s="247" t="s">
        <v>488</v>
      </c>
      <c r="G288" s="244"/>
      <c r="H288" s="248">
        <v>3.7200000000000002</v>
      </c>
      <c r="I288" s="249"/>
      <c r="J288" s="244"/>
      <c r="K288" s="244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200</v>
      </c>
      <c r="AU288" s="254" t="s">
        <v>84</v>
      </c>
      <c r="AV288" s="13" t="s">
        <v>84</v>
      </c>
      <c r="AW288" s="13" t="s">
        <v>32</v>
      </c>
      <c r="AX288" s="13" t="s">
        <v>82</v>
      </c>
      <c r="AY288" s="254" t="s">
        <v>192</v>
      </c>
    </row>
    <row r="289" s="2" customFormat="1" ht="24.15" customHeight="1">
      <c r="A289" s="38"/>
      <c r="B289" s="39"/>
      <c r="C289" s="229" t="s">
        <v>489</v>
      </c>
      <c r="D289" s="229" t="s">
        <v>194</v>
      </c>
      <c r="E289" s="230" t="s">
        <v>490</v>
      </c>
      <c r="F289" s="231" t="s">
        <v>491</v>
      </c>
      <c r="G289" s="232" t="s">
        <v>221</v>
      </c>
      <c r="H289" s="233">
        <v>9.9199999999999999</v>
      </c>
      <c r="I289" s="234"/>
      <c r="J289" s="235">
        <f>ROUND(I289*H289,2)</f>
        <v>0</v>
      </c>
      <c r="K289" s="236"/>
      <c r="L289" s="44"/>
      <c r="M289" s="237" t="s">
        <v>1</v>
      </c>
      <c r="N289" s="238" t="s">
        <v>41</v>
      </c>
      <c r="O289" s="91"/>
      <c r="P289" s="239">
        <f>O289*H289</f>
        <v>0</v>
      </c>
      <c r="Q289" s="239">
        <v>0.15620000000000001</v>
      </c>
      <c r="R289" s="239">
        <f>Q289*H289</f>
        <v>1.549504</v>
      </c>
      <c r="S289" s="239">
        <v>0</v>
      </c>
      <c r="T289" s="24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1" t="s">
        <v>198</v>
      </c>
      <c r="AT289" s="241" t="s">
        <v>194</v>
      </c>
      <c r="AU289" s="241" t="s">
        <v>84</v>
      </c>
      <c r="AY289" s="17" t="s">
        <v>192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7" t="s">
        <v>82</v>
      </c>
      <c r="BK289" s="242">
        <f>ROUND(I289*H289,2)</f>
        <v>0</v>
      </c>
      <c r="BL289" s="17" t="s">
        <v>198</v>
      </c>
      <c r="BM289" s="241" t="s">
        <v>492</v>
      </c>
    </row>
    <row r="290" s="13" customFormat="1">
      <c r="A290" s="13"/>
      <c r="B290" s="243"/>
      <c r="C290" s="244"/>
      <c r="D290" s="245" t="s">
        <v>200</v>
      </c>
      <c r="E290" s="246" t="s">
        <v>1</v>
      </c>
      <c r="F290" s="247" t="s">
        <v>493</v>
      </c>
      <c r="G290" s="244"/>
      <c r="H290" s="248">
        <v>9.9199999999999999</v>
      </c>
      <c r="I290" s="249"/>
      <c r="J290" s="244"/>
      <c r="K290" s="244"/>
      <c r="L290" s="250"/>
      <c r="M290" s="251"/>
      <c r="N290" s="252"/>
      <c r="O290" s="252"/>
      <c r="P290" s="252"/>
      <c r="Q290" s="252"/>
      <c r="R290" s="252"/>
      <c r="S290" s="252"/>
      <c r="T290" s="25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4" t="s">
        <v>200</v>
      </c>
      <c r="AU290" s="254" t="s">
        <v>84</v>
      </c>
      <c r="AV290" s="13" t="s">
        <v>84</v>
      </c>
      <c r="AW290" s="13" t="s">
        <v>32</v>
      </c>
      <c r="AX290" s="13" t="s">
        <v>82</v>
      </c>
      <c r="AY290" s="254" t="s">
        <v>192</v>
      </c>
    </row>
    <row r="291" s="2" customFormat="1" ht="24.15" customHeight="1">
      <c r="A291" s="38"/>
      <c r="B291" s="39"/>
      <c r="C291" s="229" t="s">
        <v>494</v>
      </c>
      <c r="D291" s="229" t="s">
        <v>194</v>
      </c>
      <c r="E291" s="230" t="s">
        <v>495</v>
      </c>
      <c r="F291" s="231" t="s">
        <v>496</v>
      </c>
      <c r="G291" s="232" t="s">
        <v>221</v>
      </c>
      <c r="H291" s="233">
        <v>650.84000000000003</v>
      </c>
      <c r="I291" s="234"/>
      <c r="J291" s="235">
        <f>ROUND(I291*H291,2)</f>
        <v>0</v>
      </c>
      <c r="K291" s="236"/>
      <c r="L291" s="44"/>
      <c r="M291" s="237" t="s">
        <v>1</v>
      </c>
      <c r="N291" s="238" t="s">
        <v>41</v>
      </c>
      <c r="O291" s="91"/>
      <c r="P291" s="239">
        <f>O291*H291</f>
        <v>0</v>
      </c>
      <c r="Q291" s="239">
        <v>0.00031</v>
      </c>
      <c r="R291" s="239">
        <f>Q291*H291</f>
        <v>0.20176040000000001</v>
      </c>
      <c r="S291" s="239">
        <v>0</v>
      </c>
      <c r="T291" s="24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1" t="s">
        <v>198</v>
      </c>
      <c r="AT291" s="241" t="s">
        <v>194</v>
      </c>
      <c r="AU291" s="241" t="s">
        <v>84</v>
      </c>
      <c r="AY291" s="17" t="s">
        <v>192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7" t="s">
        <v>82</v>
      </c>
      <c r="BK291" s="242">
        <f>ROUND(I291*H291,2)</f>
        <v>0</v>
      </c>
      <c r="BL291" s="17" t="s">
        <v>198</v>
      </c>
      <c r="BM291" s="241" t="s">
        <v>497</v>
      </c>
    </row>
    <row r="292" s="13" customFormat="1">
      <c r="A292" s="13"/>
      <c r="B292" s="243"/>
      <c r="C292" s="244"/>
      <c r="D292" s="245" t="s">
        <v>200</v>
      </c>
      <c r="E292" s="246" t="s">
        <v>1</v>
      </c>
      <c r="F292" s="247" t="s">
        <v>498</v>
      </c>
      <c r="G292" s="244"/>
      <c r="H292" s="248">
        <v>99</v>
      </c>
      <c r="I292" s="249"/>
      <c r="J292" s="244"/>
      <c r="K292" s="244"/>
      <c r="L292" s="250"/>
      <c r="M292" s="251"/>
      <c r="N292" s="252"/>
      <c r="O292" s="252"/>
      <c r="P292" s="252"/>
      <c r="Q292" s="252"/>
      <c r="R292" s="252"/>
      <c r="S292" s="252"/>
      <c r="T292" s="25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4" t="s">
        <v>200</v>
      </c>
      <c r="AU292" s="254" t="s">
        <v>84</v>
      </c>
      <c r="AV292" s="13" t="s">
        <v>84</v>
      </c>
      <c r="AW292" s="13" t="s">
        <v>32</v>
      </c>
      <c r="AX292" s="13" t="s">
        <v>76</v>
      </c>
      <c r="AY292" s="254" t="s">
        <v>192</v>
      </c>
    </row>
    <row r="293" s="13" customFormat="1">
      <c r="A293" s="13"/>
      <c r="B293" s="243"/>
      <c r="C293" s="244"/>
      <c r="D293" s="245" t="s">
        <v>200</v>
      </c>
      <c r="E293" s="246" t="s">
        <v>1</v>
      </c>
      <c r="F293" s="247" t="s">
        <v>499</v>
      </c>
      <c r="G293" s="244"/>
      <c r="H293" s="248">
        <v>132.59999999999999</v>
      </c>
      <c r="I293" s="249"/>
      <c r="J293" s="244"/>
      <c r="K293" s="244"/>
      <c r="L293" s="250"/>
      <c r="M293" s="251"/>
      <c r="N293" s="252"/>
      <c r="O293" s="252"/>
      <c r="P293" s="252"/>
      <c r="Q293" s="252"/>
      <c r="R293" s="252"/>
      <c r="S293" s="252"/>
      <c r="T293" s="25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4" t="s">
        <v>200</v>
      </c>
      <c r="AU293" s="254" t="s">
        <v>84</v>
      </c>
      <c r="AV293" s="13" t="s">
        <v>84</v>
      </c>
      <c r="AW293" s="13" t="s">
        <v>32</v>
      </c>
      <c r="AX293" s="13" t="s">
        <v>76</v>
      </c>
      <c r="AY293" s="254" t="s">
        <v>192</v>
      </c>
    </row>
    <row r="294" s="13" customFormat="1">
      <c r="A294" s="13"/>
      <c r="B294" s="243"/>
      <c r="C294" s="244"/>
      <c r="D294" s="245" t="s">
        <v>200</v>
      </c>
      <c r="E294" s="246" t="s">
        <v>1</v>
      </c>
      <c r="F294" s="247" t="s">
        <v>500</v>
      </c>
      <c r="G294" s="244"/>
      <c r="H294" s="248">
        <v>118.59999999999999</v>
      </c>
      <c r="I294" s="249"/>
      <c r="J294" s="244"/>
      <c r="K294" s="244"/>
      <c r="L294" s="250"/>
      <c r="M294" s="251"/>
      <c r="N294" s="252"/>
      <c r="O294" s="252"/>
      <c r="P294" s="252"/>
      <c r="Q294" s="252"/>
      <c r="R294" s="252"/>
      <c r="S294" s="252"/>
      <c r="T294" s="25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4" t="s">
        <v>200</v>
      </c>
      <c r="AU294" s="254" t="s">
        <v>84</v>
      </c>
      <c r="AV294" s="13" t="s">
        <v>84</v>
      </c>
      <c r="AW294" s="13" t="s">
        <v>32</v>
      </c>
      <c r="AX294" s="13" t="s">
        <v>76</v>
      </c>
      <c r="AY294" s="254" t="s">
        <v>192</v>
      </c>
    </row>
    <row r="295" s="13" customFormat="1">
      <c r="A295" s="13"/>
      <c r="B295" s="243"/>
      <c r="C295" s="244"/>
      <c r="D295" s="245" t="s">
        <v>200</v>
      </c>
      <c r="E295" s="246" t="s">
        <v>1</v>
      </c>
      <c r="F295" s="247" t="s">
        <v>501</v>
      </c>
      <c r="G295" s="244"/>
      <c r="H295" s="248">
        <v>212.90000000000001</v>
      </c>
      <c r="I295" s="249"/>
      <c r="J295" s="244"/>
      <c r="K295" s="244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200</v>
      </c>
      <c r="AU295" s="254" t="s">
        <v>84</v>
      </c>
      <c r="AV295" s="13" t="s">
        <v>84</v>
      </c>
      <c r="AW295" s="13" t="s">
        <v>32</v>
      </c>
      <c r="AX295" s="13" t="s">
        <v>76</v>
      </c>
      <c r="AY295" s="254" t="s">
        <v>192</v>
      </c>
    </row>
    <row r="296" s="13" customFormat="1">
      <c r="A296" s="13"/>
      <c r="B296" s="243"/>
      <c r="C296" s="244"/>
      <c r="D296" s="245" t="s">
        <v>200</v>
      </c>
      <c r="E296" s="246" t="s">
        <v>1</v>
      </c>
      <c r="F296" s="247" t="s">
        <v>502</v>
      </c>
      <c r="G296" s="244"/>
      <c r="H296" s="248">
        <v>32</v>
      </c>
      <c r="I296" s="249"/>
      <c r="J296" s="244"/>
      <c r="K296" s="244"/>
      <c r="L296" s="250"/>
      <c r="M296" s="251"/>
      <c r="N296" s="252"/>
      <c r="O296" s="252"/>
      <c r="P296" s="252"/>
      <c r="Q296" s="252"/>
      <c r="R296" s="252"/>
      <c r="S296" s="252"/>
      <c r="T296" s="25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4" t="s">
        <v>200</v>
      </c>
      <c r="AU296" s="254" t="s">
        <v>84</v>
      </c>
      <c r="AV296" s="13" t="s">
        <v>84</v>
      </c>
      <c r="AW296" s="13" t="s">
        <v>32</v>
      </c>
      <c r="AX296" s="13" t="s">
        <v>76</v>
      </c>
      <c r="AY296" s="254" t="s">
        <v>192</v>
      </c>
    </row>
    <row r="297" s="13" customFormat="1">
      <c r="A297" s="13"/>
      <c r="B297" s="243"/>
      <c r="C297" s="244"/>
      <c r="D297" s="245" t="s">
        <v>200</v>
      </c>
      <c r="E297" s="246" t="s">
        <v>1</v>
      </c>
      <c r="F297" s="247" t="s">
        <v>503</v>
      </c>
      <c r="G297" s="244"/>
      <c r="H297" s="248">
        <v>31.600000000000001</v>
      </c>
      <c r="I297" s="249"/>
      <c r="J297" s="244"/>
      <c r="K297" s="244"/>
      <c r="L297" s="250"/>
      <c r="M297" s="251"/>
      <c r="N297" s="252"/>
      <c r="O297" s="252"/>
      <c r="P297" s="252"/>
      <c r="Q297" s="252"/>
      <c r="R297" s="252"/>
      <c r="S297" s="252"/>
      <c r="T297" s="25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4" t="s">
        <v>200</v>
      </c>
      <c r="AU297" s="254" t="s">
        <v>84</v>
      </c>
      <c r="AV297" s="13" t="s">
        <v>84</v>
      </c>
      <c r="AW297" s="13" t="s">
        <v>32</v>
      </c>
      <c r="AX297" s="13" t="s">
        <v>76</v>
      </c>
      <c r="AY297" s="254" t="s">
        <v>192</v>
      </c>
    </row>
    <row r="298" s="13" customFormat="1">
      <c r="A298" s="13"/>
      <c r="B298" s="243"/>
      <c r="C298" s="244"/>
      <c r="D298" s="245" t="s">
        <v>200</v>
      </c>
      <c r="E298" s="246" t="s">
        <v>1</v>
      </c>
      <c r="F298" s="247" t="s">
        <v>504</v>
      </c>
      <c r="G298" s="244"/>
      <c r="H298" s="248">
        <v>10.5</v>
      </c>
      <c r="I298" s="249"/>
      <c r="J298" s="244"/>
      <c r="K298" s="244"/>
      <c r="L298" s="250"/>
      <c r="M298" s="251"/>
      <c r="N298" s="252"/>
      <c r="O298" s="252"/>
      <c r="P298" s="252"/>
      <c r="Q298" s="252"/>
      <c r="R298" s="252"/>
      <c r="S298" s="252"/>
      <c r="T298" s="25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4" t="s">
        <v>200</v>
      </c>
      <c r="AU298" s="254" t="s">
        <v>84</v>
      </c>
      <c r="AV298" s="13" t="s">
        <v>84</v>
      </c>
      <c r="AW298" s="13" t="s">
        <v>32</v>
      </c>
      <c r="AX298" s="13" t="s">
        <v>76</v>
      </c>
      <c r="AY298" s="254" t="s">
        <v>192</v>
      </c>
    </row>
    <row r="299" s="13" customFormat="1">
      <c r="A299" s="13"/>
      <c r="B299" s="243"/>
      <c r="C299" s="244"/>
      <c r="D299" s="245" t="s">
        <v>200</v>
      </c>
      <c r="E299" s="246" t="s">
        <v>1</v>
      </c>
      <c r="F299" s="247" t="s">
        <v>505</v>
      </c>
      <c r="G299" s="244"/>
      <c r="H299" s="248">
        <v>13.640000000000001</v>
      </c>
      <c r="I299" s="249"/>
      <c r="J299" s="244"/>
      <c r="K299" s="244"/>
      <c r="L299" s="250"/>
      <c r="M299" s="251"/>
      <c r="N299" s="252"/>
      <c r="O299" s="252"/>
      <c r="P299" s="252"/>
      <c r="Q299" s="252"/>
      <c r="R299" s="252"/>
      <c r="S299" s="252"/>
      <c r="T299" s="25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200</v>
      </c>
      <c r="AU299" s="254" t="s">
        <v>84</v>
      </c>
      <c r="AV299" s="13" t="s">
        <v>84</v>
      </c>
      <c r="AW299" s="13" t="s">
        <v>32</v>
      </c>
      <c r="AX299" s="13" t="s">
        <v>76</v>
      </c>
      <c r="AY299" s="254" t="s">
        <v>192</v>
      </c>
    </row>
    <row r="300" s="14" customFormat="1">
      <c r="A300" s="14"/>
      <c r="B300" s="255"/>
      <c r="C300" s="256"/>
      <c r="D300" s="245" t="s">
        <v>200</v>
      </c>
      <c r="E300" s="257" t="s">
        <v>1</v>
      </c>
      <c r="F300" s="258" t="s">
        <v>229</v>
      </c>
      <c r="G300" s="256"/>
      <c r="H300" s="259">
        <v>650.84000000000003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200</v>
      </c>
      <c r="AU300" s="265" t="s">
        <v>84</v>
      </c>
      <c r="AV300" s="14" t="s">
        <v>198</v>
      </c>
      <c r="AW300" s="14" t="s">
        <v>32</v>
      </c>
      <c r="AX300" s="14" t="s">
        <v>82</v>
      </c>
      <c r="AY300" s="265" t="s">
        <v>192</v>
      </c>
    </row>
    <row r="301" s="2" customFormat="1" ht="24.15" customHeight="1">
      <c r="A301" s="38"/>
      <c r="B301" s="39"/>
      <c r="C301" s="229" t="s">
        <v>506</v>
      </c>
      <c r="D301" s="229" t="s">
        <v>194</v>
      </c>
      <c r="E301" s="230" t="s">
        <v>507</v>
      </c>
      <c r="F301" s="231" t="s">
        <v>508</v>
      </c>
      <c r="G301" s="232" t="s">
        <v>221</v>
      </c>
      <c r="H301" s="233">
        <v>338.5</v>
      </c>
      <c r="I301" s="234"/>
      <c r="J301" s="235">
        <f>ROUND(I301*H301,2)</f>
        <v>0</v>
      </c>
      <c r="K301" s="236"/>
      <c r="L301" s="44"/>
      <c r="M301" s="237" t="s">
        <v>1</v>
      </c>
      <c r="N301" s="238" t="s">
        <v>41</v>
      </c>
      <c r="O301" s="91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1" t="s">
        <v>198</v>
      </c>
      <c r="AT301" s="241" t="s">
        <v>194</v>
      </c>
      <c r="AU301" s="241" t="s">
        <v>84</v>
      </c>
      <c r="AY301" s="17" t="s">
        <v>192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7" t="s">
        <v>82</v>
      </c>
      <c r="BK301" s="242">
        <f>ROUND(I301*H301,2)</f>
        <v>0</v>
      </c>
      <c r="BL301" s="17" t="s">
        <v>198</v>
      </c>
      <c r="BM301" s="241" t="s">
        <v>509</v>
      </c>
    </row>
    <row r="302" s="13" customFormat="1">
      <c r="A302" s="13"/>
      <c r="B302" s="243"/>
      <c r="C302" s="244"/>
      <c r="D302" s="245" t="s">
        <v>200</v>
      </c>
      <c r="E302" s="246" t="s">
        <v>1</v>
      </c>
      <c r="F302" s="247" t="s">
        <v>353</v>
      </c>
      <c r="G302" s="244"/>
      <c r="H302" s="248">
        <v>66.299999999999997</v>
      </c>
      <c r="I302" s="249"/>
      <c r="J302" s="244"/>
      <c r="K302" s="244"/>
      <c r="L302" s="250"/>
      <c r="M302" s="251"/>
      <c r="N302" s="252"/>
      <c r="O302" s="252"/>
      <c r="P302" s="252"/>
      <c r="Q302" s="252"/>
      <c r="R302" s="252"/>
      <c r="S302" s="252"/>
      <c r="T302" s="25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4" t="s">
        <v>200</v>
      </c>
      <c r="AU302" s="254" t="s">
        <v>84</v>
      </c>
      <c r="AV302" s="13" t="s">
        <v>84</v>
      </c>
      <c r="AW302" s="13" t="s">
        <v>32</v>
      </c>
      <c r="AX302" s="13" t="s">
        <v>76</v>
      </c>
      <c r="AY302" s="254" t="s">
        <v>192</v>
      </c>
    </row>
    <row r="303" s="13" customFormat="1">
      <c r="A303" s="13"/>
      <c r="B303" s="243"/>
      <c r="C303" s="244"/>
      <c r="D303" s="245" t="s">
        <v>200</v>
      </c>
      <c r="E303" s="246" t="s">
        <v>1</v>
      </c>
      <c r="F303" s="247" t="s">
        <v>354</v>
      </c>
      <c r="G303" s="244"/>
      <c r="H303" s="248">
        <v>59.299999999999997</v>
      </c>
      <c r="I303" s="249"/>
      <c r="J303" s="244"/>
      <c r="K303" s="244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200</v>
      </c>
      <c r="AU303" s="254" t="s">
        <v>84</v>
      </c>
      <c r="AV303" s="13" t="s">
        <v>84</v>
      </c>
      <c r="AW303" s="13" t="s">
        <v>32</v>
      </c>
      <c r="AX303" s="13" t="s">
        <v>76</v>
      </c>
      <c r="AY303" s="254" t="s">
        <v>192</v>
      </c>
    </row>
    <row r="304" s="13" customFormat="1">
      <c r="A304" s="13"/>
      <c r="B304" s="243"/>
      <c r="C304" s="244"/>
      <c r="D304" s="245" t="s">
        <v>200</v>
      </c>
      <c r="E304" s="246" t="s">
        <v>149</v>
      </c>
      <c r="F304" s="247" t="s">
        <v>510</v>
      </c>
      <c r="G304" s="244"/>
      <c r="H304" s="248">
        <v>212.90000000000001</v>
      </c>
      <c r="I304" s="249"/>
      <c r="J304" s="244"/>
      <c r="K304" s="244"/>
      <c r="L304" s="250"/>
      <c r="M304" s="251"/>
      <c r="N304" s="252"/>
      <c r="O304" s="252"/>
      <c r="P304" s="252"/>
      <c r="Q304" s="252"/>
      <c r="R304" s="252"/>
      <c r="S304" s="252"/>
      <c r="T304" s="25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4" t="s">
        <v>200</v>
      </c>
      <c r="AU304" s="254" t="s">
        <v>84</v>
      </c>
      <c r="AV304" s="13" t="s">
        <v>84</v>
      </c>
      <c r="AW304" s="13" t="s">
        <v>32</v>
      </c>
      <c r="AX304" s="13" t="s">
        <v>76</v>
      </c>
      <c r="AY304" s="254" t="s">
        <v>192</v>
      </c>
    </row>
    <row r="305" s="14" customFormat="1">
      <c r="A305" s="14"/>
      <c r="B305" s="255"/>
      <c r="C305" s="256"/>
      <c r="D305" s="245" t="s">
        <v>200</v>
      </c>
      <c r="E305" s="257" t="s">
        <v>1</v>
      </c>
      <c r="F305" s="258" t="s">
        <v>229</v>
      </c>
      <c r="G305" s="256"/>
      <c r="H305" s="259">
        <v>338.5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200</v>
      </c>
      <c r="AU305" s="265" t="s">
        <v>84</v>
      </c>
      <c r="AV305" s="14" t="s">
        <v>198</v>
      </c>
      <c r="AW305" s="14" t="s">
        <v>32</v>
      </c>
      <c r="AX305" s="14" t="s">
        <v>82</v>
      </c>
      <c r="AY305" s="265" t="s">
        <v>192</v>
      </c>
    </row>
    <row r="306" s="2" customFormat="1" ht="33" customHeight="1">
      <c r="A306" s="38"/>
      <c r="B306" s="39"/>
      <c r="C306" s="229" t="s">
        <v>511</v>
      </c>
      <c r="D306" s="229" t="s">
        <v>194</v>
      </c>
      <c r="E306" s="230" t="s">
        <v>512</v>
      </c>
      <c r="F306" s="231" t="s">
        <v>513</v>
      </c>
      <c r="G306" s="232" t="s">
        <v>221</v>
      </c>
      <c r="H306" s="233">
        <v>81.299999999999997</v>
      </c>
      <c r="I306" s="234"/>
      <c r="J306" s="235">
        <f>ROUND(I306*H306,2)</f>
        <v>0</v>
      </c>
      <c r="K306" s="236"/>
      <c r="L306" s="44"/>
      <c r="M306" s="237" t="s">
        <v>1</v>
      </c>
      <c r="N306" s="238" t="s">
        <v>41</v>
      </c>
      <c r="O306" s="91"/>
      <c r="P306" s="239">
        <f>O306*H306</f>
        <v>0</v>
      </c>
      <c r="Q306" s="239">
        <v>0</v>
      </c>
      <c r="R306" s="239">
        <f>Q306*H306</f>
        <v>0</v>
      </c>
      <c r="S306" s="239">
        <v>0</v>
      </c>
      <c r="T306" s="24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1" t="s">
        <v>198</v>
      </c>
      <c r="AT306" s="241" t="s">
        <v>194</v>
      </c>
      <c r="AU306" s="241" t="s">
        <v>84</v>
      </c>
      <c r="AY306" s="17" t="s">
        <v>192</v>
      </c>
      <c r="BE306" s="242">
        <f>IF(N306="základní",J306,0)</f>
        <v>0</v>
      </c>
      <c r="BF306" s="242">
        <f>IF(N306="snížená",J306,0)</f>
        <v>0</v>
      </c>
      <c r="BG306" s="242">
        <f>IF(N306="zákl. přenesená",J306,0)</f>
        <v>0</v>
      </c>
      <c r="BH306" s="242">
        <f>IF(N306="sníž. přenesená",J306,0)</f>
        <v>0</v>
      </c>
      <c r="BI306" s="242">
        <f>IF(N306="nulová",J306,0)</f>
        <v>0</v>
      </c>
      <c r="BJ306" s="17" t="s">
        <v>82</v>
      </c>
      <c r="BK306" s="242">
        <f>ROUND(I306*H306,2)</f>
        <v>0</v>
      </c>
      <c r="BL306" s="17" t="s">
        <v>198</v>
      </c>
      <c r="BM306" s="241" t="s">
        <v>514</v>
      </c>
    </row>
    <row r="307" s="13" customFormat="1">
      <c r="A307" s="13"/>
      <c r="B307" s="243"/>
      <c r="C307" s="244"/>
      <c r="D307" s="245" t="s">
        <v>200</v>
      </c>
      <c r="E307" s="246" t="s">
        <v>1</v>
      </c>
      <c r="F307" s="247" t="s">
        <v>352</v>
      </c>
      <c r="G307" s="244"/>
      <c r="H307" s="248">
        <v>49.5</v>
      </c>
      <c r="I307" s="249"/>
      <c r="J307" s="244"/>
      <c r="K307" s="244"/>
      <c r="L307" s="250"/>
      <c r="M307" s="251"/>
      <c r="N307" s="252"/>
      <c r="O307" s="252"/>
      <c r="P307" s="252"/>
      <c r="Q307" s="252"/>
      <c r="R307" s="252"/>
      <c r="S307" s="252"/>
      <c r="T307" s="25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4" t="s">
        <v>200</v>
      </c>
      <c r="AU307" s="254" t="s">
        <v>84</v>
      </c>
      <c r="AV307" s="13" t="s">
        <v>84</v>
      </c>
      <c r="AW307" s="13" t="s">
        <v>32</v>
      </c>
      <c r="AX307" s="13" t="s">
        <v>76</v>
      </c>
      <c r="AY307" s="254" t="s">
        <v>192</v>
      </c>
    </row>
    <row r="308" s="13" customFormat="1">
      <c r="A308" s="13"/>
      <c r="B308" s="243"/>
      <c r="C308" s="244"/>
      <c r="D308" s="245" t="s">
        <v>200</v>
      </c>
      <c r="E308" s="246" t="s">
        <v>1</v>
      </c>
      <c r="F308" s="247" t="s">
        <v>357</v>
      </c>
      <c r="G308" s="244"/>
      <c r="H308" s="248">
        <v>16</v>
      </c>
      <c r="I308" s="249"/>
      <c r="J308" s="244"/>
      <c r="K308" s="244"/>
      <c r="L308" s="250"/>
      <c r="M308" s="251"/>
      <c r="N308" s="252"/>
      <c r="O308" s="252"/>
      <c r="P308" s="252"/>
      <c r="Q308" s="252"/>
      <c r="R308" s="252"/>
      <c r="S308" s="252"/>
      <c r="T308" s="25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4" t="s">
        <v>200</v>
      </c>
      <c r="AU308" s="254" t="s">
        <v>84</v>
      </c>
      <c r="AV308" s="13" t="s">
        <v>84</v>
      </c>
      <c r="AW308" s="13" t="s">
        <v>32</v>
      </c>
      <c r="AX308" s="13" t="s">
        <v>76</v>
      </c>
      <c r="AY308" s="254" t="s">
        <v>192</v>
      </c>
    </row>
    <row r="309" s="13" customFormat="1">
      <c r="A309" s="13"/>
      <c r="B309" s="243"/>
      <c r="C309" s="244"/>
      <c r="D309" s="245" t="s">
        <v>200</v>
      </c>
      <c r="E309" s="246" t="s">
        <v>1</v>
      </c>
      <c r="F309" s="247" t="s">
        <v>515</v>
      </c>
      <c r="G309" s="244"/>
      <c r="H309" s="248">
        <v>15.800000000000001</v>
      </c>
      <c r="I309" s="249"/>
      <c r="J309" s="244"/>
      <c r="K309" s="244"/>
      <c r="L309" s="250"/>
      <c r="M309" s="251"/>
      <c r="N309" s="252"/>
      <c r="O309" s="252"/>
      <c r="P309" s="252"/>
      <c r="Q309" s="252"/>
      <c r="R309" s="252"/>
      <c r="S309" s="252"/>
      <c r="T309" s="25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4" t="s">
        <v>200</v>
      </c>
      <c r="AU309" s="254" t="s">
        <v>84</v>
      </c>
      <c r="AV309" s="13" t="s">
        <v>84</v>
      </c>
      <c r="AW309" s="13" t="s">
        <v>32</v>
      </c>
      <c r="AX309" s="13" t="s">
        <v>76</v>
      </c>
      <c r="AY309" s="254" t="s">
        <v>192</v>
      </c>
    </row>
    <row r="310" s="14" customFormat="1">
      <c r="A310" s="14"/>
      <c r="B310" s="255"/>
      <c r="C310" s="256"/>
      <c r="D310" s="245" t="s">
        <v>200</v>
      </c>
      <c r="E310" s="257" t="s">
        <v>1</v>
      </c>
      <c r="F310" s="258" t="s">
        <v>229</v>
      </c>
      <c r="G310" s="256"/>
      <c r="H310" s="259">
        <v>81.299999999999997</v>
      </c>
      <c r="I310" s="260"/>
      <c r="J310" s="256"/>
      <c r="K310" s="256"/>
      <c r="L310" s="261"/>
      <c r="M310" s="262"/>
      <c r="N310" s="263"/>
      <c r="O310" s="263"/>
      <c r="P310" s="263"/>
      <c r="Q310" s="263"/>
      <c r="R310" s="263"/>
      <c r="S310" s="263"/>
      <c r="T310" s="26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5" t="s">
        <v>200</v>
      </c>
      <c r="AU310" s="265" t="s">
        <v>84</v>
      </c>
      <c r="AV310" s="14" t="s">
        <v>198</v>
      </c>
      <c r="AW310" s="14" t="s">
        <v>32</v>
      </c>
      <c r="AX310" s="14" t="s">
        <v>82</v>
      </c>
      <c r="AY310" s="265" t="s">
        <v>192</v>
      </c>
    </row>
    <row r="311" s="2" customFormat="1" ht="24.15" customHeight="1">
      <c r="A311" s="38"/>
      <c r="B311" s="39"/>
      <c r="C311" s="229" t="s">
        <v>516</v>
      </c>
      <c r="D311" s="229" t="s">
        <v>194</v>
      </c>
      <c r="E311" s="230" t="s">
        <v>517</v>
      </c>
      <c r="F311" s="231" t="s">
        <v>518</v>
      </c>
      <c r="G311" s="232" t="s">
        <v>221</v>
      </c>
      <c r="H311" s="233">
        <v>206.90000000000001</v>
      </c>
      <c r="I311" s="234"/>
      <c r="J311" s="235">
        <f>ROUND(I311*H311,2)</f>
        <v>0</v>
      </c>
      <c r="K311" s="236"/>
      <c r="L311" s="44"/>
      <c r="M311" s="237" t="s">
        <v>1</v>
      </c>
      <c r="N311" s="238" t="s">
        <v>41</v>
      </c>
      <c r="O311" s="91"/>
      <c r="P311" s="239">
        <f>O311*H311</f>
        <v>0</v>
      </c>
      <c r="Q311" s="239">
        <v>0.15559000000000001</v>
      </c>
      <c r="R311" s="239">
        <f>Q311*H311</f>
        <v>32.191571000000003</v>
      </c>
      <c r="S311" s="239">
        <v>0</v>
      </c>
      <c r="T311" s="24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1" t="s">
        <v>198</v>
      </c>
      <c r="AT311" s="241" t="s">
        <v>194</v>
      </c>
      <c r="AU311" s="241" t="s">
        <v>84</v>
      </c>
      <c r="AY311" s="17" t="s">
        <v>192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7" t="s">
        <v>82</v>
      </c>
      <c r="BK311" s="242">
        <f>ROUND(I311*H311,2)</f>
        <v>0</v>
      </c>
      <c r="BL311" s="17" t="s">
        <v>198</v>
      </c>
      <c r="BM311" s="241" t="s">
        <v>519</v>
      </c>
    </row>
    <row r="312" s="13" customFormat="1">
      <c r="A312" s="13"/>
      <c r="B312" s="243"/>
      <c r="C312" s="244"/>
      <c r="D312" s="245" t="s">
        <v>200</v>
      </c>
      <c r="E312" s="246" t="s">
        <v>1</v>
      </c>
      <c r="F312" s="247" t="s">
        <v>352</v>
      </c>
      <c r="G312" s="244"/>
      <c r="H312" s="248">
        <v>49.5</v>
      </c>
      <c r="I312" s="249"/>
      <c r="J312" s="244"/>
      <c r="K312" s="244"/>
      <c r="L312" s="250"/>
      <c r="M312" s="251"/>
      <c r="N312" s="252"/>
      <c r="O312" s="252"/>
      <c r="P312" s="252"/>
      <c r="Q312" s="252"/>
      <c r="R312" s="252"/>
      <c r="S312" s="252"/>
      <c r="T312" s="25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4" t="s">
        <v>200</v>
      </c>
      <c r="AU312" s="254" t="s">
        <v>84</v>
      </c>
      <c r="AV312" s="13" t="s">
        <v>84</v>
      </c>
      <c r="AW312" s="13" t="s">
        <v>32</v>
      </c>
      <c r="AX312" s="13" t="s">
        <v>76</v>
      </c>
      <c r="AY312" s="254" t="s">
        <v>192</v>
      </c>
    </row>
    <row r="313" s="13" customFormat="1">
      <c r="A313" s="13"/>
      <c r="B313" s="243"/>
      <c r="C313" s="244"/>
      <c r="D313" s="245" t="s">
        <v>200</v>
      </c>
      <c r="E313" s="246" t="s">
        <v>1</v>
      </c>
      <c r="F313" s="247" t="s">
        <v>353</v>
      </c>
      <c r="G313" s="244"/>
      <c r="H313" s="248">
        <v>66.299999999999997</v>
      </c>
      <c r="I313" s="249"/>
      <c r="J313" s="244"/>
      <c r="K313" s="244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200</v>
      </c>
      <c r="AU313" s="254" t="s">
        <v>84</v>
      </c>
      <c r="AV313" s="13" t="s">
        <v>84</v>
      </c>
      <c r="AW313" s="13" t="s">
        <v>32</v>
      </c>
      <c r="AX313" s="13" t="s">
        <v>76</v>
      </c>
      <c r="AY313" s="254" t="s">
        <v>192</v>
      </c>
    </row>
    <row r="314" s="13" customFormat="1">
      <c r="A314" s="13"/>
      <c r="B314" s="243"/>
      <c r="C314" s="244"/>
      <c r="D314" s="245" t="s">
        <v>200</v>
      </c>
      <c r="E314" s="246" t="s">
        <v>1</v>
      </c>
      <c r="F314" s="247" t="s">
        <v>354</v>
      </c>
      <c r="G314" s="244"/>
      <c r="H314" s="248">
        <v>59.299999999999997</v>
      </c>
      <c r="I314" s="249"/>
      <c r="J314" s="244"/>
      <c r="K314" s="244"/>
      <c r="L314" s="250"/>
      <c r="M314" s="251"/>
      <c r="N314" s="252"/>
      <c r="O314" s="252"/>
      <c r="P314" s="252"/>
      <c r="Q314" s="252"/>
      <c r="R314" s="252"/>
      <c r="S314" s="252"/>
      <c r="T314" s="25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4" t="s">
        <v>200</v>
      </c>
      <c r="AU314" s="254" t="s">
        <v>84</v>
      </c>
      <c r="AV314" s="13" t="s">
        <v>84</v>
      </c>
      <c r="AW314" s="13" t="s">
        <v>32</v>
      </c>
      <c r="AX314" s="13" t="s">
        <v>76</v>
      </c>
      <c r="AY314" s="254" t="s">
        <v>192</v>
      </c>
    </row>
    <row r="315" s="13" customFormat="1">
      <c r="A315" s="13"/>
      <c r="B315" s="243"/>
      <c r="C315" s="244"/>
      <c r="D315" s="245" t="s">
        <v>200</v>
      </c>
      <c r="E315" s="246" t="s">
        <v>1</v>
      </c>
      <c r="F315" s="247" t="s">
        <v>357</v>
      </c>
      <c r="G315" s="244"/>
      <c r="H315" s="248">
        <v>16</v>
      </c>
      <c r="I315" s="249"/>
      <c r="J315" s="244"/>
      <c r="K315" s="244"/>
      <c r="L315" s="250"/>
      <c r="M315" s="251"/>
      <c r="N315" s="252"/>
      <c r="O315" s="252"/>
      <c r="P315" s="252"/>
      <c r="Q315" s="252"/>
      <c r="R315" s="252"/>
      <c r="S315" s="252"/>
      <c r="T315" s="25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4" t="s">
        <v>200</v>
      </c>
      <c r="AU315" s="254" t="s">
        <v>84</v>
      </c>
      <c r="AV315" s="13" t="s">
        <v>84</v>
      </c>
      <c r="AW315" s="13" t="s">
        <v>32</v>
      </c>
      <c r="AX315" s="13" t="s">
        <v>76</v>
      </c>
      <c r="AY315" s="254" t="s">
        <v>192</v>
      </c>
    </row>
    <row r="316" s="13" customFormat="1">
      <c r="A316" s="13"/>
      <c r="B316" s="243"/>
      <c r="C316" s="244"/>
      <c r="D316" s="245" t="s">
        <v>200</v>
      </c>
      <c r="E316" s="246" t="s">
        <v>1</v>
      </c>
      <c r="F316" s="247" t="s">
        <v>515</v>
      </c>
      <c r="G316" s="244"/>
      <c r="H316" s="248">
        <v>15.800000000000001</v>
      </c>
      <c r="I316" s="249"/>
      <c r="J316" s="244"/>
      <c r="K316" s="244"/>
      <c r="L316" s="250"/>
      <c r="M316" s="251"/>
      <c r="N316" s="252"/>
      <c r="O316" s="252"/>
      <c r="P316" s="252"/>
      <c r="Q316" s="252"/>
      <c r="R316" s="252"/>
      <c r="S316" s="252"/>
      <c r="T316" s="25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4" t="s">
        <v>200</v>
      </c>
      <c r="AU316" s="254" t="s">
        <v>84</v>
      </c>
      <c r="AV316" s="13" t="s">
        <v>84</v>
      </c>
      <c r="AW316" s="13" t="s">
        <v>32</v>
      </c>
      <c r="AX316" s="13" t="s">
        <v>76</v>
      </c>
      <c r="AY316" s="254" t="s">
        <v>192</v>
      </c>
    </row>
    <row r="317" s="14" customFormat="1">
      <c r="A317" s="14"/>
      <c r="B317" s="255"/>
      <c r="C317" s="256"/>
      <c r="D317" s="245" t="s">
        <v>200</v>
      </c>
      <c r="E317" s="257" t="s">
        <v>1</v>
      </c>
      <c r="F317" s="258" t="s">
        <v>229</v>
      </c>
      <c r="G317" s="256"/>
      <c r="H317" s="259">
        <v>206.90000000000001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5" t="s">
        <v>200</v>
      </c>
      <c r="AU317" s="265" t="s">
        <v>84</v>
      </c>
      <c r="AV317" s="14" t="s">
        <v>198</v>
      </c>
      <c r="AW317" s="14" t="s">
        <v>32</v>
      </c>
      <c r="AX317" s="14" t="s">
        <v>82</v>
      </c>
      <c r="AY317" s="265" t="s">
        <v>192</v>
      </c>
    </row>
    <row r="318" s="2" customFormat="1" ht="24.15" customHeight="1">
      <c r="A318" s="38"/>
      <c r="B318" s="39"/>
      <c r="C318" s="229" t="s">
        <v>520</v>
      </c>
      <c r="D318" s="229" t="s">
        <v>194</v>
      </c>
      <c r="E318" s="230" t="s">
        <v>521</v>
      </c>
      <c r="F318" s="231" t="s">
        <v>522</v>
      </c>
      <c r="G318" s="232" t="s">
        <v>221</v>
      </c>
      <c r="H318" s="233">
        <v>10.5</v>
      </c>
      <c r="I318" s="234"/>
      <c r="J318" s="235">
        <f>ROUND(I318*H318,2)</f>
        <v>0</v>
      </c>
      <c r="K318" s="236"/>
      <c r="L318" s="44"/>
      <c r="M318" s="237" t="s">
        <v>1</v>
      </c>
      <c r="N318" s="238" t="s">
        <v>41</v>
      </c>
      <c r="O318" s="91"/>
      <c r="P318" s="239">
        <f>O318*H318</f>
        <v>0</v>
      </c>
      <c r="Q318" s="239">
        <v>0.073440000000000005</v>
      </c>
      <c r="R318" s="239">
        <f>Q318*H318</f>
        <v>0.77112000000000003</v>
      </c>
      <c r="S318" s="239">
        <v>0</v>
      </c>
      <c r="T318" s="24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1" t="s">
        <v>198</v>
      </c>
      <c r="AT318" s="241" t="s">
        <v>194</v>
      </c>
      <c r="AU318" s="241" t="s">
        <v>84</v>
      </c>
      <c r="AY318" s="17" t="s">
        <v>192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7" t="s">
        <v>82</v>
      </c>
      <c r="BK318" s="242">
        <f>ROUND(I318*H318,2)</f>
        <v>0</v>
      </c>
      <c r="BL318" s="17" t="s">
        <v>198</v>
      </c>
      <c r="BM318" s="241" t="s">
        <v>523</v>
      </c>
    </row>
    <row r="319" s="13" customFormat="1">
      <c r="A319" s="13"/>
      <c r="B319" s="243"/>
      <c r="C319" s="244"/>
      <c r="D319" s="245" t="s">
        <v>200</v>
      </c>
      <c r="E319" s="246" t="s">
        <v>1</v>
      </c>
      <c r="F319" s="247" t="s">
        <v>504</v>
      </c>
      <c r="G319" s="244"/>
      <c r="H319" s="248">
        <v>10.5</v>
      </c>
      <c r="I319" s="249"/>
      <c r="J319" s="244"/>
      <c r="K319" s="244"/>
      <c r="L319" s="250"/>
      <c r="M319" s="251"/>
      <c r="N319" s="252"/>
      <c r="O319" s="252"/>
      <c r="P319" s="252"/>
      <c r="Q319" s="252"/>
      <c r="R319" s="252"/>
      <c r="S319" s="252"/>
      <c r="T319" s="25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4" t="s">
        <v>200</v>
      </c>
      <c r="AU319" s="254" t="s">
        <v>84</v>
      </c>
      <c r="AV319" s="13" t="s">
        <v>84</v>
      </c>
      <c r="AW319" s="13" t="s">
        <v>32</v>
      </c>
      <c r="AX319" s="13" t="s">
        <v>82</v>
      </c>
      <c r="AY319" s="254" t="s">
        <v>192</v>
      </c>
    </row>
    <row r="320" s="2" customFormat="1" ht="24.15" customHeight="1">
      <c r="A320" s="38"/>
      <c r="B320" s="39"/>
      <c r="C320" s="229" t="s">
        <v>524</v>
      </c>
      <c r="D320" s="229" t="s">
        <v>194</v>
      </c>
      <c r="E320" s="230" t="s">
        <v>525</v>
      </c>
      <c r="F320" s="231" t="s">
        <v>526</v>
      </c>
      <c r="G320" s="232" t="s">
        <v>221</v>
      </c>
      <c r="H320" s="233">
        <v>12</v>
      </c>
      <c r="I320" s="234"/>
      <c r="J320" s="235">
        <f>ROUND(I320*H320,2)</f>
        <v>0</v>
      </c>
      <c r="K320" s="236"/>
      <c r="L320" s="44"/>
      <c r="M320" s="237" t="s">
        <v>1</v>
      </c>
      <c r="N320" s="238" t="s">
        <v>41</v>
      </c>
      <c r="O320" s="91"/>
      <c r="P320" s="239">
        <f>O320*H320</f>
        <v>0</v>
      </c>
      <c r="Q320" s="239">
        <v>0.083500000000000005</v>
      </c>
      <c r="R320" s="239">
        <f>Q320*H320</f>
        <v>1.002</v>
      </c>
      <c r="S320" s="239">
        <v>0</v>
      </c>
      <c r="T320" s="24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1" t="s">
        <v>198</v>
      </c>
      <c r="AT320" s="241" t="s">
        <v>194</v>
      </c>
      <c r="AU320" s="241" t="s">
        <v>84</v>
      </c>
      <c r="AY320" s="17" t="s">
        <v>192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7" t="s">
        <v>82</v>
      </c>
      <c r="BK320" s="242">
        <f>ROUND(I320*H320,2)</f>
        <v>0</v>
      </c>
      <c r="BL320" s="17" t="s">
        <v>198</v>
      </c>
      <c r="BM320" s="241" t="s">
        <v>527</v>
      </c>
    </row>
    <row r="321" s="13" customFormat="1">
      <c r="A321" s="13"/>
      <c r="B321" s="243"/>
      <c r="C321" s="244"/>
      <c r="D321" s="245" t="s">
        <v>200</v>
      </c>
      <c r="E321" s="246" t="s">
        <v>1</v>
      </c>
      <c r="F321" s="247" t="s">
        <v>356</v>
      </c>
      <c r="G321" s="244"/>
      <c r="H321" s="248">
        <v>12</v>
      </c>
      <c r="I321" s="249"/>
      <c r="J321" s="244"/>
      <c r="K321" s="244"/>
      <c r="L321" s="250"/>
      <c r="M321" s="251"/>
      <c r="N321" s="252"/>
      <c r="O321" s="252"/>
      <c r="P321" s="252"/>
      <c r="Q321" s="252"/>
      <c r="R321" s="252"/>
      <c r="S321" s="252"/>
      <c r="T321" s="25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4" t="s">
        <v>200</v>
      </c>
      <c r="AU321" s="254" t="s">
        <v>84</v>
      </c>
      <c r="AV321" s="13" t="s">
        <v>84</v>
      </c>
      <c r="AW321" s="13" t="s">
        <v>32</v>
      </c>
      <c r="AX321" s="13" t="s">
        <v>82</v>
      </c>
      <c r="AY321" s="254" t="s">
        <v>192</v>
      </c>
    </row>
    <row r="322" s="2" customFormat="1" ht="16.5" customHeight="1">
      <c r="A322" s="38"/>
      <c r="B322" s="39"/>
      <c r="C322" s="266" t="s">
        <v>528</v>
      </c>
      <c r="D322" s="266" t="s">
        <v>320</v>
      </c>
      <c r="E322" s="267" t="s">
        <v>529</v>
      </c>
      <c r="F322" s="268" t="s">
        <v>530</v>
      </c>
      <c r="G322" s="269" t="s">
        <v>197</v>
      </c>
      <c r="H322" s="270">
        <v>4</v>
      </c>
      <c r="I322" s="271"/>
      <c r="J322" s="272">
        <f>ROUND(I322*H322,2)</f>
        <v>0</v>
      </c>
      <c r="K322" s="273"/>
      <c r="L322" s="274"/>
      <c r="M322" s="275" t="s">
        <v>1</v>
      </c>
      <c r="N322" s="276" t="s">
        <v>41</v>
      </c>
      <c r="O322" s="91"/>
      <c r="P322" s="239">
        <f>O322*H322</f>
        <v>0</v>
      </c>
      <c r="Q322" s="239">
        <v>1.1200000000000001</v>
      </c>
      <c r="R322" s="239">
        <f>Q322*H322</f>
        <v>4.4800000000000004</v>
      </c>
      <c r="S322" s="239">
        <v>0</v>
      </c>
      <c r="T322" s="24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1" t="s">
        <v>235</v>
      </c>
      <c r="AT322" s="241" t="s">
        <v>320</v>
      </c>
      <c r="AU322" s="241" t="s">
        <v>84</v>
      </c>
      <c r="AY322" s="17" t="s">
        <v>192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7" t="s">
        <v>82</v>
      </c>
      <c r="BK322" s="242">
        <f>ROUND(I322*H322,2)</f>
        <v>0</v>
      </c>
      <c r="BL322" s="17" t="s">
        <v>198</v>
      </c>
      <c r="BM322" s="241" t="s">
        <v>531</v>
      </c>
    </row>
    <row r="323" s="13" customFormat="1">
      <c r="A323" s="13"/>
      <c r="B323" s="243"/>
      <c r="C323" s="244"/>
      <c r="D323" s="245" t="s">
        <v>200</v>
      </c>
      <c r="E323" s="244"/>
      <c r="F323" s="247" t="s">
        <v>532</v>
      </c>
      <c r="G323" s="244"/>
      <c r="H323" s="248">
        <v>4</v>
      </c>
      <c r="I323" s="249"/>
      <c r="J323" s="244"/>
      <c r="K323" s="244"/>
      <c r="L323" s="250"/>
      <c r="M323" s="251"/>
      <c r="N323" s="252"/>
      <c r="O323" s="252"/>
      <c r="P323" s="252"/>
      <c r="Q323" s="252"/>
      <c r="R323" s="252"/>
      <c r="S323" s="252"/>
      <c r="T323" s="25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4" t="s">
        <v>200</v>
      </c>
      <c r="AU323" s="254" t="s">
        <v>84</v>
      </c>
      <c r="AV323" s="13" t="s">
        <v>84</v>
      </c>
      <c r="AW323" s="13" t="s">
        <v>4</v>
      </c>
      <c r="AX323" s="13" t="s">
        <v>82</v>
      </c>
      <c r="AY323" s="254" t="s">
        <v>192</v>
      </c>
    </row>
    <row r="324" s="2" customFormat="1" ht="24.15" customHeight="1">
      <c r="A324" s="38"/>
      <c r="B324" s="39"/>
      <c r="C324" s="229" t="s">
        <v>533</v>
      </c>
      <c r="D324" s="229" t="s">
        <v>194</v>
      </c>
      <c r="E324" s="230" t="s">
        <v>534</v>
      </c>
      <c r="F324" s="231" t="s">
        <v>535</v>
      </c>
      <c r="G324" s="232" t="s">
        <v>221</v>
      </c>
      <c r="H324" s="233">
        <v>60.350000000000001</v>
      </c>
      <c r="I324" s="234"/>
      <c r="J324" s="235">
        <f>ROUND(I324*H324,2)</f>
        <v>0</v>
      </c>
      <c r="K324" s="236"/>
      <c r="L324" s="44"/>
      <c r="M324" s="237" t="s">
        <v>1</v>
      </c>
      <c r="N324" s="238" t="s">
        <v>41</v>
      </c>
      <c r="O324" s="91"/>
      <c r="P324" s="239">
        <f>O324*H324</f>
        <v>0</v>
      </c>
      <c r="Q324" s="239">
        <v>0.090620000000000006</v>
      </c>
      <c r="R324" s="239">
        <f>Q324*H324</f>
        <v>5.4689170000000003</v>
      </c>
      <c r="S324" s="239">
        <v>0</v>
      </c>
      <c r="T324" s="24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1" t="s">
        <v>198</v>
      </c>
      <c r="AT324" s="241" t="s">
        <v>194</v>
      </c>
      <c r="AU324" s="241" t="s">
        <v>84</v>
      </c>
      <c r="AY324" s="17" t="s">
        <v>192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7" t="s">
        <v>82</v>
      </c>
      <c r="BK324" s="242">
        <f>ROUND(I324*H324,2)</f>
        <v>0</v>
      </c>
      <c r="BL324" s="17" t="s">
        <v>198</v>
      </c>
      <c r="BM324" s="241" t="s">
        <v>536</v>
      </c>
    </row>
    <row r="325" s="13" customFormat="1">
      <c r="A325" s="13"/>
      <c r="B325" s="243"/>
      <c r="C325" s="244"/>
      <c r="D325" s="245" t="s">
        <v>200</v>
      </c>
      <c r="E325" s="246" t="s">
        <v>1</v>
      </c>
      <c r="F325" s="247" t="s">
        <v>537</v>
      </c>
      <c r="G325" s="244"/>
      <c r="H325" s="248">
        <v>5.7999999999999998</v>
      </c>
      <c r="I325" s="249"/>
      <c r="J325" s="244"/>
      <c r="K325" s="244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200</v>
      </c>
      <c r="AU325" s="254" t="s">
        <v>84</v>
      </c>
      <c r="AV325" s="13" t="s">
        <v>84</v>
      </c>
      <c r="AW325" s="13" t="s">
        <v>32</v>
      </c>
      <c r="AX325" s="13" t="s">
        <v>76</v>
      </c>
      <c r="AY325" s="254" t="s">
        <v>192</v>
      </c>
    </row>
    <row r="326" s="13" customFormat="1">
      <c r="A326" s="13"/>
      <c r="B326" s="243"/>
      <c r="C326" s="244"/>
      <c r="D326" s="245" t="s">
        <v>200</v>
      </c>
      <c r="E326" s="246" t="s">
        <v>1</v>
      </c>
      <c r="F326" s="247" t="s">
        <v>538</v>
      </c>
      <c r="G326" s="244"/>
      <c r="H326" s="248">
        <v>1.05</v>
      </c>
      <c r="I326" s="249"/>
      <c r="J326" s="244"/>
      <c r="K326" s="244"/>
      <c r="L326" s="250"/>
      <c r="M326" s="251"/>
      <c r="N326" s="252"/>
      <c r="O326" s="252"/>
      <c r="P326" s="252"/>
      <c r="Q326" s="252"/>
      <c r="R326" s="252"/>
      <c r="S326" s="252"/>
      <c r="T326" s="25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4" t="s">
        <v>200</v>
      </c>
      <c r="AU326" s="254" t="s">
        <v>84</v>
      </c>
      <c r="AV326" s="13" t="s">
        <v>84</v>
      </c>
      <c r="AW326" s="13" t="s">
        <v>32</v>
      </c>
      <c r="AX326" s="13" t="s">
        <v>76</v>
      </c>
      <c r="AY326" s="254" t="s">
        <v>192</v>
      </c>
    </row>
    <row r="327" s="13" customFormat="1">
      <c r="A327" s="13"/>
      <c r="B327" s="243"/>
      <c r="C327" s="244"/>
      <c r="D327" s="245" t="s">
        <v>200</v>
      </c>
      <c r="E327" s="246" t="s">
        <v>1</v>
      </c>
      <c r="F327" s="247" t="s">
        <v>539</v>
      </c>
      <c r="G327" s="244"/>
      <c r="H327" s="248">
        <v>8.9000000000000004</v>
      </c>
      <c r="I327" s="249"/>
      <c r="J327" s="244"/>
      <c r="K327" s="244"/>
      <c r="L327" s="250"/>
      <c r="M327" s="251"/>
      <c r="N327" s="252"/>
      <c r="O327" s="252"/>
      <c r="P327" s="252"/>
      <c r="Q327" s="252"/>
      <c r="R327" s="252"/>
      <c r="S327" s="252"/>
      <c r="T327" s="25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4" t="s">
        <v>200</v>
      </c>
      <c r="AU327" s="254" t="s">
        <v>84</v>
      </c>
      <c r="AV327" s="13" t="s">
        <v>84</v>
      </c>
      <c r="AW327" s="13" t="s">
        <v>32</v>
      </c>
      <c r="AX327" s="13" t="s">
        <v>76</v>
      </c>
      <c r="AY327" s="254" t="s">
        <v>192</v>
      </c>
    </row>
    <row r="328" s="13" customFormat="1">
      <c r="A328" s="13"/>
      <c r="B328" s="243"/>
      <c r="C328" s="244"/>
      <c r="D328" s="245" t="s">
        <v>200</v>
      </c>
      <c r="E328" s="246" t="s">
        <v>1</v>
      </c>
      <c r="F328" s="247" t="s">
        <v>540</v>
      </c>
      <c r="G328" s="244"/>
      <c r="H328" s="248">
        <v>12.25</v>
      </c>
      <c r="I328" s="249"/>
      <c r="J328" s="244"/>
      <c r="K328" s="244"/>
      <c r="L328" s="250"/>
      <c r="M328" s="251"/>
      <c r="N328" s="252"/>
      <c r="O328" s="252"/>
      <c r="P328" s="252"/>
      <c r="Q328" s="252"/>
      <c r="R328" s="252"/>
      <c r="S328" s="252"/>
      <c r="T328" s="25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4" t="s">
        <v>200</v>
      </c>
      <c r="AU328" s="254" t="s">
        <v>84</v>
      </c>
      <c r="AV328" s="13" t="s">
        <v>84</v>
      </c>
      <c r="AW328" s="13" t="s">
        <v>32</v>
      </c>
      <c r="AX328" s="13" t="s">
        <v>76</v>
      </c>
      <c r="AY328" s="254" t="s">
        <v>192</v>
      </c>
    </row>
    <row r="329" s="13" customFormat="1">
      <c r="A329" s="13"/>
      <c r="B329" s="243"/>
      <c r="C329" s="244"/>
      <c r="D329" s="245" t="s">
        <v>200</v>
      </c>
      <c r="E329" s="246" t="s">
        <v>1</v>
      </c>
      <c r="F329" s="247" t="s">
        <v>541</v>
      </c>
      <c r="G329" s="244"/>
      <c r="H329" s="248">
        <v>15.85</v>
      </c>
      <c r="I329" s="249"/>
      <c r="J329" s="244"/>
      <c r="K329" s="244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200</v>
      </c>
      <c r="AU329" s="254" t="s">
        <v>84</v>
      </c>
      <c r="AV329" s="13" t="s">
        <v>84</v>
      </c>
      <c r="AW329" s="13" t="s">
        <v>32</v>
      </c>
      <c r="AX329" s="13" t="s">
        <v>76</v>
      </c>
      <c r="AY329" s="254" t="s">
        <v>192</v>
      </c>
    </row>
    <row r="330" s="13" customFormat="1">
      <c r="A330" s="13"/>
      <c r="B330" s="243"/>
      <c r="C330" s="244"/>
      <c r="D330" s="245" t="s">
        <v>200</v>
      </c>
      <c r="E330" s="246" t="s">
        <v>1</v>
      </c>
      <c r="F330" s="247" t="s">
        <v>542</v>
      </c>
      <c r="G330" s="244"/>
      <c r="H330" s="248">
        <v>3.7999999999999998</v>
      </c>
      <c r="I330" s="249"/>
      <c r="J330" s="244"/>
      <c r="K330" s="244"/>
      <c r="L330" s="250"/>
      <c r="M330" s="251"/>
      <c r="N330" s="252"/>
      <c r="O330" s="252"/>
      <c r="P330" s="252"/>
      <c r="Q330" s="252"/>
      <c r="R330" s="252"/>
      <c r="S330" s="252"/>
      <c r="T330" s="25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4" t="s">
        <v>200</v>
      </c>
      <c r="AU330" s="254" t="s">
        <v>84</v>
      </c>
      <c r="AV330" s="13" t="s">
        <v>84</v>
      </c>
      <c r="AW330" s="13" t="s">
        <v>32</v>
      </c>
      <c r="AX330" s="13" t="s">
        <v>76</v>
      </c>
      <c r="AY330" s="254" t="s">
        <v>192</v>
      </c>
    </row>
    <row r="331" s="13" customFormat="1">
      <c r="A331" s="13"/>
      <c r="B331" s="243"/>
      <c r="C331" s="244"/>
      <c r="D331" s="245" t="s">
        <v>200</v>
      </c>
      <c r="E331" s="246" t="s">
        <v>1</v>
      </c>
      <c r="F331" s="247" t="s">
        <v>543</v>
      </c>
      <c r="G331" s="244"/>
      <c r="H331" s="248">
        <v>12.699999999999999</v>
      </c>
      <c r="I331" s="249"/>
      <c r="J331" s="244"/>
      <c r="K331" s="244"/>
      <c r="L331" s="250"/>
      <c r="M331" s="251"/>
      <c r="N331" s="252"/>
      <c r="O331" s="252"/>
      <c r="P331" s="252"/>
      <c r="Q331" s="252"/>
      <c r="R331" s="252"/>
      <c r="S331" s="252"/>
      <c r="T331" s="25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200</v>
      </c>
      <c r="AU331" s="254" t="s">
        <v>84</v>
      </c>
      <c r="AV331" s="13" t="s">
        <v>84</v>
      </c>
      <c r="AW331" s="13" t="s">
        <v>32</v>
      </c>
      <c r="AX331" s="13" t="s">
        <v>76</v>
      </c>
      <c r="AY331" s="254" t="s">
        <v>192</v>
      </c>
    </row>
    <row r="332" s="14" customFormat="1">
      <c r="A332" s="14"/>
      <c r="B332" s="255"/>
      <c r="C332" s="256"/>
      <c r="D332" s="245" t="s">
        <v>200</v>
      </c>
      <c r="E332" s="257" t="s">
        <v>1</v>
      </c>
      <c r="F332" s="258" t="s">
        <v>229</v>
      </c>
      <c r="G332" s="256"/>
      <c r="H332" s="259">
        <v>60.350000000000001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200</v>
      </c>
      <c r="AU332" s="265" t="s">
        <v>84</v>
      </c>
      <c r="AV332" s="14" t="s">
        <v>198</v>
      </c>
      <c r="AW332" s="14" t="s">
        <v>32</v>
      </c>
      <c r="AX332" s="14" t="s">
        <v>82</v>
      </c>
      <c r="AY332" s="265" t="s">
        <v>192</v>
      </c>
    </row>
    <row r="333" s="2" customFormat="1" ht="24.15" customHeight="1">
      <c r="A333" s="38"/>
      <c r="B333" s="39"/>
      <c r="C333" s="266" t="s">
        <v>544</v>
      </c>
      <c r="D333" s="266" t="s">
        <v>320</v>
      </c>
      <c r="E333" s="267" t="s">
        <v>545</v>
      </c>
      <c r="F333" s="268" t="s">
        <v>546</v>
      </c>
      <c r="G333" s="269" t="s">
        <v>221</v>
      </c>
      <c r="H333" s="270">
        <v>16.222999999999999</v>
      </c>
      <c r="I333" s="271"/>
      <c r="J333" s="272">
        <f>ROUND(I333*H333,2)</f>
        <v>0</v>
      </c>
      <c r="K333" s="273"/>
      <c r="L333" s="274"/>
      <c r="M333" s="275" t="s">
        <v>1</v>
      </c>
      <c r="N333" s="276" t="s">
        <v>41</v>
      </c>
      <c r="O333" s="91"/>
      <c r="P333" s="239">
        <f>O333*H333</f>
        <v>0</v>
      </c>
      <c r="Q333" s="239">
        <v>0.17499999999999999</v>
      </c>
      <c r="R333" s="239">
        <f>Q333*H333</f>
        <v>2.8390249999999995</v>
      </c>
      <c r="S333" s="239">
        <v>0</v>
      </c>
      <c r="T333" s="24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1" t="s">
        <v>235</v>
      </c>
      <c r="AT333" s="241" t="s">
        <v>320</v>
      </c>
      <c r="AU333" s="241" t="s">
        <v>84</v>
      </c>
      <c r="AY333" s="17" t="s">
        <v>192</v>
      </c>
      <c r="BE333" s="242">
        <f>IF(N333="základní",J333,0)</f>
        <v>0</v>
      </c>
      <c r="BF333" s="242">
        <f>IF(N333="snížená",J333,0)</f>
        <v>0</v>
      </c>
      <c r="BG333" s="242">
        <f>IF(N333="zákl. přenesená",J333,0)</f>
        <v>0</v>
      </c>
      <c r="BH333" s="242">
        <f>IF(N333="sníž. přenesená",J333,0)</f>
        <v>0</v>
      </c>
      <c r="BI333" s="242">
        <f>IF(N333="nulová",J333,0)</f>
        <v>0</v>
      </c>
      <c r="BJ333" s="17" t="s">
        <v>82</v>
      </c>
      <c r="BK333" s="242">
        <f>ROUND(I333*H333,2)</f>
        <v>0</v>
      </c>
      <c r="BL333" s="17" t="s">
        <v>198</v>
      </c>
      <c r="BM333" s="241" t="s">
        <v>547</v>
      </c>
    </row>
    <row r="334" s="13" customFormat="1">
      <c r="A334" s="13"/>
      <c r="B334" s="243"/>
      <c r="C334" s="244"/>
      <c r="D334" s="245" t="s">
        <v>200</v>
      </c>
      <c r="E334" s="246" t="s">
        <v>1</v>
      </c>
      <c r="F334" s="247" t="s">
        <v>537</v>
      </c>
      <c r="G334" s="244"/>
      <c r="H334" s="248">
        <v>5.7999999999999998</v>
      </c>
      <c r="I334" s="249"/>
      <c r="J334" s="244"/>
      <c r="K334" s="244"/>
      <c r="L334" s="250"/>
      <c r="M334" s="251"/>
      <c r="N334" s="252"/>
      <c r="O334" s="252"/>
      <c r="P334" s="252"/>
      <c r="Q334" s="252"/>
      <c r="R334" s="252"/>
      <c r="S334" s="252"/>
      <c r="T334" s="25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4" t="s">
        <v>200</v>
      </c>
      <c r="AU334" s="254" t="s">
        <v>84</v>
      </c>
      <c r="AV334" s="13" t="s">
        <v>84</v>
      </c>
      <c r="AW334" s="13" t="s">
        <v>32</v>
      </c>
      <c r="AX334" s="13" t="s">
        <v>76</v>
      </c>
      <c r="AY334" s="254" t="s">
        <v>192</v>
      </c>
    </row>
    <row r="335" s="13" customFormat="1">
      <c r="A335" s="13"/>
      <c r="B335" s="243"/>
      <c r="C335" s="244"/>
      <c r="D335" s="245" t="s">
        <v>200</v>
      </c>
      <c r="E335" s="246" t="s">
        <v>1</v>
      </c>
      <c r="F335" s="247" t="s">
        <v>538</v>
      </c>
      <c r="G335" s="244"/>
      <c r="H335" s="248">
        <v>1.05</v>
      </c>
      <c r="I335" s="249"/>
      <c r="J335" s="244"/>
      <c r="K335" s="244"/>
      <c r="L335" s="250"/>
      <c r="M335" s="251"/>
      <c r="N335" s="252"/>
      <c r="O335" s="252"/>
      <c r="P335" s="252"/>
      <c r="Q335" s="252"/>
      <c r="R335" s="252"/>
      <c r="S335" s="252"/>
      <c r="T335" s="25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4" t="s">
        <v>200</v>
      </c>
      <c r="AU335" s="254" t="s">
        <v>84</v>
      </c>
      <c r="AV335" s="13" t="s">
        <v>84</v>
      </c>
      <c r="AW335" s="13" t="s">
        <v>32</v>
      </c>
      <c r="AX335" s="13" t="s">
        <v>76</v>
      </c>
      <c r="AY335" s="254" t="s">
        <v>192</v>
      </c>
    </row>
    <row r="336" s="13" customFormat="1">
      <c r="A336" s="13"/>
      <c r="B336" s="243"/>
      <c r="C336" s="244"/>
      <c r="D336" s="245" t="s">
        <v>200</v>
      </c>
      <c r="E336" s="246" t="s">
        <v>1</v>
      </c>
      <c r="F336" s="247" t="s">
        <v>539</v>
      </c>
      <c r="G336" s="244"/>
      <c r="H336" s="248">
        <v>8.9000000000000004</v>
      </c>
      <c r="I336" s="249"/>
      <c r="J336" s="244"/>
      <c r="K336" s="244"/>
      <c r="L336" s="250"/>
      <c r="M336" s="251"/>
      <c r="N336" s="252"/>
      <c r="O336" s="252"/>
      <c r="P336" s="252"/>
      <c r="Q336" s="252"/>
      <c r="R336" s="252"/>
      <c r="S336" s="252"/>
      <c r="T336" s="25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200</v>
      </c>
      <c r="AU336" s="254" t="s">
        <v>84</v>
      </c>
      <c r="AV336" s="13" t="s">
        <v>84</v>
      </c>
      <c r="AW336" s="13" t="s">
        <v>32</v>
      </c>
      <c r="AX336" s="13" t="s">
        <v>76</v>
      </c>
      <c r="AY336" s="254" t="s">
        <v>192</v>
      </c>
    </row>
    <row r="337" s="14" customFormat="1">
      <c r="A337" s="14"/>
      <c r="B337" s="255"/>
      <c r="C337" s="256"/>
      <c r="D337" s="245" t="s">
        <v>200</v>
      </c>
      <c r="E337" s="257" t="s">
        <v>1</v>
      </c>
      <c r="F337" s="258" t="s">
        <v>229</v>
      </c>
      <c r="G337" s="256"/>
      <c r="H337" s="259">
        <v>15.75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5" t="s">
        <v>200</v>
      </c>
      <c r="AU337" s="265" t="s">
        <v>84</v>
      </c>
      <c r="AV337" s="14" t="s">
        <v>198</v>
      </c>
      <c r="AW337" s="14" t="s">
        <v>32</v>
      </c>
      <c r="AX337" s="14" t="s">
        <v>82</v>
      </c>
      <c r="AY337" s="265" t="s">
        <v>192</v>
      </c>
    </row>
    <row r="338" s="13" customFormat="1">
      <c r="A338" s="13"/>
      <c r="B338" s="243"/>
      <c r="C338" s="244"/>
      <c r="D338" s="245" t="s">
        <v>200</v>
      </c>
      <c r="E338" s="244"/>
      <c r="F338" s="247" t="s">
        <v>548</v>
      </c>
      <c r="G338" s="244"/>
      <c r="H338" s="248">
        <v>16.222999999999999</v>
      </c>
      <c r="I338" s="249"/>
      <c r="J338" s="244"/>
      <c r="K338" s="244"/>
      <c r="L338" s="250"/>
      <c r="M338" s="251"/>
      <c r="N338" s="252"/>
      <c r="O338" s="252"/>
      <c r="P338" s="252"/>
      <c r="Q338" s="252"/>
      <c r="R338" s="252"/>
      <c r="S338" s="252"/>
      <c r="T338" s="25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4" t="s">
        <v>200</v>
      </c>
      <c r="AU338" s="254" t="s">
        <v>84</v>
      </c>
      <c r="AV338" s="13" t="s">
        <v>84</v>
      </c>
      <c r="AW338" s="13" t="s">
        <v>4</v>
      </c>
      <c r="AX338" s="13" t="s">
        <v>82</v>
      </c>
      <c r="AY338" s="254" t="s">
        <v>192</v>
      </c>
    </row>
    <row r="339" s="2" customFormat="1" ht="16.5" customHeight="1">
      <c r="A339" s="38"/>
      <c r="B339" s="39"/>
      <c r="C339" s="266" t="s">
        <v>549</v>
      </c>
      <c r="D339" s="266" t="s">
        <v>320</v>
      </c>
      <c r="E339" s="267" t="s">
        <v>550</v>
      </c>
      <c r="F339" s="268" t="s">
        <v>551</v>
      </c>
      <c r="G339" s="269" t="s">
        <v>221</v>
      </c>
      <c r="H339" s="270">
        <v>42.024000000000001</v>
      </c>
      <c r="I339" s="271"/>
      <c r="J339" s="272">
        <f>ROUND(I339*H339,2)</f>
        <v>0</v>
      </c>
      <c r="K339" s="273"/>
      <c r="L339" s="274"/>
      <c r="M339" s="275" t="s">
        <v>1</v>
      </c>
      <c r="N339" s="276" t="s">
        <v>41</v>
      </c>
      <c r="O339" s="91"/>
      <c r="P339" s="239">
        <f>O339*H339</f>
        <v>0</v>
      </c>
      <c r="Q339" s="239">
        <v>0.152</v>
      </c>
      <c r="R339" s="239">
        <f>Q339*H339</f>
        <v>6.3876479999999995</v>
      </c>
      <c r="S339" s="239">
        <v>0</v>
      </c>
      <c r="T339" s="24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1" t="s">
        <v>235</v>
      </c>
      <c r="AT339" s="241" t="s">
        <v>320</v>
      </c>
      <c r="AU339" s="241" t="s">
        <v>84</v>
      </c>
      <c r="AY339" s="17" t="s">
        <v>192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7" t="s">
        <v>82</v>
      </c>
      <c r="BK339" s="242">
        <f>ROUND(I339*H339,2)</f>
        <v>0</v>
      </c>
      <c r="BL339" s="17" t="s">
        <v>198</v>
      </c>
      <c r="BM339" s="241" t="s">
        <v>552</v>
      </c>
    </row>
    <row r="340" s="13" customFormat="1">
      <c r="A340" s="13"/>
      <c r="B340" s="243"/>
      <c r="C340" s="244"/>
      <c r="D340" s="245" t="s">
        <v>200</v>
      </c>
      <c r="E340" s="246" t="s">
        <v>1</v>
      </c>
      <c r="F340" s="247" t="s">
        <v>540</v>
      </c>
      <c r="G340" s="244"/>
      <c r="H340" s="248">
        <v>12.25</v>
      </c>
      <c r="I340" s="249"/>
      <c r="J340" s="244"/>
      <c r="K340" s="244"/>
      <c r="L340" s="250"/>
      <c r="M340" s="251"/>
      <c r="N340" s="252"/>
      <c r="O340" s="252"/>
      <c r="P340" s="252"/>
      <c r="Q340" s="252"/>
      <c r="R340" s="252"/>
      <c r="S340" s="252"/>
      <c r="T340" s="25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4" t="s">
        <v>200</v>
      </c>
      <c r="AU340" s="254" t="s">
        <v>84</v>
      </c>
      <c r="AV340" s="13" t="s">
        <v>84</v>
      </c>
      <c r="AW340" s="13" t="s">
        <v>32</v>
      </c>
      <c r="AX340" s="13" t="s">
        <v>76</v>
      </c>
      <c r="AY340" s="254" t="s">
        <v>192</v>
      </c>
    </row>
    <row r="341" s="13" customFormat="1">
      <c r="A341" s="13"/>
      <c r="B341" s="243"/>
      <c r="C341" s="244"/>
      <c r="D341" s="245" t="s">
        <v>200</v>
      </c>
      <c r="E341" s="246" t="s">
        <v>1</v>
      </c>
      <c r="F341" s="247" t="s">
        <v>541</v>
      </c>
      <c r="G341" s="244"/>
      <c r="H341" s="248">
        <v>15.85</v>
      </c>
      <c r="I341" s="249"/>
      <c r="J341" s="244"/>
      <c r="K341" s="244"/>
      <c r="L341" s="250"/>
      <c r="M341" s="251"/>
      <c r="N341" s="252"/>
      <c r="O341" s="252"/>
      <c r="P341" s="252"/>
      <c r="Q341" s="252"/>
      <c r="R341" s="252"/>
      <c r="S341" s="252"/>
      <c r="T341" s="25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4" t="s">
        <v>200</v>
      </c>
      <c r="AU341" s="254" t="s">
        <v>84</v>
      </c>
      <c r="AV341" s="13" t="s">
        <v>84</v>
      </c>
      <c r="AW341" s="13" t="s">
        <v>32</v>
      </c>
      <c r="AX341" s="13" t="s">
        <v>76</v>
      </c>
      <c r="AY341" s="254" t="s">
        <v>192</v>
      </c>
    </row>
    <row r="342" s="13" customFormat="1">
      <c r="A342" s="13"/>
      <c r="B342" s="243"/>
      <c r="C342" s="244"/>
      <c r="D342" s="245" t="s">
        <v>200</v>
      </c>
      <c r="E342" s="246" t="s">
        <v>1</v>
      </c>
      <c r="F342" s="247" t="s">
        <v>543</v>
      </c>
      <c r="G342" s="244"/>
      <c r="H342" s="248">
        <v>12.699999999999999</v>
      </c>
      <c r="I342" s="249"/>
      <c r="J342" s="244"/>
      <c r="K342" s="244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200</v>
      </c>
      <c r="AU342" s="254" t="s">
        <v>84</v>
      </c>
      <c r="AV342" s="13" t="s">
        <v>84</v>
      </c>
      <c r="AW342" s="13" t="s">
        <v>32</v>
      </c>
      <c r="AX342" s="13" t="s">
        <v>76</v>
      </c>
      <c r="AY342" s="254" t="s">
        <v>192</v>
      </c>
    </row>
    <row r="343" s="14" customFormat="1">
      <c r="A343" s="14"/>
      <c r="B343" s="255"/>
      <c r="C343" s="256"/>
      <c r="D343" s="245" t="s">
        <v>200</v>
      </c>
      <c r="E343" s="257" t="s">
        <v>1</v>
      </c>
      <c r="F343" s="258" t="s">
        <v>229</v>
      </c>
      <c r="G343" s="256"/>
      <c r="H343" s="259">
        <v>40.799999999999997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5" t="s">
        <v>200</v>
      </c>
      <c r="AU343" s="265" t="s">
        <v>84</v>
      </c>
      <c r="AV343" s="14" t="s">
        <v>198</v>
      </c>
      <c r="AW343" s="14" t="s">
        <v>32</v>
      </c>
      <c r="AX343" s="14" t="s">
        <v>82</v>
      </c>
      <c r="AY343" s="265" t="s">
        <v>192</v>
      </c>
    </row>
    <row r="344" s="13" customFormat="1">
      <c r="A344" s="13"/>
      <c r="B344" s="243"/>
      <c r="C344" s="244"/>
      <c r="D344" s="245" t="s">
        <v>200</v>
      </c>
      <c r="E344" s="244"/>
      <c r="F344" s="247" t="s">
        <v>553</v>
      </c>
      <c r="G344" s="244"/>
      <c r="H344" s="248">
        <v>42.024000000000001</v>
      </c>
      <c r="I344" s="249"/>
      <c r="J344" s="244"/>
      <c r="K344" s="244"/>
      <c r="L344" s="250"/>
      <c r="M344" s="251"/>
      <c r="N344" s="252"/>
      <c r="O344" s="252"/>
      <c r="P344" s="252"/>
      <c r="Q344" s="252"/>
      <c r="R344" s="252"/>
      <c r="S344" s="252"/>
      <c r="T344" s="25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4" t="s">
        <v>200</v>
      </c>
      <c r="AU344" s="254" t="s">
        <v>84</v>
      </c>
      <c r="AV344" s="13" t="s">
        <v>84</v>
      </c>
      <c r="AW344" s="13" t="s">
        <v>4</v>
      </c>
      <c r="AX344" s="13" t="s">
        <v>82</v>
      </c>
      <c r="AY344" s="254" t="s">
        <v>192</v>
      </c>
    </row>
    <row r="345" s="2" customFormat="1" ht="24.15" customHeight="1">
      <c r="A345" s="38"/>
      <c r="B345" s="39"/>
      <c r="C345" s="229" t="s">
        <v>554</v>
      </c>
      <c r="D345" s="229" t="s">
        <v>194</v>
      </c>
      <c r="E345" s="230" t="s">
        <v>555</v>
      </c>
      <c r="F345" s="231" t="s">
        <v>556</v>
      </c>
      <c r="G345" s="232" t="s">
        <v>221</v>
      </c>
      <c r="H345" s="233">
        <v>830</v>
      </c>
      <c r="I345" s="234"/>
      <c r="J345" s="235">
        <f>ROUND(I345*H345,2)</f>
        <v>0</v>
      </c>
      <c r="K345" s="236"/>
      <c r="L345" s="44"/>
      <c r="M345" s="237" t="s">
        <v>1</v>
      </c>
      <c r="N345" s="238" t="s">
        <v>41</v>
      </c>
      <c r="O345" s="91"/>
      <c r="P345" s="239">
        <f>O345*H345</f>
        <v>0</v>
      </c>
      <c r="Q345" s="239">
        <v>0.090620000000000006</v>
      </c>
      <c r="R345" s="239">
        <f>Q345*H345</f>
        <v>75.214600000000004</v>
      </c>
      <c r="S345" s="239">
        <v>0</v>
      </c>
      <c r="T345" s="24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1" t="s">
        <v>198</v>
      </c>
      <c r="AT345" s="241" t="s">
        <v>194</v>
      </c>
      <c r="AU345" s="241" t="s">
        <v>84</v>
      </c>
      <c r="AY345" s="17" t="s">
        <v>192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7" t="s">
        <v>82</v>
      </c>
      <c r="BK345" s="242">
        <f>ROUND(I345*H345,2)</f>
        <v>0</v>
      </c>
      <c r="BL345" s="17" t="s">
        <v>198</v>
      </c>
      <c r="BM345" s="241" t="s">
        <v>557</v>
      </c>
    </row>
    <row r="346" s="13" customFormat="1">
      <c r="A346" s="13"/>
      <c r="B346" s="243"/>
      <c r="C346" s="244"/>
      <c r="D346" s="245" t="s">
        <v>200</v>
      </c>
      <c r="E346" s="246" t="s">
        <v>1</v>
      </c>
      <c r="F346" s="247" t="s">
        <v>355</v>
      </c>
      <c r="G346" s="244"/>
      <c r="H346" s="248">
        <v>830</v>
      </c>
      <c r="I346" s="249"/>
      <c r="J346" s="244"/>
      <c r="K346" s="244"/>
      <c r="L346" s="250"/>
      <c r="M346" s="251"/>
      <c r="N346" s="252"/>
      <c r="O346" s="252"/>
      <c r="P346" s="252"/>
      <c r="Q346" s="252"/>
      <c r="R346" s="252"/>
      <c r="S346" s="252"/>
      <c r="T346" s="25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200</v>
      </c>
      <c r="AU346" s="254" t="s">
        <v>84</v>
      </c>
      <c r="AV346" s="13" t="s">
        <v>84</v>
      </c>
      <c r="AW346" s="13" t="s">
        <v>32</v>
      </c>
      <c r="AX346" s="13" t="s">
        <v>82</v>
      </c>
      <c r="AY346" s="254" t="s">
        <v>192</v>
      </c>
    </row>
    <row r="347" s="2" customFormat="1" ht="16.5" customHeight="1">
      <c r="A347" s="38"/>
      <c r="B347" s="39"/>
      <c r="C347" s="266" t="s">
        <v>558</v>
      </c>
      <c r="D347" s="266" t="s">
        <v>320</v>
      </c>
      <c r="E347" s="267" t="s">
        <v>550</v>
      </c>
      <c r="F347" s="268" t="s">
        <v>551</v>
      </c>
      <c r="G347" s="269" t="s">
        <v>221</v>
      </c>
      <c r="H347" s="270">
        <v>838.29999999999995</v>
      </c>
      <c r="I347" s="271"/>
      <c r="J347" s="272">
        <f>ROUND(I347*H347,2)</f>
        <v>0</v>
      </c>
      <c r="K347" s="273"/>
      <c r="L347" s="274"/>
      <c r="M347" s="275" t="s">
        <v>1</v>
      </c>
      <c r="N347" s="276" t="s">
        <v>41</v>
      </c>
      <c r="O347" s="91"/>
      <c r="P347" s="239">
        <f>O347*H347</f>
        <v>0</v>
      </c>
      <c r="Q347" s="239">
        <v>0.152</v>
      </c>
      <c r="R347" s="239">
        <f>Q347*H347</f>
        <v>127.42159999999998</v>
      </c>
      <c r="S347" s="239">
        <v>0</v>
      </c>
      <c r="T347" s="24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1" t="s">
        <v>235</v>
      </c>
      <c r="AT347" s="241" t="s">
        <v>320</v>
      </c>
      <c r="AU347" s="241" t="s">
        <v>84</v>
      </c>
      <c r="AY347" s="17" t="s">
        <v>192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7" t="s">
        <v>82</v>
      </c>
      <c r="BK347" s="242">
        <f>ROUND(I347*H347,2)</f>
        <v>0</v>
      </c>
      <c r="BL347" s="17" t="s">
        <v>198</v>
      </c>
      <c r="BM347" s="241" t="s">
        <v>559</v>
      </c>
    </row>
    <row r="348" s="13" customFormat="1">
      <c r="A348" s="13"/>
      <c r="B348" s="243"/>
      <c r="C348" s="244"/>
      <c r="D348" s="245" t="s">
        <v>200</v>
      </c>
      <c r="E348" s="244"/>
      <c r="F348" s="247" t="s">
        <v>560</v>
      </c>
      <c r="G348" s="244"/>
      <c r="H348" s="248">
        <v>838.29999999999995</v>
      </c>
      <c r="I348" s="249"/>
      <c r="J348" s="244"/>
      <c r="K348" s="244"/>
      <c r="L348" s="250"/>
      <c r="M348" s="251"/>
      <c r="N348" s="252"/>
      <c r="O348" s="252"/>
      <c r="P348" s="252"/>
      <c r="Q348" s="252"/>
      <c r="R348" s="252"/>
      <c r="S348" s="252"/>
      <c r="T348" s="25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4" t="s">
        <v>200</v>
      </c>
      <c r="AU348" s="254" t="s">
        <v>84</v>
      </c>
      <c r="AV348" s="13" t="s">
        <v>84</v>
      </c>
      <c r="AW348" s="13" t="s">
        <v>4</v>
      </c>
      <c r="AX348" s="13" t="s">
        <v>82</v>
      </c>
      <c r="AY348" s="254" t="s">
        <v>192</v>
      </c>
    </row>
    <row r="349" s="2" customFormat="1" ht="24.15" customHeight="1">
      <c r="A349" s="38"/>
      <c r="B349" s="39"/>
      <c r="C349" s="229" t="s">
        <v>561</v>
      </c>
      <c r="D349" s="229" t="s">
        <v>194</v>
      </c>
      <c r="E349" s="230" t="s">
        <v>562</v>
      </c>
      <c r="F349" s="231" t="s">
        <v>563</v>
      </c>
      <c r="G349" s="232" t="s">
        <v>221</v>
      </c>
      <c r="H349" s="233">
        <v>5.5</v>
      </c>
      <c r="I349" s="234"/>
      <c r="J349" s="235">
        <f>ROUND(I349*H349,2)</f>
        <v>0</v>
      </c>
      <c r="K349" s="236"/>
      <c r="L349" s="44"/>
      <c r="M349" s="237" t="s">
        <v>1</v>
      </c>
      <c r="N349" s="238" t="s">
        <v>41</v>
      </c>
      <c r="O349" s="91"/>
      <c r="P349" s="239">
        <f>O349*H349</f>
        <v>0</v>
      </c>
      <c r="Q349" s="239">
        <v>0.11303000000000001</v>
      </c>
      <c r="R349" s="239">
        <f>Q349*H349</f>
        <v>0.62166500000000002</v>
      </c>
      <c r="S349" s="239">
        <v>0</v>
      </c>
      <c r="T349" s="24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1" t="s">
        <v>198</v>
      </c>
      <c r="AT349" s="241" t="s">
        <v>194</v>
      </c>
      <c r="AU349" s="241" t="s">
        <v>84</v>
      </c>
      <c r="AY349" s="17" t="s">
        <v>192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7" t="s">
        <v>82</v>
      </c>
      <c r="BK349" s="242">
        <f>ROUND(I349*H349,2)</f>
        <v>0</v>
      </c>
      <c r="BL349" s="17" t="s">
        <v>198</v>
      </c>
      <c r="BM349" s="241" t="s">
        <v>564</v>
      </c>
    </row>
    <row r="350" s="13" customFormat="1">
      <c r="A350" s="13"/>
      <c r="B350" s="243"/>
      <c r="C350" s="244"/>
      <c r="D350" s="245" t="s">
        <v>200</v>
      </c>
      <c r="E350" s="246" t="s">
        <v>1</v>
      </c>
      <c r="F350" s="247" t="s">
        <v>358</v>
      </c>
      <c r="G350" s="244"/>
      <c r="H350" s="248">
        <v>5.5</v>
      </c>
      <c r="I350" s="249"/>
      <c r="J350" s="244"/>
      <c r="K350" s="244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200</v>
      </c>
      <c r="AU350" s="254" t="s">
        <v>84</v>
      </c>
      <c r="AV350" s="13" t="s">
        <v>84</v>
      </c>
      <c r="AW350" s="13" t="s">
        <v>32</v>
      </c>
      <c r="AX350" s="13" t="s">
        <v>82</v>
      </c>
      <c r="AY350" s="254" t="s">
        <v>192</v>
      </c>
    </row>
    <row r="351" s="2" customFormat="1" ht="16.5" customHeight="1">
      <c r="A351" s="38"/>
      <c r="B351" s="39"/>
      <c r="C351" s="266" t="s">
        <v>565</v>
      </c>
      <c r="D351" s="266" t="s">
        <v>320</v>
      </c>
      <c r="E351" s="267" t="s">
        <v>566</v>
      </c>
      <c r="F351" s="268" t="s">
        <v>567</v>
      </c>
      <c r="G351" s="269" t="s">
        <v>221</v>
      </c>
      <c r="H351" s="270">
        <v>5.6100000000000003</v>
      </c>
      <c r="I351" s="271"/>
      <c r="J351" s="272">
        <f>ROUND(I351*H351,2)</f>
        <v>0</v>
      </c>
      <c r="K351" s="273"/>
      <c r="L351" s="274"/>
      <c r="M351" s="275" t="s">
        <v>1</v>
      </c>
      <c r="N351" s="276" t="s">
        <v>41</v>
      </c>
      <c r="O351" s="91"/>
      <c r="P351" s="239">
        <f>O351*H351</f>
        <v>0</v>
      </c>
      <c r="Q351" s="239">
        <v>0.191</v>
      </c>
      <c r="R351" s="239">
        <f>Q351*H351</f>
        <v>1.0715100000000002</v>
      </c>
      <c r="S351" s="239">
        <v>0</v>
      </c>
      <c r="T351" s="24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1" t="s">
        <v>235</v>
      </c>
      <c r="AT351" s="241" t="s">
        <v>320</v>
      </c>
      <c r="AU351" s="241" t="s">
        <v>84</v>
      </c>
      <c r="AY351" s="17" t="s">
        <v>192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7" t="s">
        <v>82</v>
      </c>
      <c r="BK351" s="242">
        <f>ROUND(I351*H351,2)</f>
        <v>0</v>
      </c>
      <c r="BL351" s="17" t="s">
        <v>198</v>
      </c>
      <c r="BM351" s="241" t="s">
        <v>568</v>
      </c>
    </row>
    <row r="352" s="13" customFormat="1">
      <c r="A352" s="13"/>
      <c r="B352" s="243"/>
      <c r="C352" s="244"/>
      <c r="D352" s="245" t="s">
        <v>200</v>
      </c>
      <c r="E352" s="244"/>
      <c r="F352" s="247" t="s">
        <v>569</v>
      </c>
      <c r="G352" s="244"/>
      <c r="H352" s="248">
        <v>5.6100000000000003</v>
      </c>
      <c r="I352" s="249"/>
      <c r="J352" s="244"/>
      <c r="K352" s="244"/>
      <c r="L352" s="250"/>
      <c r="M352" s="251"/>
      <c r="N352" s="252"/>
      <c r="O352" s="252"/>
      <c r="P352" s="252"/>
      <c r="Q352" s="252"/>
      <c r="R352" s="252"/>
      <c r="S352" s="252"/>
      <c r="T352" s="25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4" t="s">
        <v>200</v>
      </c>
      <c r="AU352" s="254" t="s">
        <v>84</v>
      </c>
      <c r="AV352" s="13" t="s">
        <v>84</v>
      </c>
      <c r="AW352" s="13" t="s">
        <v>4</v>
      </c>
      <c r="AX352" s="13" t="s">
        <v>82</v>
      </c>
      <c r="AY352" s="254" t="s">
        <v>192</v>
      </c>
    </row>
    <row r="353" s="2" customFormat="1" ht="24.15" customHeight="1">
      <c r="A353" s="38"/>
      <c r="B353" s="39"/>
      <c r="C353" s="229" t="s">
        <v>570</v>
      </c>
      <c r="D353" s="229" t="s">
        <v>194</v>
      </c>
      <c r="E353" s="230" t="s">
        <v>571</v>
      </c>
      <c r="F353" s="231" t="s">
        <v>572</v>
      </c>
      <c r="G353" s="232" t="s">
        <v>221</v>
      </c>
      <c r="H353" s="233">
        <v>8</v>
      </c>
      <c r="I353" s="234"/>
      <c r="J353" s="235">
        <f>ROUND(I353*H353,2)</f>
        <v>0</v>
      </c>
      <c r="K353" s="236"/>
      <c r="L353" s="44"/>
      <c r="M353" s="237" t="s">
        <v>1</v>
      </c>
      <c r="N353" s="238" t="s">
        <v>41</v>
      </c>
      <c r="O353" s="91"/>
      <c r="P353" s="239">
        <f>O353*H353</f>
        <v>0</v>
      </c>
      <c r="Q353" s="239">
        <v>0.080030000000000004</v>
      </c>
      <c r="R353" s="239">
        <f>Q353*H353</f>
        <v>0.64024000000000003</v>
      </c>
      <c r="S353" s="239">
        <v>0</v>
      </c>
      <c r="T353" s="24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1" t="s">
        <v>198</v>
      </c>
      <c r="AT353" s="241" t="s">
        <v>194</v>
      </c>
      <c r="AU353" s="241" t="s">
        <v>84</v>
      </c>
      <c r="AY353" s="17" t="s">
        <v>192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17" t="s">
        <v>82</v>
      </c>
      <c r="BK353" s="242">
        <f>ROUND(I353*H353,2)</f>
        <v>0</v>
      </c>
      <c r="BL353" s="17" t="s">
        <v>198</v>
      </c>
      <c r="BM353" s="241" t="s">
        <v>573</v>
      </c>
    </row>
    <row r="354" s="13" customFormat="1">
      <c r="A354" s="13"/>
      <c r="B354" s="243"/>
      <c r="C354" s="244"/>
      <c r="D354" s="245" t="s">
        <v>200</v>
      </c>
      <c r="E354" s="246" t="s">
        <v>1</v>
      </c>
      <c r="F354" s="247" t="s">
        <v>574</v>
      </c>
      <c r="G354" s="244"/>
      <c r="H354" s="248">
        <v>8</v>
      </c>
      <c r="I354" s="249"/>
      <c r="J354" s="244"/>
      <c r="K354" s="244"/>
      <c r="L354" s="250"/>
      <c r="M354" s="251"/>
      <c r="N354" s="252"/>
      <c r="O354" s="252"/>
      <c r="P354" s="252"/>
      <c r="Q354" s="252"/>
      <c r="R354" s="252"/>
      <c r="S354" s="252"/>
      <c r="T354" s="25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4" t="s">
        <v>200</v>
      </c>
      <c r="AU354" s="254" t="s">
        <v>84</v>
      </c>
      <c r="AV354" s="13" t="s">
        <v>84</v>
      </c>
      <c r="AW354" s="13" t="s">
        <v>32</v>
      </c>
      <c r="AX354" s="13" t="s">
        <v>82</v>
      </c>
      <c r="AY354" s="254" t="s">
        <v>192</v>
      </c>
    </row>
    <row r="355" s="2" customFormat="1" ht="24.15" customHeight="1">
      <c r="A355" s="38"/>
      <c r="B355" s="39"/>
      <c r="C355" s="266" t="s">
        <v>575</v>
      </c>
      <c r="D355" s="266" t="s">
        <v>320</v>
      </c>
      <c r="E355" s="267" t="s">
        <v>576</v>
      </c>
      <c r="F355" s="268" t="s">
        <v>577</v>
      </c>
      <c r="G355" s="269" t="s">
        <v>221</v>
      </c>
      <c r="H355" s="270">
        <v>8</v>
      </c>
      <c r="I355" s="271"/>
      <c r="J355" s="272">
        <f>ROUND(I355*H355,2)</f>
        <v>0</v>
      </c>
      <c r="K355" s="273"/>
      <c r="L355" s="274"/>
      <c r="M355" s="275" t="s">
        <v>1</v>
      </c>
      <c r="N355" s="276" t="s">
        <v>41</v>
      </c>
      <c r="O355" s="91"/>
      <c r="P355" s="239">
        <f>O355*H355</f>
        <v>0</v>
      </c>
      <c r="Q355" s="239">
        <v>0.010800000000000001</v>
      </c>
      <c r="R355" s="239">
        <f>Q355*H355</f>
        <v>0.086400000000000005</v>
      </c>
      <c r="S355" s="239">
        <v>0</v>
      </c>
      <c r="T355" s="24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1" t="s">
        <v>235</v>
      </c>
      <c r="AT355" s="241" t="s">
        <v>320</v>
      </c>
      <c r="AU355" s="241" t="s">
        <v>84</v>
      </c>
      <c r="AY355" s="17" t="s">
        <v>192</v>
      </c>
      <c r="BE355" s="242">
        <f>IF(N355="základní",J355,0)</f>
        <v>0</v>
      </c>
      <c r="BF355" s="242">
        <f>IF(N355="snížená",J355,0)</f>
        <v>0</v>
      </c>
      <c r="BG355" s="242">
        <f>IF(N355="zákl. přenesená",J355,0)</f>
        <v>0</v>
      </c>
      <c r="BH355" s="242">
        <f>IF(N355="sníž. přenesená",J355,0)</f>
        <v>0</v>
      </c>
      <c r="BI355" s="242">
        <f>IF(N355="nulová",J355,0)</f>
        <v>0</v>
      </c>
      <c r="BJ355" s="17" t="s">
        <v>82</v>
      </c>
      <c r="BK355" s="242">
        <f>ROUND(I355*H355,2)</f>
        <v>0</v>
      </c>
      <c r="BL355" s="17" t="s">
        <v>198</v>
      </c>
      <c r="BM355" s="241" t="s">
        <v>578</v>
      </c>
    </row>
    <row r="356" s="12" customFormat="1" ht="22.8" customHeight="1">
      <c r="A356" s="12"/>
      <c r="B356" s="213"/>
      <c r="C356" s="214"/>
      <c r="D356" s="215" t="s">
        <v>75</v>
      </c>
      <c r="E356" s="227" t="s">
        <v>218</v>
      </c>
      <c r="F356" s="227" t="s">
        <v>579</v>
      </c>
      <c r="G356" s="214"/>
      <c r="H356" s="214"/>
      <c r="I356" s="217"/>
      <c r="J356" s="228">
        <f>BK356</f>
        <v>0</v>
      </c>
      <c r="K356" s="214"/>
      <c r="L356" s="219"/>
      <c r="M356" s="220"/>
      <c r="N356" s="221"/>
      <c r="O356" s="221"/>
      <c r="P356" s="222">
        <f>SUM(P357:P371)</f>
        <v>0</v>
      </c>
      <c r="Q356" s="221"/>
      <c r="R356" s="222">
        <f>SUM(R357:R371)</f>
        <v>0.071911340000000004</v>
      </c>
      <c r="S356" s="221"/>
      <c r="T356" s="223">
        <f>SUM(T357:T371)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4" t="s">
        <v>82</v>
      </c>
      <c r="AT356" s="225" t="s">
        <v>75</v>
      </c>
      <c r="AU356" s="225" t="s">
        <v>82</v>
      </c>
      <c r="AY356" s="224" t="s">
        <v>192</v>
      </c>
      <c r="BK356" s="226">
        <f>SUM(BK357:BK371)</f>
        <v>0</v>
      </c>
    </row>
    <row r="357" s="2" customFormat="1" ht="16.5" customHeight="1">
      <c r="A357" s="38"/>
      <c r="B357" s="39"/>
      <c r="C357" s="229" t="s">
        <v>580</v>
      </c>
      <c r="D357" s="229" t="s">
        <v>194</v>
      </c>
      <c r="E357" s="230" t="s">
        <v>581</v>
      </c>
      <c r="F357" s="231" t="s">
        <v>582</v>
      </c>
      <c r="G357" s="232" t="s">
        <v>221</v>
      </c>
      <c r="H357" s="233">
        <v>158.40100000000001</v>
      </c>
      <c r="I357" s="234"/>
      <c r="J357" s="235">
        <f>ROUND(I357*H357,2)</f>
        <v>0</v>
      </c>
      <c r="K357" s="236"/>
      <c r="L357" s="44"/>
      <c r="M357" s="237" t="s">
        <v>1</v>
      </c>
      <c r="N357" s="238" t="s">
        <v>41</v>
      </c>
      <c r="O357" s="91"/>
      <c r="P357" s="239">
        <f>O357*H357</f>
        <v>0</v>
      </c>
      <c r="Q357" s="239">
        <v>0.00013999999999999999</v>
      </c>
      <c r="R357" s="239">
        <f>Q357*H357</f>
        <v>0.02217614</v>
      </c>
      <c r="S357" s="239">
        <v>0</v>
      </c>
      <c r="T357" s="24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1" t="s">
        <v>198</v>
      </c>
      <c r="AT357" s="241" t="s">
        <v>194</v>
      </c>
      <c r="AU357" s="241" t="s">
        <v>84</v>
      </c>
      <c r="AY357" s="17" t="s">
        <v>192</v>
      </c>
      <c r="BE357" s="242">
        <f>IF(N357="základní",J357,0)</f>
        <v>0</v>
      </c>
      <c r="BF357" s="242">
        <f>IF(N357="snížená",J357,0)</f>
        <v>0</v>
      </c>
      <c r="BG357" s="242">
        <f>IF(N357="zákl. přenesená",J357,0)</f>
        <v>0</v>
      </c>
      <c r="BH357" s="242">
        <f>IF(N357="sníž. přenesená",J357,0)</f>
        <v>0</v>
      </c>
      <c r="BI357" s="242">
        <f>IF(N357="nulová",J357,0)</f>
        <v>0</v>
      </c>
      <c r="BJ357" s="17" t="s">
        <v>82</v>
      </c>
      <c r="BK357" s="242">
        <f>ROUND(I357*H357,2)</f>
        <v>0</v>
      </c>
      <c r="BL357" s="17" t="s">
        <v>198</v>
      </c>
      <c r="BM357" s="241" t="s">
        <v>583</v>
      </c>
    </row>
    <row r="358" s="15" customFormat="1">
      <c r="A358" s="15"/>
      <c r="B358" s="277"/>
      <c r="C358" s="278"/>
      <c r="D358" s="245" t="s">
        <v>200</v>
      </c>
      <c r="E358" s="279" t="s">
        <v>1</v>
      </c>
      <c r="F358" s="280" t="s">
        <v>584</v>
      </c>
      <c r="G358" s="278"/>
      <c r="H358" s="279" t="s">
        <v>1</v>
      </c>
      <c r="I358" s="281"/>
      <c r="J358" s="278"/>
      <c r="K358" s="278"/>
      <c r="L358" s="282"/>
      <c r="M358" s="283"/>
      <c r="N358" s="284"/>
      <c r="O358" s="284"/>
      <c r="P358" s="284"/>
      <c r="Q358" s="284"/>
      <c r="R358" s="284"/>
      <c r="S358" s="284"/>
      <c r="T358" s="28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86" t="s">
        <v>200</v>
      </c>
      <c r="AU358" s="286" t="s">
        <v>84</v>
      </c>
      <c r="AV358" s="15" t="s">
        <v>82</v>
      </c>
      <c r="AW358" s="15" t="s">
        <v>32</v>
      </c>
      <c r="AX358" s="15" t="s">
        <v>76</v>
      </c>
      <c r="AY358" s="286" t="s">
        <v>192</v>
      </c>
    </row>
    <row r="359" s="13" customFormat="1">
      <c r="A359" s="13"/>
      <c r="B359" s="243"/>
      <c r="C359" s="244"/>
      <c r="D359" s="245" t="s">
        <v>200</v>
      </c>
      <c r="E359" s="246" t="s">
        <v>1</v>
      </c>
      <c r="F359" s="247" t="s">
        <v>585</v>
      </c>
      <c r="G359" s="244"/>
      <c r="H359" s="248">
        <v>3.339</v>
      </c>
      <c r="I359" s="249"/>
      <c r="J359" s="244"/>
      <c r="K359" s="244"/>
      <c r="L359" s="250"/>
      <c r="M359" s="251"/>
      <c r="N359" s="252"/>
      <c r="O359" s="252"/>
      <c r="P359" s="252"/>
      <c r="Q359" s="252"/>
      <c r="R359" s="252"/>
      <c r="S359" s="252"/>
      <c r="T359" s="25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4" t="s">
        <v>200</v>
      </c>
      <c r="AU359" s="254" t="s">
        <v>84</v>
      </c>
      <c r="AV359" s="13" t="s">
        <v>84</v>
      </c>
      <c r="AW359" s="13" t="s">
        <v>32</v>
      </c>
      <c r="AX359" s="13" t="s">
        <v>76</v>
      </c>
      <c r="AY359" s="254" t="s">
        <v>192</v>
      </c>
    </row>
    <row r="360" s="13" customFormat="1">
      <c r="A360" s="13"/>
      <c r="B360" s="243"/>
      <c r="C360" s="244"/>
      <c r="D360" s="245" t="s">
        <v>200</v>
      </c>
      <c r="E360" s="246" t="s">
        <v>1</v>
      </c>
      <c r="F360" s="247" t="s">
        <v>586</v>
      </c>
      <c r="G360" s="244"/>
      <c r="H360" s="248">
        <v>15.9</v>
      </c>
      <c r="I360" s="249"/>
      <c r="J360" s="244"/>
      <c r="K360" s="244"/>
      <c r="L360" s="250"/>
      <c r="M360" s="251"/>
      <c r="N360" s="252"/>
      <c r="O360" s="252"/>
      <c r="P360" s="252"/>
      <c r="Q360" s="252"/>
      <c r="R360" s="252"/>
      <c r="S360" s="252"/>
      <c r="T360" s="25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200</v>
      </c>
      <c r="AU360" s="254" t="s">
        <v>84</v>
      </c>
      <c r="AV360" s="13" t="s">
        <v>84</v>
      </c>
      <c r="AW360" s="13" t="s">
        <v>32</v>
      </c>
      <c r="AX360" s="13" t="s">
        <v>76</v>
      </c>
      <c r="AY360" s="254" t="s">
        <v>192</v>
      </c>
    </row>
    <row r="361" s="13" customFormat="1">
      <c r="A361" s="13"/>
      <c r="B361" s="243"/>
      <c r="C361" s="244"/>
      <c r="D361" s="245" t="s">
        <v>200</v>
      </c>
      <c r="E361" s="246" t="s">
        <v>1</v>
      </c>
      <c r="F361" s="247" t="s">
        <v>587</v>
      </c>
      <c r="G361" s="244"/>
      <c r="H361" s="248">
        <v>0.91200000000000003</v>
      </c>
      <c r="I361" s="249"/>
      <c r="J361" s="244"/>
      <c r="K361" s="244"/>
      <c r="L361" s="250"/>
      <c r="M361" s="251"/>
      <c r="N361" s="252"/>
      <c r="O361" s="252"/>
      <c r="P361" s="252"/>
      <c r="Q361" s="252"/>
      <c r="R361" s="252"/>
      <c r="S361" s="252"/>
      <c r="T361" s="25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4" t="s">
        <v>200</v>
      </c>
      <c r="AU361" s="254" t="s">
        <v>84</v>
      </c>
      <c r="AV361" s="13" t="s">
        <v>84</v>
      </c>
      <c r="AW361" s="13" t="s">
        <v>32</v>
      </c>
      <c r="AX361" s="13" t="s">
        <v>76</v>
      </c>
      <c r="AY361" s="254" t="s">
        <v>192</v>
      </c>
    </row>
    <row r="362" s="13" customFormat="1">
      <c r="A362" s="13"/>
      <c r="B362" s="243"/>
      <c r="C362" s="244"/>
      <c r="D362" s="245" t="s">
        <v>200</v>
      </c>
      <c r="E362" s="246" t="s">
        <v>1</v>
      </c>
      <c r="F362" s="247" t="s">
        <v>588</v>
      </c>
      <c r="G362" s="244"/>
      <c r="H362" s="248">
        <v>2.7029999999999998</v>
      </c>
      <c r="I362" s="249"/>
      <c r="J362" s="244"/>
      <c r="K362" s="244"/>
      <c r="L362" s="250"/>
      <c r="M362" s="251"/>
      <c r="N362" s="252"/>
      <c r="O362" s="252"/>
      <c r="P362" s="252"/>
      <c r="Q362" s="252"/>
      <c r="R362" s="252"/>
      <c r="S362" s="252"/>
      <c r="T362" s="25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4" t="s">
        <v>200</v>
      </c>
      <c r="AU362" s="254" t="s">
        <v>84</v>
      </c>
      <c r="AV362" s="13" t="s">
        <v>84</v>
      </c>
      <c r="AW362" s="13" t="s">
        <v>32</v>
      </c>
      <c r="AX362" s="13" t="s">
        <v>76</v>
      </c>
      <c r="AY362" s="254" t="s">
        <v>192</v>
      </c>
    </row>
    <row r="363" s="13" customFormat="1">
      <c r="A363" s="13"/>
      <c r="B363" s="243"/>
      <c r="C363" s="244"/>
      <c r="D363" s="245" t="s">
        <v>200</v>
      </c>
      <c r="E363" s="246" t="s">
        <v>1</v>
      </c>
      <c r="F363" s="247" t="s">
        <v>589</v>
      </c>
      <c r="G363" s="244"/>
      <c r="H363" s="248">
        <v>13.09</v>
      </c>
      <c r="I363" s="249"/>
      <c r="J363" s="244"/>
      <c r="K363" s="244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200</v>
      </c>
      <c r="AU363" s="254" t="s">
        <v>84</v>
      </c>
      <c r="AV363" s="13" t="s">
        <v>84</v>
      </c>
      <c r="AW363" s="13" t="s">
        <v>32</v>
      </c>
      <c r="AX363" s="13" t="s">
        <v>76</v>
      </c>
      <c r="AY363" s="254" t="s">
        <v>192</v>
      </c>
    </row>
    <row r="364" s="13" customFormat="1">
      <c r="A364" s="13"/>
      <c r="B364" s="243"/>
      <c r="C364" s="244"/>
      <c r="D364" s="245" t="s">
        <v>200</v>
      </c>
      <c r="E364" s="246" t="s">
        <v>1</v>
      </c>
      <c r="F364" s="247" t="s">
        <v>590</v>
      </c>
      <c r="G364" s="244"/>
      <c r="H364" s="248">
        <v>1.8360000000000001</v>
      </c>
      <c r="I364" s="249"/>
      <c r="J364" s="244"/>
      <c r="K364" s="244"/>
      <c r="L364" s="250"/>
      <c r="M364" s="251"/>
      <c r="N364" s="252"/>
      <c r="O364" s="252"/>
      <c r="P364" s="252"/>
      <c r="Q364" s="252"/>
      <c r="R364" s="252"/>
      <c r="S364" s="252"/>
      <c r="T364" s="25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4" t="s">
        <v>200</v>
      </c>
      <c r="AU364" s="254" t="s">
        <v>84</v>
      </c>
      <c r="AV364" s="13" t="s">
        <v>84</v>
      </c>
      <c r="AW364" s="13" t="s">
        <v>32</v>
      </c>
      <c r="AX364" s="13" t="s">
        <v>76</v>
      </c>
      <c r="AY364" s="254" t="s">
        <v>192</v>
      </c>
    </row>
    <row r="365" s="13" customFormat="1">
      <c r="A365" s="13"/>
      <c r="B365" s="243"/>
      <c r="C365" s="244"/>
      <c r="D365" s="245" t="s">
        <v>200</v>
      </c>
      <c r="E365" s="246" t="s">
        <v>1</v>
      </c>
      <c r="F365" s="247" t="s">
        <v>591</v>
      </c>
      <c r="G365" s="244"/>
      <c r="H365" s="248">
        <v>25.344000000000001</v>
      </c>
      <c r="I365" s="249"/>
      <c r="J365" s="244"/>
      <c r="K365" s="244"/>
      <c r="L365" s="250"/>
      <c r="M365" s="251"/>
      <c r="N365" s="252"/>
      <c r="O365" s="252"/>
      <c r="P365" s="252"/>
      <c r="Q365" s="252"/>
      <c r="R365" s="252"/>
      <c r="S365" s="252"/>
      <c r="T365" s="25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4" t="s">
        <v>200</v>
      </c>
      <c r="AU365" s="254" t="s">
        <v>84</v>
      </c>
      <c r="AV365" s="13" t="s">
        <v>84</v>
      </c>
      <c r="AW365" s="13" t="s">
        <v>32</v>
      </c>
      <c r="AX365" s="13" t="s">
        <v>76</v>
      </c>
      <c r="AY365" s="254" t="s">
        <v>192</v>
      </c>
    </row>
    <row r="366" s="13" customFormat="1">
      <c r="A366" s="13"/>
      <c r="B366" s="243"/>
      <c r="C366" s="244"/>
      <c r="D366" s="245" t="s">
        <v>200</v>
      </c>
      <c r="E366" s="246" t="s">
        <v>1</v>
      </c>
      <c r="F366" s="247" t="s">
        <v>592</v>
      </c>
      <c r="G366" s="244"/>
      <c r="H366" s="248">
        <v>3.552</v>
      </c>
      <c r="I366" s="249"/>
      <c r="J366" s="244"/>
      <c r="K366" s="244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200</v>
      </c>
      <c r="AU366" s="254" t="s">
        <v>84</v>
      </c>
      <c r="AV366" s="13" t="s">
        <v>84</v>
      </c>
      <c r="AW366" s="13" t="s">
        <v>32</v>
      </c>
      <c r="AX366" s="13" t="s">
        <v>76</v>
      </c>
      <c r="AY366" s="254" t="s">
        <v>192</v>
      </c>
    </row>
    <row r="367" s="13" customFormat="1">
      <c r="A367" s="13"/>
      <c r="B367" s="243"/>
      <c r="C367" s="244"/>
      <c r="D367" s="245" t="s">
        <v>200</v>
      </c>
      <c r="E367" s="246" t="s">
        <v>1</v>
      </c>
      <c r="F367" s="247" t="s">
        <v>593</v>
      </c>
      <c r="G367" s="244"/>
      <c r="H367" s="248">
        <v>91.233999999999995</v>
      </c>
      <c r="I367" s="249"/>
      <c r="J367" s="244"/>
      <c r="K367" s="244"/>
      <c r="L367" s="250"/>
      <c r="M367" s="251"/>
      <c r="N367" s="252"/>
      <c r="O367" s="252"/>
      <c r="P367" s="252"/>
      <c r="Q367" s="252"/>
      <c r="R367" s="252"/>
      <c r="S367" s="252"/>
      <c r="T367" s="25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4" t="s">
        <v>200</v>
      </c>
      <c r="AU367" s="254" t="s">
        <v>84</v>
      </c>
      <c r="AV367" s="13" t="s">
        <v>84</v>
      </c>
      <c r="AW367" s="13" t="s">
        <v>32</v>
      </c>
      <c r="AX367" s="13" t="s">
        <v>76</v>
      </c>
      <c r="AY367" s="254" t="s">
        <v>192</v>
      </c>
    </row>
    <row r="368" s="13" customFormat="1">
      <c r="A368" s="13"/>
      <c r="B368" s="243"/>
      <c r="C368" s="244"/>
      <c r="D368" s="245" t="s">
        <v>200</v>
      </c>
      <c r="E368" s="246" t="s">
        <v>1</v>
      </c>
      <c r="F368" s="247" t="s">
        <v>594</v>
      </c>
      <c r="G368" s="244"/>
      <c r="H368" s="248">
        <v>0.49099999999999999</v>
      </c>
      <c r="I368" s="249"/>
      <c r="J368" s="244"/>
      <c r="K368" s="244"/>
      <c r="L368" s="250"/>
      <c r="M368" s="251"/>
      <c r="N368" s="252"/>
      <c r="O368" s="252"/>
      <c r="P368" s="252"/>
      <c r="Q368" s="252"/>
      <c r="R368" s="252"/>
      <c r="S368" s="252"/>
      <c r="T368" s="25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4" t="s">
        <v>200</v>
      </c>
      <c r="AU368" s="254" t="s">
        <v>84</v>
      </c>
      <c r="AV368" s="13" t="s">
        <v>84</v>
      </c>
      <c r="AW368" s="13" t="s">
        <v>32</v>
      </c>
      <c r="AX368" s="13" t="s">
        <v>76</v>
      </c>
      <c r="AY368" s="254" t="s">
        <v>192</v>
      </c>
    </row>
    <row r="369" s="14" customFormat="1">
      <c r="A369" s="14"/>
      <c r="B369" s="255"/>
      <c r="C369" s="256"/>
      <c r="D369" s="245" t="s">
        <v>200</v>
      </c>
      <c r="E369" s="257" t="s">
        <v>1</v>
      </c>
      <c r="F369" s="258" t="s">
        <v>229</v>
      </c>
      <c r="G369" s="256"/>
      <c r="H369" s="259">
        <v>158.40100000000001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200</v>
      </c>
      <c r="AU369" s="265" t="s">
        <v>84</v>
      </c>
      <c r="AV369" s="14" t="s">
        <v>198</v>
      </c>
      <c r="AW369" s="14" t="s">
        <v>32</v>
      </c>
      <c r="AX369" s="14" t="s">
        <v>82</v>
      </c>
      <c r="AY369" s="265" t="s">
        <v>192</v>
      </c>
    </row>
    <row r="370" s="2" customFormat="1" ht="16.5" customHeight="1">
      <c r="A370" s="38"/>
      <c r="B370" s="39"/>
      <c r="C370" s="229" t="s">
        <v>595</v>
      </c>
      <c r="D370" s="229" t="s">
        <v>194</v>
      </c>
      <c r="E370" s="230" t="s">
        <v>596</v>
      </c>
      <c r="F370" s="231" t="s">
        <v>597</v>
      </c>
      <c r="G370" s="232" t="s">
        <v>221</v>
      </c>
      <c r="H370" s="233">
        <v>2.1200000000000001</v>
      </c>
      <c r="I370" s="234"/>
      <c r="J370" s="235">
        <f>ROUND(I370*H370,2)</f>
        <v>0</v>
      </c>
      <c r="K370" s="236"/>
      <c r="L370" s="44"/>
      <c r="M370" s="237" t="s">
        <v>1</v>
      </c>
      <c r="N370" s="238" t="s">
        <v>41</v>
      </c>
      <c r="O370" s="91"/>
      <c r="P370" s="239">
        <f>O370*H370</f>
        <v>0</v>
      </c>
      <c r="Q370" s="239">
        <v>0.023460000000000002</v>
      </c>
      <c r="R370" s="239">
        <f>Q370*H370</f>
        <v>0.049735200000000007</v>
      </c>
      <c r="S370" s="239">
        <v>0</v>
      </c>
      <c r="T370" s="24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41" t="s">
        <v>198</v>
      </c>
      <c r="AT370" s="241" t="s">
        <v>194</v>
      </c>
      <c r="AU370" s="241" t="s">
        <v>84</v>
      </c>
      <c r="AY370" s="17" t="s">
        <v>192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7" t="s">
        <v>82</v>
      </c>
      <c r="BK370" s="242">
        <f>ROUND(I370*H370,2)</f>
        <v>0</v>
      </c>
      <c r="BL370" s="17" t="s">
        <v>198</v>
      </c>
      <c r="BM370" s="241" t="s">
        <v>598</v>
      </c>
    </row>
    <row r="371" s="13" customFormat="1">
      <c r="A371" s="13"/>
      <c r="B371" s="243"/>
      <c r="C371" s="244"/>
      <c r="D371" s="245" t="s">
        <v>200</v>
      </c>
      <c r="E371" s="246" t="s">
        <v>1</v>
      </c>
      <c r="F371" s="247" t="s">
        <v>599</v>
      </c>
      <c r="G371" s="244"/>
      <c r="H371" s="248">
        <v>2.1200000000000001</v>
      </c>
      <c r="I371" s="249"/>
      <c r="J371" s="244"/>
      <c r="K371" s="244"/>
      <c r="L371" s="250"/>
      <c r="M371" s="251"/>
      <c r="N371" s="252"/>
      <c r="O371" s="252"/>
      <c r="P371" s="252"/>
      <c r="Q371" s="252"/>
      <c r="R371" s="252"/>
      <c r="S371" s="252"/>
      <c r="T371" s="25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4" t="s">
        <v>200</v>
      </c>
      <c r="AU371" s="254" t="s">
        <v>84</v>
      </c>
      <c r="AV371" s="13" t="s">
        <v>84</v>
      </c>
      <c r="AW371" s="13" t="s">
        <v>32</v>
      </c>
      <c r="AX371" s="13" t="s">
        <v>82</v>
      </c>
      <c r="AY371" s="254" t="s">
        <v>192</v>
      </c>
    </row>
    <row r="372" s="12" customFormat="1" ht="22.8" customHeight="1">
      <c r="A372" s="12"/>
      <c r="B372" s="213"/>
      <c r="C372" s="214"/>
      <c r="D372" s="215" t="s">
        <v>75</v>
      </c>
      <c r="E372" s="227" t="s">
        <v>235</v>
      </c>
      <c r="F372" s="227" t="s">
        <v>600</v>
      </c>
      <c r="G372" s="214"/>
      <c r="H372" s="214"/>
      <c r="I372" s="217"/>
      <c r="J372" s="228">
        <f>BK372</f>
        <v>0</v>
      </c>
      <c r="K372" s="214"/>
      <c r="L372" s="219"/>
      <c r="M372" s="220"/>
      <c r="N372" s="221"/>
      <c r="O372" s="221"/>
      <c r="P372" s="222">
        <f>SUM(P373:P400)</f>
        <v>0</v>
      </c>
      <c r="Q372" s="221"/>
      <c r="R372" s="222">
        <f>SUM(R373:R400)</f>
        <v>3.3414799999999998</v>
      </c>
      <c r="S372" s="221"/>
      <c r="T372" s="223">
        <f>SUM(T373:T400)</f>
        <v>3.71448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4" t="s">
        <v>82</v>
      </c>
      <c r="AT372" s="225" t="s">
        <v>75</v>
      </c>
      <c r="AU372" s="225" t="s">
        <v>82</v>
      </c>
      <c r="AY372" s="224" t="s">
        <v>192</v>
      </c>
      <c r="BK372" s="226">
        <f>SUM(BK373:BK400)</f>
        <v>0</v>
      </c>
    </row>
    <row r="373" s="2" customFormat="1" ht="24.15" customHeight="1">
      <c r="A373" s="38"/>
      <c r="B373" s="39"/>
      <c r="C373" s="229" t="s">
        <v>601</v>
      </c>
      <c r="D373" s="229" t="s">
        <v>194</v>
      </c>
      <c r="E373" s="230" t="s">
        <v>602</v>
      </c>
      <c r="F373" s="231" t="s">
        <v>603</v>
      </c>
      <c r="G373" s="232" t="s">
        <v>279</v>
      </c>
      <c r="H373" s="233">
        <v>1.544</v>
      </c>
      <c r="I373" s="234"/>
      <c r="J373" s="235">
        <f>ROUND(I373*H373,2)</f>
        <v>0</v>
      </c>
      <c r="K373" s="236"/>
      <c r="L373" s="44"/>
      <c r="M373" s="237" t="s">
        <v>1</v>
      </c>
      <c r="N373" s="238" t="s">
        <v>41</v>
      </c>
      <c r="O373" s="91"/>
      <c r="P373" s="239">
        <f>O373*H373</f>
        <v>0</v>
      </c>
      <c r="Q373" s="239">
        <v>0</v>
      </c>
      <c r="R373" s="239">
        <f>Q373*H373</f>
        <v>0</v>
      </c>
      <c r="S373" s="239">
        <v>1.9199999999999999</v>
      </c>
      <c r="T373" s="240">
        <f>S373*H373</f>
        <v>2.96448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1" t="s">
        <v>198</v>
      </c>
      <c r="AT373" s="241" t="s">
        <v>194</v>
      </c>
      <c r="AU373" s="241" t="s">
        <v>84</v>
      </c>
      <c r="AY373" s="17" t="s">
        <v>192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7" t="s">
        <v>82</v>
      </c>
      <c r="BK373" s="242">
        <f>ROUND(I373*H373,2)</f>
        <v>0</v>
      </c>
      <c r="BL373" s="17" t="s">
        <v>198</v>
      </c>
      <c r="BM373" s="241" t="s">
        <v>604</v>
      </c>
    </row>
    <row r="374" s="13" customFormat="1">
      <c r="A374" s="13"/>
      <c r="B374" s="243"/>
      <c r="C374" s="244"/>
      <c r="D374" s="245" t="s">
        <v>200</v>
      </c>
      <c r="E374" s="246" t="s">
        <v>1</v>
      </c>
      <c r="F374" s="247" t="s">
        <v>605</v>
      </c>
      <c r="G374" s="244"/>
      <c r="H374" s="248">
        <v>1.544</v>
      </c>
      <c r="I374" s="249"/>
      <c r="J374" s="244"/>
      <c r="K374" s="244"/>
      <c r="L374" s="250"/>
      <c r="M374" s="251"/>
      <c r="N374" s="252"/>
      <c r="O374" s="252"/>
      <c r="P374" s="252"/>
      <c r="Q374" s="252"/>
      <c r="R374" s="252"/>
      <c r="S374" s="252"/>
      <c r="T374" s="25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4" t="s">
        <v>200</v>
      </c>
      <c r="AU374" s="254" t="s">
        <v>84</v>
      </c>
      <c r="AV374" s="13" t="s">
        <v>84</v>
      </c>
      <c r="AW374" s="13" t="s">
        <v>32</v>
      </c>
      <c r="AX374" s="13" t="s">
        <v>82</v>
      </c>
      <c r="AY374" s="254" t="s">
        <v>192</v>
      </c>
    </row>
    <row r="375" s="2" customFormat="1" ht="24.15" customHeight="1">
      <c r="A375" s="38"/>
      <c r="B375" s="39"/>
      <c r="C375" s="229" t="s">
        <v>606</v>
      </c>
      <c r="D375" s="229" t="s">
        <v>194</v>
      </c>
      <c r="E375" s="230" t="s">
        <v>607</v>
      </c>
      <c r="F375" s="231" t="s">
        <v>608</v>
      </c>
      <c r="G375" s="232" t="s">
        <v>197</v>
      </c>
      <c r="H375" s="233">
        <v>2</v>
      </c>
      <c r="I375" s="234"/>
      <c r="J375" s="235">
        <f>ROUND(I375*H375,2)</f>
        <v>0</v>
      </c>
      <c r="K375" s="236"/>
      <c r="L375" s="44"/>
      <c r="M375" s="237" t="s">
        <v>1</v>
      </c>
      <c r="N375" s="238" t="s">
        <v>41</v>
      </c>
      <c r="O375" s="91"/>
      <c r="P375" s="239">
        <f>O375*H375</f>
        <v>0</v>
      </c>
      <c r="Q375" s="239">
        <v>0.010189999999999999</v>
      </c>
      <c r="R375" s="239">
        <f>Q375*H375</f>
        <v>0.020379999999999999</v>
      </c>
      <c r="S375" s="239">
        <v>0</v>
      </c>
      <c r="T375" s="24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41" t="s">
        <v>198</v>
      </c>
      <c r="AT375" s="241" t="s">
        <v>194</v>
      </c>
      <c r="AU375" s="241" t="s">
        <v>84</v>
      </c>
      <c r="AY375" s="17" t="s">
        <v>192</v>
      </c>
      <c r="BE375" s="242">
        <f>IF(N375="základní",J375,0)</f>
        <v>0</v>
      </c>
      <c r="BF375" s="242">
        <f>IF(N375="snížená",J375,0)</f>
        <v>0</v>
      </c>
      <c r="BG375" s="242">
        <f>IF(N375="zákl. přenesená",J375,0)</f>
        <v>0</v>
      </c>
      <c r="BH375" s="242">
        <f>IF(N375="sníž. přenesená",J375,0)</f>
        <v>0</v>
      </c>
      <c r="BI375" s="242">
        <f>IF(N375="nulová",J375,0)</f>
        <v>0</v>
      </c>
      <c r="BJ375" s="17" t="s">
        <v>82</v>
      </c>
      <c r="BK375" s="242">
        <f>ROUND(I375*H375,2)</f>
        <v>0</v>
      </c>
      <c r="BL375" s="17" t="s">
        <v>198</v>
      </c>
      <c r="BM375" s="241" t="s">
        <v>609</v>
      </c>
    </row>
    <row r="376" s="13" customFormat="1">
      <c r="A376" s="13"/>
      <c r="B376" s="243"/>
      <c r="C376" s="244"/>
      <c r="D376" s="245" t="s">
        <v>200</v>
      </c>
      <c r="E376" s="246" t="s">
        <v>1</v>
      </c>
      <c r="F376" s="247" t="s">
        <v>610</v>
      </c>
      <c r="G376" s="244"/>
      <c r="H376" s="248">
        <v>2</v>
      </c>
      <c r="I376" s="249"/>
      <c r="J376" s="244"/>
      <c r="K376" s="244"/>
      <c r="L376" s="250"/>
      <c r="M376" s="251"/>
      <c r="N376" s="252"/>
      <c r="O376" s="252"/>
      <c r="P376" s="252"/>
      <c r="Q376" s="252"/>
      <c r="R376" s="252"/>
      <c r="S376" s="252"/>
      <c r="T376" s="25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4" t="s">
        <v>200</v>
      </c>
      <c r="AU376" s="254" t="s">
        <v>84</v>
      </c>
      <c r="AV376" s="13" t="s">
        <v>84</v>
      </c>
      <c r="AW376" s="13" t="s">
        <v>32</v>
      </c>
      <c r="AX376" s="13" t="s">
        <v>82</v>
      </c>
      <c r="AY376" s="254" t="s">
        <v>192</v>
      </c>
    </row>
    <row r="377" s="2" customFormat="1" ht="21.75" customHeight="1">
      <c r="A377" s="38"/>
      <c r="B377" s="39"/>
      <c r="C377" s="266" t="s">
        <v>611</v>
      </c>
      <c r="D377" s="266" t="s">
        <v>320</v>
      </c>
      <c r="E377" s="267" t="s">
        <v>612</v>
      </c>
      <c r="F377" s="268" t="s">
        <v>613</v>
      </c>
      <c r="G377" s="269" t="s">
        <v>197</v>
      </c>
      <c r="H377" s="270">
        <v>1</v>
      </c>
      <c r="I377" s="271"/>
      <c r="J377" s="272">
        <f>ROUND(I377*H377,2)</f>
        <v>0</v>
      </c>
      <c r="K377" s="273"/>
      <c r="L377" s="274"/>
      <c r="M377" s="275" t="s">
        <v>1</v>
      </c>
      <c r="N377" s="276" t="s">
        <v>41</v>
      </c>
      <c r="O377" s="91"/>
      <c r="P377" s="239">
        <f>O377*H377</f>
        <v>0</v>
      </c>
      <c r="Q377" s="239">
        <v>0.254</v>
      </c>
      <c r="R377" s="239">
        <f>Q377*H377</f>
        <v>0.254</v>
      </c>
      <c r="S377" s="239">
        <v>0</v>
      </c>
      <c r="T377" s="24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1" t="s">
        <v>235</v>
      </c>
      <c r="AT377" s="241" t="s">
        <v>320</v>
      </c>
      <c r="AU377" s="241" t="s">
        <v>84</v>
      </c>
      <c r="AY377" s="17" t="s">
        <v>192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7" t="s">
        <v>82</v>
      </c>
      <c r="BK377" s="242">
        <f>ROUND(I377*H377,2)</f>
        <v>0</v>
      </c>
      <c r="BL377" s="17" t="s">
        <v>198</v>
      </c>
      <c r="BM377" s="241" t="s">
        <v>614</v>
      </c>
    </row>
    <row r="378" s="2" customFormat="1" ht="21.75" customHeight="1">
      <c r="A378" s="38"/>
      <c r="B378" s="39"/>
      <c r="C378" s="266" t="s">
        <v>615</v>
      </c>
      <c r="D378" s="266" t="s">
        <v>320</v>
      </c>
      <c r="E378" s="267" t="s">
        <v>616</v>
      </c>
      <c r="F378" s="268" t="s">
        <v>617</v>
      </c>
      <c r="G378" s="269" t="s">
        <v>197</v>
      </c>
      <c r="H378" s="270">
        <v>1</v>
      </c>
      <c r="I378" s="271"/>
      <c r="J378" s="272">
        <f>ROUND(I378*H378,2)</f>
        <v>0</v>
      </c>
      <c r="K378" s="273"/>
      <c r="L378" s="274"/>
      <c r="M378" s="275" t="s">
        <v>1</v>
      </c>
      <c r="N378" s="276" t="s">
        <v>41</v>
      </c>
      <c r="O378" s="91"/>
      <c r="P378" s="239">
        <f>O378*H378</f>
        <v>0</v>
      </c>
      <c r="Q378" s="239">
        <v>0.50600000000000001</v>
      </c>
      <c r="R378" s="239">
        <f>Q378*H378</f>
        <v>0.50600000000000001</v>
      </c>
      <c r="S378" s="239">
        <v>0</v>
      </c>
      <c r="T378" s="24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1" t="s">
        <v>235</v>
      </c>
      <c r="AT378" s="241" t="s">
        <v>320</v>
      </c>
      <c r="AU378" s="241" t="s">
        <v>84</v>
      </c>
      <c r="AY378" s="17" t="s">
        <v>192</v>
      </c>
      <c r="BE378" s="242">
        <f>IF(N378="základní",J378,0)</f>
        <v>0</v>
      </c>
      <c r="BF378" s="242">
        <f>IF(N378="snížená",J378,0)</f>
        <v>0</v>
      </c>
      <c r="BG378" s="242">
        <f>IF(N378="zákl. přenesená",J378,0)</f>
        <v>0</v>
      </c>
      <c r="BH378" s="242">
        <f>IF(N378="sníž. přenesená",J378,0)</f>
        <v>0</v>
      </c>
      <c r="BI378" s="242">
        <f>IF(N378="nulová",J378,0)</f>
        <v>0</v>
      </c>
      <c r="BJ378" s="17" t="s">
        <v>82</v>
      </c>
      <c r="BK378" s="242">
        <f>ROUND(I378*H378,2)</f>
        <v>0</v>
      </c>
      <c r="BL378" s="17" t="s">
        <v>198</v>
      </c>
      <c r="BM378" s="241" t="s">
        <v>618</v>
      </c>
    </row>
    <row r="379" s="2" customFormat="1" ht="24.15" customHeight="1">
      <c r="A379" s="38"/>
      <c r="B379" s="39"/>
      <c r="C379" s="229" t="s">
        <v>619</v>
      </c>
      <c r="D379" s="229" t="s">
        <v>194</v>
      </c>
      <c r="E379" s="230" t="s">
        <v>620</v>
      </c>
      <c r="F379" s="231" t="s">
        <v>621</v>
      </c>
      <c r="G379" s="232" t="s">
        <v>197</v>
      </c>
      <c r="H379" s="233">
        <v>1</v>
      </c>
      <c r="I379" s="234"/>
      <c r="J379" s="235">
        <f>ROUND(I379*H379,2)</f>
        <v>0</v>
      </c>
      <c r="K379" s="236"/>
      <c r="L379" s="44"/>
      <c r="M379" s="237" t="s">
        <v>1</v>
      </c>
      <c r="N379" s="238" t="s">
        <v>41</v>
      </c>
      <c r="O379" s="91"/>
      <c r="P379" s="239">
        <f>O379*H379</f>
        <v>0</v>
      </c>
      <c r="Q379" s="239">
        <v>0.01248</v>
      </c>
      <c r="R379" s="239">
        <f>Q379*H379</f>
        <v>0.01248</v>
      </c>
      <c r="S379" s="239">
        <v>0</v>
      </c>
      <c r="T379" s="24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41" t="s">
        <v>198</v>
      </c>
      <c r="AT379" s="241" t="s">
        <v>194</v>
      </c>
      <c r="AU379" s="241" t="s">
        <v>84</v>
      </c>
      <c r="AY379" s="17" t="s">
        <v>192</v>
      </c>
      <c r="BE379" s="242">
        <f>IF(N379="základní",J379,0)</f>
        <v>0</v>
      </c>
      <c r="BF379" s="242">
        <f>IF(N379="snížená",J379,0)</f>
        <v>0</v>
      </c>
      <c r="BG379" s="242">
        <f>IF(N379="zákl. přenesená",J379,0)</f>
        <v>0</v>
      </c>
      <c r="BH379" s="242">
        <f>IF(N379="sníž. přenesená",J379,0)</f>
        <v>0</v>
      </c>
      <c r="BI379" s="242">
        <f>IF(N379="nulová",J379,0)</f>
        <v>0</v>
      </c>
      <c r="BJ379" s="17" t="s">
        <v>82</v>
      </c>
      <c r="BK379" s="242">
        <f>ROUND(I379*H379,2)</f>
        <v>0</v>
      </c>
      <c r="BL379" s="17" t="s">
        <v>198</v>
      </c>
      <c r="BM379" s="241" t="s">
        <v>622</v>
      </c>
    </row>
    <row r="380" s="13" customFormat="1">
      <c r="A380" s="13"/>
      <c r="B380" s="243"/>
      <c r="C380" s="244"/>
      <c r="D380" s="245" t="s">
        <v>200</v>
      </c>
      <c r="E380" s="246" t="s">
        <v>1</v>
      </c>
      <c r="F380" s="247" t="s">
        <v>434</v>
      </c>
      <c r="G380" s="244"/>
      <c r="H380" s="248">
        <v>1</v>
      </c>
      <c r="I380" s="249"/>
      <c r="J380" s="244"/>
      <c r="K380" s="244"/>
      <c r="L380" s="250"/>
      <c r="M380" s="251"/>
      <c r="N380" s="252"/>
      <c r="O380" s="252"/>
      <c r="P380" s="252"/>
      <c r="Q380" s="252"/>
      <c r="R380" s="252"/>
      <c r="S380" s="252"/>
      <c r="T380" s="25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4" t="s">
        <v>200</v>
      </c>
      <c r="AU380" s="254" t="s">
        <v>84</v>
      </c>
      <c r="AV380" s="13" t="s">
        <v>84</v>
      </c>
      <c r="AW380" s="13" t="s">
        <v>32</v>
      </c>
      <c r="AX380" s="13" t="s">
        <v>82</v>
      </c>
      <c r="AY380" s="254" t="s">
        <v>192</v>
      </c>
    </row>
    <row r="381" s="2" customFormat="1" ht="24.15" customHeight="1">
      <c r="A381" s="38"/>
      <c r="B381" s="39"/>
      <c r="C381" s="266" t="s">
        <v>623</v>
      </c>
      <c r="D381" s="266" t="s">
        <v>320</v>
      </c>
      <c r="E381" s="267" t="s">
        <v>624</v>
      </c>
      <c r="F381" s="268" t="s">
        <v>625</v>
      </c>
      <c r="G381" s="269" t="s">
        <v>197</v>
      </c>
      <c r="H381" s="270">
        <v>1</v>
      </c>
      <c r="I381" s="271"/>
      <c r="J381" s="272">
        <f>ROUND(I381*H381,2)</f>
        <v>0</v>
      </c>
      <c r="K381" s="273"/>
      <c r="L381" s="274"/>
      <c r="M381" s="275" t="s">
        <v>1</v>
      </c>
      <c r="N381" s="276" t="s">
        <v>41</v>
      </c>
      <c r="O381" s="91"/>
      <c r="P381" s="239">
        <f>O381*H381</f>
        <v>0</v>
      </c>
      <c r="Q381" s="239">
        <v>0.54800000000000004</v>
      </c>
      <c r="R381" s="239">
        <f>Q381*H381</f>
        <v>0.54800000000000004</v>
      </c>
      <c r="S381" s="239">
        <v>0</v>
      </c>
      <c r="T381" s="24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1" t="s">
        <v>235</v>
      </c>
      <c r="AT381" s="241" t="s">
        <v>320</v>
      </c>
      <c r="AU381" s="241" t="s">
        <v>84</v>
      </c>
      <c r="AY381" s="17" t="s">
        <v>192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7" t="s">
        <v>82</v>
      </c>
      <c r="BK381" s="242">
        <f>ROUND(I381*H381,2)</f>
        <v>0</v>
      </c>
      <c r="BL381" s="17" t="s">
        <v>198</v>
      </c>
      <c r="BM381" s="241" t="s">
        <v>626</v>
      </c>
    </row>
    <row r="382" s="2" customFormat="1" ht="24.15" customHeight="1">
      <c r="A382" s="38"/>
      <c r="B382" s="39"/>
      <c r="C382" s="229" t="s">
        <v>627</v>
      </c>
      <c r="D382" s="229" t="s">
        <v>194</v>
      </c>
      <c r="E382" s="230" t="s">
        <v>628</v>
      </c>
      <c r="F382" s="231" t="s">
        <v>629</v>
      </c>
      <c r="G382" s="232" t="s">
        <v>197</v>
      </c>
      <c r="H382" s="233">
        <v>4</v>
      </c>
      <c r="I382" s="234"/>
      <c r="J382" s="235">
        <f>ROUND(I382*H382,2)</f>
        <v>0</v>
      </c>
      <c r="K382" s="236"/>
      <c r="L382" s="44"/>
      <c r="M382" s="237" t="s">
        <v>1</v>
      </c>
      <c r="N382" s="238" t="s">
        <v>41</v>
      </c>
      <c r="O382" s="91"/>
      <c r="P382" s="239">
        <f>O382*H382</f>
        <v>0</v>
      </c>
      <c r="Q382" s="239">
        <v>0</v>
      </c>
      <c r="R382" s="239">
        <f>Q382*H382</f>
        <v>0</v>
      </c>
      <c r="S382" s="239">
        <v>0.14999999999999999</v>
      </c>
      <c r="T382" s="240">
        <f>S382*H382</f>
        <v>0.59999999999999998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41" t="s">
        <v>198</v>
      </c>
      <c r="AT382" s="241" t="s">
        <v>194</v>
      </c>
      <c r="AU382" s="241" t="s">
        <v>84</v>
      </c>
      <c r="AY382" s="17" t="s">
        <v>192</v>
      </c>
      <c r="BE382" s="242">
        <f>IF(N382="základní",J382,0)</f>
        <v>0</v>
      </c>
      <c r="BF382" s="242">
        <f>IF(N382="snížená",J382,0)</f>
        <v>0</v>
      </c>
      <c r="BG382" s="242">
        <f>IF(N382="zákl. přenesená",J382,0)</f>
        <v>0</v>
      </c>
      <c r="BH382" s="242">
        <f>IF(N382="sníž. přenesená",J382,0)</f>
        <v>0</v>
      </c>
      <c r="BI382" s="242">
        <f>IF(N382="nulová",J382,0)</f>
        <v>0</v>
      </c>
      <c r="BJ382" s="17" t="s">
        <v>82</v>
      </c>
      <c r="BK382" s="242">
        <f>ROUND(I382*H382,2)</f>
        <v>0</v>
      </c>
      <c r="BL382" s="17" t="s">
        <v>198</v>
      </c>
      <c r="BM382" s="241" t="s">
        <v>630</v>
      </c>
    </row>
    <row r="383" s="13" customFormat="1">
      <c r="A383" s="13"/>
      <c r="B383" s="243"/>
      <c r="C383" s="244"/>
      <c r="D383" s="245" t="s">
        <v>200</v>
      </c>
      <c r="E383" s="246" t="s">
        <v>1</v>
      </c>
      <c r="F383" s="247" t="s">
        <v>631</v>
      </c>
      <c r="G383" s="244"/>
      <c r="H383" s="248">
        <v>4</v>
      </c>
      <c r="I383" s="249"/>
      <c r="J383" s="244"/>
      <c r="K383" s="244"/>
      <c r="L383" s="250"/>
      <c r="M383" s="251"/>
      <c r="N383" s="252"/>
      <c r="O383" s="252"/>
      <c r="P383" s="252"/>
      <c r="Q383" s="252"/>
      <c r="R383" s="252"/>
      <c r="S383" s="252"/>
      <c r="T383" s="25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4" t="s">
        <v>200</v>
      </c>
      <c r="AU383" s="254" t="s">
        <v>84</v>
      </c>
      <c r="AV383" s="13" t="s">
        <v>84</v>
      </c>
      <c r="AW383" s="13" t="s">
        <v>32</v>
      </c>
      <c r="AX383" s="13" t="s">
        <v>82</v>
      </c>
      <c r="AY383" s="254" t="s">
        <v>192</v>
      </c>
    </row>
    <row r="384" s="2" customFormat="1" ht="33" customHeight="1">
      <c r="A384" s="38"/>
      <c r="B384" s="39"/>
      <c r="C384" s="229" t="s">
        <v>632</v>
      </c>
      <c r="D384" s="229" t="s">
        <v>194</v>
      </c>
      <c r="E384" s="230" t="s">
        <v>633</v>
      </c>
      <c r="F384" s="231" t="s">
        <v>634</v>
      </c>
      <c r="G384" s="232" t="s">
        <v>197</v>
      </c>
      <c r="H384" s="233">
        <v>3</v>
      </c>
      <c r="I384" s="234"/>
      <c r="J384" s="235">
        <f>ROUND(I384*H384,2)</f>
        <v>0</v>
      </c>
      <c r="K384" s="236"/>
      <c r="L384" s="44"/>
      <c r="M384" s="237" t="s">
        <v>1</v>
      </c>
      <c r="N384" s="238" t="s">
        <v>41</v>
      </c>
      <c r="O384" s="91"/>
      <c r="P384" s="239">
        <f>O384*H384</f>
        <v>0</v>
      </c>
      <c r="Q384" s="239">
        <v>0</v>
      </c>
      <c r="R384" s="239">
        <f>Q384*H384</f>
        <v>0</v>
      </c>
      <c r="S384" s="239">
        <v>0</v>
      </c>
      <c r="T384" s="240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1" t="s">
        <v>198</v>
      </c>
      <c r="AT384" s="241" t="s">
        <v>194</v>
      </c>
      <c r="AU384" s="241" t="s">
        <v>84</v>
      </c>
      <c r="AY384" s="17" t="s">
        <v>192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7" t="s">
        <v>82</v>
      </c>
      <c r="BK384" s="242">
        <f>ROUND(I384*H384,2)</f>
        <v>0</v>
      </c>
      <c r="BL384" s="17" t="s">
        <v>198</v>
      </c>
      <c r="BM384" s="241" t="s">
        <v>635</v>
      </c>
    </row>
    <row r="385" s="13" customFormat="1">
      <c r="A385" s="13"/>
      <c r="B385" s="243"/>
      <c r="C385" s="244"/>
      <c r="D385" s="245" t="s">
        <v>200</v>
      </c>
      <c r="E385" s="246" t="s">
        <v>1</v>
      </c>
      <c r="F385" s="247" t="s">
        <v>636</v>
      </c>
      <c r="G385" s="244"/>
      <c r="H385" s="248">
        <v>2</v>
      </c>
      <c r="I385" s="249"/>
      <c r="J385" s="244"/>
      <c r="K385" s="244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200</v>
      </c>
      <c r="AU385" s="254" t="s">
        <v>84</v>
      </c>
      <c r="AV385" s="13" t="s">
        <v>84</v>
      </c>
      <c r="AW385" s="13" t="s">
        <v>32</v>
      </c>
      <c r="AX385" s="13" t="s">
        <v>76</v>
      </c>
      <c r="AY385" s="254" t="s">
        <v>192</v>
      </c>
    </row>
    <row r="386" s="13" customFormat="1">
      <c r="A386" s="13"/>
      <c r="B386" s="243"/>
      <c r="C386" s="244"/>
      <c r="D386" s="245" t="s">
        <v>200</v>
      </c>
      <c r="E386" s="246" t="s">
        <v>1</v>
      </c>
      <c r="F386" s="247" t="s">
        <v>443</v>
      </c>
      <c r="G386" s="244"/>
      <c r="H386" s="248">
        <v>1</v>
      </c>
      <c r="I386" s="249"/>
      <c r="J386" s="244"/>
      <c r="K386" s="244"/>
      <c r="L386" s="250"/>
      <c r="M386" s="251"/>
      <c r="N386" s="252"/>
      <c r="O386" s="252"/>
      <c r="P386" s="252"/>
      <c r="Q386" s="252"/>
      <c r="R386" s="252"/>
      <c r="S386" s="252"/>
      <c r="T386" s="25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4" t="s">
        <v>200</v>
      </c>
      <c r="AU386" s="254" t="s">
        <v>84</v>
      </c>
      <c r="AV386" s="13" t="s">
        <v>84</v>
      </c>
      <c r="AW386" s="13" t="s">
        <v>32</v>
      </c>
      <c r="AX386" s="13" t="s">
        <v>76</v>
      </c>
      <c r="AY386" s="254" t="s">
        <v>192</v>
      </c>
    </row>
    <row r="387" s="14" customFormat="1">
      <c r="A387" s="14"/>
      <c r="B387" s="255"/>
      <c r="C387" s="256"/>
      <c r="D387" s="245" t="s">
        <v>200</v>
      </c>
      <c r="E387" s="257" t="s">
        <v>1</v>
      </c>
      <c r="F387" s="258" t="s">
        <v>229</v>
      </c>
      <c r="G387" s="256"/>
      <c r="H387" s="259">
        <v>3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5" t="s">
        <v>200</v>
      </c>
      <c r="AU387" s="265" t="s">
        <v>84</v>
      </c>
      <c r="AV387" s="14" t="s">
        <v>198</v>
      </c>
      <c r="AW387" s="14" t="s">
        <v>32</v>
      </c>
      <c r="AX387" s="14" t="s">
        <v>82</v>
      </c>
      <c r="AY387" s="265" t="s">
        <v>192</v>
      </c>
    </row>
    <row r="388" s="2" customFormat="1" ht="24.15" customHeight="1">
      <c r="A388" s="38"/>
      <c r="B388" s="39"/>
      <c r="C388" s="229" t="s">
        <v>637</v>
      </c>
      <c r="D388" s="229" t="s">
        <v>194</v>
      </c>
      <c r="E388" s="230" t="s">
        <v>638</v>
      </c>
      <c r="F388" s="231" t="s">
        <v>639</v>
      </c>
      <c r="G388" s="232" t="s">
        <v>197</v>
      </c>
      <c r="H388" s="233">
        <v>7</v>
      </c>
      <c r="I388" s="234"/>
      <c r="J388" s="235">
        <f>ROUND(I388*H388,2)</f>
        <v>0</v>
      </c>
      <c r="K388" s="236"/>
      <c r="L388" s="44"/>
      <c r="M388" s="237" t="s">
        <v>1</v>
      </c>
      <c r="N388" s="238" t="s">
        <v>41</v>
      </c>
      <c r="O388" s="91"/>
      <c r="P388" s="239">
        <f>O388*H388</f>
        <v>0</v>
      </c>
      <c r="Q388" s="239">
        <v>0.21734000000000001</v>
      </c>
      <c r="R388" s="239">
        <f>Q388*H388</f>
        <v>1.52138</v>
      </c>
      <c r="S388" s="239">
        <v>0</v>
      </c>
      <c r="T388" s="240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1" t="s">
        <v>198</v>
      </c>
      <c r="AT388" s="241" t="s">
        <v>194</v>
      </c>
      <c r="AU388" s="241" t="s">
        <v>84</v>
      </c>
      <c r="AY388" s="17" t="s">
        <v>192</v>
      </c>
      <c r="BE388" s="242">
        <f>IF(N388="základní",J388,0)</f>
        <v>0</v>
      </c>
      <c r="BF388" s="242">
        <f>IF(N388="snížená",J388,0)</f>
        <v>0</v>
      </c>
      <c r="BG388" s="242">
        <f>IF(N388="zákl. přenesená",J388,0)</f>
        <v>0</v>
      </c>
      <c r="BH388" s="242">
        <f>IF(N388="sníž. přenesená",J388,0)</f>
        <v>0</v>
      </c>
      <c r="BI388" s="242">
        <f>IF(N388="nulová",J388,0)</f>
        <v>0</v>
      </c>
      <c r="BJ388" s="17" t="s">
        <v>82</v>
      </c>
      <c r="BK388" s="242">
        <f>ROUND(I388*H388,2)</f>
        <v>0</v>
      </c>
      <c r="BL388" s="17" t="s">
        <v>198</v>
      </c>
      <c r="BM388" s="241" t="s">
        <v>640</v>
      </c>
    </row>
    <row r="389" s="13" customFormat="1">
      <c r="A389" s="13"/>
      <c r="B389" s="243"/>
      <c r="C389" s="244"/>
      <c r="D389" s="245" t="s">
        <v>200</v>
      </c>
      <c r="E389" s="246" t="s">
        <v>1</v>
      </c>
      <c r="F389" s="247" t="s">
        <v>636</v>
      </c>
      <c r="G389" s="244"/>
      <c r="H389" s="248">
        <v>2</v>
      </c>
      <c r="I389" s="249"/>
      <c r="J389" s="244"/>
      <c r="K389" s="244"/>
      <c r="L389" s="250"/>
      <c r="M389" s="251"/>
      <c r="N389" s="252"/>
      <c r="O389" s="252"/>
      <c r="P389" s="252"/>
      <c r="Q389" s="252"/>
      <c r="R389" s="252"/>
      <c r="S389" s="252"/>
      <c r="T389" s="25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4" t="s">
        <v>200</v>
      </c>
      <c r="AU389" s="254" t="s">
        <v>84</v>
      </c>
      <c r="AV389" s="13" t="s">
        <v>84</v>
      </c>
      <c r="AW389" s="13" t="s">
        <v>32</v>
      </c>
      <c r="AX389" s="13" t="s">
        <v>76</v>
      </c>
      <c r="AY389" s="254" t="s">
        <v>192</v>
      </c>
    </row>
    <row r="390" s="13" customFormat="1">
      <c r="A390" s="13"/>
      <c r="B390" s="243"/>
      <c r="C390" s="244"/>
      <c r="D390" s="245" t="s">
        <v>200</v>
      </c>
      <c r="E390" s="246" t="s">
        <v>1</v>
      </c>
      <c r="F390" s="247" t="s">
        <v>641</v>
      </c>
      <c r="G390" s="244"/>
      <c r="H390" s="248">
        <v>3</v>
      </c>
      <c r="I390" s="249"/>
      <c r="J390" s="244"/>
      <c r="K390" s="244"/>
      <c r="L390" s="250"/>
      <c r="M390" s="251"/>
      <c r="N390" s="252"/>
      <c r="O390" s="252"/>
      <c r="P390" s="252"/>
      <c r="Q390" s="252"/>
      <c r="R390" s="252"/>
      <c r="S390" s="252"/>
      <c r="T390" s="25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4" t="s">
        <v>200</v>
      </c>
      <c r="AU390" s="254" t="s">
        <v>84</v>
      </c>
      <c r="AV390" s="13" t="s">
        <v>84</v>
      </c>
      <c r="AW390" s="13" t="s">
        <v>32</v>
      </c>
      <c r="AX390" s="13" t="s">
        <v>76</v>
      </c>
      <c r="AY390" s="254" t="s">
        <v>192</v>
      </c>
    </row>
    <row r="391" s="13" customFormat="1">
      <c r="A391" s="13"/>
      <c r="B391" s="243"/>
      <c r="C391" s="244"/>
      <c r="D391" s="245" t="s">
        <v>200</v>
      </c>
      <c r="E391" s="246" t="s">
        <v>1</v>
      </c>
      <c r="F391" s="247" t="s">
        <v>443</v>
      </c>
      <c r="G391" s="244"/>
      <c r="H391" s="248">
        <v>1</v>
      </c>
      <c r="I391" s="249"/>
      <c r="J391" s="244"/>
      <c r="K391" s="244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200</v>
      </c>
      <c r="AU391" s="254" t="s">
        <v>84</v>
      </c>
      <c r="AV391" s="13" t="s">
        <v>84</v>
      </c>
      <c r="AW391" s="13" t="s">
        <v>32</v>
      </c>
      <c r="AX391" s="13" t="s">
        <v>76</v>
      </c>
      <c r="AY391" s="254" t="s">
        <v>192</v>
      </c>
    </row>
    <row r="392" s="13" customFormat="1">
      <c r="A392" s="13"/>
      <c r="B392" s="243"/>
      <c r="C392" s="244"/>
      <c r="D392" s="245" t="s">
        <v>200</v>
      </c>
      <c r="E392" s="246" t="s">
        <v>1</v>
      </c>
      <c r="F392" s="247" t="s">
        <v>434</v>
      </c>
      <c r="G392" s="244"/>
      <c r="H392" s="248">
        <v>1</v>
      </c>
      <c r="I392" s="249"/>
      <c r="J392" s="244"/>
      <c r="K392" s="244"/>
      <c r="L392" s="250"/>
      <c r="M392" s="251"/>
      <c r="N392" s="252"/>
      <c r="O392" s="252"/>
      <c r="P392" s="252"/>
      <c r="Q392" s="252"/>
      <c r="R392" s="252"/>
      <c r="S392" s="252"/>
      <c r="T392" s="25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200</v>
      </c>
      <c r="AU392" s="254" t="s">
        <v>84</v>
      </c>
      <c r="AV392" s="13" t="s">
        <v>84</v>
      </c>
      <c r="AW392" s="13" t="s">
        <v>32</v>
      </c>
      <c r="AX392" s="13" t="s">
        <v>76</v>
      </c>
      <c r="AY392" s="254" t="s">
        <v>192</v>
      </c>
    </row>
    <row r="393" s="14" customFormat="1">
      <c r="A393" s="14"/>
      <c r="B393" s="255"/>
      <c r="C393" s="256"/>
      <c r="D393" s="245" t="s">
        <v>200</v>
      </c>
      <c r="E393" s="257" t="s">
        <v>1</v>
      </c>
      <c r="F393" s="258" t="s">
        <v>229</v>
      </c>
      <c r="G393" s="256"/>
      <c r="H393" s="259">
        <v>7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5" t="s">
        <v>200</v>
      </c>
      <c r="AU393" s="265" t="s">
        <v>84</v>
      </c>
      <c r="AV393" s="14" t="s">
        <v>198</v>
      </c>
      <c r="AW393" s="14" t="s">
        <v>32</v>
      </c>
      <c r="AX393" s="14" t="s">
        <v>82</v>
      </c>
      <c r="AY393" s="265" t="s">
        <v>192</v>
      </c>
    </row>
    <row r="394" s="2" customFormat="1" ht="24.15" customHeight="1">
      <c r="A394" s="38"/>
      <c r="B394" s="39"/>
      <c r="C394" s="266" t="s">
        <v>642</v>
      </c>
      <c r="D394" s="266" t="s">
        <v>320</v>
      </c>
      <c r="E394" s="267" t="s">
        <v>643</v>
      </c>
      <c r="F394" s="268" t="s">
        <v>644</v>
      </c>
      <c r="G394" s="269" t="s">
        <v>197</v>
      </c>
      <c r="H394" s="270">
        <v>3</v>
      </c>
      <c r="I394" s="271"/>
      <c r="J394" s="272">
        <f>ROUND(I394*H394,2)</f>
        <v>0</v>
      </c>
      <c r="K394" s="273"/>
      <c r="L394" s="274"/>
      <c r="M394" s="275" t="s">
        <v>1</v>
      </c>
      <c r="N394" s="276" t="s">
        <v>41</v>
      </c>
      <c r="O394" s="91"/>
      <c r="P394" s="239">
        <f>O394*H394</f>
        <v>0</v>
      </c>
      <c r="Q394" s="239">
        <v>0.056300000000000003</v>
      </c>
      <c r="R394" s="239">
        <f>Q394*H394</f>
        <v>0.1689</v>
      </c>
      <c r="S394" s="239">
        <v>0</v>
      </c>
      <c r="T394" s="24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41" t="s">
        <v>235</v>
      </c>
      <c r="AT394" s="241" t="s">
        <v>320</v>
      </c>
      <c r="AU394" s="241" t="s">
        <v>84</v>
      </c>
      <c r="AY394" s="17" t="s">
        <v>192</v>
      </c>
      <c r="BE394" s="242">
        <f>IF(N394="základní",J394,0)</f>
        <v>0</v>
      </c>
      <c r="BF394" s="242">
        <f>IF(N394="snížená",J394,0)</f>
        <v>0</v>
      </c>
      <c r="BG394" s="242">
        <f>IF(N394="zákl. přenesená",J394,0)</f>
        <v>0</v>
      </c>
      <c r="BH394" s="242">
        <f>IF(N394="sníž. přenesená",J394,0)</f>
        <v>0</v>
      </c>
      <c r="BI394" s="242">
        <f>IF(N394="nulová",J394,0)</f>
        <v>0</v>
      </c>
      <c r="BJ394" s="17" t="s">
        <v>82</v>
      </c>
      <c r="BK394" s="242">
        <f>ROUND(I394*H394,2)</f>
        <v>0</v>
      </c>
      <c r="BL394" s="17" t="s">
        <v>198</v>
      </c>
      <c r="BM394" s="241" t="s">
        <v>645</v>
      </c>
    </row>
    <row r="395" s="13" customFormat="1">
      <c r="A395" s="13"/>
      <c r="B395" s="243"/>
      <c r="C395" s="244"/>
      <c r="D395" s="245" t="s">
        <v>200</v>
      </c>
      <c r="E395" s="246" t="s">
        <v>1</v>
      </c>
      <c r="F395" s="247" t="s">
        <v>641</v>
      </c>
      <c r="G395" s="244"/>
      <c r="H395" s="248">
        <v>3</v>
      </c>
      <c r="I395" s="249"/>
      <c r="J395" s="244"/>
      <c r="K395" s="244"/>
      <c r="L395" s="250"/>
      <c r="M395" s="251"/>
      <c r="N395" s="252"/>
      <c r="O395" s="252"/>
      <c r="P395" s="252"/>
      <c r="Q395" s="252"/>
      <c r="R395" s="252"/>
      <c r="S395" s="252"/>
      <c r="T395" s="25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4" t="s">
        <v>200</v>
      </c>
      <c r="AU395" s="254" t="s">
        <v>84</v>
      </c>
      <c r="AV395" s="13" t="s">
        <v>84</v>
      </c>
      <c r="AW395" s="13" t="s">
        <v>32</v>
      </c>
      <c r="AX395" s="13" t="s">
        <v>82</v>
      </c>
      <c r="AY395" s="254" t="s">
        <v>192</v>
      </c>
    </row>
    <row r="396" s="2" customFormat="1" ht="24.15" customHeight="1">
      <c r="A396" s="38"/>
      <c r="B396" s="39"/>
      <c r="C396" s="229" t="s">
        <v>646</v>
      </c>
      <c r="D396" s="229" t="s">
        <v>194</v>
      </c>
      <c r="E396" s="230" t="s">
        <v>647</v>
      </c>
      <c r="F396" s="231" t="s">
        <v>648</v>
      </c>
      <c r="G396" s="232" t="s">
        <v>197</v>
      </c>
      <c r="H396" s="233">
        <v>1</v>
      </c>
      <c r="I396" s="234"/>
      <c r="J396" s="235">
        <f>ROUND(I396*H396,2)</f>
        <v>0</v>
      </c>
      <c r="K396" s="236"/>
      <c r="L396" s="44"/>
      <c r="M396" s="237" t="s">
        <v>1</v>
      </c>
      <c r="N396" s="238" t="s">
        <v>41</v>
      </c>
      <c r="O396" s="91"/>
      <c r="P396" s="239">
        <f>O396*H396</f>
        <v>0</v>
      </c>
      <c r="Q396" s="239">
        <v>0.21734000000000001</v>
      </c>
      <c r="R396" s="239">
        <f>Q396*H396</f>
        <v>0.21734000000000001</v>
      </c>
      <c r="S396" s="239">
        <v>0</v>
      </c>
      <c r="T396" s="24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41" t="s">
        <v>198</v>
      </c>
      <c r="AT396" s="241" t="s">
        <v>194</v>
      </c>
      <c r="AU396" s="241" t="s">
        <v>84</v>
      </c>
      <c r="AY396" s="17" t="s">
        <v>192</v>
      </c>
      <c r="BE396" s="242">
        <f>IF(N396="základní",J396,0)</f>
        <v>0</v>
      </c>
      <c r="BF396" s="242">
        <f>IF(N396="snížená",J396,0)</f>
        <v>0</v>
      </c>
      <c r="BG396" s="242">
        <f>IF(N396="zákl. přenesená",J396,0)</f>
        <v>0</v>
      </c>
      <c r="BH396" s="242">
        <f>IF(N396="sníž. přenesená",J396,0)</f>
        <v>0</v>
      </c>
      <c r="BI396" s="242">
        <f>IF(N396="nulová",J396,0)</f>
        <v>0</v>
      </c>
      <c r="BJ396" s="17" t="s">
        <v>82</v>
      </c>
      <c r="BK396" s="242">
        <f>ROUND(I396*H396,2)</f>
        <v>0</v>
      </c>
      <c r="BL396" s="17" t="s">
        <v>198</v>
      </c>
      <c r="BM396" s="241" t="s">
        <v>649</v>
      </c>
    </row>
    <row r="397" s="13" customFormat="1">
      <c r="A397" s="13"/>
      <c r="B397" s="243"/>
      <c r="C397" s="244"/>
      <c r="D397" s="245" t="s">
        <v>200</v>
      </c>
      <c r="E397" s="246" t="s">
        <v>1</v>
      </c>
      <c r="F397" s="247" t="s">
        <v>650</v>
      </c>
      <c r="G397" s="244"/>
      <c r="H397" s="248">
        <v>1</v>
      </c>
      <c r="I397" s="249"/>
      <c r="J397" s="244"/>
      <c r="K397" s="244"/>
      <c r="L397" s="250"/>
      <c r="M397" s="251"/>
      <c r="N397" s="252"/>
      <c r="O397" s="252"/>
      <c r="P397" s="252"/>
      <c r="Q397" s="252"/>
      <c r="R397" s="252"/>
      <c r="S397" s="252"/>
      <c r="T397" s="25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4" t="s">
        <v>200</v>
      </c>
      <c r="AU397" s="254" t="s">
        <v>84</v>
      </c>
      <c r="AV397" s="13" t="s">
        <v>84</v>
      </c>
      <c r="AW397" s="13" t="s">
        <v>32</v>
      </c>
      <c r="AX397" s="13" t="s">
        <v>82</v>
      </c>
      <c r="AY397" s="254" t="s">
        <v>192</v>
      </c>
    </row>
    <row r="398" s="2" customFormat="1" ht="21.75" customHeight="1">
      <c r="A398" s="38"/>
      <c r="B398" s="39"/>
      <c r="C398" s="266" t="s">
        <v>651</v>
      </c>
      <c r="D398" s="266" t="s">
        <v>320</v>
      </c>
      <c r="E398" s="267" t="s">
        <v>652</v>
      </c>
      <c r="F398" s="268" t="s">
        <v>653</v>
      </c>
      <c r="G398" s="269" t="s">
        <v>197</v>
      </c>
      <c r="H398" s="270">
        <v>1</v>
      </c>
      <c r="I398" s="271"/>
      <c r="J398" s="272">
        <f>ROUND(I398*H398,2)</f>
        <v>0</v>
      </c>
      <c r="K398" s="273"/>
      <c r="L398" s="274"/>
      <c r="M398" s="275" t="s">
        <v>1</v>
      </c>
      <c r="N398" s="276" t="s">
        <v>41</v>
      </c>
      <c r="O398" s="91"/>
      <c r="P398" s="239">
        <f>O398*H398</f>
        <v>0</v>
      </c>
      <c r="Q398" s="239">
        <v>0.092999999999999999</v>
      </c>
      <c r="R398" s="239">
        <f>Q398*H398</f>
        <v>0.092999999999999999</v>
      </c>
      <c r="S398" s="239">
        <v>0</v>
      </c>
      <c r="T398" s="24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1" t="s">
        <v>235</v>
      </c>
      <c r="AT398" s="241" t="s">
        <v>320</v>
      </c>
      <c r="AU398" s="241" t="s">
        <v>84</v>
      </c>
      <c r="AY398" s="17" t="s">
        <v>192</v>
      </c>
      <c r="BE398" s="242">
        <f>IF(N398="základní",J398,0)</f>
        <v>0</v>
      </c>
      <c r="BF398" s="242">
        <f>IF(N398="snížená",J398,0)</f>
        <v>0</v>
      </c>
      <c r="BG398" s="242">
        <f>IF(N398="zákl. přenesená",J398,0)</f>
        <v>0</v>
      </c>
      <c r="BH398" s="242">
        <f>IF(N398="sníž. přenesená",J398,0)</f>
        <v>0</v>
      </c>
      <c r="BI398" s="242">
        <f>IF(N398="nulová",J398,0)</f>
        <v>0</v>
      </c>
      <c r="BJ398" s="17" t="s">
        <v>82</v>
      </c>
      <c r="BK398" s="242">
        <f>ROUND(I398*H398,2)</f>
        <v>0</v>
      </c>
      <c r="BL398" s="17" t="s">
        <v>198</v>
      </c>
      <c r="BM398" s="241" t="s">
        <v>654</v>
      </c>
    </row>
    <row r="399" s="2" customFormat="1" ht="24.15" customHeight="1">
      <c r="A399" s="38"/>
      <c r="B399" s="39"/>
      <c r="C399" s="229" t="s">
        <v>655</v>
      </c>
      <c r="D399" s="229" t="s">
        <v>194</v>
      </c>
      <c r="E399" s="230" t="s">
        <v>656</v>
      </c>
      <c r="F399" s="231" t="s">
        <v>657</v>
      </c>
      <c r="G399" s="232" t="s">
        <v>197</v>
      </c>
      <c r="H399" s="233">
        <v>1</v>
      </c>
      <c r="I399" s="234"/>
      <c r="J399" s="235">
        <f>ROUND(I399*H399,2)</f>
        <v>0</v>
      </c>
      <c r="K399" s="236"/>
      <c r="L399" s="44"/>
      <c r="M399" s="237" t="s">
        <v>1</v>
      </c>
      <c r="N399" s="238" t="s">
        <v>41</v>
      </c>
      <c r="O399" s="91"/>
      <c r="P399" s="239">
        <f>O399*H399</f>
        <v>0</v>
      </c>
      <c r="Q399" s="239">
        <v>0</v>
      </c>
      <c r="R399" s="239">
        <f>Q399*H399</f>
        <v>0</v>
      </c>
      <c r="S399" s="239">
        <v>0.14999999999999999</v>
      </c>
      <c r="T399" s="240">
        <f>S399*H399</f>
        <v>0.14999999999999999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41" t="s">
        <v>198</v>
      </c>
      <c r="AT399" s="241" t="s">
        <v>194</v>
      </c>
      <c r="AU399" s="241" t="s">
        <v>84</v>
      </c>
      <c r="AY399" s="17" t="s">
        <v>192</v>
      </c>
      <c r="BE399" s="242">
        <f>IF(N399="základní",J399,0)</f>
        <v>0</v>
      </c>
      <c r="BF399" s="242">
        <f>IF(N399="snížená",J399,0)</f>
        <v>0</v>
      </c>
      <c r="BG399" s="242">
        <f>IF(N399="zákl. přenesená",J399,0)</f>
        <v>0</v>
      </c>
      <c r="BH399" s="242">
        <f>IF(N399="sníž. přenesená",J399,0)</f>
        <v>0</v>
      </c>
      <c r="BI399" s="242">
        <f>IF(N399="nulová",J399,0)</f>
        <v>0</v>
      </c>
      <c r="BJ399" s="17" t="s">
        <v>82</v>
      </c>
      <c r="BK399" s="242">
        <f>ROUND(I399*H399,2)</f>
        <v>0</v>
      </c>
      <c r="BL399" s="17" t="s">
        <v>198</v>
      </c>
      <c r="BM399" s="241" t="s">
        <v>658</v>
      </c>
    </row>
    <row r="400" s="13" customFormat="1">
      <c r="A400" s="13"/>
      <c r="B400" s="243"/>
      <c r="C400" s="244"/>
      <c r="D400" s="245" t="s">
        <v>200</v>
      </c>
      <c r="E400" s="246" t="s">
        <v>1</v>
      </c>
      <c r="F400" s="247" t="s">
        <v>650</v>
      </c>
      <c r="G400" s="244"/>
      <c r="H400" s="248">
        <v>1</v>
      </c>
      <c r="I400" s="249"/>
      <c r="J400" s="244"/>
      <c r="K400" s="244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200</v>
      </c>
      <c r="AU400" s="254" t="s">
        <v>84</v>
      </c>
      <c r="AV400" s="13" t="s">
        <v>84</v>
      </c>
      <c r="AW400" s="13" t="s">
        <v>32</v>
      </c>
      <c r="AX400" s="13" t="s">
        <v>82</v>
      </c>
      <c r="AY400" s="254" t="s">
        <v>192</v>
      </c>
    </row>
    <row r="401" s="12" customFormat="1" ht="22.8" customHeight="1">
      <c r="A401" s="12"/>
      <c r="B401" s="213"/>
      <c r="C401" s="214"/>
      <c r="D401" s="215" t="s">
        <v>75</v>
      </c>
      <c r="E401" s="227" t="s">
        <v>240</v>
      </c>
      <c r="F401" s="227" t="s">
        <v>659</v>
      </c>
      <c r="G401" s="214"/>
      <c r="H401" s="214"/>
      <c r="I401" s="217"/>
      <c r="J401" s="228">
        <f>BK401</f>
        <v>0</v>
      </c>
      <c r="K401" s="214"/>
      <c r="L401" s="219"/>
      <c r="M401" s="220"/>
      <c r="N401" s="221"/>
      <c r="O401" s="221"/>
      <c r="P401" s="222">
        <f>SUM(P402:P577)</f>
        <v>0</v>
      </c>
      <c r="Q401" s="221"/>
      <c r="R401" s="222">
        <f>SUM(R402:R577)</f>
        <v>174.81352243999999</v>
      </c>
      <c r="S401" s="221"/>
      <c r="T401" s="223">
        <f>SUM(T402:T577)</f>
        <v>15.536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4" t="s">
        <v>82</v>
      </c>
      <c r="AT401" s="225" t="s">
        <v>75</v>
      </c>
      <c r="AU401" s="225" t="s">
        <v>82</v>
      </c>
      <c r="AY401" s="224" t="s">
        <v>192</v>
      </c>
      <c r="BK401" s="226">
        <f>SUM(BK402:BK577)</f>
        <v>0</v>
      </c>
    </row>
    <row r="402" s="2" customFormat="1" ht="16.5" customHeight="1">
      <c r="A402" s="38"/>
      <c r="B402" s="39"/>
      <c r="C402" s="229" t="s">
        <v>660</v>
      </c>
      <c r="D402" s="229" t="s">
        <v>194</v>
      </c>
      <c r="E402" s="230" t="s">
        <v>661</v>
      </c>
      <c r="F402" s="231" t="s">
        <v>662</v>
      </c>
      <c r="G402" s="232" t="s">
        <v>259</v>
      </c>
      <c r="H402" s="233">
        <v>247.59999999999999</v>
      </c>
      <c r="I402" s="234"/>
      <c r="J402" s="235">
        <f>ROUND(I402*H402,2)</f>
        <v>0</v>
      </c>
      <c r="K402" s="236"/>
      <c r="L402" s="44"/>
      <c r="M402" s="237" t="s">
        <v>1</v>
      </c>
      <c r="N402" s="238" t="s">
        <v>41</v>
      </c>
      <c r="O402" s="91"/>
      <c r="P402" s="239">
        <f>O402*H402</f>
        <v>0</v>
      </c>
      <c r="Q402" s="239">
        <v>0.040079999999999998</v>
      </c>
      <c r="R402" s="239">
        <f>Q402*H402</f>
        <v>9.9238079999999993</v>
      </c>
      <c r="S402" s="239">
        <v>0</v>
      </c>
      <c r="T402" s="24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1" t="s">
        <v>198</v>
      </c>
      <c r="AT402" s="241" t="s">
        <v>194</v>
      </c>
      <c r="AU402" s="241" t="s">
        <v>84</v>
      </c>
      <c r="AY402" s="17" t="s">
        <v>192</v>
      </c>
      <c r="BE402" s="242">
        <f>IF(N402="základní",J402,0)</f>
        <v>0</v>
      </c>
      <c r="BF402" s="242">
        <f>IF(N402="snížená",J402,0)</f>
        <v>0</v>
      </c>
      <c r="BG402" s="242">
        <f>IF(N402="zákl. přenesená",J402,0)</f>
        <v>0</v>
      </c>
      <c r="BH402" s="242">
        <f>IF(N402="sníž. přenesená",J402,0)</f>
        <v>0</v>
      </c>
      <c r="BI402" s="242">
        <f>IF(N402="nulová",J402,0)</f>
        <v>0</v>
      </c>
      <c r="BJ402" s="17" t="s">
        <v>82</v>
      </c>
      <c r="BK402" s="242">
        <f>ROUND(I402*H402,2)</f>
        <v>0</v>
      </c>
      <c r="BL402" s="17" t="s">
        <v>198</v>
      </c>
      <c r="BM402" s="241" t="s">
        <v>663</v>
      </c>
    </row>
    <row r="403" s="13" customFormat="1">
      <c r="A403" s="13"/>
      <c r="B403" s="243"/>
      <c r="C403" s="244"/>
      <c r="D403" s="245" t="s">
        <v>200</v>
      </c>
      <c r="E403" s="246" t="s">
        <v>1</v>
      </c>
      <c r="F403" s="247" t="s">
        <v>664</v>
      </c>
      <c r="G403" s="244"/>
      <c r="H403" s="248">
        <v>247.59999999999999</v>
      </c>
      <c r="I403" s="249"/>
      <c r="J403" s="244"/>
      <c r="K403" s="244"/>
      <c r="L403" s="250"/>
      <c r="M403" s="251"/>
      <c r="N403" s="252"/>
      <c r="O403" s="252"/>
      <c r="P403" s="252"/>
      <c r="Q403" s="252"/>
      <c r="R403" s="252"/>
      <c r="S403" s="252"/>
      <c r="T403" s="25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4" t="s">
        <v>200</v>
      </c>
      <c r="AU403" s="254" t="s">
        <v>84</v>
      </c>
      <c r="AV403" s="13" t="s">
        <v>84</v>
      </c>
      <c r="AW403" s="13" t="s">
        <v>32</v>
      </c>
      <c r="AX403" s="13" t="s">
        <v>82</v>
      </c>
      <c r="AY403" s="254" t="s">
        <v>192</v>
      </c>
    </row>
    <row r="404" s="2" customFormat="1" ht="24.15" customHeight="1">
      <c r="A404" s="38"/>
      <c r="B404" s="39"/>
      <c r="C404" s="266" t="s">
        <v>665</v>
      </c>
      <c r="D404" s="266" t="s">
        <v>320</v>
      </c>
      <c r="E404" s="267" t="s">
        <v>666</v>
      </c>
      <c r="F404" s="268" t="s">
        <v>667</v>
      </c>
      <c r="G404" s="269" t="s">
        <v>259</v>
      </c>
      <c r="H404" s="270">
        <v>88.829999999999998</v>
      </c>
      <c r="I404" s="271"/>
      <c r="J404" s="272">
        <f>ROUND(I404*H404,2)</f>
        <v>0</v>
      </c>
      <c r="K404" s="273"/>
      <c r="L404" s="274"/>
      <c r="M404" s="275" t="s">
        <v>1</v>
      </c>
      <c r="N404" s="276" t="s">
        <v>41</v>
      </c>
      <c r="O404" s="91"/>
      <c r="P404" s="239">
        <f>O404*H404</f>
        <v>0</v>
      </c>
      <c r="Q404" s="239">
        <v>0.0041099999999999999</v>
      </c>
      <c r="R404" s="239">
        <f>Q404*H404</f>
        <v>0.36509130000000001</v>
      </c>
      <c r="S404" s="239">
        <v>0</v>
      </c>
      <c r="T404" s="24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1" t="s">
        <v>235</v>
      </c>
      <c r="AT404" s="241" t="s">
        <v>320</v>
      </c>
      <c r="AU404" s="241" t="s">
        <v>84</v>
      </c>
      <c r="AY404" s="17" t="s">
        <v>192</v>
      </c>
      <c r="BE404" s="242">
        <f>IF(N404="základní",J404,0)</f>
        <v>0</v>
      </c>
      <c r="BF404" s="242">
        <f>IF(N404="snížená",J404,0)</f>
        <v>0</v>
      </c>
      <c r="BG404" s="242">
        <f>IF(N404="zákl. přenesená",J404,0)</f>
        <v>0</v>
      </c>
      <c r="BH404" s="242">
        <f>IF(N404="sníž. přenesená",J404,0)</f>
        <v>0</v>
      </c>
      <c r="BI404" s="242">
        <f>IF(N404="nulová",J404,0)</f>
        <v>0</v>
      </c>
      <c r="BJ404" s="17" t="s">
        <v>82</v>
      </c>
      <c r="BK404" s="242">
        <f>ROUND(I404*H404,2)</f>
        <v>0</v>
      </c>
      <c r="BL404" s="17" t="s">
        <v>198</v>
      </c>
      <c r="BM404" s="241" t="s">
        <v>668</v>
      </c>
    </row>
    <row r="405" s="13" customFormat="1">
      <c r="A405" s="13"/>
      <c r="B405" s="243"/>
      <c r="C405" s="244"/>
      <c r="D405" s="245" t="s">
        <v>200</v>
      </c>
      <c r="E405" s="246" t="s">
        <v>1</v>
      </c>
      <c r="F405" s="247" t="s">
        <v>669</v>
      </c>
      <c r="G405" s="244"/>
      <c r="H405" s="248">
        <v>88.829999999999998</v>
      </c>
      <c r="I405" s="249"/>
      <c r="J405" s="244"/>
      <c r="K405" s="244"/>
      <c r="L405" s="250"/>
      <c r="M405" s="251"/>
      <c r="N405" s="252"/>
      <c r="O405" s="252"/>
      <c r="P405" s="252"/>
      <c r="Q405" s="252"/>
      <c r="R405" s="252"/>
      <c r="S405" s="252"/>
      <c r="T405" s="25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4" t="s">
        <v>200</v>
      </c>
      <c r="AU405" s="254" t="s">
        <v>84</v>
      </c>
      <c r="AV405" s="13" t="s">
        <v>84</v>
      </c>
      <c r="AW405" s="13" t="s">
        <v>32</v>
      </c>
      <c r="AX405" s="13" t="s">
        <v>82</v>
      </c>
      <c r="AY405" s="254" t="s">
        <v>192</v>
      </c>
    </row>
    <row r="406" s="2" customFormat="1" ht="21.75" customHeight="1">
      <c r="A406" s="38"/>
      <c r="B406" s="39"/>
      <c r="C406" s="266" t="s">
        <v>670</v>
      </c>
      <c r="D406" s="266" t="s">
        <v>320</v>
      </c>
      <c r="E406" s="267" t="s">
        <v>671</v>
      </c>
      <c r="F406" s="268" t="s">
        <v>672</v>
      </c>
      <c r="G406" s="269" t="s">
        <v>259</v>
      </c>
      <c r="H406" s="270">
        <v>827.10599999999999</v>
      </c>
      <c r="I406" s="271"/>
      <c r="J406" s="272">
        <f>ROUND(I406*H406,2)</f>
        <v>0</v>
      </c>
      <c r="K406" s="273"/>
      <c r="L406" s="274"/>
      <c r="M406" s="275" t="s">
        <v>1</v>
      </c>
      <c r="N406" s="276" t="s">
        <v>41</v>
      </c>
      <c r="O406" s="91"/>
      <c r="P406" s="239">
        <f>O406*H406</f>
        <v>0</v>
      </c>
      <c r="Q406" s="239">
        <v>0.0066899999999999998</v>
      </c>
      <c r="R406" s="239">
        <f>Q406*H406</f>
        <v>5.5333391399999998</v>
      </c>
      <c r="S406" s="239">
        <v>0</v>
      </c>
      <c r="T406" s="24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41" t="s">
        <v>235</v>
      </c>
      <c r="AT406" s="241" t="s">
        <v>320</v>
      </c>
      <c r="AU406" s="241" t="s">
        <v>84</v>
      </c>
      <c r="AY406" s="17" t="s">
        <v>192</v>
      </c>
      <c r="BE406" s="242">
        <f>IF(N406="základní",J406,0)</f>
        <v>0</v>
      </c>
      <c r="BF406" s="242">
        <f>IF(N406="snížená",J406,0)</f>
        <v>0</v>
      </c>
      <c r="BG406" s="242">
        <f>IF(N406="zákl. přenesená",J406,0)</f>
        <v>0</v>
      </c>
      <c r="BH406" s="242">
        <f>IF(N406="sníž. přenesená",J406,0)</f>
        <v>0</v>
      </c>
      <c r="BI406" s="242">
        <f>IF(N406="nulová",J406,0)</f>
        <v>0</v>
      </c>
      <c r="BJ406" s="17" t="s">
        <v>82</v>
      </c>
      <c r="BK406" s="242">
        <f>ROUND(I406*H406,2)</f>
        <v>0</v>
      </c>
      <c r="BL406" s="17" t="s">
        <v>198</v>
      </c>
      <c r="BM406" s="241" t="s">
        <v>673</v>
      </c>
    </row>
    <row r="407" s="13" customFormat="1">
      <c r="A407" s="13"/>
      <c r="B407" s="243"/>
      <c r="C407" s="244"/>
      <c r="D407" s="245" t="s">
        <v>200</v>
      </c>
      <c r="E407" s="246" t="s">
        <v>1</v>
      </c>
      <c r="F407" s="247" t="s">
        <v>674</v>
      </c>
      <c r="G407" s="244"/>
      <c r="H407" s="248">
        <v>827.10599999999999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200</v>
      </c>
      <c r="AU407" s="254" t="s">
        <v>84</v>
      </c>
      <c r="AV407" s="13" t="s">
        <v>84</v>
      </c>
      <c r="AW407" s="13" t="s">
        <v>32</v>
      </c>
      <c r="AX407" s="13" t="s">
        <v>82</v>
      </c>
      <c r="AY407" s="254" t="s">
        <v>192</v>
      </c>
    </row>
    <row r="408" s="2" customFormat="1" ht="24.15" customHeight="1">
      <c r="A408" s="38"/>
      <c r="B408" s="39"/>
      <c r="C408" s="229" t="s">
        <v>675</v>
      </c>
      <c r="D408" s="229" t="s">
        <v>194</v>
      </c>
      <c r="E408" s="230" t="s">
        <v>676</v>
      </c>
      <c r="F408" s="231" t="s">
        <v>677</v>
      </c>
      <c r="G408" s="232" t="s">
        <v>259</v>
      </c>
      <c r="H408" s="233">
        <v>90.760000000000005</v>
      </c>
      <c r="I408" s="234"/>
      <c r="J408" s="235">
        <f>ROUND(I408*H408,2)</f>
        <v>0</v>
      </c>
      <c r="K408" s="236"/>
      <c r="L408" s="44"/>
      <c r="M408" s="237" t="s">
        <v>1</v>
      </c>
      <c r="N408" s="238" t="s">
        <v>41</v>
      </c>
      <c r="O408" s="91"/>
      <c r="P408" s="239">
        <f>O408*H408</f>
        <v>0</v>
      </c>
      <c r="Q408" s="239">
        <v>0.00029999999999999997</v>
      </c>
      <c r="R408" s="239">
        <f>Q408*H408</f>
        <v>0.027227999999999999</v>
      </c>
      <c r="S408" s="239">
        <v>0</v>
      </c>
      <c r="T408" s="24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41" t="s">
        <v>198</v>
      </c>
      <c r="AT408" s="241" t="s">
        <v>194</v>
      </c>
      <c r="AU408" s="241" t="s">
        <v>84</v>
      </c>
      <c r="AY408" s="17" t="s">
        <v>192</v>
      </c>
      <c r="BE408" s="242">
        <f>IF(N408="základní",J408,0)</f>
        <v>0</v>
      </c>
      <c r="BF408" s="242">
        <f>IF(N408="snížená",J408,0)</f>
        <v>0</v>
      </c>
      <c r="BG408" s="242">
        <f>IF(N408="zákl. přenesená",J408,0)</f>
        <v>0</v>
      </c>
      <c r="BH408" s="242">
        <f>IF(N408="sníž. přenesená",J408,0)</f>
        <v>0</v>
      </c>
      <c r="BI408" s="242">
        <f>IF(N408="nulová",J408,0)</f>
        <v>0</v>
      </c>
      <c r="BJ408" s="17" t="s">
        <v>82</v>
      </c>
      <c r="BK408" s="242">
        <f>ROUND(I408*H408,2)</f>
        <v>0</v>
      </c>
      <c r="BL408" s="17" t="s">
        <v>198</v>
      </c>
      <c r="BM408" s="241" t="s">
        <v>678</v>
      </c>
    </row>
    <row r="409" s="13" customFormat="1">
      <c r="A409" s="13"/>
      <c r="B409" s="243"/>
      <c r="C409" s="244"/>
      <c r="D409" s="245" t="s">
        <v>200</v>
      </c>
      <c r="E409" s="246" t="s">
        <v>1</v>
      </c>
      <c r="F409" s="247" t="s">
        <v>679</v>
      </c>
      <c r="G409" s="244"/>
      <c r="H409" s="248">
        <v>90.760000000000005</v>
      </c>
      <c r="I409" s="249"/>
      <c r="J409" s="244"/>
      <c r="K409" s="244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200</v>
      </c>
      <c r="AU409" s="254" t="s">
        <v>84</v>
      </c>
      <c r="AV409" s="13" t="s">
        <v>84</v>
      </c>
      <c r="AW409" s="13" t="s">
        <v>32</v>
      </c>
      <c r="AX409" s="13" t="s">
        <v>82</v>
      </c>
      <c r="AY409" s="254" t="s">
        <v>192</v>
      </c>
    </row>
    <row r="410" s="2" customFormat="1" ht="21.75" customHeight="1">
      <c r="A410" s="38"/>
      <c r="B410" s="39"/>
      <c r="C410" s="266" t="s">
        <v>680</v>
      </c>
      <c r="D410" s="266" t="s">
        <v>320</v>
      </c>
      <c r="E410" s="267" t="s">
        <v>681</v>
      </c>
      <c r="F410" s="268" t="s">
        <v>682</v>
      </c>
      <c r="G410" s="269" t="s">
        <v>293</v>
      </c>
      <c r="H410" s="270">
        <v>0.13100000000000001</v>
      </c>
      <c r="I410" s="271"/>
      <c r="J410" s="272">
        <f>ROUND(I410*H410,2)</f>
        <v>0</v>
      </c>
      <c r="K410" s="273"/>
      <c r="L410" s="274"/>
      <c r="M410" s="275" t="s">
        <v>1</v>
      </c>
      <c r="N410" s="276" t="s">
        <v>41</v>
      </c>
      <c r="O410" s="91"/>
      <c r="P410" s="239">
        <f>O410*H410</f>
        <v>0</v>
      </c>
      <c r="Q410" s="239">
        <v>1</v>
      </c>
      <c r="R410" s="239">
        <f>Q410*H410</f>
        <v>0.13100000000000001</v>
      </c>
      <c r="S410" s="239">
        <v>0</v>
      </c>
      <c r="T410" s="24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1" t="s">
        <v>235</v>
      </c>
      <c r="AT410" s="241" t="s">
        <v>320</v>
      </c>
      <c r="AU410" s="241" t="s">
        <v>84</v>
      </c>
      <c r="AY410" s="17" t="s">
        <v>192</v>
      </c>
      <c r="BE410" s="242">
        <f>IF(N410="základní",J410,0)</f>
        <v>0</v>
      </c>
      <c r="BF410" s="242">
        <f>IF(N410="snížená",J410,0)</f>
        <v>0</v>
      </c>
      <c r="BG410" s="242">
        <f>IF(N410="zákl. přenesená",J410,0)</f>
        <v>0</v>
      </c>
      <c r="BH410" s="242">
        <f>IF(N410="sníž. přenesená",J410,0)</f>
        <v>0</v>
      </c>
      <c r="BI410" s="242">
        <f>IF(N410="nulová",J410,0)</f>
        <v>0</v>
      </c>
      <c r="BJ410" s="17" t="s">
        <v>82</v>
      </c>
      <c r="BK410" s="242">
        <f>ROUND(I410*H410,2)</f>
        <v>0</v>
      </c>
      <c r="BL410" s="17" t="s">
        <v>198</v>
      </c>
      <c r="BM410" s="241" t="s">
        <v>683</v>
      </c>
    </row>
    <row r="411" s="13" customFormat="1">
      <c r="A411" s="13"/>
      <c r="B411" s="243"/>
      <c r="C411" s="244"/>
      <c r="D411" s="245" t="s">
        <v>200</v>
      </c>
      <c r="E411" s="246" t="s">
        <v>1</v>
      </c>
      <c r="F411" s="247" t="s">
        <v>684</v>
      </c>
      <c r="G411" s="244"/>
      <c r="H411" s="248">
        <v>0.13100000000000001</v>
      </c>
      <c r="I411" s="249"/>
      <c r="J411" s="244"/>
      <c r="K411" s="244"/>
      <c r="L411" s="250"/>
      <c r="M411" s="251"/>
      <c r="N411" s="252"/>
      <c r="O411" s="252"/>
      <c r="P411" s="252"/>
      <c r="Q411" s="252"/>
      <c r="R411" s="252"/>
      <c r="S411" s="252"/>
      <c r="T411" s="25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4" t="s">
        <v>200</v>
      </c>
      <c r="AU411" s="254" t="s">
        <v>84</v>
      </c>
      <c r="AV411" s="13" t="s">
        <v>84</v>
      </c>
      <c r="AW411" s="13" t="s">
        <v>32</v>
      </c>
      <c r="AX411" s="13" t="s">
        <v>82</v>
      </c>
      <c r="AY411" s="254" t="s">
        <v>192</v>
      </c>
    </row>
    <row r="412" s="2" customFormat="1" ht="21.75" customHeight="1">
      <c r="A412" s="38"/>
      <c r="B412" s="39"/>
      <c r="C412" s="266" t="s">
        <v>685</v>
      </c>
      <c r="D412" s="266" t="s">
        <v>320</v>
      </c>
      <c r="E412" s="267" t="s">
        <v>686</v>
      </c>
      <c r="F412" s="268" t="s">
        <v>687</v>
      </c>
      <c r="G412" s="269" t="s">
        <v>293</v>
      </c>
      <c r="H412" s="270">
        <v>2.327</v>
      </c>
      <c r="I412" s="271"/>
      <c r="J412" s="272">
        <f>ROUND(I412*H412,2)</f>
        <v>0</v>
      </c>
      <c r="K412" s="273"/>
      <c r="L412" s="274"/>
      <c r="M412" s="275" t="s">
        <v>1</v>
      </c>
      <c r="N412" s="276" t="s">
        <v>41</v>
      </c>
      <c r="O412" s="91"/>
      <c r="P412" s="239">
        <f>O412*H412</f>
        <v>0</v>
      </c>
      <c r="Q412" s="239">
        <v>1</v>
      </c>
      <c r="R412" s="239">
        <f>Q412*H412</f>
        <v>2.327</v>
      </c>
      <c r="S412" s="239">
        <v>0</v>
      </c>
      <c r="T412" s="24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41" t="s">
        <v>235</v>
      </c>
      <c r="AT412" s="241" t="s">
        <v>320</v>
      </c>
      <c r="AU412" s="241" t="s">
        <v>84</v>
      </c>
      <c r="AY412" s="17" t="s">
        <v>192</v>
      </c>
      <c r="BE412" s="242">
        <f>IF(N412="základní",J412,0)</f>
        <v>0</v>
      </c>
      <c r="BF412" s="242">
        <f>IF(N412="snížená",J412,0)</f>
        <v>0</v>
      </c>
      <c r="BG412" s="242">
        <f>IF(N412="zákl. přenesená",J412,0)</f>
        <v>0</v>
      </c>
      <c r="BH412" s="242">
        <f>IF(N412="sníž. přenesená",J412,0)</f>
        <v>0</v>
      </c>
      <c r="BI412" s="242">
        <f>IF(N412="nulová",J412,0)</f>
        <v>0</v>
      </c>
      <c r="BJ412" s="17" t="s">
        <v>82</v>
      </c>
      <c r="BK412" s="242">
        <f>ROUND(I412*H412,2)</f>
        <v>0</v>
      </c>
      <c r="BL412" s="17" t="s">
        <v>198</v>
      </c>
      <c r="BM412" s="241" t="s">
        <v>688</v>
      </c>
    </row>
    <row r="413" s="13" customFormat="1">
      <c r="A413" s="13"/>
      <c r="B413" s="243"/>
      <c r="C413" s="244"/>
      <c r="D413" s="245" t="s">
        <v>200</v>
      </c>
      <c r="E413" s="246" t="s">
        <v>1</v>
      </c>
      <c r="F413" s="247" t="s">
        <v>689</v>
      </c>
      <c r="G413" s="244"/>
      <c r="H413" s="248">
        <v>2.327</v>
      </c>
      <c r="I413" s="249"/>
      <c r="J413" s="244"/>
      <c r="K413" s="244"/>
      <c r="L413" s="250"/>
      <c r="M413" s="251"/>
      <c r="N413" s="252"/>
      <c r="O413" s="252"/>
      <c r="P413" s="252"/>
      <c r="Q413" s="252"/>
      <c r="R413" s="252"/>
      <c r="S413" s="252"/>
      <c r="T413" s="25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4" t="s">
        <v>200</v>
      </c>
      <c r="AU413" s="254" t="s">
        <v>84</v>
      </c>
      <c r="AV413" s="13" t="s">
        <v>84</v>
      </c>
      <c r="AW413" s="13" t="s">
        <v>32</v>
      </c>
      <c r="AX413" s="13" t="s">
        <v>82</v>
      </c>
      <c r="AY413" s="254" t="s">
        <v>192</v>
      </c>
    </row>
    <row r="414" s="2" customFormat="1" ht="21.75" customHeight="1">
      <c r="A414" s="38"/>
      <c r="B414" s="39"/>
      <c r="C414" s="266" t="s">
        <v>690</v>
      </c>
      <c r="D414" s="266" t="s">
        <v>320</v>
      </c>
      <c r="E414" s="267" t="s">
        <v>691</v>
      </c>
      <c r="F414" s="268" t="s">
        <v>692</v>
      </c>
      <c r="G414" s="269" t="s">
        <v>293</v>
      </c>
      <c r="H414" s="270">
        <v>0.052999999999999998</v>
      </c>
      <c r="I414" s="271"/>
      <c r="J414" s="272">
        <f>ROUND(I414*H414,2)</f>
        <v>0</v>
      </c>
      <c r="K414" s="273"/>
      <c r="L414" s="274"/>
      <c r="M414" s="275" t="s">
        <v>1</v>
      </c>
      <c r="N414" s="276" t="s">
        <v>41</v>
      </c>
      <c r="O414" s="91"/>
      <c r="P414" s="239">
        <f>O414*H414</f>
        <v>0</v>
      </c>
      <c r="Q414" s="239">
        <v>1</v>
      </c>
      <c r="R414" s="239">
        <f>Q414*H414</f>
        <v>0.052999999999999998</v>
      </c>
      <c r="S414" s="239">
        <v>0</v>
      </c>
      <c r="T414" s="24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1" t="s">
        <v>235</v>
      </c>
      <c r="AT414" s="241" t="s">
        <v>320</v>
      </c>
      <c r="AU414" s="241" t="s">
        <v>84</v>
      </c>
      <c r="AY414" s="17" t="s">
        <v>192</v>
      </c>
      <c r="BE414" s="242">
        <f>IF(N414="základní",J414,0)</f>
        <v>0</v>
      </c>
      <c r="BF414" s="242">
        <f>IF(N414="snížená",J414,0)</f>
        <v>0</v>
      </c>
      <c r="BG414" s="242">
        <f>IF(N414="zákl. přenesená",J414,0)</f>
        <v>0</v>
      </c>
      <c r="BH414" s="242">
        <f>IF(N414="sníž. přenesená",J414,0)</f>
        <v>0</v>
      </c>
      <c r="BI414" s="242">
        <f>IF(N414="nulová",J414,0)</f>
        <v>0</v>
      </c>
      <c r="BJ414" s="17" t="s">
        <v>82</v>
      </c>
      <c r="BK414" s="242">
        <f>ROUND(I414*H414,2)</f>
        <v>0</v>
      </c>
      <c r="BL414" s="17" t="s">
        <v>198</v>
      </c>
      <c r="BM414" s="241" t="s">
        <v>693</v>
      </c>
    </row>
    <row r="415" s="13" customFormat="1">
      <c r="A415" s="13"/>
      <c r="B415" s="243"/>
      <c r="C415" s="244"/>
      <c r="D415" s="245" t="s">
        <v>200</v>
      </c>
      <c r="E415" s="246" t="s">
        <v>1</v>
      </c>
      <c r="F415" s="247" t="s">
        <v>694</v>
      </c>
      <c r="G415" s="244"/>
      <c r="H415" s="248">
        <v>0.052999999999999998</v>
      </c>
      <c r="I415" s="249"/>
      <c r="J415" s="244"/>
      <c r="K415" s="244"/>
      <c r="L415" s="250"/>
      <c r="M415" s="251"/>
      <c r="N415" s="252"/>
      <c r="O415" s="252"/>
      <c r="P415" s="252"/>
      <c r="Q415" s="252"/>
      <c r="R415" s="252"/>
      <c r="S415" s="252"/>
      <c r="T415" s="25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4" t="s">
        <v>200</v>
      </c>
      <c r="AU415" s="254" t="s">
        <v>84</v>
      </c>
      <c r="AV415" s="13" t="s">
        <v>84</v>
      </c>
      <c r="AW415" s="13" t="s">
        <v>32</v>
      </c>
      <c r="AX415" s="13" t="s">
        <v>82</v>
      </c>
      <c r="AY415" s="254" t="s">
        <v>192</v>
      </c>
    </row>
    <row r="416" s="2" customFormat="1" ht="21.75" customHeight="1">
      <c r="A416" s="38"/>
      <c r="B416" s="39"/>
      <c r="C416" s="266" t="s">
        <v>695</v>
      </c>
      <c r="D416" s="266" t="s">
        <v>320</v>
      </c>
      <c r="E416" s="267" t="s">
        <v>696</v>
      </c>
      <c r="F416" s="268" t="s">
        <v>697</v>
      </c>
      <c r="G416" s="269" t="s">
        <v>293</v>
      </c>
      <c r="H416" s="270">
        <v>0.0050000000000000001</v>
      </c>
      <c r="I416" s="271"/>
      <c r="J416" s="272">
        <f>ROUND(I416*H416,2)</f>
        <v>0</v>
      </c>
      <c r="K416" s="273"/>
      <c r="L416" s="274"/>
      <c r="M416" s="275" t="s">
        <v>1</v>
      </c>
      <c r="N416" s="276" t="s">
        <v>41</v>
      </c>
      <c r="O416" s="91"/>
      <c r="P416" s="239">
        <f>O416*H416</f>
        <v>0</v>
      </c>
      <c r="Q416" s="239">
        <v>1</v>
      </c>
      <c r="R416" s="239">
        <f>Q416*H416</f>
        <v>0.0050000000000000001</v>
      </c>
      <c r="S416" s="239">
        <v>0</v>
      </c>
      <c r="T416" s="24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41" t="s">
        <v>235</v>
      </c>
      <c r="AT416" s="241" t="s">
        <v>320</v>
      </c>
      <c r="AU416" s="241" t="s">
        <v>84</v>
      </c>
      <c r="AY416" s="17" t="s">
        <v>192</v>
      </c>
      <c r="BE416" s="242">
        <f>IF(N416="základní",J416,0)</f>
        <v>0</v>
      </c>
      <c r="BF416" s="242">
        <f>IF(N416="snížená",J416,0)</f>
        <v>0</v>
      </c>
      <c r="BG416" s="242">
        <f>IF(N416="zákl. přenesená",J416,0)</f>
        <v>0</v>
      </c>
      <c r="BH416" s="242">
        <f>IF(N416="sníž. přenesená",J416,0)</f>
        <v>0</v>
      </c>
      <c r="BI416" s="242">
        <f>IF(N416="nulová",J416,0)</f>
        <v>0</v>
      </c>
      <c r="BJ416" s="17" t="s">
        <v>82</v>
      </c>
      <c r="BK416" s="242">
        <f>ROUND(I416*H416,2)</f>
        <v>0</v>
      </c>
      <c r="BL416" s="17" t="s">
        <v>198</v>
      </c>
      <c r="BM416" s="241" t="s">
        <v>698</v>
      </c>
    </row>
    <row r="417" s="13" customFormat="1">
      <c r="A417" s="13"/>
      <c r="B417" s="243"/>
      <c r="C417" s="244"/>
      <c r="D417" s="245" t="s">
        <v>200</v>
      </c>
      <c r="E417" s="246" t="s">
        <v>1</v>
      </c>
      <c r="F417" s="247" t="s">
        <v>699</v>
      </c>
      <c r="G417" s="244"/>
      <c r="H417" s="248">
        <v>0.0050000000000000001</v>
      </c>
      <c r="I417" s="249"/>
      <c r="J417" s="244"/>
      <c r="K417" s="244"/>
      <c r="L417" s="250"/>
      <c r="M417" s="251"/>
      <c r="N417" s="252"/>
      <c r="O417" s="252"/>
      <c r="P417" s="252"/>
      <c r="Q417" s="252"/>
      <c r="R417" s="252"/>
      <c r="S417" s="252"/>
      <c r="T417" s="25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4" t="s">
        <v>200</v>
      </c>
      <c r="AU417" s="254" t="s">
        <v>84</v>
      </c>
      <c r="AV417" s="13" t="s">
        <v>84</v>
      </c>
      <c r="AW417" s="13" t="s">
        <v>32</v>
      </c>
      <c r="AX417" s="13" t="s">
        <v>82</v>
      </c>
      <c r="AY417" s="254" t="s">
        <v>192</v>
      </c>
    </row>
    <row r="418" s="2" customFormat="1" ht="24.15" customHeight="1">
      <c r="A418" s="38"/>
      <c r="B418" s="39"/>
      <c r="C418" s="266" t="s">
        <v>700</v>
      </c>
      <c r="D418" s="266" t="s">
        <v>320</v>
      </c>
      <c r="E418" s="267" t="s">
        <v>701</v>
      </c>
      <c r="F418" s="268" t="s">
        <v>702</v>
      </c>
      <c r="G418" s="269" t="s">
        <v>293</v>
      </c>
      <c r="H418" s="270">
        <v>0.47999999999999998</v>
      </c>
      <c r="I418" s="271"/>
      <c r="J418" s="272">
        <f>ROUND(I418*H418,2)</f>
        <v>0</v>
      </c>
      <c r="K418" s="273"/>
      <c r="L418" s="274"/>
      <c r="M418" s="275" t="s">
        <v>1</v>
      </c>
      <c r="N418" s="276" t="s">
        <v>41</v>
      </c>
      <c r="O418" s="91"/>
      <c r="P418" s="239">
        <f>O418*H418</f>
        <v>0</v>
      </c>
      <c r="Q418" s="239">
        <v>1</v>
      </c>
      <c r="R418" s="239">
        <f>Q418*H418</f>
        <v>0.47999999999999998</v>
      </c>
      <c r="S418" s="239">
        <v>0</v>
      </c>
      <c r="T418" s="24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41" t="s">
        <v>235</v>
      </c>
      <c r="AT418" s="241" t="s">
        <v>320</v>
      </c>
      <c r="AU418" s="241" t="s">
        <v>84</v>
      </c>
      <c r="AY418" s="17" t="s">
        <v>192</v>
      </c>
      <c r="BE418" s="242">
        <f>IF(N418="základní",J418,0)</f>
        <v>0</v>
      </c>
      <c r="BF418" s="242">
        <f>IF(N418="snížená",J418,0)</f>
        <v>0</v>
      </c>
      <c r="BG418" s="242">
        <f>IF(N418="zákl. přenesená",J418,0)</f>
        <v>0</v>
      </c>
      <c r="BH418" s="242">
        <f>IF(N418="sníž. přenesená",J418,0)</f>
        <v>0</v>
      </c>
      <c r="BI418" s="242">
        <f>IF(N418="nulová",J418,0)</f>
        <v>0</v>
      </c>
      <c r="BJ418" s="17" t="s">
        <v>82</v>
      </c>
      <c r="BK418" s="242">
        <f>ROUND(I418*H418,2)</f>
        <v>0</v>
      </c>
      <c r="BL418" s="17" t="s">
        <v>198</v>
      </c>
      <c r="BM418" s="241" t="s">
        <v>703</v>
      </c>
    </row>
    <row r="419" s="13" customFormat="1">
      <c r="A419" s="13"/>
      <c r="B419" s="243"/>
      <c r="C419" s="244"/>
      <c r="D419" s="245" t="s">
        <v>200</v>
      </c>
      <c r="E419" s="246" t="s">
        <v>1</v>
      </c>
      <c r="F419" s="247" t="s">
        <v>704</v>
      </c>
      <c r="G419" s="244"/>
      <c r="H419" s="248">
        <v>0.47999999999999998</v>
      </c>
      <c r="I419" s="249"/>
      <c r="J419" s="244"/>
      <c r="K419" s="244"/>
      <c r="L419" s="250"/>
      <c r="M419" s="251"/>
      <c r="N419" s="252"/>
      <c r="O419" s="252"/>
      <c r="P419" s="252"/>
      <c r="Q419" s="252"/>
      <c r="R419" s="252"/>
      <c r="S419" s="252"/>
      <c r="T419" s="25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4" t="s">
        <v>200</v>
      </c>
      <c r="AU419" s="254" t="s">
        <v>84</v>
      </c>
      <c r="AV419" s="13" t="s">
        <v>84</v>
      </c>
      <c r="AW419" s="13" t="s">
        <v>32</v>
      </c>
      <c r="AX419" s="13" t="s">
        <v>82</v>
      </c>
      <c r="AY419" s="254" t="s">
        <v>192</v>
      </c>
    </row>
    <row r="420" s="2" customFormat="1" ht="24.15" customHeight="1">
      <c r="A420" s="38"/>
      <c r="B420" s="39"/>
      <c r="C420" s="266" t="s">
        <v>705</v>
      </c>
      <c r="D420" s="266" t="s">
        <v>320</v>
      </c>
      <c r="E420" s="267" t="s">
        <v>706</v>
      </c>
      <c r="F420" s="268" t="s">
        <v>707</v>
      </c>
      <c r="G420" s="269" t="s">
        <v>293</v>
      </c>
      <c r="H420" s="270">
        <v>0.313</v>
      </c>
      <c r="I420" s="271"/>
      <c r="J420" s="272">
        <f>ROUND(I420*H420,2)</f>
        <v>0</v>
      </c>
      <c r="K420" s="273"/>
      <c r="L420" s="274"/>
      <c r="M420" s="275" t="s">
        <v>1</v>
      </c>
      <c r="N420" s="276" t="s">
        <v>41</v>
      </c>
      <c r="O420" s="91"/>
      <c r="P420" s="239">
        <f>O420*H420</f>
        <v>0</v>
      </c>
      <c r="Q420" s="239">
        <v>1</v>
      </c>
      <c r="R420" s="239">
        <f>Q420*H420</f>
        <v>0.313</v>
      </c>
      <c r="S420" s="239">
        <v>0</v>
      </c>
      <c r="T420" s="240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1" t="s">
        <v>235</v>
      </c>
      <c r="AT420" s="241" t="s">
        <v>320</v>
      </c>
      <c r="AU420" s="241" t="s">
        <v>84</v>
      </c>
      <c r="AY420" s="17" t="s">
        <v>192</v>
      </c>
      <c r="BE420" s="242">
        <f>IF(N420="základní",J420,0)</f>
        <v>0</v>
      </c>
      <c r="BF420" s="242">
        <f>IF(N420="snížená",J420,0)</f>
        <v>0</v>
      </c>
      <c r="BG420" s="242">
        <f>IF(N420="zákl. přenesená",J420,0)</f>
        <v>0</v>
      </c>
      <c r="BH420" s="242">
        <f>IF(N420="sníž. přenesená",J420,0)</f>
        <v>0</v>
      </c>
      <c r="BI420" s="242">
        <f>IF(N420="nulová",J420,0)</f>
        <v>0</v>
      </c>
      <c r="BJ420" s="17" t="s">
        <v>82</v>
      </c>
      <c r="BK420" s="242">
        <f>ROUND(I420*H420,2)</f>
        <v>0</v>
      </c>
      <c r="BL420" s="17" t="s">
        <v>198</v>
      </c>
      <c r="BM420" s="241" t="s">
        <v>708</v>
      </c>
    </row>
    <row r="421" s="13" customFormat="1">
      <c r="A421" s="13"/>
      <c r="B421" s="243"/>
      <c r="C421" s="244"/>
      <c r="D421" s="245" t="s">
        <v>200</v>
      </c>
      <c r="E421" s="246" t="s">
        <v>1</v>
      </c>
      <c r="F421" s="247" t="s">
        <v>709</v>
      </c>
      <c r="G421" s="244"/>
      <c r="H421" s="248">
        <v>0.313</v>
      </c>
      <c r="I421" s="249"/>
      <c r="J421" s="244"/>
      <c r="K421" s="244"/>
      <c r="L421" s="250"/>
      <c r="M421" s="251"/>
      <c r="N421" s="252"/>
      <c r="O421" s="252"/>
      <c r="P421" s="252"/>
      <c r="Q421" s="252"/>
      <c r="R421" s="252"/>
      <c r="S421" s="252"/>
      <c r="T421" s="25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4" t="s">
        <v>200</v>
      </c>
      <c r="AU421" s="254" t="s">
        <v>84</v>
      </c>
      <c r="AV421" s="13" t="s">
        <v>84</v>
      </c>
      <c r="AW421" s="13" t="s">
        <v>32</v>
      </c>
      <c r="AX421" s="13" t="s">
        <v>82</v>
      </c>
      <c r="AY421" s="254" t="s">
        <v>192</v>
      </c>
    </row>
    <row r="422" s="2" customFormat="1" ht="24.15" customHeight="1">
      <c r="A422" s="38"/>
      <c r="B422" s="39"/>
      <c r="C422" s="266" t="s">
        <v>710</v>
      </c>
      <c r="D422" s="266" t="s">
        <v>320</v>
      </c>
      <c r="E422" s="267" t="s">
        <v>711</v>
      </c>
      <c r="F422" s="268" t="s">
        <v>712</v>
      </c>
      <c r="G422" s="269" t="s">
        <v>293</v>
      </c>
      <c r="H422" s="270">
        <v>0.69199999999999995</v>
      </c>
      <c r="I422" s="271"/>
      <c r="J422" s="272">
        <f>ROUND(I422*H422,2)</f>
        <v>0</v>
      </c>
      <c r="K422" s="273"/>
      <c r="L422" s="274"/>
      <c r="M422" s="275" t="s">
        <v>1</v>
      </c>
      <c r="N422" s="276" t="s">
        <v>41</v>
      </c>
      <c r="O422" s="91"/>
      <c r="P422" s="239">
        <f>O422*H422</f>
        <v>0</v>
      </c>
      <c r="Q422" s="239">
        <v>1</v>
      </c>
      <c r="R422" s="239">
        <f>Q422*H422</f>
        <v>0.69199999999999995</v>
      </c>
      <c r="S422" s="239">
        <v>0</v>
      </c>
      <c r="T422" s="240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1" t="s">
        <v>235</v>
      </c>
      <c r="AT422" s="241" t="s">
        <v>320</v>
      </c>
      <c r="AU422" s="241" t="s">
        <v>84</v>
      </c>
      <c r="AY422" s="17" t="s">
        <v>192</v>
      </c>
      <c r="BE422" s="242">
        <f>IF(N422="základní",J422,0)</f>
        <v>0</v>
      </c>
      <c r="BF422" s="242">
        <f>IF(N422="snížená",J422,0)</f>
        <v>0</v>
      </c>
      <c r="BG422" s="242">
        <f>IF(N422="zákl. přenesená",J422,0)</f>
        <v>0</v>
      </c>
      <c r="BH422" s="242">
        <f>IF(N422="sníž. přenesená",J422,0)</f>
        <v>0</v>
      </c>
      <c r="BI422" s="242">
        <f>IF(N422="nulová",J422,0)</f>
        <v>0</v>
      </c>
      <c r="BJ422" s="17" t="s">
        <v>82</v>
      </c>
      <c r="BK422" s="242">
        <f>ROUND(I422*H422,2)</f>
        <v>0</v>
      </c>
      <c r="BL422" s="17" t="s">
        <v>198</v>
      </c>
      <c r="BM422" s="241" t="s">
        <v>713</v>
      </c>
    </row>
    <row r="423" s="13" customFormat="1">
      <c r="A423" s="13"/>
      <c r="B423" s="243"/>
      <c r="C423" s="244"/>
      <c r="D423" s="245" t="s">
        <v>200</v>
      </c>
      <c r="E423" s="246" t="s">
        <v>1</v>
      </c>
      <c r="F423" s="247" t="s">
        <v>714</v>
      </c>
      <c r="G423" s="244"/>
      <c r="H423" s="248">
        <v>0.69199999999999995</v>
      </c>
      <c r="I423" s="249"/>
      <c r="J423" s="244"/>
      <c r="K423" s="244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200</v>
      </c>
      <c r="AU423" s="254" t="s">
        <v>84</v>
      </c>
      <c r="AV423" s="13" t="s">
        <v>84</v>
      </c>
      <c r="AW423" s="13" t="s">
        <v>32</v>
      </c>
      <c r="AX423" s="13" t="s">
        <v>82</v>
      </c>
      <c r="AY423" s="254" t="s">
        <v>192</v>
      </c>
    </row>
    <row r="424" s="2" customFormat="1" ht="24.15" customHeight="1">
      <c r="A424" s="38"/>
      <c r="B424" s="39"/>
      <c r="C424" s="266" t="s">
        <v>715</v>
      </c>
      <c r="D424" s="266" t="s">
        <v>320</v>
      </c>
      <c r="E424" s="267" t="s">
        <v>716</v>
      </c>
      <c r="F424" s="268" t="s">
        <v>717</v>
      </c>
      <c r="G424" s="269" t="s">
        <v>293</v>
      </c>
      <c r="H424" s="270">
        <v>0.023</v>
      </c>
      <c r="I424" s="271"/>
      <c r="J424" s="272">
        <f>ROUND(I424*H424,2)</f>
        <v>0</v>
      </c>
      <c r="K424" s="273"/>
      <c r="L424" s="274"/>
      <c r="M424" s="275" t="s">
        <v>1</v>
      </c>
      <c r="N424" s="276" t="s">
        <v>41</v>
      </c>
      <c r="O424" s="91"/>
      <c r="P424" s="239">
        <f>O424*H424</f>
        <v>0</v>
      </c>
      <c r="Q424" s="239">
        <v>1</v>
      </c>
      <c r="R424" s="239">
        <f>Q424*H424</f>
        <v>0.023</v>
      </c>
      <c r="S424" s="239">
        <v>0</v>
      </c>
      <c r="T424" s="24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1" t="s">
        <v>235</v>
      </c>
      <c r="AT424" s="241" t="s">
        <v>320</v>
      </c>
      <c r="AU424" s="241" t="s">
        <v>84</v>
      </c>
      <c r="AY424" s="17" t="s">
        <v>192</v>
      </c>
      <c r="BE424" s="242">
        <f>IF(N424="základní",J424,0)</f>
        <v>0</v>
      </c>
      <c r="BF424" s="242">
        <f>IF(N424="snížená",J424,0)</f>
        <v>0</v>
      </c>
      <c r="BG424" s="242">
        <f>IF(N424="zákl. přenesená",J424,0)</f>
        <v>0</v>
      </c>
      <c r="BH424" s="242">
        <f>IF(N424="sníž. přenesená",J424,0)</f>
        <v>0</v>
      </c>
      <c r="BI424" s="242">
        <f>IF(N424="nulová",J424,0)</f>
        <v>0</v>
      </c>
      <c r="BJ424" s="17" t="s">
        <v>82</v>
      </c>
      <c r="BK424" s="242">
        <f>ROUND(I424*H424,2)</f>
        <v>0</v>
      </c>
      <c r="BL424" s="17" t="s">
        <v>198</v>
      </c>
      <c r="BM424" s="241" t="s">
        <v>718</v>
      </c>
    </row>
    <row r="425" s="13" customFormat="1">
      <c r="A425" s="13"/>
      <c r="B425" s="243"/>
      <c r="C425" s="244"/>
      <c r="D425" s="245" t="s">
        <v>200</v>
      </c>
      <c r="E425" s="246" t="s">
        <v>1</v>
      </c>
      <c r="F425" s="247" t="s">
        <v>719</v>
      </c>
      <c r="G425" s="244"/>
      <c r="H425" s="248">
        <v>0.023</v>
      </c>
      <c r="I425" s="249"/>
      <c r="J425" s="244"/>
      <c r="K425" s="244"/>
      <c r="L425" s="250"/>
      <c r="M425" s="251"/>
      <c r="N425" s="252"/>
      <c r="O425" s="252"/>
      <c r="P425" s="252"/>
      <c r="Q425" s="252"/>
      <c r="R425" s="252"/>
      <c r="S425" s="252"/>
      <c r="T425" s="25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4" t="s">
        <v>200</v>
      </c>
      <c r="AU425" s="254" t="s">
        <v>84</v>
      </c>
      <c r="AV425" s="13" t="s">
        <v>84</v>
      </c>
      <c r="AW425" s="13" t="s">
        <v>32</v>
      </c>
      <c r="AX425" s="13" t="s">
        <v>82</v>
      </c>
      <c r="AY425" s="254" t="s">
        <v>192</v>
      </c>
    </row>
    <row r="426" s="2" customFormat="1" ht="16.5" customHeight="1">
      <c r="A426" s="38"/>
      <c r="B426" s="39"/>
      <c r="C426" s="229" t="s">
        <v>720</v>
      </c>
      <c r="D426" s="229" t="s">
        <v>194</v>
      </c>
      <c r="E426" s="230" t="s">
        <v>721</v>
      </c>
      <c r="F426" s="231" t="s">
        <v>722</v>
      </c>
      <c r="G426" s="232" t="s">
        <v>259</v>
      </c>
      <c r="H426" s="233">
        <v>200</v>
      </c>
      <c r="I426" s="234"/>
      <c r="J426" s="235">
        <f>ROUND(I426*H426,2)</f>
        <v>0</v>
      </c>
      <c r="K426" s="236"/>
      <c r="L426" s="44"/>
      <c r="M426" s="237" t="s">
        <v>1</v>
      </c>
      <c r="N426" s="238" t="s">
        <v>41</v>
      </c>
      <c r="O426" s="91"/>
      <c r="P426" s="239">
        <f>O426*H426</f>
        <v>0</v>
      </c>
      <c r="Q426" s="239">
        <v>0.00029999999999999997</v>
      </c>
      <c r="R426" s="239">
        <f>Q426*H426</f>
        <v>0.059999999999999998</v>
      </c>
      <c r="S426" s="239">
        <v>0</v>
      </c>
      <c r="T426" s="24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1" t="s">
        <v>198</v>
      </c>
      <c r="AT426" s="241" t="s">
        <v>194</v>
      </c>
      <c r="AU426" s="241" t="s">
        <v>84</v>
      </c>
      <c r="AY426" s="17" t="s">
        <v>192</v>
      </c>
      <c r="BE426" s="242">
        <f>IF(N426="základní",J426,0)</f>
        <v>0</v>
      </c>
      <c r="BF426" s="242">
        <f>IF(N426="snížená",J426,0)</f>
        <v>0</v>
      </c>
      <c r="BG426" s="242">
        <f>IF(N426="zákl. přenesená",J426,0)</f>
        <v>0</v>
      </c>
      <c r="BH426" s="242">
        <f>IF(N426="sníž. přenesená",J426,0)</f>
        <v>0</v>
      </c>
      <c r="BI426" s="242">
        <f>IF(N426="nulová",J426,0)</f>
        <v>0</v>
      </c>
      <c r="BJ426" s="17" t="s">
        <v>82</v>
      </c>
      <c r="BK426" s="242">
        <f>ROUND(I426*H426,2)</f>
        <v>0</v>
      </c>
      <c r="BL426" s="17" t="s">
        <v>198</v>
      </c>
      <c r="BM426" s="241" t="s">
        <v>723</v>
      </c>
    </row>
    <row r="427" s="13" customFormat="1">
      <c r="A427" s="13"/>
      <c r="B427" s="243"/>
      <c r="C427" s="244"/>
      <c r="D427" s="245" t="s">
        <v>200</v>
      </c>
      <c r="E427" s="246" t="s">
        <v>1</v>
      </c>
      <c r="F427" s="247" t="s">
        <v>724</v>
      </c>
      <c r="G427" s="244"/>
      <c r="H427" s="248">
        <v>200</v>
      </c>
      <c r="I427" s="249"/>
      <c r="J427" s="244"/>
      <c r="K427" s="244"/>
      <c r="L427" s="250"/>
      <c r="M427" s="251"/>
      <c r="N427" s="252"/>
      <c r="O427" s="252"/>
      <c r="P427" s="252"/>
      <c r="Q427" s="252"/>
      <c r="R427" s="252"/>
      <c r="S427" s="252"/>
      <c r="T427" s="25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4" t="s">
        <v>200</v>
      </c>
      <c r="AU427" s="254" t="s">
        <v>84</v>
      </c>
      <c r="AV427" s="13" t="s">
        <v>84</v>
      </c>
      <c r="AW427" s="13" t="s">
        <v>32</v>
      </c>
      <c r="AX427" s="13" t="s">
        <v>82</v>
      </c>
      <c r="AY427" s="254" t="s">
        <v>192</v>
      </c>
    </row>
    <row r="428" s="2" customFormat="1" ht="24.15" customHeight="1">
      <c r="A428" s="38"/>
      <c r="B428" s="39"/>
      <c r="C428" s="229" t="s">
        <v>725</v>
      </c>
      <c r="D428" s="229" t="s">
        <v>194</v>
      </c>
      <c r="E428" s="230" t="s">
        <v>726</v>
      </c>
      <c r="F428" s="231" t="s">
        <v>727</v>
      </c>
      <c r="G428" s="232" t="s">
        <v>197</v>
      </c>
      <c r="H428" s="233">
        <v>29</v>
      </c>
      <c r="I428" s="234"/>
      <c r="J428" s="235">
        <f>ROUND(I428*H428,2)</f>
        <v>0</v>
      </c>
      <c r="K428" s="236"/>
      <c r="L428" s="44"/>
      <c r="M428" s="237" t="s">
        <v>1</v>
      </c>
      <c r="N428" s="238" t="s">
        <v>41</v>
      </c>
      <c r="O428" s="91"/>
      <c r="P428" s="239">
        <f>O428*H428</f>
        <v>0</v>
      </c>
      <c r="Q428" s="239">
        <v>0.00069999999999999999</v>
      </c>
      <c r="R428" s="239">
        <f>Q428*H428</f>
        <v>0.020299999999999999</v>
      </c>
      <c r="S428" s="239">
        <v>0</v>
      </c>
      <c r="T428" s="24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41" t="s">
        <v>198</v>
      </c>
      <c r="AT428" s="241" t="s">
        <v>194</v>
      </c>
      <c r="AU428" s="241" t="s">
        <v>84</v>
      </c>
      <c r="AY428" s="17" t="s">
        <v>192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7" t="s">
        <v>82</v>
      </c>
      <c r="BK428" s="242">
        <f>ROUND(I428*H428,2)</f>
        <v>0</v>
      </c>
      <c r="BL428" s="17" t="s">
        <v>198</v>
      </c>
      <c r="BM428" s="241" t="s">
        <v>728</v>
      </c>
    </row>
    <row r="429" s="2" customFormat="1" ht="24.15" customHeight="1">
      <c r="A429" s="38"/>
      <c r="B429" s="39"/>
      <c r="C429" s="266" t="s">
        <v>729</v>
      </c>
      <c r="D429" s="266" t="s">
        <v>320</v>
      </c>
      <c r="E429" s="267" t="s">
        <v>730</v>
      </c>
      <c r="F429" s="268" t="s">
        <v>731</v>
      </c>
      <c r="G429" s="269" t="s">
        <v>197</v>
      </c>
      <c r="H429" s="270">
        <v>11</v>
      </c>
      <c r="I429" s="271"/>
      <c r="J429" s="272">
        <f>ROUND(I429*H429,2)</f>
        <v>0</v>
      </c>
      <c r="K429" s="273"/>
      <c r="L429" s="274"/>
      <c r="M429" s="275" t="s">
        <v>1</v>
      </c>
      <c r="N429" s="276" t="s">
        <v>41</v>
      </c>
      <c r="O429" s="91"/>
      <c r="P429" s="239">
        <f>O429*H429</f>
        <v>0</v>
      </c>
      <c r="Q429" s="239">
        <v>0.0012999999999999999</v>
      </c>
      <c r="R429" s="239">
        <f>Q429*H429</f>
        <v>0.0143</v>
      </c>
      <c r="S429" s="239">
        <v>0</v>
      </c>
      <c r="T429" s="24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1" t="s">
        <v>235</v>
      </c>
      <c r="AT429" s="241" t="s">
        <v>320</v>
      </c>
      <c r="AU429" s="241" t="s">
        <v>84</v>
      </c>
      <c r="AY429" s="17" t="s">
        <v>192</v>
      </c>
      <c r="BE429" s="242">
        <f>IF(N429="základní",J429,0)</f>
        <v>0</v>
      </c>
      <c r="BF429" s="242">
        <f>IF(N429="snížená",J429,0)</f>
        <v>0</v>
      </c>
      <c r="BG429" s="242">
        <f>IF(N429="zákl. přenesená",J429,0)</f>
        <v>0</v>
      </c>
      <c r="BH429" s="242">
        <f>IF(N429="sníž. přenesená",J429,0)</f>
        <v>0</v>
      </c>
      <c r="BI429" s="242">
        <f>IF(N429="nulová",J429,0)</f>
        <v>0</v>
      </c>
      <c r="BJ429" s="17" t="s">
        <v>82</v>
      </c>
      <c r="BK429" s="242">
        <f>ROUND(I429*H429,2)</f>
        <v>0</v>
      </c>
      <c r="BL429" s="17" t="s">
        <v>198</v>
      </c>
      <c r="BM429" s="241" t="s">
        <v>732</v>
      </c>
    </row>
    <row r="430" s="15" customFormat="1">
      <c r="A430" s="15"/>
      <c r="B430" s="277"/>
      <c r="C430" s="278"/>
      <c r="D430" s="245" t="s">
        <v>200</v>
      </c>
      <c r="E430" s="279" t="s">
        <v>1</v>
      </c>
      <c r="F430" s="280" t="s">
        <v>733</v>
      </c>
      <c r="G430" s="278"/>
      <c r="H430" s="279" t="s">
        <v>1</v>
      </c>
      <c r="I430" s="281"/>
      <c r="J430" s="278"/>
      <c r="K430" s="278"/>
      <c r="L430" s="282"/>
      <c r="M430" s="283"/>
      <c r="N430" s="284"/>
      <c r="O430" s="284"/>
      <c r="P430" s="284"/>
      <c r="Q430" s="284"/>
      <c r="R430" s="284"/>
      <c r="S430" s="284"/>
      <c r="T430" s="28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6" t="s">
        <v>200</v>
      </c>
      <c r="AU430" s="286" t="s">
        <v>84</v>
      </c>
      <c r="AV430" s="15" t="s">
        <v>82</v>
      </c>
      <c r="AW430" s="15" t="s">
        <v>32</v>
      </c>
      <c r="AX430" s="15" t="s">
        <v>76</v>
      </c>
      <c r="AY430" s="286" t="s">
        <v>192</v>
      </c>
    </row>
    <row r="431" s="13" customFormat="1">
      <c r="A431" s="13"/>
      <c r="B431" s="243"/>
      <c r="C431" s="244"/>
      <c r="D431" s="245" t="s">
        <v>200</v>
      </c>
      <c r="E431" s="246" t="s">
        <v>1</v>
      </c>
      <c r="F431" s="247" t="s">
        <v>734</v>
      </c>
      <c r="G431" s="244"/>
      <c r="H431" s="248">
        <v>2</v>
      </c>
      <c r="I431" s="249"/>
      <c r="J431" s="244"/>
      <c r="K431" s="244"/>
      <c r="L431" s="250"/>
      <c r="M431" s="251"/>
      <c r="N431" s="252"/>
      <c r="O431" s="252"/>
      <c r="P431" s="252"/>
      <c r="Q431" s="252"/>
      <c r="R431" s="252"/>
      <c r="S431" s="252"/>
      <c r="T431" s="25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4" t="s">
        <v>200</v>
      </c>
      <c r="AU431" s="254" t="s">
        <v>84</v>
      </c>
      <c r="AV431" s="13" t="s">
        <v>84</v>
      </c>
      <c r="AW431" s="13" t="s">
        <v>32</v>
      </c>
      <c r="AX431" s="13" t="s">
        <v>76</v>
      </c>
      <c r="AY431" s="254" t="s">
        <v>192</v>
      </c>
    </row>
    <row r="432" s="13" customFormat="1">
      <c r="A432" s="13"/>
      <c r="B432" s="243"/>
      <c r="C432" s="244"/>
      <c r="D432" s="245" t="s">
        <v>200</v>
      </c>
      <c r="E432" s="246" t="s">
        <v>1</v>
      </c>
      <c r="F432" s="247" t="s">
        <v>735</v>
      </c>
      <c r="G432" s="244"/>
      <c r="H432" s="248">
        <v>1</v>
      </c>
      <c r="I432" s="249"/>
      <c r="J432" s="244"/>
      <c r="K432" s="244"/>
      <c r="L432" s="250"/>
      <c r="M432" s="251"/>
      <c r="N432" s="252"/>
      <c r="O432" s="252"/>
      <c r="P432" s="252"/>
      <c r="Q432" s="252"/>
      <c r="R432" s="252"/>
      <c r="S432" s="252"/>
      <c r="T432" s="25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4" t="s">
        <v>200</v>
      </c>
      <c r="AU432" s="254" t="s">
        <v>84</v>
      </c>
      <c r="AV432" s="13" t="s">
        <v>84</v>
      </c>
      <c r="AW432" s="13" t="s">
        <v>32</v>
      </c>
      <c r="AX432" s="13" t="s">
        <v>76</v>
      </c>
      <c r="AY432" s="254" t="s">
        <v>192</v>
      </c>
    </row>
    <row r="433" s="15" customFormat="1">
      <c r="A433" s="15"/>
      <c r="B433" s="277"/>
      <c r="C433" s="278"/>
      <c r="D433" s="245" t="s">
        <v>200</v>
      </c>
      <c r="E433" s="279" t="s">
        <v>1</v>
      </c>
      <c r="F433" s="280" t="s">
        <v>736</v>
      </c>
      <c r="G433" s="278"/>
      <c r="H433" s="279" t="s">
        <v>1</v>
      </c>
      <c r="I433" s="281"/>
      <c r="J433" s="278"/>
      <c r="K433" s="278"/>
      <c r="L433" s="282"/>
      <c r="M433" s="283"/>
      <c r="N433" s="284"/>
      <c r="O433" s="284"/>
      <c r="P433" s="284"/>
      <c r="Q433" s="284"/>
      <c r="R433" s="284"/>
      <c r="S433" s="284"/>
      <c r="T433" s="28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86" t="s">
        <v>200</v>
      </c>
      <c r="AU433" s="286" t="s">
        <v>84</v>
      </c>
      <c r="AV433" s="15" t="s">
        <v>82</v>
      </c>
      <c r="AW433" s="15" t="s">
        <v>32</v>
      </c>
      <c r="AX433" s="15" t="s">
        <v>76</v>
      </c>
      <c r="AY433" s="286" t="s">
        <v>192</v>
      </c>
    </row>
    <row r="434" s="13" customFormat="1">
      <c r="A434" s="13"/>
      <c r="B434" s="243"/>
      <c r="C434" s="244"/>
      <c r="D434" s="245" t="s">
        <v>200</v>
      </c>
      <c r="E434" s="246" t="s">
        <v>1</v>
      </c>
      <c r="F434" s="247" t="s">
        <v>737</v>
      </c>
      <c r="G434" s="244"/>
      <c r="H434" s="248">
        <v>3</v>
      </c>
      <c r="I434" s="249"/>
      <c r="J434" s="244"/>
      <c r="K434" s="244"/>
      <c r="L434" s="250"/>
      <c r="M434" s="251"/>
      <c r="N434" s="252"/>
      <c r="O434" s="252"/>
      <c r="P434" s="252"/>
      <c r="Q434" s="252"/>
      <c r="R434" s="252"/>
      <c r="S434" s="252"/>
      <c r="T434" s="25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4" t="s">
        <v>200</v>
      </c>
      <c r="AU434" s="254" t="s">
        <v>84</v>
      </c>
      <c r="AV434" s="13" t="s">
        <v>84</v>
      </c>
      <c r="AW434" s="13" t="s">
        <v>32</v>
      </c>
      <c r="AX434" s="13" t="s">
        <v>76</v>
      </c>
      <c r="AY434" s="254" t="s">
        <v>192</v>
      </c>
    </row>
    <row r="435" s="15" customFormat="1">
      <c r="A435" s="15"/>
      <c r="B435" s="277"/>
      <c r="C435" s="278"/>
      <c r="D435" s="245" t="s">
        <v>200</v>
      </c>
      <c r="E435" s="279" t="s">
        <v>1</v>
      </c>
      <c r="F435" s="280" t="s">
        <v>738</v>
      </c>
      <c r="G435" s="278"/>
      <c r="H435" s="279" t="s">
        <v>1</v>
      </c>
      <c r="I435" s="281"/>
      <c r="J435" s="278"/>
      <c r="K435" s="278"/>
      <c r="L435" s="282"/>
      <c r="M435" s="283"/>
      <c r="N435" s="284"/>
      <c r="O435" s="284"/>
      <c r="P435" s="284"/>
      <c r="Q435" s="284"/>
      <c r="R435" s="284"/>
      <c r="S435" s="284"/>
      <c r="T435" s="28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86" t="s">
        <v>200</v>
      </c>
      <c r="AU435" s="286" t="s">
        <v>84</v>
      </c>
      <c r="AV435" s="15" t="s">
        <v>82</v>
      </c>
      <c r="AW435" s="15" t="s">
        <v>32</v>
      </c>
      <c r="AX435" s="15" t="s">
        <v>76</v>
      </c>
      <c r="AY435" s="286" t="s">
        <v>192</v>
      </c>
    </row>
    <row r="436" s="13" customFormat="1">
      <c r="A436" s="13"/>
      <c r="B436" s="243"/>
      <c r="C436" s="244"/>
      <c r="D436" s="245" t="s">
        <v>200</v>
      </c>
      <c r="E436" s="246" t="s">
        <v>1</v>
      </c>
      <c r="F436" s="247" t="s">
        <v>734</v>
      </c>
      <c r="G436" s="244"/>
      <c r="H436" s="248">
        <v>2</v>
      </c>
      <c r="I436" s="249"/>
      <c r="J436" s="244"/>
      <c r="K436" s="244"/>
      <c r="L436" s="250"/>
      <c r="M436" s="251"/>
      <c r="N436" s="252"/>
      <c r="O436" s="252"/>
      <c r="P436" s="252"/>
      <c r="Q436" s="252"/>
      <c r="R436" s="252"/>
      <c r="S436" s="252"/>
      <c r="T436" s="25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4" t="s">
        <v>200</v>
      </c>
      <c r="AU436" s="254" t="s">
        <v>84</v>
      </c>
      <c r="AV436" s="13" t="s">
        <v>84</v>
      </c>
      <c r="AW436" s="13" t="s">
        <v>32</v>
      </c>
      <c r="AX436" s="13" t="s">
        <v>76</v>
      </c>
      <c r="AY436" s="254" t="s">
        <v>192</v>
      </c>
    </row>
    <row r="437" s="13" customFormat="1">
      <c r="A437" s="13"/>
      <c r="B437" s="243"/>
      <c r="C437" s="244"/>
      <c r="D437" s="245" t="s">
        <v>200</v>
      </c>
      <c r="E437" s="246" t="s">
        <v>1</v>
      </c>
      <c r="F437" s="247" t="s">
        <v>739</v>
      </c>
      <c r="G437" s="244"/>
      <c r="H437" s="248">
        <v>1</v>
      </c>
      <c r="I437" s="249"/>
      <c r="J437" s="244"/>
      <c r="K437" s="244"/>
      <c r="L437" s="250"/>
      <c r="M437" s="251"/>
      <c r="N437" s="252"/>
      <c r="O437" s="252"/>
      <c r="P437" s="252"/>
      <c r="Q437" s="252"/>
      <c r="R437" s="252"/>
      <c r="S437" s="252"/>
      <c r="T437" s="25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4" t="s">
        <v>200</v>
      </c>
      <c r="AU437" s="254" t="s">
        <v>84</v>
      </c>
      <c r="AV437" s="13" t="s">
        <v>84</v>
      </c>
      <c r="AW437" s="13" t="s">
        <v>32</v>
      </c>
      <c r="AX437" s="13" t="s">
        <v>76</v>
      </c>
      <c r="AY437" s="254" t="s">
        <v>192</v>
      </c>
    </row>
    <row r="438" s="13" customFormat="1">
      <c r="A438" s="13"/>
      <c r="B438" s="243"/>
      <c r="C438" s="244"/>
      <c r="D438" s="245" t="s">
        <v>200</v>
      </c>
      <c r="E438" s="246" t="s">
        <v>1</v>
      </c>
      <c r="F438" s="247" t="s">
        <v>740</v>
      </c>
      <c r="G438" s="244"/>
      <c r="H438" s="248">
        <v>1</v>
      </c>
      <c r="I438" s="249"/>
      <c r="J438" s="244"/>
      <c r="K438" s="244"/>
      <c r="L438" s="250"/>
      <c r="M438" s="251"/>
      <c r="N438" s="252"/>
      <c r="O438" s="252"/>
      <c r="P438" s="252"/>
      <c r="Q438" s="252"/>
      <c r="R438" s="252"/>
      <c r="S438" s="252"/>
      <c r="T438" s="25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4" t="s">
        <v>200</v>
      </c>
      <c r="AU438" s="254" t="s">
        <v>84</v>
      </c>
      <c r="AV438" s="13" t="s">
        <v>84</v>
      </c>
      <c r="AW438" s="13" t="s">
        <v>32</v>
      </c>
      <c r="AX438" s="13" t="s">
        <v>76</v>
      </c>
      <c r="AY438" s="254" t="s">
        <v>192</v>
      </c>
    </row>
    <row r="439" s="15" customFormat="1">
      <c r="A439" s="15"/>
      <c r="B439" s="277"/>
      <c r="C439" s="278"/>
      <c r="D439" s="245" t="s">
        <v>200</v>
      </c>
      <c r="E439" s="279" t="s">
        <v>1</v>
      </c>
      <c r="F439" s="280" t="s">
        <v>741</v>
      </c>
      <c r="G439" s="278"/>
      <c r="H439" s="279" t="s">
        <v>1</v>
      </c>
      <c r="I439" s="281"/>
      <c r="J439" s="278"/>
      <c r="K439" s="278"/>
      <c r="L439" s="282"/>
      <c r="M439" s="283"/>
      <c r="N439" s="284"/>
      <c r="O439" s="284"/>
      <c r="P439" s="284"/>
      <c r="Q439" s="284"/>
      <c r="R439" s="284"/>
      <c r="S439" s="284"/>
      <c r="T439" s="28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86" t="s">
        <v>200</v>
      </c>
      <c r="AU439" s="286" t="s">
        <v>84</v>
      </c>
      <c r="AV439" s="15" t="s">
        <v>82</v>
      </c>
      <c r="AW439" s="15" t="s">
        <v>32</v>
      </c>
      <c r="AX439" s="15" t="s">
        <v>76</v>
      </c>
      <c r="AY439" s="286" t="s">
        <v>192</v>
      </c>
    </row>
    <row r="440" s="13" customFormat="1">
      <c r="A440" s="13"/>
      <c r="B440" s="243"/>
      <c r="C440" s="244"/>
      <c r="D440" s="245" t="s">
        <v>200</v>
      </c>
      <c r="E440" s="246" t="s">
        <v>1</v>
      </c>
      <c r="F440" s="247" t="s">
        <v>742</v>
      </c>
      <c r="G440" s="244"/>
      <c r="H440" s="248">
        <v>1</v>
      </c>
      <c r="I440" s="249"/>
      <c r="J440" s="244"/>
      <c r="K440" s="244"/>
      <c r="L440" s="250"/>
      <c r="M440" s="251"/>
      <c r="N440" s="252"/>
      <c r="O440" s="252"/>
      <c r="P440" s="252"/>
      <c r="Q440" s="252"/>
      <c r="R440" s="252"/>
      <c r="S440" s="252"/>
      <c r="T440" s="25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4" t="s">
        <v>200</v>
      </c>
      <c r="AU440" s="254" t="s">
        <v>84</v>
      </c>
      <c r="AV440" s="13" t="s">
        <v>84</v>
      </c>
      <c r="AW440" s="13" t="s">
        <v>32</v>
      </c>
      <c r="AX440" s="13" t="s">
        <v>76</v>
      </c>
      <c r="AY440" s="254" t="s">
        <v>192</v>
      </c>
    </row>
    <row r="441" s="14" customFormat="1">
      <c r="A441" s="14"/>
      <c r="B441" s="255"/>
      <c r="C441" s="256"/>
      <c r="D441" s="245" t="s">
        <v>200</v>
      </c>
      <c r="E441" s="257" t="s">
        <v>1</v>
      </c>
      <c r="F441" s="258" t="s">
        <v>229</v>
      </c>
      <c r="G441" s="256"/>
      <c r="H441" s="259">
        <v>11</v>
      </c>
      <c r="I441" s="260"/>
      <c r="J441" s="256"/>
      <c r="K441" s="256"/>
      <c r="L441" s="261"/>
      <c r="M441" s="262"/>
      <c r="N441" s="263"/>
      <c r="O441" s="263"/>
      <c r="P441" s="263"/>
      <c r="Q441" s="263"/>
      <c r="R441" s="263"/>
      <c r="S441" s="263"/>
      <c r="T441" s="26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5" t="s">
        <v>200</v>
      </c>
      <c r="AU441" s="265" t="s">
        <v>84</v>
      </c>
      <c r="AV441" s="14" t="s">
        <v>198</v>
      </c>
      <c r="AW441" s="14" t="s">
        <v>32</v>
      </c>
      <c r="AX441" s="14" t="s">
        <v>82</v>
      </c>
      <c r="AY441" s="265" t="s">
        <v>192</v>
      </c>
    </row>
    <row r="442" s="2" customFormat="1" ht="21.75" customHeight="1">
      <c r="A442" s="38"/>
      <c r="B442" s="39"/>
      <c r="C442" s="266" t="s">
        <v>743</v>
      </c>
      <c r="D442" s="266" t="s">
        <v>320</v>
      </c>
      <c r="E442" s="267" t="s">
        <v>744</v>
      </c>
      <c r="F442" s="268" t="s">
        <v>745</v>
      </c>
      <c r="G442" s="269" t="s">
        <v>197</v>
      </c>
      <c r="H442" s="270">
        <v>10</v>
      </c>
      <c r="I442" s="271"/>
      <c r="J442" s="272">
        <f>ROUND(I442*H442,2)</f>
        <v>0</v>
      </c>
      <c r="K442" s="273"/>
      <c r="L442" s="274"/>
      <c r="M442" s="275" t="s">
        <v>1</v>
      </c>
      <c r="N442" s="276" t="s">
        <v>41</v>
      </c>
      <c r="O442" s="91"/>
      <c r="P442" s="239">
        <f>O442*H442</f>
        <v>0</v>
      </c>
      <c r="Q442" s="239">
        <v>0.00050000000000000001</v>
      </c>
      <c r="R442" s="239">
        <f>Q442*H442</f>
        <v>0.0050000000000000001</v>
      </c>
      <c r="S442" s="239">
        <v>0</v>
      </c>
      <c r="T442" s="24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41" t="s">
        <v>235</v>
      </c>
      <c r="AT442" s="241" t="s">
        <v>320</v>
      </c>
      <c r="AU442" s="241" t="s">
        <v>84</v>
      </c>
      <c r="AY442" s="17" t="s">
        <v>192</v>
      </c>
      <c r="BE442" s="242">
        <f>IF(N442="základní",J442,0)</f>
        <v>0</v>
      </c>
      <c r="BF442" s="242">
        <f>IF(N442="snížená",J442,0)</f>
        <v>0</v>
      </c>
      <c r="BG442" s="242">
        <f>IF(N442="zákl. přenesená",J442,0)</f>
        <v>0</v>
      </c>
      <c r="BH442" s="242">
        <f>IF(N442="sníž. přenesená",J442,0)</f>
        <v>0</v>
      </c>
      <c r="BI442" s="242">
        <f>IF(N442="nulová",J442,0)</f>
        <v>0</v>
      </c>
      <c r="BJ442" s="17" t="s">
        <v>82</v>
      </c>
      <c r="BK442" s="242">
        <f>ROUND(I442*H442,2)</f>
        <v>0</v>
      </c>
      <c r="BL442" s="17" t="s">
        <v>198</v>
      </c>
      <c r="BM442" s="241" t="s">
        <v>746</v>
      </c>
    </row>
    <row r="443" s="15" customFormat="1">
      <c r="A443" s="15"/>
      <c r="B443" s="277"/>
      <c r="C443" s="278"/>
      <c r="D443" s="245" t="s">
        <v>200</v>
      </c>
      <c r="E443" s="279" t="s">
        <v>1</v>
      </c>
      <c r="F443" s="280" t="s">
        <v>733</v>
      </c>
      <c r="G443" s="278"/>
      <c r="H443" s="279" t="s">
        <v>1</v>
      </c>
      <c r="I443" s="281"/>
      <c r="J443" s="278"/>
      <c r="K443" s="278"/>
      <c r="L443" s="282"/>
      <c r="M443" s="283"/>
      <c r="N443" s="284"/>
      <c r="O443" s="284"/>
      <c r="P443" s="284"/>
      <c r="Q443" s="284"/>
      <c r="R443" s="284"/>
      <c r="S443" s="284"/>
      <c r="T443" s="28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86" t="s">
        <v>200</v>
      </c>
      <c r="AU443" s="286" t="s">
        <v>84</v>
      </c>
      <c r="AV443" s="15" t="s">
        <v>82</v>
      </c>
      <c r="AW443" s="15" t="s">
        <v>32</v>
      </c>
      <c r="AX443" s="15" t="s">
        <v>76</v>
      </c>
      <c r="AY443" s="286" t="s">
        <v>192</v>
      </c>
    </row>
    <row r="444" s="13" customFormat="1">
      <c r="A444" s="13"/>
      <c r="B444" s="243"/>
      <c r="C444" s="244"/>
      <c r="D444" s="245" t="s">
        <v>200</v>
      </c>
      <c r="E444" s="246" t="s">
        <v>1</v>
      </c>
      <c r="F444" s="247" t="s">
        <v>747</v>
      </c>
      <c r="G444" s="244"/>
      <c r="H444" s="248">
        <v>4</v>
      </c>
      <c r="I444" s="249"/>
      <c r="J444" s="244"/>
      <c r="K444" s="244"/>
      <c r="L444" s="250"/>
      <c r="M444" s="251"/>
      <c r="N444" s="252"/>
      <c r="O444" s="252"/>
      <c r="P444" s="252"/>
      <c r="Q444" s="252"/>
      <c r="R444" s="252"/>
      <c r="S444" s="252"/>
      <c r="T444" s="25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4" t="s">
        <v>200</v>
      </c>
      <c r="AU444" s="254" t="s">
        <v>84</v>
      </c>
      <c r="AV444" s="13" t="s">
        <v>84</v>
      </c>
      <c r="AW444" s="13" t="s">
        <v>32</v>
      </c>
      <c r="AX444" s="13" t="s">
        <v>76</v>
      </c>
      <c r="AY444" s="254" t="s">
        <v>192</v>
      </c>
    </row>
    <row r="445" s="15" customFormat="1">
      <c r="A445" s="15"/>
      <c r="B445" s="277"/>
      <c r="C445" s="278"/>
      <c r="D445" s="245" t="s">
        <v>200</v>
      </c>
      <c r="E445" s="279" t="s">
        <v>1</v>
      </c>
      <c r="F445" s="280" t="s">
        <v>736</v>
      </c>
      <c r="G445" s="278"/>
      <c r="H445" s="279" t="s">
        <v>1</v>
      </c>
      <c r="I445" s="281"/>
      <c r="J445" s="278"/>
      <c r="K445" s="278"/>
      <c r="L445" s="282"/>
      <c r="M445" s="283"/>
      <c r="N445" s="284"/>
      <c r="O445" s="284"/>
      <c r="P445" s="284"/>
      <c r="Q445" s="284"/>
      <c r="R445" s="284"/>
      <c r="S445" s="284"/>
      <c r="T445" s="28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86" t="s">
        <v>200</v>
      </c>
      <c r="AU445" s="286" t="s">
        <v>84</v>
      </c>
      <c r="AV445" s="15" t="s">
        <v>82</v>
      </c>
      <c r="AW445" s="15" t="s">
        <v>32</v>
      </c>
      <c r="AX445" s="15" t="s">
        <v>76</v>
      </c>
      <c r="AY445" s="286" t="s">
        <v>192</v>
      </c>
    </row>
    <row r="446" s="13" customFormat="1">
      <c r="A446" s="13"/>
      <c r="B446" s="243"/>
      <c r="C446" s="244"/>
      <c r="D446" s="245" t="s">
        <v>200</v>
      </c>
      <c r="E446" s="246" t="s">
        <v>1</v>
      </c>
      <c r="F446" s="247" t="s">
        <v>748</v>
      </c>
      <c r="G446" s="244"/>
      <c r="H446" s="248">
        <v>2</v>
      </c>
      <c r="I446" s="249"/>
      <c r="J446" s="244"/>
      <c r="K446" s="244"/>
      <c r="L446" s="250"/>
      <c r="M446" s="251"/>
      <c r="N446" s="252"/>
      <c r="O446" s="252"/>
      <c r="P446" s="252"/>
      <c r="Q446" s="252"/>
      <c r="R446" s="252"/>
      <c r="S446" s="252"/>
      <c r="T446" s="25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4" t="s">
        <v>200</v>
      </c>
      <c r="AU446" s="254" t="s">
        <v>84</v>
      </c>
      <c r="AV446" s="13" t="s">
        <v>84</v>
      </c>
      <c r="AW446" s="13" t="s">
        <v>32</v>
      </c>
      <c r="AX446" s="13" t="s">
        <v>76</v>
      </c>
      <c r="AY446" s="254" t="s">
        <v>192</v>
      </c>
    </row>
    <row r="447" s="15" customFormat="1">
      <c r="A447" s="15"/>
      <c r="B447" s="277"/>
      <c r="C447" s="278"/>
      <c r="D447" s="245" t="s">
        <v>200</v>
      </c>
      <c r="E447" s="279" t="s">
        <v>1</v>
      </c>
      <c r="F447" s="280" t="s">
        <v>738</v>
      </c>
      <c r="G447" s="278"/>
      <c r="H447" s="279" t="s">
        <v>1</v>
      </c>
      <c r="I447" s="281"/>
      <c r="J447" s="278"/>
      <c r="K447" s="278"/>
      <c r="L447" s="282"/>
      <c r="M447" s="283"/>
      <c r="N447" s="284"/>
      <c r="O447" s="284"/>
      <c r="P447" s="284"/>
      <c r="Q447" s="284"/>
      <c r="R447" s="284"/>
      <c r="S447" s="284"/>
      <c r="T447" s="28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86" t="s">
        <v>200</v>
      </c>
      <c r="AU447" s="286" t="s">
        <v>84</v>
      </c>
      <c r="AV447" s="15" t="s">
        <v>82</v>
      </c>
      <c r="AW447" s="15" t="s">
        <v>32</v>
      </c>
      <c r="AX447" s="15" t="s">
        <v>76</v>
      </c>
      <c r="AY447" s="286" t="s">
        <v>192</v>
      </c>
    </row>
    <row r="448" s="13" customFormat="1">
      <c r="A448" s="13"/>
      <c r="B448" s="243"/>
      <c r="C448" s="244"/>
      <c r="D448" s="245" t="s">
        <v>200</v>
      </c>
      <c r="E448" s="246" t="s">
        <v>1</v>
      </c>
      <c r="F448" s="247" t="s">
        <v>749</v>
      </c>
      <c r="G448" s="244"/>
      <c r="H448" s="248">
        <v>3</v>
      </c>
      <c r="I448" s="249"/>
      <c r="J448" s="244"/>
      <c r="K448" s="244"/>
      <c r="L448" s="250"/>
      <c r="M448" s="251"/>
      <c r="N448" s="252"/>
      <c r="O448" s="252"/>
      <c r="P448" s="252"/>
      <c r="Q448" s="252"/>
      <c r="R448" s="252"/>
      <c r="S448" s="252"/>
      <c r="T448" s="25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4" t="s">
        <v>200</v>
      </c>
      <c r="AU448" s="254" t="s">
        <v>84</v>
      </c>
      <c r="AV448" s="13" t="s">
        <v>84</v>
      </c>
      <c r="AW448" s="13" t="s">
        <v>32</v>
      </c>
      <c r="AX448" s="13" t="s">
        <v>76</v>
      </c>
      <c r="AY448" s="254" t="s">
        <v>192</v>
      </c>
    </row>
    <row r="449" s="15" customFormat="1">
      <c r="A449" s="15"/>
      <c r="B449" s="277"/>
      <c r="C449" s="278"/>
      <c r="D449" s="245" t="s">
        <v>200</v>
      </c>
      <c r="E449" s="279" t="s">
        <v>1</v>
      </c>
      <c r="F449" s="280" t="s">
        <v>741</v>
      </c>
      <c r="G449" s="278"/>
      <c r="H449" s="279" t="s">
        <v>1</v>
      </c>
      <c r="I449" s="281"/>
      <c r="J449" s="278"/>
      <c r="K449" s="278"/>
      <c r="L449" s="282"/>
      <c r="M449" s="283"/>
      <c r="N449" s="284"/>
      <c r="O449" s="284"/>
      <c r="P449" s="284"/>
      <c r="Q449" s="284"/>
      <c r="R449" s="284"/>
      <c r="S449" s="284"/>
      <c r="T449" s="28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86" t="s">
        <v>200</v>
      </c>
      <c r="AU449" s="286" t="s">
        <v>84</v>
      </c>
      <c r="AV449" s="15" t="s">
        <v>82</v>
      </c>
      <c r="AW449" s="15" t="s">
        <v>32</v>
      </c>
      <c r="AX449" s="15" t="s">
        <v>76</v>
      </c>
      <c r="AY449" s="286" t="s">
        <v>192</v>
      </c>
    </row>
    <row r="450" s="13" customFormat="1">
      <c r="A450" s="13"/>
      <c r="B450" s="243"/>
      <c r="C450" s="244"/>
      <c r="D450" s="245" t="s">
        <v>200</v>
      </c>
      <c r="E450" s="246" t="s">
        <v>1</v>
      </c>
      <c r="F450" s="247" t="s">
        <v>750</v>
      </c>
      <c r="G450" s="244"/>
      <c r="H450" s="248">
        <v>1</v>
      </c>
      <c r="I450" s="249"/>
      <c r="J450" s="244"/>
      <c r="K450" s="244"/>
      <c r="L450" s="250"/>
      <c r="M450" s="251"/>
      <c r="N450" s="252"/>
      <c r="O450" s="252"/>
      <c r="P450" s="252"/>
      <c r="Q450" s="252"/>
      <c r="R450" s="252"/>
      <c r="S450" s="252"/>
      <c r="T450" s="25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4" t="s">
        <v>200</v>
      </c>
      <c r="AU450" s="254" t="s">
        <v>84</v>
      </c>
      <c r="AV450" s="13" t="s">
        <v>84</v>
      </c>
      <c r="AW450" s="13" t="s">
        <v>32</v>
      </c>
      <c r="AX450" s="13" t="s">
        <v>76</v>
      </c>
      <c r="AY450" s="254" t="s">
        <v>192</v>
      </c>
    </row>
    <row r="451" s="14" customFormat="1">
      <c r="A451" s="14"/>
      <c r="B451" s="255"/>
      <c r="C451" s="256"/>
      <c r="D451" s="245" t="s">
        <v>200</v>
      </c>
      <c r="E451" s="257" t="s">
        <v>1</v>
      </c>
      <c r="F451" s="258" t="s">
        <v>229</v>
      </c>
      <c r="G451" s="256"/>
      <c r="H451" s="259">
        <v>10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5" t="s">
        <v>200</v>
      </c>
      <c r="AU451" s="265" t="s">
        <v>84</v>
      </c>
      <c r="AV451" s="14" t="s">
        <v>198</v>
      </c>
      <c r="AW451" s="14" t="s">
        <v>32</v>
      </c>
      <c r="AX451" s="14" t="s">
        <v>82</v>
      </c>
      <c r="AY451" s="265" t="s">
        <v>192</v>
      </c>
    </row>
    <row r="452" s="2" customFormat="1" ht="24.15" customHeight="1">
      <c r="A452" s="38"/>
      <c r="B452" s="39"/>
      <c r="C452" s="266" t="s">
        <v>751</v>
      </c>
      <c r="D452" s="266" t="s">
        <v>320</v>
      </c>
      <c r="E452" s="267" t="s">
        <v>752</v>
      </c>
      <c r="F452" s="268" t="s">
        <v>753</v>
      </c>
      <c r="G452" s="269" t="s">
        <v>197</v>
      </c>
      <c r="H452" s="270">
        <v>1</v>
      </c>
      <c r="I452" s="271"/>
      <c r="J452" s="272">
        <f>ROUND(I452*H452,2)</f>
        <v>0</v>
      </c>
      <c r="K452" s="273"/>
      <c r="L452" s="274"/>
      <c r="M452" s="275" t="s">
        <v>1</v>
      </c>
      <c r="N452" s="276" t="s">
        <v>41</v>
      </c>
      <c r="O452" s="91"/>
      <c r="P452" s="239">
        <f>O452*H452</f>
        <v>0</v>
      </c>
      <c r="Q452" s="239">
        <v>0.0044999999999999997</v>
      </c>
      <c r="R452" s="239">
        <f>Q452*H452</f>
        <v>0.0044999999999999997</v>
      </c>
      <c r="S452" s="239">
        <v>0</v>
      </c>
      <c r="T452" s="24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1" t="s">
        <v>235</v>
      </c>
      <c r="AT452" s="241" t="s">
        <v>320</v>
      </c>
      <c r="AU452" s="241" t="s">
        <v>84</v>
      </c>
      <c r="AY452" s="17" t="s">
        <v>192</v>
      </c>
      <c r="BE452" s="242">
        <f>IF(N452="základní",J452,0)</f>
        <v>0</v>
      </c>
      <c r="BF452" s="242">
        <f>IF(N452="snížená",J452,0)</f>
        <v>0</v>
      </c>
      <c r="BG452" s="242">
        <f>IF(N452="zákl. přenesená",J452,0)</f>
        <v>0</v>
      </c>
      <c r="BH452" s="242">
        <f>IF(N452="sníž. přenesená",J452,0)</f>
        <v>0</v>
      </c>
      <c r="BI452" s="242">
        <f>IF(N452="nulová",J452,0)</f>
        <v>0</v>
      </c>
      <c r="BJ452" s="17" t="s">
        <v>82</v>
      </c>
      <c r="BK452" s="242">
        <f>ROUND(I452*H452,2)</f>
        <v>0</v>
      </c>
      <c r="BL452" s="17" t="s">
        <v>198</v>
      </c>
      <c r="BM452" s="241" t="s">
        <v>754</v>
      </c>
    </row>
    <row r="453" s="15" customFormat="1">
      <c r="A453" s="15"/>
      <c r="B453" s="277"/>
      <c r="C453" s="278"/>
      <c r="D453" s="245" t="s">
        <v>200</v>
      </c>
      <c r="E453" s="279" t="s">
        <v>1</v>
      </c>
      <c r="F453" s="280" t="s">
        <v>741</v>
      </c>
      <c r="G453" s="278"/>
      <c r="H453" s="279" t="s">
        <v>1</v>
      </c>
      <c r="I453" s="281"/>
      <c r="J453" s="278"/>
      <c r="K453" s="278"/>
      <c r="L453" s="282"/>
      <c r="M453" s="283"/>
      <c r="N453" s="284"/>
      <c r="O453" s="284"/>
      <c r="P453" s="284"/>
      <c r="Q453" s="284"/>
      <c r="R453" s="284"/>
      <c r="S453" s="284"/>
      <c r="T453" s="28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86" t="s">
        <v>200</v>
      </c>
      <c r="AU453" s="286" t="s">
        <v>84</v>
      </c>
      <c r="AV453" s="15" t="s">
        <v>82</v>
      </c>
      <c r="AW453" s="15" t="s">
        <v>32</v>
      </c>
      <c r="AX453" s="15" t="s">
        <v>76</v>
      </c>
      <c r="AY453" s="286" t="s">
        <v>192</v>
      </c>
    </row>
    <row r="454" s="13" customFormat="1">
      <c r="A454" s="13"/>
      <c r="B454" s="243"/>
      <c r="C454" s="244"/>
      <c r="D454" s="245" t="s">
        <v>200</v>
      </c>
      <c r="E454" s="246" t="s">
        <v>1</v>
      </c>
      <c r="F454" s="247" t="s">
        <v>755</v>
      </c>
      <c r="G454" s="244"/>
      <c r="H454" s="248">
        <v>1</v>
      </c>
      <c r="I454" s="249"/>
      <c r="J454" s="244"/>
      <c r="K454" s="244"/>
      <c r="L454" s="250"/>
      <c r="M454" s="251"/>
      <c r="N454" s="252"/>
      <c r="O454" s="252"/>
      <c r="P454" s="252"/>
      <c r="Q454" s="252"/>
      <c r="R454" s="252"/>
      <c r="S454" s="252"/>
      <c r="T454" s="25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4" t="s">
        <v>200</v>
      </c>
      <c r="AU454" s="254" t="s">
        <v>84</v>
      </c>
      <c r="AV454" s="13" t="s">
        <v>84</v>
      </c>
      <c r="AW454" s="13" t="s">
        <v>32</v>
      </c>
      <c r="AX454" s="13" t="s">
        <v>82</v>
      </c>
      <c r="AY454" s="254" t="s">
        <v>192</v>
      </c>
    </row>
    <row r="455" s="2" customFormat="1" ht="24.15" customHeight="1">
      <c r="A455" s="38"/>
      <c r="B455" s="39"/>
      <c r="C455" s="266" t="s">
        <v>756</v>
      </c>
      <c r="D455" s="266" t="s">
        <v>320</v>
      </c>
      <c r="E455" s="267" t="s">
        <v>757</v>
      </c>
      <c r="F455" s="268" t="s">
        <v>758</v>
      </c>
      <c r="G455" s="269" t="s">
        <v>197</v>
      </c>
      <c r="H455" s="270">
        <v>2</v>
      </c>
      <c r="I455" s="271"/>
      <c r="J455" s="272">
        <f>ROUND(I455*H455,2)</f>
        <v>0</v>
      </c>
      <c r="K455" s="273"/>
      <c r="L455" s="274"/>
      <c r="M455" s="275" t="s">
        <v>1</v>
      </c>
      <c r="N455" s="276" t="s">
        <v>41</v>
      </c>
      <c r="O455" s="91"/>
      <c r="P455" s="239">
        <f>O455*H455</f>
        <v>0</v>
      </c>
      <c r="Q455" s="239">
        <v>0.0025999999999999999</v>
      </c>
      <c r="R455" s="239">
        <f>Q455*H455</f>
        <v>0.0051999999999999998</v>
      </c>
      <c r="S455" s="239">
        <v>0</v>
      </c>
      <c r="T455" s="240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1" t="s">
        <v>235</v>
      </c>
      <c r="AT455" s="241" t="s">
        <v>320</v>
      </c>
      <c r="AU455" s="241" t="s">
        <v>84</v>
      </c>
      <c r="AY455" s="17" t="s">
        <v>192</v>
      </c>
      <c r="BE455" s="242">
        <f>IF(N455="základní",J455,0)</f>
        <v>0</v>
      </c>
      <c r="BF455" s="242">
        <f>IF(N455="snížená",J455,0)</f>
        <v>0</v>
      </c>
      <c r="BG455" s="242">
        <f>IF(N455="zákl. přenesená",J455,0)</f>
        <v>0</v>
      </c>
      <c r="BH455" s="242">
        <f>IF(N455="sníž. přenesená",J455,0)</f>
        <v>0</v>
      </c>
      <c r="BI455" s="242">
        <f>IF(N455="nulová",J455,0)</f>
        <v>0</v>
      </c>
      <c r="BJ455" s="17" t="s">
        <v>82</v>
      </c>
      <c r="BK455" s="242">
        <f>ROUND(I455*H455,2)</f>
        <v>0</v>
      </c>
      <c r="BL455" s="17" t="s">
        <v>198</v>
      </c>
      <c r="BM455" s="241" t="s">
        <v>759</v>
      </c>
    </row>
    <row r="456" s="15" customFormat="1">
      <c r="A456" s="15"/>
      <c r="B456" s="277"/>
      <c r="C456" s="278"/>
      <c r="D456" s="245" t="s">
        <v>200</v>
      </c>
      <c r="E456" s="279" t="s">
        <v>1</v>
      </c>
      <c r="F456" s="280" t="s">
        <v>738</v>
      </c>
      <c r="G456" s="278"/>
      <c r="H456" s="279" t="s">
        <v>1</v>
      </c>
      <c r="I456" s="281"/>
      <c r="J456" s="278"/>
      <c r="K456" s="278"/>
      <c r="L456" s="282"/>
      <c r="M456" s="283"/>
      <c r="N456" s="284"/>
      <c r="O456" s="284"/>
      <c r="P456" s="284"/>
      <c r="Q456" s="284"/>
      <c r="R456" s="284"/>
      <c r="S456" s="284"/>
      <c r="T456" s="28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86" t="s">
        <v>200</v>
      </c>
      <c r="AU456" s="286" t="s">
        <v>84</v>
      </c>
      <c r="AV456" s="15" t="s">
        <v>82</v>
      </c>
      <c r="AW456" s="15" t="s">
        <v>32</v>
      </c>
      <c r="AX456" s="15" t="s">
        <v>76</v>
      </c>
      <c r="AY456" s="286" t="s">
        <v>192</v>
      </c>
    </row>
    <row r="457" s="13" customFormat="1">
      <c r="A457" s="13"/>
      <c r="B457" s="243"/>
      <c r="C457" s="244"/>
      <c r="D457" s="245" t="s">
        <v>200</v>
      </c>
      <c r="E457" s="246" t="s">
        <v>1</v>
      </c>
      <c r="F457" s="247" t="s">
        <v>760</v>
      </c>
      <c r="G457" s="244"/>
      <c r="H457" s="248">
        <v>1</v>
      </c>
      <c r="I457" s="249"/>
      <c r="J457" s="244"/>
      <c r="K457" s="244"/>
      <c r="L457" s="250"/>
      <c r="M457" s="251"/>
      <c r="N457" s="252"/>
      <c r="O457" s="252"/>
      <c r="P457" s="252"/>
      <c r="Q457" s="252"/>
      <c r="R457" s="252"/>
      <c r="S457" s="252"/>
      <c r="T457" s="25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4" t="s">
        <v>200</v>
      </c>
      <c r="AU457" s="254" t="s">
        <v>84</v>
      </c>
      <c r="AV457" s="13" t="s">
        <v>84</v>
      </c>
      <c r="AW457" s="13" t="s">
        <v>32</v>
      </c>
      <c r="AX457" s="13" t="s">
        <v>76</v>
      </c>
      <c r="AY457" s="254" t="s">
        <v>192</v>
      </c>
    </row>
    <row r="458" s="13" customFormat="1">
      <c r="A458" s="13"/>
      <c r="B458" s="243"/>
      <c r="C458" s="244"/>
      <c r="D458" s="245" t="s">
        <v>200</v>
      </c>
      <c r="E458" s="246" t="s">
        <v>1</v>
      </c>
      <c r="F458" s="247" t="s">
        <v>761</v>
      </c>
      <c r="G458" s="244"/>
      <c r="H458" s="248">
        <v>1</v>
      </c>
      <c r="I458" s="249"/>
      <c r="J458" s="244"/>
      <c r="K458" s="244"/>
      <c r="L458" s="250"/>
      <c r="M458" s="251"/>
      <c r="N458" s="252"/>
      <c r="O458" s="252"/>
      <c r="P458" s="252"/>
      <c r="Q458" s="252"/>
      <c r="R458" s="252"/>
      <c r="S458" s="252"/>
      <c r="T458" s="25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4" t="s">
        <v>200</v>
      </c>
      <c r="AU458" s="254" t="s">
        <v>84</v>
      </c>
      <c r="AV458" s="13" t="s">
        <v>84</v>
      </c>
      <c r="AW458" s="13" t="s">
        <v>32</v>
      </c>
      <c r="AX458" s="13" t="s">
        <v>76</v>
      </c>
      <c r="AY458" s="254" t="s">
        <v>192</v>
      </c>
    </row>
    <row r="459" s="14" customFormat="1">
      <c r="A459" s="14"/>
      <c r="B459" s="255"/>
      <c r="C459" s="256"/>
      <c r="D459" s="245" t="s">
        <v>200</v>
      </c>
      <c r="E459" s="257" t="s">
        <v>1</v>
      </c>
      <c r="F459" s="258" t="s">
        <v>229</v>
      </c>
      <c r="G459" s="256"/>
      <c r="H459" s="259">
        <v>2</v>
      </c>
      <c r="I459" s="260"/>
      <c r="J459" s="256"/>
      <c r="K459" s="256"/>
      <c r="L459" s="261"/>
      <c r="M459" s="262"/>
      <c r="N459" s="263"/>
      <c r="O459" s="263"/>
      <c r="P459" s="263"/>
      <c r="Q459" s="263"/>
      <c r="R459" s="263"/>
      <c r="S459" s="263"/>
      <c r="T459" s="26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5" t="s">
        <v>200</v>
      </c>
      <c r="AU459" s="265" t="s">
        <v>84</v>
      </c>
      <c r="AV459" s="14" t="s">
        <v>198</v>
      </c>
      <c r="AW459" s="14" t="s">
        <v>32</v>
      </c>
      <c r="AX459" s="14" t="s">
        <v>82</v>
      </c>
      <c r="AY459" s="265" t="s">
        <v>192</v>
      </c>
    </row>
    <row r="460" s="2" customFormat="1" ht="16.5" customHeight="1">
      <c r="A460" s="38"/>
      <c r="B460" s="39"/>
      <c r="C460" s="266" t="s">
        <v>762</v>
      </c>
      <c r="D460" s="266" t="s">
        <v>320</v>
      </c>
      <c r="E460" s="267" t="s">
        <v>763</v>
      </c>
      <c r="F460" s="268" t="s">
        <v>764</v>
      </c>
      <c r="G460" s="269" t="s">
        <v>197</v>
      </c>
      <c r="H460" s="270">
        <v>1</v>
      </c>
      <c r="I460" s="271"/>
      <c r="J460" s="272">
        <f>ROUND(I460*H460,2)</f>
        <v>0</v>
      </c>
      <c r="K460" s="273"/>
      <c r="L460" s="274"/>
      <c r="M460" s="275" t="s">
        <v>1</v>
      </c>
      <c r="N460" s="276" t="s">
        <v>41</v>
      </c>
      <c r="O460" s="91"/>
      <c r="P460" s="239">
        <f>O460*H460</f>
        <v>0</v>
      </c>
      <c r="Q460" s="239">
        <v>0.0025000000000000001</v>
      </c>
      <c r="R460" s="239">
        <f>Q460*H460</f>
        <v>0.0025000000000000001</v>
      </c>
      <c r="S460" s="239">
        <v>0</v>
      </c>
      <c r="T460" s="24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41" t="s">
        <v>235</v>
      </c>
      <c r="AT460" s="241" t="s">
        <v>320</v>
      </c>
      <c r="AU460" s="241" t="s">
        <v>84</v>
      </c>
      <c r="AY460" s="17" t="s">
        <v>192</v>
      </c>
      <c r="BE460" s="242">
        <f>IF(N460="základní",J460,0)</f>
        <v>0</v>
      </c>
      <c r="BF460" s="242">
        <f>IF(N460="snížená",J460,0)</f>
        <v>0</v>
      </c>
      <c r="BG460" s="242">
        <f>IF(N460="zákl. přenesená",J460,0)</f>
        <v>0</v>
      </c>
      <c r="BH460" s="242">
        <f>IF(N460="sníž. přenesená",J460,0)</f>
        <v>0</v>
      </c>
      <c r="BI460" s="242">
        <f>IF(N460="nulová",J460,0)</f>
        <v>0</v>
      </c>
      <c r="BJ460" s="17" t="s">
        <v>82</v>
      </c>
      <c r="BK460" s="242">
        <f>ROUND(I460*H460,2)</f>
        <v>0</v>
      </c>
      <c r="BL460" s="17" t="s">
        <v>198</v>
      </c>
      <c r="BM460" s="241" t="s">
        <v>765</v>
      </c>
    </row>
    <row r="461" s="15" customFormat="1">
      <c r="A461" s="15"/>
      <c r="B461" s="277"/>
      <c r="C461" s="278"/>
      <c r="D461" s="245" t="s">
        <v>200</v>
      </c>
      <c r="E461" s="279" t="s">
        <v>1</v>
      </c>
      <c r="F461" s="280" t="s">
        <v>741</v>
      </c>
      <c r="G461" s="278"/>
      <c r="H461" s="279" t="s">
        <v>1</v>
      </c>
      <c r="I461" s="281"/>
      <c r="J461" s="278"/>
      <c r="K461" s="278"/>
      <c r="L461" s="282"/>
      <c r="M461" s="283"/>
      <c r="N461" s="284"/>
      <c r="O461" s="284"/>
      <c r="P461" s="284"/>
      <c r="Q461" s="284"/>
      <c r="R461" s="284"/>
      <c r="S461" s="284"/>
      <c r="T461" s="28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86" t="s">
        <v>200</v>
      </c>
      <c r="AU461" s="286" t="s">
        <v>84</v>
      </c>
      <c r="AV461" s="15" t="s">
        <v>82</v>
      </c>
      <c r="AW461" s="15" t="s">
        <v>32</v>
      </c>
      <c r="AX461" s="15" t="s">
        <v>76</v>
      </c>
      <c r="AY461" s="286" t="s">
        <v>192</v>
      </c>
    </row>
    <row r="462" s="13" customFormat="1">
      <c r="A462" s="13"/>
      <c r="B462" s="243"/>
      <c r="C462" s="244"/>
      <c r="D462" s="245" t="s">
        <v>200</v>
      </c>
      <c r="E462" s="246" t="s">
        <v>1</v>
      </c>
      <c r="F462" s="247" t="s">
        <v>766</v>
      </c>
      <c r="G462" s="244"/>
      <c r="H462" s="248">
        <v>1</v>
      </c>
      <c r="I462" s="249"/>
      <c r="J462" s="244"/>
      <c r="K462" s="244"/>
      <c r="L462" s="250"/>
      <c r="M462" s="251"/>
      <c r="N462" s="252"/>
      <c r="O462" s="252"/>
      <c r="P462" s="252"/>
      <c r="Q462" s="252"/>
      <c r="R462" s="252"/>
      <c r="S462" s="252"/>
      <c r="T462" s="25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4" t="s">
        <v>200</v>
      </c>
      <c r="AU462" s="254" t="s">
        <v>84</v>
      </c>
      <c r="AV462" s="13" t="s">
        <v>84</v>
      </c>
      <c r="AW462" s="13" t="s">
        <v>32</v>
      </c>
      <c r="AX462" s="13" t="s">
        <v>82</v>
      </c>
      <c r="AY462" s="254" t="s">
        <v>192</v>
      </c>
    </row>
    <row r="463" s="2" customFormat="1" ht="16.5" customHeight="1">
      <c r="A463" s="38"/>
      <c r="B463" s="39"/>
      <c r="C463" s="266" t="s">
        <v>767</v>
      </c>
      <c r="D463" s="266" t="s">
        <v>320</v>
      </c>
      <c r="E463" s="267" t="s">
        <v>768</v>
      </c>
      <c r="F463" s="268" t="s">
        <v>769</v>
      </c>
      <c r="G463" s="269" t="s">
        <v>197</v>
      </c>
      <c r="H463" s="270">
        <v>1</v>
      </c>
      <c r="I463" s="271"/>
      <c r="J463" s="272">
        <f>ROUND(I463*H463,2)</f>
        <v>0</v>
      </c>
      <c r="K463" s="273"/>
      <c r="L463" s="274"/>
      <c r="M463" s="275" t="s">
        <v>1</v>
      </c>
      <c r="N463" s="276" t="s">
        <v>41</v>
      </c>
      <c r="O463" s="91"/>
      <c r="P463" s="239">
        <f>O463*H463</f>
        <v>0</v>
      </c>
      <c r="Q463" s="239">
        <v>0.0040000000000000001</v>
      </c>
      <c r="R463" s="239">
        <f>Q463*H463</f>
        <v>0.0040000000000000001</v>
      </c>
      <c r="S463" s="239">
        <v>0</v>
      </c>
      <c r="T463" s="24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41" t="s">
        <v>235</v>
      </c>
      <c r="AT463" s="241" t="s">
        <v>320</v>
      </c>
      <c r="AU463" s="241" t="s">
        <v>84</v>
      </c>
      <c r="AY463" s="17" t="s">
        <v>192</v>
      </c>
      <c r="BE463" s="242">
        <f>IF(N463="základní",J463,0)</f>
        <v>0</v>
      </c>
      <c r="BF463" s="242">
        <f>IF(N463="snížená",J463,0)</f>
        <v>0</v>
      </c>
      <c r="BG463" s="242">
        <f>IF(N463="zákl. přenesená",J463,0)</f>
        <v>0</v>
      </c>
      <c r="BH463" s="242">
        <f>IF(N463="sníž. přenesená",J463,0)</f>
        <v>0</v>
      </c>
      <c r="BI463" s="242">
        <f>IF(N463="nulová",J463,0)</f>
        <v>0</v>
      </c>
      <c r="BJ463" s="17" t="s">
        <v>82</v>
      </c>
      <c r="BK463" s="242">
        <f>ROUND(I463*H463,2)</f>
        <v>0</v>
      </c>
      <c r="BL463" s="17" t="s">
        <v>198</v>
      </c>
      <c r="BM463" s="241" t="s">
        <v>770</v>
      </c>
    </row>
    <row r="464" s="15" customFormat="1">
      <c r="A464" s="15"/>
      <c r="B464" s="277"/>
      <c r="C464" s="278"/>
      <c r="D464" s="245" t="s">
        <v>200</v>
      </c>
      <c r="E464" s="279" t="s">
        <v>1</v>
      </c>
      <c r="F464" s="280" t="s">
        <v>741</v>
      </c>
      <c r="G464" s="278"/>
      <c r="H464" s="279" t="s">
        <v>1</v>
      </c>
      <c r="I464" s="281"/>
      <c r="J464" s="278"/>
      <c r="K464" s="278"/>
      <c r="L464" s="282"/>
      <c r="M464" s="283"/>
      <c r="N464" s="284"/>
      <c r="O464" s="284"/>
      <c r="P464" s="284"/>
      <c r="Q464" s="284"/>
      <c r="R464" s="284"/>
      <c r="S464" s="284"/>
      <c r="T464" s="28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86" t="s">
        <v>200</v>
      </c>
      <c r="AU464" s="286" t="s">
        <v>84</v>
      </c>
      <c r="AV464" s="15" t="s">
        <v>82</v>
      </c>
      <c r="AW464" s="15" t="s">
        <v>32</v>
      </c>
      <c r="AX464" s="15" t="s">
        <v>76</v>
      </c>
      <c r="AY464" s="286" t="s">
        <v>192</v>
      </c>
    </row>
    <row r="465" s="13" customFormat="1">
      <c r="A465" s="13"/>
      <c r="B465" s="243"/>
      <c r="C465" s="244"/>
      <c r="D465" s="245" t="s">
        <v>200</v>
      </c>
      <c r="E465" s="246" t="s">
        <v>1</v>
      </c>
      <c r="F465" s="247" t="s">
        <v>771</v>
      </c>
      <c r="G465" s="244"/>
      <c r="H465" s="248">
        <v>1</v>
      </c>
      <c r="I465" s="249"/>
      <c r="J465" s="244"/>
      <c r="K465" s="244"/>
      <c r="L465" s="250"/>
      <c r="M465" s="251"/>
      <c r="N465" s="252"/>
      <c r="O465" s="252"/>
      <c r="P465" s="252"/>
      <c r="Q465" s="252"/>
      <c r="R465" s="252"/>
      <c r="S465" s="252"/>
      <c r="T465" s="25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4" t="s">
        <v>200</v>
      </c>
      <c r="AU465" s="254" t="s">
        <v>84</v>
      </c>
      <c r="AV465" s="13" t="s">
        <v>84</v>
      </c>
      <c r="AW465" s="13" t="s">
        <v>32</v>
      </c>
      <c r="AX465" s="13" t="s">
        <v>82</v>
      </c>
      <c r="AY465" s="254" t="s">
        <v>192</v>
      </c>
    </row>
    <row r="466" s="2" customFormat="1" ht="16.5" customHeight="1">
      <c r="A466" s="38"/>
      <c r="B466" s="39"/>
      <c r="C466" s="266" t="s">
        <v>772</v>
      </c>
      <c r="D466" s="266" t="s">
        <v>320</v>
      </c>
      <c r="E466" s="267" t="s">
        <v>773</v>
      </c>
      <c r="F466" s="268" t="s">
        <v>774</v>
      </c>
      <c r="G466" s="269" t="s">
        <v>197</v>
      </c>
      <c r="H466" s="270">
        <v>3</v>
      </c>
      <c r="I466" s="271"/>
      <c r="J466" s="272">
        <f>ROUND(I466*H466,2)</f>
        <v>0</v>
      </c>
      <c r="K466" s="273"/>
      <c r="L466" s="274"/>
      <c r="M466" s="275" t="s">
        <v>1</v>
      </c>
      <c r="N466" s="276" t="s">
        <v>41</v>
      </c>
      <c r="O466" s="91"/>
      <c r="P466" s="239">
        <f>O466*H466</f>
        <v>0</v>
      </c>
      <c r="Q466" s="239">
        <v>0.0016999999999999999</v>
      </c>
      <c r="R466" s="239">
        <f>Q466*H466</f>
        <v>0.0050999999999999995</v>
      </c>
      <c r="S466" s="239">
        <v>0</v>
      </c>
      <c r="T466" s="240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41" t="s">
        <v>235</v>
      </c>
      <c r="AT466" s="241" t="s">
        <v>320</v>
      </c>
      <c r="AU466" s="241" t="s">
        <v>84</v>
      </c>
      <c r="AY466" s="17" t="s">
        <v>192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7" t="s">
        <v>82</v>
      </c>
      <c r="BK466" s="242">
        <f>ROUND(I466*H466,2)</f>
        <v>0</v>
      </c>
      <c r="BL466" s="17" t="s">
        <v>198</v>
      </c>
      <c r="BM466" s="241" t="s">
        <v>775</v>
      </c>
    </row>
    <row r="467" s="15" customFormat="1">
      <c r="A467" s="15"/>
      <c r="B467" s="277"/>
      <c r="C467" s="278"/>
      <c r="D467" s="245" t="s">
        <v>200</v>
      </c>
      <c r="E467" s="279" t="s">
        <v>1</v>
      </c>
      <c r="F467" s="280" t="s">
        <v>733</v>
      </c>
      <c r="G467" s="278"/>
      <c r="H467" s="279" t="s">
        <v>1</v>
      </c>
      <c r="I467" s="281"/>
      <c r="J467" s="278"/>
      <c r="K467" s="278"/>
      <c r="L467" s="282"/>
      <c r="M467" s="283"/>
      <c r="N467" s="284"/>
      <c r="O467" s="284"/>
      <c r="P467" s="284"/>
      <c r="Q467" s="284"/>
      <c r="R467" s="284"/>
      <c r="S467" s="284"/>
      <c r="T467" s="28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86" t="s">
        <v>200</v>
      </c>
      <c r="AU467" s="286" t="s">
        <v>84</v>
      </c>
      <c r="AV467" s="15" t="s">
        <v>82</v>
      </c>
      <c r="AW467" s="15" t="s">
        <v>32</v>
      </c>
      <c r="AX467" s="15" t="s">
        <v>76</v>
      </c>
      <c r="AY467" s="286" t="s">
        <v>192</v>
      </c>
    </row>
    <row r="468" s="13" customFormat="1">
      <c r="A468" s="13"/>
      <c r="B468" s="243"/>
      <c r="C468" s="244"/>
      <c r="D468" s="245" t="s">
        <v>200</v>
      </c>
      <c r="E468" s="246" t="s">
        <v>1</v>
      </c>
      <c r="F468" s="247" t="s">
        <v>776</v>
      </c>
      <c r="G468" s="244"/>
      <c r="H468" s="248">
        <v>1</v>
      </c>
      <c r="I468" s="249"/>
      <c r="J468" s="244"/>
      <c r="K468" s="244"/>
      <c r="L468" s="250"/>
      <c r="M468" s="251"/>
      <c r="N468" s="252"/>
      <c r="O468" s="252"/>
      <c r="P468" s="252"/>
      <c r="Q468" s="252"/>
      <c r="R468" s="252"/>
      <c r="S468" s="252"/>
      <c r="T468" s="25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4" t="s">
        <v>200</v>
      </c>
      <c r="AU468" s="254" t="s">
        <v>84</v>
      </c>
      <c r="AV468" s="13" t="s">
        <v>84</v>
      </c>
      <c r="AW468" s="13" t="s">
        <v>32</v>
      </c>
      <c r="AX468" s="13" t="s">
        <v>76</v>
      </c>
      <c r="AY468" s="254" t="s">
        <v>192</v>
      </c>
    </row>
    <row r="469" s="15" customFormat="1">
      <c r="A469" s="15"/>
      <c r="B469" s="277"/>
      <c r="C469" s="278"/>
      <c r="D469" s="245" t="s">
        <v>200</v>
      </c>
      <c r="E469" s="279" t="s">
        <v>1</v>
      </c>
      <c r="F469" s="280" t="s">
        <v>738</v>
      </c>
      <c r="G469" s="278"/>
      <c r="H469" s="279" t="s">
        <v>1</v>
      </c>
      <c r="I469" s="281"/>
      <c r="J469" s="278"/>
      <c r="K469" s="278"/>
      <c r="L469" s="282"/>
      <c r="M469" s="283"/>
      <c r="N469" s="284"/>
      <c r="O469" s="284"/>
      <c r="P469" s="284"/>
      <c r="Q469" s="284"/>
      <c r="R469" s="284"/>
      <c r="S469" s="284"/>
      <c r="T469" s="28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86" t="s">
        <v>200</v>
      </c>
      <c r="AU469" s="286" t="s">
        <v>84</v>
      </c>
      <c r="AV469" s="15" t="s">
        <v>82</v>
      </c>
      <c r="AW469" s="15" t="s">
        <v>32</v>
      </c>
      <c r="AX469" s="15" t="s">
        <v>76</v>
      </c>
      <c r="AY469" s="286" t="s">
        <v>192</v>
      </c>
    </row>
    <row r="470" s="13" customFormat="1">
      <c r="A470" s="13"/>
      <c r="B470" s="243"/>
      <c r="C470" s="244"/>
      <c r="D470" s="245" t="s">
        <v>200</v>
      </c>
      <c r="E470" s="246" t="s">
        <v>1</v>
      </c>
      <c r="F470" s="247" t="s">
        <v>777</v>
      </c>
      <c r="G470" s="244"/>
      <c r="H470" s="248">
        <v>1</v>
      </c>
      <c r="I470" s="249"/>
      <c r="J470" s="244"/>
      <c r="K470" s="244"/>
      <c r="L470" s="250"/>
      <c r="M470" s="251"/>
      <c r="N470" s="252"/>
      <c r="O470" s="252"/>
      <c r="P470" s="252"/>
      <c r="Q470" s="252"/>
      <c r="R470" s="252"/>
      <c r="S470" s="252"/>
      <c r="T470" s="25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4" t="s">
        <v>200</v>
      </c>
      <c r="AU470" s="254" t="s">
        <v>84</v>
      </c>
      <c r="AV470" s="13" t="s">
        <v>84</v>
      </c>
      <c r="AW470" s="13" t="s">
        <v>32</v>
      </c>
      <c r="AX470" s="13" t="s">
        <v>76</v>
      </c>
      <c r="AY470" s="254" t="s">
        <v>192</v>
      </c>
    </row>
    <row r="471" s="13" customFormat="1">
      <c r="A471" s="13"/>
      <c r="B471" s="243"/>
      <c r="C471" s="244"/>
      <c r="D471" s="245" t="s">
        <v>200</v>
      </c>
      <c r="E471" s="246" t="s">
        <v>1</v>
      </c>
      <c r="F471" s="247" t="s">
        <v>776</v>
      </c>
      <c r="G471" s="244"/>
      <c r="H471" s="248">
        <v>1</v>
      </c>
      <c r="I471" s="249"/>
      <c r="J471" s="244"/>
      <c r="K471" s="244"/>
      <c r="L471" s="250"/>
      <c r="M471" s="251"/>
      <c r="N471" s="252"/>
      <c r="O471" s="252"/>
      <c r="P471" s="252"/>
      <c r="Q471" s="252"/>
      <c r="R471" s="252"/>
      <c r="S471" s="252"/>
      <c r="T471" s="25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4" t="s">
        <v>200</v>
      </c>
      <c r="AU471" s="254" t="s">
        <v>84</v>
      </c>
      <c r="AV471" s="13" t="s">
        <v>84</v>
      </c>
      <c r="AW471" s="13" t="s">
        <v>32</v>
      </c>
      <c r="AX471" s="13" t="s">
        <v>76</v>
      </c>
      <c r="AY471" s="254" t="s">
        <v>192</v>
      </c>
    </row>
    <row r="472" s="14" customFormat="1">
      <c r="A472" s="14"/>
      <c r="B472" s="255"/>
      <c r="C472" s="256"/>
      <c r="D472" s="245" t="s">
        <v>200</v>
      </c>
      <c r="E472" s="257" t="s">
        <v>1</v>
      </c>
      <c r="F472" s="258" t="s">
        <v>229</v>
      </c>
      <c r="G472" s="256"/>
      <c r="H472" s="259">
        <v>3</v>
      </c>
      <c r="I472" s="260"/>
      <c r="J472" s="256"/>
      <c r="K472" s="256"/>
      <c r="L472" s="261"/>
      <c r="M472" s="262"/>
      <c r="N472" s="263"/>
      <c r="O472" s="263"/>
      <c r="P472" s="263"/>
      <c r="Q472" s="263"/>
      <c r="R472" s="263"/>
      <c r="S472" s="263"/>
      <c r="T472" s="26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5" t="s">
        <v>200</v>
      </c>
      <c r="AU472" s="265" t="s">
        <v>84</v>
      </c>
      <c r="AV472" s="14" t="s">
        <v>198</v>
      </c>
      <c r="AW472" s="14" t="s">
        <v>32</v>
      </c>
      <c r="AX472" s="14" t="s">
        <v>82</v>
      </c>
      <c r="AY472" s="265" t="s">
        <v>192</v>
      </c>
    </row>
    <row r="473" s="2" customFormat="1" ht="24.15" customHeight="1">
      <c r="A473" s="38"/>
      <c r="B473" s="39"/>
      <c r="C473" s="229" t="s">
        <v>778</v>
      </c>
      <c r="D473" s="229" t="s">
        <v>194</v>
      </c>
      <c r="E473" s="230" t="s">
        <v>779</v>
      </c>
      <c r="F473" s="231" t="s">
        <v>780</v>
      </c>
      <c r="G473" s="232" t="s">
        <v>197</v>
      </c>
      <c r="H473" s="233">
        <v>5</v>
      </c>
      <c r="I473" s="234"/>
      <c r="J473" s="235">
        <f>ROUND(I473*H473,2)</f>
        <v>0</v>
      </c>
      <c r="K473" s="236"/>
      <c r="L473" s="44"/>
      <c r="M473" s="237" t="s">
        <v>1</v>
      </c>
      <c r="N473" s="238" t="s">
        <v>41</v>
      </c>
      <c r="O473" s="91"/>
      <c r="P473" s="239">
        <f>O473*H473</f>
        <v>0</v>
      </c>
      <c r="Q473" s="239">
        <v>1.0000000000000001E-05</v>
      </c>
      <c r="R473" s="239">
        <f>Q473*H473</f>
        <v>5.0000000000000002E-05</v>
      </c>
      <c r="S473" s="239">
        <v>0</v>
      </c>
      <c r="T473" s="240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41" t="s">
        <v>198</v>
      </c>
      <c r="AT473" s="241" t="s">
        <v>194</v>
      </c>
      <c r="AU473" s="241" t="s">
        <v>84</v>
      </c>
      <c r="AY473" s="17" t="s">
        <v>192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7" t="s">
        <v>82</v>
      </c>
      <c r="BK473" s="242">
        <f>ROUND(I473*H473,2)</f>
        <v>0</v>
      </c>
      <c r="BL473" s="17" t="s">
        <v>198</v>
      </c>
      <c r="BM473" s="241" t="s">
        <v>781</v>
      </c>
    </row>
    <row r="474" s="15" customFormat="1">
      <c r="A474" s="15"/>
      <c r="B474" s="277"/>
      <c r="C474" s="278"/>
      <c r="D474" s="245" t="s">
        <v>200</v>
      </c>
      <c r="E474" s="279" t="s">
        <v>1</v>
      </c>
      <c r="F474" s="280" t="s">
        <v>782</v>
      </c>
      <c r="G474" s="278"/>
      <c r="H474" s="279" t="s">
        <v>1</v>
      </c>
      <c r="I474" s="281"/>
      <c r="J474" s="278"/>
      <c r="K474" s="278"/>
      <c r="L474" s="282"/>
      <c r="M474" s="283"/>
      <c r="N474" s="284"/>
      <c r="O474" s="284"/>
      <c r="P474" s="284"/>
      <c r="Q474" s="284"/>
      <c r="R474" s="284"/>
      <c r="S474" s="284"/>
      <c r="T474" s="28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86" t="s">
        <v>200</v>
      </c>
      <c r="AU474" s="286" t="s">
        <v>84</v>
      </c>
      <c r="AV474" s="15" t="s">
        <v>82</v>
      </c>
      <c r="AW474" s="15" t="s">
        <v>32</v>
      </c>
      <c r="AX474" s="15" t="s">
        <v>76</v>
      </c>
      <c r="AY474" s="286" t="s">
        <v>192</v>
      </c>
    </row>
    <row r="475" s="13" customFormat="1">
      <c r="A475" s="13"/>
      <c r="B475" s="243"/>
      <c r="C475" s="244"/>
      <c r="D475" s="245" t="s">
        <v>200</v>
      </c>
      <c r="E475" s="246" t="s">
        <v>1</v>
      </c>
      <c r="F475" s="247" t="s">
        <v>783</v>
      </c>
      <c r="G475" s="244"/>
      <c r="H475" s="248">
        <v>2</v>
      </c>
      <c r="I475" s="249"/>
      <c r="J475" s="244"/>
      <c r="K475" s="244"/>
      <c r="L475" s="250"/>
      <c r="M475" s="251"/>
      <c r="N475" s="252"/>
      <c r="O475" s="252"/>
      <c r="P475" s="252"/>
      <c r="Q475" s="252"/>
      <c r="R475" s="252"/>
      <c r="S475" s="252"/>
      <c r="T475" s="25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4" t="s">
        <v>200</v>
      </c>
      <c r="AU475" s="254" t="s">
        <v>84</v>
      </c>
      <c r="AV475" s="13" t="s">
        <v>84</v>
      </c>
      <c r="AW475" s="13" t="s">
        <v>32</v>
      </c>
      <c r="AX475" s="13" t="s">
        <v>76</v>
      </c>
      <c r="AY475" s="254" t="s">
        <v>192</v>
      </c>
    </row>
    <row r="476" s="13" customFormat="1">
      <c r="A476" s="13"/>
      <c r="B476" s="243"/>
      <c r="C476" s="244"/>
      <c r="D476" s="245" t="s">
        <v>200</v>
      </c>
      <c r="E476" s="246" t="s">
        <v>1</v>
      </c>
      <c r="F476" s="247" t="s">
        <v>784</v>
      </c>
      <c r="G476" s="244"/>
      <c r="H476" s="248">
        <v>1</v>
      </c>
      <c r="I476" s="249"/>
      <c r="J476" s="244"/>
      <c r="K476" s="244"/>
      <c r="L476" s="250"/>
      <c r="M476" s="251"/>
      <c r="N476" s="252"/>
      <c r="O476" s="252"/>
      <c r="P476" s="252"/>
      <c r="Q476" s="252"/>
      <c r="R476" s="252"/>
      <c r="S476" s="252"/>
      <c r="T476" s="25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4" t="s">
        <v>200</v>
      </c>
      <c r="AU476" s="254" t="s">
        <v>84</v>
      </c>
      <c r="AV476" s="13" t="s">
        <v>84</v>
      </c>
      <c r="AW476" s="13" t="s">
        <v>32</v>
      </c>
      <c r="AX476" s="13" t="s">
        <v>76</v>
      </c>
      <c r="AY476" s="254" t="s">
        <v>192</v>
      </c>
    </row>
    <row r="477" s="13" customFormat="1">
      <c r="A477" s="13"/>
      <c r="B477" s="243"/>
      <c r="C477" s="244"/>
      <c r="D477" s="245" t="s">
        <v>200</v>
      </c>
      <c r="E477" s="246" t="s">
        <v>1</v>
      </c>
      <c r="F477" s="247" t="s">
        <v>785</v>
      </c>
      <c r="G477" s="244"/>
      <c r="H477" s="248">
        <v>2</v>
      </c>
      <c r="I477" s="249"/>
      <c r="J477" s="244"/>
      <c r="K477" s="244"/>
      <c r="L477" s="250"/>
      <c r="M477" s="251"/>
      <c r="N477" s="252"/>
      <c r="O477" s="252"/>
      <c r="P477" s="252"/>
      <c r="Q477" s="252"/>
      <c r="R477" s="252"/>
      <c r="S477" s="252"/>
      <c r="T477" s="25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4" t="s">
        <v>200</v>
      </c>
      <c r="AU477" s="254" t="s">
        <v>84</v>
      </c>
      <c r="AV477" s="13" t="s">
        <v>84</v>
      </c>
      <c r="AW477" s="13" t="s">
        <v>32</v>
      </c>
      <c r="AX477" s="13" t="s">
        <v>76</v>
      </c>
      <c r="AY477" s="254" t="s">
        <v>192</v>
      </c>
    </row>
    <row r="478" s="14" customFormat="1">
      <c r="A478" s="14"/>
      <c r="B478" s="255"/>
      <c r="C478" s="256"/>
      <c r="D478" s="245" t="s">
        <v>200</v>
      </c>
      <c r="E478" s="257" t="s">
        <v>1</v>
      </c>
      <c r="F478" s="258" t="s">
        <v>229</v>
      </c>
      <c r="G478" s="256"/>
      <c r="H478" s="259">
        <v>5</v>
      </c>
      <c r="I478" s="260"/>
      <c r="J478" s="256"/>
      <c r="K478" s="256"/>
      <c r="L478" s="261"/>
      <c r="M478" s="262"/>
      <c r="N478" s="263"/>
      <c r="O478" s="263"/>
      <c r="P478" s="263"/>
      <c r="Q478" s="263"/>
      <c r="R478" s="263"/>
      <c r="S478" s="263"/>
      <c r="T478" s="26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5" t="s">
        <v>200</v>
      </c>
      <c r="AU478" s="265" t="s">
        <v>84</v>
      </c>
      <c r="AV478" s="14" t="s">
        <v>198</v>
      </c>
      <c r="AW478" s="14" t="s">
        <v>32</v>
      </c>
      <c r="AX478" s="14" t="s">
        <v>82</v>
      </c>
      <c r="AY478" s="265" t="s">
        <v>192</v>
      </c>
    </row>
    <row r="479" s="2" customFormat="1" ht="24.15" customHeight="1">
      <c r="A479" s="38"/>
      <c r="B479" s="39"/>
      <c r="C479" s="229" t="s">
        <v>786</v>
      </c>
      <c r="D479" s="229" t="s">
        <v>194</v>
      </c>
      <c r="E479" s="230" t="s">
        <v>787</v>
      </c>
      <c r="F479" s="231" t="s">
        <v>788</v>
      </c>
      <c r="G479" s="232" t="s">
        <v>197</v>
      </c>
      <c r="H479" s="233">
        <v>13</v>
      </c>
      <c r="I479" s="234"/>
      <c r="J479" s="235">
        <f>ROUND(I479*H479,2)</f>
        <v>0</v>
      </c>
      <c r="K479" s="236"/>
      <c r="L479" s="44"/>
      <c r="M479" s="237" t="s">
        <v>1</v>
      </c>
      <c r="N479" s="238" t="s">
        <v>41</v>
      </c>
      <c r="O479" s="91"/>
      <c r="P479" s="239">
        <f>O479*H479</f>
        <v>0</v>
      </c>
      <c r="Q479" s="239">
        <v>0.10940999999999999</v>
      </c>
      <c r="R479" s="239">
        <f>Q479*H479</f>
        <v>1.4223299999999999</v>
      </c>
      <c r="S479" s="239">
        <v>0</v>
      </c>
      <c r="T479" s="240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41" t="s">
        <v>198</v>
      </c>
      <c r="AT479" s="241" t="s">
        <v>194</v>
      </c>
      <c r="AU479" s="241" t="s">
        <v>84</v>
      </c>
      <c r="AY479" s="17" t="s">
        <v>192</v>
      </c>
      <c r="BE479" s="242">
        <f>IF(N479="základní",J479,0)</f>
        <v>0</v>
      </c>
      <c r="BF479" s="242">
        <f>IF(N479="snížená",J479,0)</f>
        <v>0</v>
      </c>
      <c r="BG479" s="242">
        <f>IF(N479="zákl. přenesená",J479,0)</f>
        <v>0</v>
      </c>
      <c r="BH479" s="242">
        <f>IF(N479="sníž. přenesená",J479,0)</f>
        <v>0</v>
      </c>
      <c r="BI479" s="242">
        <f>IF(N479="nulová",J479,0)</f>
        <v>0</v>
      </c>
      <c r="BJ479" s="17" t="s">
        <v>82</v>
      </c>
      <c r="BK479" s="242">
        <f>ROUND(I479*H479,2)</f>
        <v>0</v>
      </c>
      <c r="BL479" s="17" t="s">
        <v>198</v>
      </c>
      <c r="BM479" s="241" t="s">
        <v>789</v>
      </c>
    </row>
    <row r="480" s="13" customFormat="1">
      <c r="A480" s="13"/>
      <c r="B480" s="243"/>
      <c r="C480" s="244"/>
      <c r="D480" s="245" t="s">
        <v>200</v>
      </c>
      <c r="E480" s="246" t="s">
        <v>1</v>
      </c>
      <c r="F480" s="247" t="s">
        <v>783</v>
      </c>
      <c r="G480" s="244"/>
      <c r="H480" s="248">
        <v>2</v>
      </c>
      <c r="I480" s="249"/>
      <c r="J480" s="244"/>
      <c r="K480" s="244"/>
      <c r="L480" s="250"/>
      <c r="M480" s="251"/>
      <c r="N480" s="252"/>
      <c r="O480" s="252"/>
      <c r="P480" s="252"/>
      <c r="Q480" s="252"/>
      <c r="R480" s="252"/>
      <c r="S480" s="252"/>
      <c r="T480" s="25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4" t="s">
        <v>200</v>
      </c>
      <c r="AU480" s="254" t="s">
        <v>84</v>
      </c>
      <c r="AV480" s="13" t="s">
        <v>84</v>
      </c>
      <c r="AW480" s="13" t="s">
        <v>32</v>
      </c>
      <c r="AX480" s="13" t="s">
        <v>76</v>
      </c>
      <c r="AY480" s="254" t="s">
        <v>192</v>
      </c>
    </row>
    <row r="481" s="13" customFormat="1">
      <c r="A481" s="13"/>
      <c r="B481" s="243"/>
      <c r="C481" s="244"/>
      <c r="D481" s="245" t="s">
        <v>200</v>
      </c>
      <c r="E481" s="246" t="s">
        <v>1</v>
      </c>
      <c r="F481" s="247" t="s">
        <v>790</v>
      </c>
      <c r="G481" s="244"/>
      <c r="H481" s="248">
        <v>3</v>
      </c>
      <c r="I481" s="249"/>
      <c r="J481" s="244"/>
      <c r="K481" s="244"/>
      <c r="L481" s="250"/>
      <c r="M481" s="251"/>
      <c r="N481" s="252"/>
      <c r="O481" s="252"/>
      <c r="P481" s="252"/>
      <c r="Q481" s="252"/>
      <c r="R481" s="252"/>
      <c r="S481" s="252"/>
      <c r="T481" s="25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4" t="s">
        <v>200</v>
      </c>
      <c r="AU481" s="254" t="s">
        <v>84</v>
      </c>
      <c r="AV481" s="13" t="s">
        <v>84</v>
      </c>
      <c r="AW481" s="13" t="s">
        <v>32</v>
      </c>
      <c r="AX481" s="13" t="s">
        <v>76</v>
      </c>
      <c r="AY481" s="254" t="s">
        <v>192</v>
      </c>
    </row>
    <row r="482" s="13" customFormat="1">
      <c r="A482" s="13"/>
      <c r="B482" s="243"/>
      <c r="C482" s="244"/>
      <c r="D482" s="245" t="s">
        <v>200</v>
      </c>
      <c r="E482" s="246" t="s">
        <v>1</v>
      </c>
      <c r="F482" s="247" t="s">
        <v>791</v>
      </c>
      <c r="G482" s="244"/>
      <c r="H482" s="248">
        <v>6</v>
      </c>
      <c r="I482" s="249"/>
      <c r="J482" s="244"/>
      <c r="K482" s="244"/>
      <c r="L482" s="250"/>
      <c r="M482" s="251"/>
      <c r="N482" s="252"/>
      <c r="O482" s="252"/>
      <c r="P482" s="252"/>
      <c r="Q482" s="252"/>
      <c r="R482" s="252"/>
      <c r="S482" s="252"/>
      <c r="T482" s="25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4" t="s">
        <v>200</v>
      </c>
      <c r="AU482" s="254" t="s">
        <v>84</v>
      </c>
      <c r="AV482" s="13" t="s">
        <v>84</v>
      </c>
      <c r="AW482" s="13" t="s">
        <v>32</v>
      </c>
      <c r="AX482" s="13" t="s">
        <v>76</v>
      </c>
      <c r="AY482" s="254" t="s">
        <v>192</v>
      </c>
    </row>
    <row r="483" s="13" customFormat="1">
      <c r="A483" s="13"/>
      <c r="B483" s="243"/>
      <c r="C483" s="244"/>
      <c r="D483" s="245" t="s">
        <v>200</v>
      </c>
      <c r="E483" s="246" t="s">
        <v>1</v>
      </c>
      <c r="F483" s="247" t="s">
        <v>785</v>
      </c>
      <c r="G483" s="244"/>
      <c r="H483" s="248">
        <v>2</v>
      </c>
      <c r="I483" s="249"/>
      <c r="J483" s="244"/>
      <c r="K483" s="244"/>
      <c r="L483" s="250"/>
      <c r="M483" s="251"/>
      <c r="N483" s="252"/>
      <c r="O483" s="252"/>
      <c r="P483" s="252"/>
      <c r="Q483" s="252"/>
      <c r="R483" s="252"/>
      <c r="S483" s="252"/>
      <c r="T483" s="25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4" t="s">
        <v>200</v>
      </c>
      <c r="AU483" s="254" t="s">
        <v>84</v>
      </c>
      <c r="AV483" s="13" t="s">
        <v>84</v>
      </c>
      <c r="AW483" s="13" t="s">
        <v>32</v>
      </c>
      <c r="AX483" s="13" t="s">
        <v>76</v>
      </c>
      <c r="AY483" s="254" t="s">
        <v>192</v>
      </c>
    </row>
    <row r="484" s="14" customFormat="1">
      <c r="A484" s="14"/>
      <c r="B484" s="255"/>
      <c r="C484" s="256"/>
      <c r="D484" s="245" t="s">
        <v>200</v>
      </c>
      <c r="E484" s="257" t="s">
        <v>1</v>
      </c>
      <c r="F484" s="258" t="s">
        <v>229</v>
      </c>
      <c r="G484" s="256"/>
      <c r="H484" s="259">
        <v>13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5" t="s">
        <v>200</v>
      </c>
      <c r="AU484" s="265" t="s">
        <v>84</v>
      </c>
      <c r="AV484" s="14" t="s">
        <v>198</v>
      </c>
      <c r="AW484" s="14" t="s">
        <v>32</v>
      </c>
      <c r="AX484" s="14" t="s">
        <v>82</v>
      </c>
      <c r="AY484" s="265" t="s">
        <v>192</v>
      </c>
    </row>
    <row r="485" s="2" customFormat="1" ht="21.75" customHeight="1">
      <c r="A485" s="38"/>
      <c r="B485" s="39"/>
      <c r="C485" s="266" t="s">
        <v>792</v>
      </c>
      <c r="D485" s="266" t="s">
        <v>320</v>
      </c>
      <c r="E485" s="267" t="s">
        <v>793</v>
      </c>
      <c r="F485" s="268" t="s">
        <v>794</v>
      </c>
      <c r="G485" s="269" t="s">
        <v>197</v>
      </c>
      <c r="H485" s="270">
        <v>13</v>
      </c>
      <c r="I485" s="271"/>
      <c r="J485" s="272">
        <f>ROUND(I485*H485,2)</f>
        <v>0</v>
      </c>
      <c r="K485" s="273"/>
      <c r="L485" s="274"/>
      <c r="M485" s="275" t="s">
        <v>1</v>
      </c>
      <c r="N485" s="276" t="s">
        <v>41</v>
      </c>
      <c r="O485" s="91"/>
      <c r="P485" s="239">
        <f>O485*H485</f>
        <v>0</v>
      </c>
      <c r="Q485" s="239">
        <v>0.0061000000000000004</v>
      </c>
      <c r="R485" s="239">
        <f>Q485*H485</f>
        <v>0.079300000000000009</v>
      </c>
      <c r="S485" s="239">
        <v>0</v>
      </c>
      <c r="T485" s="240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41" t="s">
        <v>235</v>
      </c>
      <c r="AT485" s="241" t="s">
        <v>320</v>
      </c>
      <c r="AU485" s="241" t="s">
        <v>84</v>
      </c>
      <c r="AY485" s="17" t="s">
        <v>192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7" t="s">
        <v>82</v>
      </c>
      <c r="BK485" s="242">
        <f>ROUND(I485*H485,2)</f>
        <v>0</v>
      </c>
      <c r="BL485" s="17" t="s">
        <v>198</v>
      </c>
      <c r="BM485" s="241" t="s">
        <v>795</v>
      </c>
    </row>
    <row r="486" s="2" customFormat="1" ht="16.5" customHeight="1">
      <c r="A486" s="38"/>
      <c r="B486" s="39"/>
      <c r="C486" s="266" t="s">
        <v>796</v>
      </c>
      <c r="D486" s="266" t="s">
        <v>320</v>
      </c>
      <c r="E486" s="267" t="s">
        <v>797</v>
      </c>
      <c r="F486" s="268" t="s">
        <v>798</v>
      </c>
      <c r="G486" s="269" t="s">
        <v>197</v>
      </c>
      <c r="H486" s="270">
        <v>13</v>
      </c>
      <c r="I486" s="271"/>
      <c r="J486" s="272">
        <f>ROUND(I486*H486,2)</f>
        <v>0</v>
      </c>
      <c r="K486" s="273"/>
      <c r="L486" s="274"/>
      <c r="M486" s="275" t="s">
        <v>1</v>
      </c>
      <c r="N486" s="276" t="s">
        <v>41</v>
      </c>
      <c r="O486" s="91"/>
      <c r="P486" s="239">
        <f>O486*H486</f>
        <v>0</v>
      </c>
      <c r="Q486" s="239">
        <v>0.00010000000000000001</v>
      </c>
      <c r="R486" s="239">
        <f>Q486*H486</f>
        <v>0.0013000000000000002</v>
      </c>
      <c r="S486" s="239">
        <v>0</v>
      </c>
      <c r="T486" s="240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41" t="s">
        <v>235</v>
      </c>
      <c r="AT486" s="241" t="s">
        <v>320</v>
      </c>
      <c r="AU486" s="241" t="s">
        <v>84</v>
      </c>
      <c r="AY486" s="17" t="s">
        <v>192</v>
      </c>
      <c r="BE486" s="242">
        <f>IF(N486="základní",J486,0)</f>
        <v>0</v>
      </c>
      <c r="BF486" s="242">
        <f>IF(N486="snížená",J486,0)</f>
        <v>0</v>
      </c>
      <c r="BG486" s="242">
        <f>IF(N486="zákl. přenesená",J486,0)</f>
        <v>0</v>
      </c>
      <c r="BH486" s="242">
        <f>IF(N486="sníž. přenesená",J486,0)</f>
        <v>0</v>
      </c>
      <c r="BI486" s="242">
        <f>IF(N486="nulová",J486,0)</f>
        <v>0</v>
      </c>
      <c r="BJ486" s="17" t="s">
        <v>82</v>
      </c>
      <c r="BK486" s="242">
        <f>ROUND(I486*H486,2)</f>
        <v>0</v>
      </c>
      <c r="BL486" s="17" t="s">
        <v>198</v>
      </c>
      <c r="BM486" s="241" t="s">
        <v>799</v>
      </c>
    </row>
    <row r="487" s="2" customFormat="1" ht="24.15" customHeight="1">
      <c r="A487" s="38"/>
      <c r="B487" s="39"/>
      <c r="C487" s="229" t="s">
        <v>800</v>
      </c>
      <c r="D487" s="229" t="s">
        <v>194</v>
      </c>
      <c r="E487" s="230" t="s">
        <v>801</v>
      </c>
      <c r="F487" s="231" t="s">
        <v>802</v>
      </c>
      <c r="G487" s="232" t="s">
        <v>259</v>
      </c>
      <c r="H487" s="233">
        <v>20</v>
      </c>
      <c r="I487" s="234"/>
      <c r="J487" s="235">
        <f>ROUND(I487*H487,2)</f>
        <v>0</v>
      </c>
      <c r="K487" s="236"/>
      <c r="L487" s="44"/>
      <c r="M487" s="237" t="s">
        <v>1</v>
      </c>
      <c r="N487" s="238" t="s">
        <v>41</v>
      </c>
      <c r="O487" s="91"/>
      <c r="P487" s="239">
        <f>O487*H487</f>
        <v>0</v>
      </c>
      <c r="Q487" s="239">
        <v>0.0021900000000000001</v>
      </c>
      <c r="R487" s="239">
        <f>Q487*H487</f>
        <v>0.043800000000000006</v>
      </c>
      <c r="S487" s="239">
        <v>0</v>
      </c>
      <c r="T487" s="240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41" t="s">
        <v>198</v>
      </c>
      <c r="AT487" s="241" t="s">
        <v>194</v>
      </c>
      <c r="AU487" s="241" t="s">
        <v>84</v>
      </c>
      <c r="AY487" s="17" t="s">
        <v>192</v>
      </c>
      <c r="BE487" s="242">
        <f>IF(N487="základní",J487,0)</f>
        <v>0</v>
      </c>
      <c r="BF487" s="242">
        <f>IF(N487="snížená",J487,0)</f>
        <v>0</v>
      </c>
      <c r="BG487" s="242">
        <f>IF(N487="zákl. přenesená",J487,0)</f>
        <v>0</v>
      </c>
      <c r="BH487" s="242">
        <f>IF(N487="sníž. přenesená",J487,0)</f>
        <v>0</v>
      </c>
      <c r="BI487" s="242">
        <f>IF(N487="nulová",J487,0)</f>
        <v>0</v>
      </c>
      <c r="BJ487" s="17" t="s">
        <v>82</v>
      </c>
      <c r="BK487" s="242">
        <f>ROUND(I487*H487,2)</f>
        <v>0</v>
      </c>
      <c r="BL487" s="17" t="s">
        <v>198</v>
      </c>
      <c r="BM487" s="241" t="s">
        <v>803</v>
      </c>
    </row>
    <row r="488" s="13" customFormat="1">
      <c r="A488" s="13"/>
      <c r="B488" s="243"/>
      <c r="C488" s="244"/>
      <c r="D488" s="245" t="s">
        <v>200</v>
      </c>
      <c r="E488" s="246" t="s">
        <v>1</v>
      </c>
      <c r="F488" s="247" t="s">
        <v>804</v>
      </c>
      <c r="G488" s="244"/>
      <c r="H488" s="248">
        <v>20</v>
      </c>
      <c r="I488" s="249"/>
      <c r="J488" s="244"/>
      <c r="K488" s="244"/>
      <c r="L488" s="250"/>
      <c r="M488" s="251"/>
      <c r="N488" s="252"/>
      <c r="O488" s="252"/>
      <c r="P488" s="252"/>
      <c r="Q488" s="252"/>
      <c r="R488" s="252"/>
      <c r="S488" s="252"/>
      <c r="T488" s="25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4" t="s">
        <v>200</v>
      </c>
      <c r="AU488" s="254" t="s">
        <v>84</v>
      </c>
      <c r="AV488" s="13" t="s">
        <v>84</v>
      </c>
      <c r="AW488" s="13" t="s">
        <v>32</v>
      </c>
      <c r="AX488" s="13" t="s">
        <v>82</v>
      </c>
      <c r="AY488" s="254" t="s">
        <v>192</v>
      </c>
    </row>
    <row r="489" s="2" customFormat="1" ht="24.15" customHeight="1">
      <c r="A489" s="38"/>
      <c r="B489" s="39"/>
      <c r="C489" s="229" t="s">
        <v>805</v>
      </c>
      <c r="D489" s="229" t="s">
        <v>194</v>
      </c>
      <c r="E489" s="230" t="s">
        <v>806</v>
      </c>
      <c r="F489" s="231" t="s">
        <v>807</v>
      </c>
      <c r="G489" s="232" t="s">
        <v>197</v>
      </c>
      <c r="H489" s="233">
        <v>8</v>
      </c>
      <c r="I489" s="234"/>
      <c r="J489" s="235">
        <f>ROUND(I489*H489,2)</f>
        <v>0</v>
      </c>
      <c r="K489" s="236"/>
      <c r="L489" s="44"/>
      <c r="M489" s="237" t="s">
        <v>1</v>
      </c>
      <c r="N489" s="238" t="s">
        <v>41</v>
      </c>
      <c r="O489" s="91"/>
      <c r="P489" s="239">
        <f>O489*H489</f>
        <v>0</v>
      </c>
      <c r="Q489" s="239">
        <v>0.00158</v>
      </c>
      <c r="R489" s="239">
        <f>Q489*H489</f>
        <v>0.01264</v>
      </c>
      <c r="S489" s="239">
        <v>0</v>
      </c>
      <c r="T489" s="240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41" t="s">
        <v>198</v>
      </c>
      <c r="AT489" s="241" t="s">
        <v>194</v>
      </c>
      <c r="AU489" s="241" t="s">
        <v>84</v>
      </c>
      <c r="AY489" s="17" t="s">
        <v>192</v>
      </c>
      <c r="BE489" s="242">
        <f>IF(N489="základní",J489,0)</f>
        <v>0</v>
      </c>
      <c r="BF489" s="242">
        <f>IF(N489="snížená",J489,0)</f>
        <v>0</v>
      </c>
      <c r="BG489" s="242">
        <f>IF(N489="zákl. přenesená",J489,0)</f>
        <v>0</v>
      </c>
      <c r="BH489" s="242">
        <f>IF(N489="sníž. přenesená",J489,0)</f>
        <v>0</v>
      </c>
      <c r="BI489" s="242">
        <f>IF(N489="nulová",J489,0)</f>
        <v>0</v>
      </c>
      <c r="BJ489" s="17" t="s">
        <v>82</v>
      </c>
      <c r="BK489" s="242">
        <f>ROUND(I489*H489,2)</f>
        <v>0</v>
      </c>
      <c r="BL489" s="17" t="s">
        <v>198</v>
      </c>
      <c r="BM489" s="241" t="s">
        <v>808</v>
      </c>
    </row>
    <row r="490" s="15" customFormat="1">
      <c r="A490" s="15"/>
      <c r="B490" s="277"/>
      <c r="C490" s="278"/>
      <c r="D490" s="245" t="s">
        <v>200</v>
      </c>
      <c r="E490" s="279" t="s">
        <v>1</v>
      </c>
      <c r="F490" s="280" t="s">
        <v>738</v>
      </c>
      <c r="G490" s="278"/>
      <c r="H490" s="279" t="s">
        <v>1</v>
      </c>
      <c r="I490" s="281"/>
      <c r="J490" s="278"/>
      <c r="K490" s="278"/>
      <c r="L490" s="282"/>
      <c r="M490" s="283"/>
      <c r="N490" s="284"/>
      <c r="O490" s="284"/>
      <c r="P490" s="284"/>
      <c r="Q490" s="284"/>
      <c r="R490" s="284"/>
      <c r="S490" s="284"/>
      <c r="T490" s="28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86" t="s">
        <v>200</v>
      </c>
      <c r="AU490" s="286" t="s">
        <v>84</v>
      </c>
      <c r="AV490" s="15" t="s">
        <v>82</v>
      </c>
      <c r="AW490" s="15" t="s">
        <v>32</v>
      </c>
      <c r="AX490" s="15" t="s">
        <v>76</v>
      </c>
      <c r="AY490" s="286" t="s">
        <v>192</v>
      </c>
    </row>
    <row r="491" s="13" customFormat="1">
      <c r="A491" s="13"/>
      <c r="B491" s="243"/>
      <c r="C491" s="244"/>
      <c r="D491" s="245" t="s">
        <v>200</v>
      </c>
      <c r="E491" s="246" t="s">
        <v>1</v>
      </c>
      <c r="F491" s="247" t="s">
        <v>809</v>
      </c>
      <c r="G491" s="244"/>
      <c r="H491" s="248">
        <v>3</v>
      </c>
      <c r="I491" s="249"/>
      <c r="J491" s="244"/>
      <c r="K491" s="244"/>
      <c r="L491" s="250"/>
      <c r="M491" s="251"/>
      <c r="N491" s="252"/>
      <c r="O491" s="252"/>
      <c r="P491" s="252"/>
      <c r="Q491" s="252"/>
      <c r="R491" s="252"/>
      <c r="S491" s="252"/>
      <c r="T491" s="25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4" t="s">
        <v>200</v>
      </c>
      <c r="AU491" s="254" t="s">
        <v>84</v>
      </c>
      <c r="AV491" s="13" t="s">
        <v>84</v>
      </c>
      <c r="AW491" s="13" t="s">
        <v>32</v>
      </c>
      <c r="AX491" s="13" t="s">
        <v>76</v>
      </c>
      <c r="AY491" s="254" t="s">
        <v>192</v>
      </c>
    </row>
    <row r="492" s="15" customFormat="1">
      <c r="A492" s="15"/>
      <c r="B492" s="277"/>
      <c r="C492" s="278"/>
      <c r="D492" s="245" t="s">
        <v>200</v>
      </c>
      <c r="E492" s="279" t="s">
        <v>1</v>
      </c>
      <c r="F492" s="280" t="s">
        <v>741</v>
      </c>
      <c r="G492" s="278"/>
      <c r="H492" s="279" t="s">
        <v>1</v>
      </c>
      <c r="I492" s="281"/>
      <c r="J492" s="278"/>
      <c r="K492" s="278"/>
      <c r="L492" s="282"/>
      <c r="M492" s="283"/>
      <c r="N492" s="284"/>
      <c r="O492" s="284"/>
      <c r="P492" s="284"/>
      <c r="Q492" s="284"/>
      <c r="R492" s="284"/>
      <c r="S492" s="284"/>
      <c r="T492" s="28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86" t="s">
        <v>200</v>
      </c>
      <c r="AU492" s="286" t="s">
        <v>84</v>
      </c>
      <c r="AV492" s="15" t="s">
        <v>82</v>
      </c>
      <c r="AW492" s="15" t="s">
        <v>32</v>
      </c>
      <c r="AX492" s="15" t="s">
        <v>76</v>
      </c>
      <c r="AY492" s="286" t="s">
        <v>192</v>
      </c>
    </row>
    <row r="493" s="13" customFormat="1">
      <c r="A493" s="13"/>
      <c r="B493" s="243"/>
      <c r="C493" s="244"/>
      <c r="D493" s="245" t="s">
        <v>200</v>
      </c>
      <c r="E493" s="246" t="s">
        <v>1</v>
      </c>
      <c r="F493" s="247" t="s">
        <v>809</v>
      </c>
      <c r="G493" s="244"/>
      <c r="H493" s="248">
        <v>3</v>
      </c>
      <c r="I493" s="249"/>
      <c r="J493" s="244"/>
      <c r="K493" s="244"/>
      <c r="L493" s="250"/>
      <c r="M493" s="251"/>
      <c r="N493" s="252"/>
      <c r="O493" s="252"/>
      <c r="P493" s="252"/>
      <c r="Q493" s="252"/>
      <c r="R493" s="252"/>
      <c r="S493" s="252"/>
      <c r="T493" s="25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4" t="s">
        <v>200</v>
      </c>
      <c r="AU493" s="254" t="s">
        <v>84</v>
      </c>
      <c r="AV493" s="13" t="s">
        <v>84</v>
      </c>
      <c r="AW493" s="13" t="s">
        <v>32</v>
      </c>
      <c r="AX493" s="13" t="s">
        <v>76</v>
      </c>
      <c r="AY493" s="254" t="s">
        <v>192</v>
      </c>
    </row>
    <row r="494" s="15" customFormat="1">
      <c r="A494" s="15"/>
      <c r="B494" s="277"/>
      <c r="C494" s="278"/>
      <c r="D494" s="245" t="s">
        <v>200</v>
      </c>
      <c r="E494" s="279" t="s">
        <v>1</v>
      </c>
      <c r="F494" s="280" t="s">
        <v>736</v>
      </c>
      <c r="G494" s="278"/>
      <c r="H494" s="279" t="s">
        <v>1</v>
      </c>
      <c r="I494" s="281"/>
      <c r="J494" s="278"/>
      <c r="K494" s="278"/>
      <c r="L494" s="282"/>
      <c r="M494" s="283"/>
      <c r="N494" s="284"/>
      <c r="O494" s="284"/>
      <c r="P494" s="284"/>
      <c r="Q494" s="284"/>
      <c r="R494" s="284"/>
      <c r="S494" s="284"/>
      <c r="T494" s="28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86" t="s">
        <v>200</v>
      </c>
      <c r="AU494" s="286" t="s">
        <v>84</v>
      </c>
      <c r="AV494" s="15" t="s">
        <v>82</v>
      </c>
      <c r="AW494" s="15" t="s">
        <v>32</v>
      </c>
      <c r="AX494" s="15" t="s">
        <v>76</v>
      </c>
      <c r="AY494" s="286" t="s">
        <v>192</v>
      </c>
    </row>
    <row r="495" s="13" customFormat="1">
      <c r="A495" s="13"/>
      <c r="B495" s="243"/>
      <c r="C495" s="244"/>
      <c r="D495" s="245" t="s">
        <v>200</v>
      </c>
      <c r="E495" s="246" t="s">
        <v>1</v>
      </c>
      <c r="F495" s="247" t="s">
        <v>810</v>
      </c>
      <c r="G495" s="244"/>
      <c r="H495" s="248">
        <v>2</v>
      </c>
      <c r="I495" s="249"/>
      <c r="J495" s="244"/>
      <c r="K495" s="244"/>
      <c r="L495" s="250"/>
      <c r="M495" s="251"/>
      <c r="N495" s="252"/>
      <c r="O495" s="252"/>
      <c r="P495" s="252"/>
      <c r="Q495" s="252"/>
      <c r="R495" s="252"/>
      <c r="S495" s="252"/>
      <c r="T495" s="25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4" t="s">
        <v>200</v>
      </c>
      <c r="AU495" s="254" t="s">
        <v>84</v>
      </c>
      <c r="AV495" s="13" t="s">
        <v>84</v>
      </c>
      <c r="AW495" s="13" t="s">
        <v>32</v>
      </c>
      <c r="AX495" s="13" t="s">
        <v>76</v>
      </c>
      <c r="AY495" s="254" t="s">
        <v>192</v>
      </c>
    </row>
    <row r="496" s="14" customFormat="1">
      <c r="A496" s="14"/>
      <c r="B496" s="255"/>
      <c r="C496" s="256"/>
      <c r="D496" s="245" t="s">
        <v>200</v>
      </c>
      <c r="E496" s="257" t="s">
        <v>1</v>
      </c>
      <c r="F496" s="258" t="s">
        <v>229</v>
      </c>
      <c r="G496" s="256"/>
      <c r="H496" s="259">
        <v>8</v>
      </c>
      <c r="I496" s="260"/>
      <c r="J496" s="256"/>
      <c r="K496" s="256"/>
      <c r="L496" s="261"/>
      <c r="M496" s="262"/>
      <c r="N496" s="263"/>
      <c r="O496" s="263"/>
      <c r="P496" s="263"/>
      <c r="Q496" s="263"/>
      <c r="R496" s="263"/>
      <c r="S496" s="263"/>
      <c r="T496" s="26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5" t="s">
        <v>200</v>
      </c>
      <c r="AU496" s="265" t="s">
        <v>84</v>
      </c>
      <c r="AV496" s="14" t="s">
        <v>198</v>
      </c>
      <c r="AW496" s="14" t="s">
        <v>32</v>
      </c>
      <c r="AX496" s="14" t="s">
        <v>82</v>
      </c>
      <c r="AY496" s="265" t="s">
        <v>192</v>
      </c>
    </row>
    <row r="497" s="2" customFormat="1" ht="24.15" customHeight="1">
      <c r="A497" s="38"/>
      <c r="B497" s="39"/>
      <c r="C497" s="229" t="s">
        <v>811</v>
      </c>
      <c r="D497" s="229" t="s">
        <v>194</v>
      </c>
      <c r="E497" s="230" t="s">
        <v>812</v>
      </c>
      <c r="F497" s="231" t="s">
        <v>813</v>
      </c>
      <c r="G497" s="232" t="s">
        <v>197</v>
      </c>
      <c r="H497" s="233">
        <v>1</v>
      </c>
      <c r="I497" s="234"/>
      <c r="J497" s="235">
        <f>ROUND(I497*H497,2)</f>
        <v>0</v>
      </c>
      <c r="K497" s="236"/>
      <c r="L497" s="44"/>
      <c r="M497" s="237" t="s">
        <v>1</v>
      </c>
      <c r="N497" s="238" t="s">
        <v>41</v>
      </c>
      <c r="O497" s="91"/>
      <c r="P497" s="239">
        <f>O497*H497</f>
        <v>0</v>
      </c>
      <c r="Q497" s="239">
        <v>0.0021900000000000001</v>
      </c>
      <c r="R497" s="239">
        <f>Q497*H497</f>
        <v>0.0021900000000000001</v>
      </c>
      <c r="S497" s="239">
        <v>0</v>
      </c>
      <c r="T497" s="240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41" t="s">
        <v>198</v>
      </c>
      <c r="AT497" s="241" t="s">
        <v>194</v>
      </c>
      <c r="AU497" s="241" t="s">
        <v>84</v>
      </c>
      <c r="AY497" s="17" t="s">
        <v>192</v>
      </c>
      <c r="BE497" s="242">
        <f>IF(N497="základní",J497,0)</f>
        <v>0</v>
      </c>
      <c r="BF497" s="242">
        <f>IF(N497="snížená",J497,0)</f>
        <v>0</v>
      </c>
      <c r="BG497" s="242">
        <f>IF(N497="zákl. přenesená",J497,0)</f>
        <v>0</v>
      </c>
      <c r="BH497" s="242">
        <f>IF(N497="sníž. přenesená",J497,0)</f>
        <v>0</v>
      </c>
      <c r="BI497" s="242">
        <f>IF(N497="nulová",J497,0)</f>
        <v>0</v>
      </c>
      <c r="BJ497" s="17" t="s">
        <v>82</v>
      </c>
      <c r="BK497" s="242">
        <f>ROUND(I497*H497,2)</f>
        <v>0</v>
      </c>
      <c r="BL497" s="17" t="s">
        <v>198</v>
      </c>
      <c r="BM497" s="241" t="s">
        <v>814</v>
      </c>
    </row>
    <row r="498" s="15" customFormat="1">
      <c r="A498" s="15"/>
      <c r="B498" s="277"/>
      <c r="C498" s="278"/>
      <c r="D498" s="245" t="s">
        <v>200</v>
      </c>
      <c r="E498" s="279" t="s">
        <v>1</v>
      </c>
      <c r="F498" s="280" t="s">
        <v>738</v>
      </c>
      <c r="G498" s="278"/>
      <c r="H498" s="279" t="s">
        <v>1</v>
      </c>
      <c r="I498" s="281"/>
      <c r="J498" s="278"/>
      <c r="K498" s="278"/>
      <c r="L498" s="282"/>
      <c r="M498" s="283"/>
      <c r="N498" s="284"/>
      <c r="O498" s="284"/>
      <c r="P498" s="284"/>
      <c r="Q498" s="284"/>
      <c r="R498" s="284"/>
      <c r="S498" s="284"/>
      <c r="T498" s="28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86" t="s">
        <v>200</v>
      </c>
      <c r="AU498" s="286" t="s">
        <v>84</v>
      </c>
      <c r="AV498" s="15" t="s">
        <v>82</v>
      </c>
      <c r="AW498" s="15" t="s">
        <v>32</v>
      </c>
      <c r="AX498" s="15" t="s">
        <v>76</v>
      </c>
      <c r="AY498" s="286" t="s">
        <v>192</v>
      </c>
    </row>
    <row r="499" s="13" customFormat="1">
      <c r="A499" s="13"/>
      <c r="B499" s="243"/>
      <c r="C499" s="244"/>
      <c r="D499" s="245" t="s">
        <v>200</v>
      </c>
      <c r="E499" s="246" t="s">
        <v>1</v>
      </c>
      <c r="F499" s="247" t="s">
        <v>815</v>
      </c>
      <c r="G499" s="244"/>
      <c r="H499" s="248">
        <v>1</v>
      </c>
      <c r="I499" s="249"/>
      <c r="J499" s="244"/>
      <c r="K499" s="244"/>
      <c r="L499" s="250"/>
      <c r="M499" s="251"/>
      <c r="N499" s="252"/>
      <c r="O499" s="252"/>
      <c r="P499" s="252"/>
      <c r="Q499" s="252"/>
      <c r="R499" s="252"/>
      <c r="S499" s="252"/>
      <c r="T499" s="25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4" t="s">
        <v>200</v>
      </c>
      <c r="AU499" s="254" t="s">
        <v>84</v>
      </c>
      <c r="AV499" s="13" t="s">
        <v>84</v>
      </c>
      <c r="AW499" s="13" t="s">
        <v>32</v>
      </c>
      <c r="AX499" s="13" t="s">
        <v>82</v>
      </c>
      <c r="AY499" s="254" t="s">
        <v>192</v>
      </c>
    </row>
    <row r="500" s="2" customFormat="1" ht="24.15" customHeight="1">
      <c r="A500" s="38"/>
      <c r="B500" s="39"/>
      <c r="C500" s="229" t="s">
        <v>816</v>
      </c>
      <c r="D500" s="229" t="s">
        <v>194</v>
      </c>
      <c r="E500" s="230" t="s">
        <v>817</v>
      </c>
      <c r="F500" s="231" t="s">
        <v>818</v>
      </c>
      <c r="G500" s="232" t="s">
        <v>259</v>
      </c>
      <c r="H500" s="233">
        <v>21.199999999999999</v>
      </c>
      <c r="I500" s="234"/>
      <c r="J500" s="235">
        <f>ROUND(I500*H500,2)</f>
        <v>0</v>
      </c>
      <c r="K500" s="236"/>
      <c r="L500" s="44"/>
      <c r="M500" s="237" t="s">
        <v>1</v>
      </c>
      <c r="N500" s="238" t="s">
        <v>41</v>
      </c>
      <c r="O500" s="91"/>
      <c r="P500" s="239">
        <f>O500*H500</f>
        <v>0</v>
      </c>
      <c r="Q500" s="239">
        <v>4.0000000000000003E-05</v>
      </c>
      <c r="R500" s="239">
        <f>Q500*H500</f>
        <v>0.00084800000000000001</v>
      </c>
      <c r="S500" s="239">
        <v>0</v>
      </c>
      <c r="T500" s="240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41" t="s">
        <v>198</v>
      </c>
      <c r="AT500" s="241" t="s">
        <v>194</v>
      </c>
      <c r="AU500" s="241" t="s">
        <v>84</v>
      </c>
      <c r="AY500" s="17" t="s">
        <v>192</v>
      </c>
      <c r="BE500" s="242">
        <f>IF(N500="základní",J500,0)</f>
        <v>0</v>
      </c>
      <c r="BF500" s="242">
        <f>IF(N500="snížená",J500,0)</f>
        <v>0</v>
      </c>
      <c r="BG500" s="242">
        <f>IF(N500="zákl. přenesená",J500,0)</f>
        <v>0</v>
      </c>
      <c r="BH500" s="242">
        <f>IF(N500="sníž. přenesená",J500,0)</f>
        <v>0</v>
      </c>
      <c r="BI500" s="242">
        <f>IF(N500="nulová",J500,0)</f>
        <v>0</v>
      </c>
      <c r="BJ500" s="17" t="s">
        <v>82</v>
      </c>
      <c r="BK500" s="242">
        <f>ROUND(I500*H500,2)</f>
        <v>0</v>
      </c>
      <c r="BL500" s="17" t="s">
        <v>198</v>
      </c>
      <c r="BM500" s="241" t="s">
        <v>819</v>
      </c>
    </row>
    <row r="501" s="15" customFormat="1">
      <c r="A501" s="15"/>
      <c r="B501" s="277"/>
      <c r="C501" s="278"/>
      <c r="D501" s="245" t="s">
        <v>200</v>
      </c>
      <c r="E501" s="279" t="s">
        <v>1</v>
      </c>
      <c r="F501" s="280" t="s">
        <v>738</v>
      </c>
      <c r="G501" s="278"/>
      <c r="H501" s="279" t="s">
        <v>1</v>
      </c>
      <c r="I501" s="281"/>
      <c r="J501" s="278"/>
      <c r="K501" s="278"/>
      <c r="L501" s="282"/>
      <c r="M501" s="283"/>
      <c r="N501" s="284"/>
      <c r="O501" s="284"/>
      <c r="P501" s="284"/>
      <c r="Q501" s="284"/>
      <c r="R501" s="284"/>
      <c r="S501" s="284"/>
      <c r="T501" s="28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86" t="s">
        <v>200</v>
      </c>
      <c r="AU501" s="286" t="s">
        <v>84</v>
      </c>
      <c r="AV501" s="15" t="s">
        <v>82</v>
      </c>
      <c r="AW501" s="15" t="s">
        <v>32</v>
      </c>
      <c r="AX501" s="15" t="s">
        <v>76</v>
      </c>
      <c r="AY501" s="286" t="s">
        <v>192</v>
      </c>
    </row>
    <row r="502" s="13" customFormat="1">
      <c r="A502" s="13"/>
      <c r="B502" s="243"/>
      <c r="C502" s="244"/>
      <c r="D502" s="245" t="s">
        <v>200</v>
      </c>
      <c r="E502" s="246" t="s">
        <v>1</v>
      </c>
      <c r="F502" s="247" t="s">
        <v>820</v>
      </c>
      <c r="G502" s="244"/>
      <c r="H502" s="248">
        <v>5</v>
      </c>
      <c r="I502" s="249"/>
      <c r="J502" s="244"/>
      <c r="K502" s="244"/>
      <c r="L502" s="250"/>
      <c r="M502" s="251"/>
      <c r="N502" s="252"/>
      <c r="O502" s="252"/>
      <c r="P502" s="252"/>
      <c r="Q502" s="252"/>
      <c r="R502" s="252"/>
      <c r="S502" s="252"/>
      <c r="T502" s="25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4" t="s">
        <v>200</v>
      </c>
      <c r="AU502" s="254" t="s">
        <v>84</v>
      </c>
      <c r="AV502" s="13" t="s">
        <v>84</v>
      </c>
      <c r="AW502" s="13" t="s">
        <v>32</v>
      </c>
      <c r="AX502" s="13" t="s">
        <v>76</v>
      </c>
      <c r="AY502" s="254" t="s">
        <v>192</v>
      </c>
    </row>
    <row r="503" s="13" customFormat="1">
      <c r="A503" s="13"/>
      <c r="B503" s="243"/>
      <c r="C503" s="244"/>
      <c r="D503" s="245" t="s">
        <v>200</v>
      </c>
      <c r="E503" s="246" t="s">
        <v>1</v>
      </c>
      <c r="F503" s="247" t="s">
        <v>821</v>
      </c>
      <c r="G503" s="244"/>
      <c r="H503" s="248">
        <v>16.199999999999999</v>
      </c>
      <c r="I503" s="249"/>
      <c r="J503" s="244"/>
      <c r="K503" s="244"/>
      <c r="L503" s="250"/>
      <c r="M503" s="251"/>
      <c r="N503" s="252"/>
      <c r="O503" s="252"/>
      <c r="P503" s="252"/>
      <c r="Q503" s="252"/>
      <c r="R503" s="252"/>
      <c r="S503" s="252"/>
      <c r="T503" s="25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4" t="s">
        <v>200</v>
      </c>
      <c r="AU503" s="254" t="s">
        <v>84</v>
      </c>
      <c r="AV503" s="13" t="s">
        <v>84</v>
      </c>
      <c r="AW503" s="13" t="s">
        <v>32</v>
      </c>
      <c r="AX503" s="13" t="s">
        <v>76</v>
      </c>
      <c r="AY503" s="254" t="s">
        <v>192</v>
      </c>
    </row>
    <row r="504" s="14" customFormat="1">
      <c r="A504" s="14"/>
      <c r="B504" s="255"/>
      <c r="C504" s="256"/>
      <c r="D504" s="245" t="s">
        <v>200</v>
      </c>
      <c r="E504" s="257" t="s">
        <v>1</v>
      </c>
      <c r="F504" s="258" t="s">
        <v>229</v>
      </c>
      <c r="G504" s="256"/>
      <c r="H504" s="259">
        <v>21.199999999999999</v>
      </c>
      <c r="I504" s="260"/>
      <c r="J504" s="256"/>
      <c r="K504" s="256"/>
      <c r="L504" s="261"/>
      <c r="M504" s="262"/>
      <c r="N504" s="263"/>
      <c r="O504" s="263"/>
      <c r="P504" s="263"/>
      <c r="Q504" s="263"/>
      <c r="R504" s="263"/>
      <c r="S504" s="263"/>
      <c r="T504" s="26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5" t="s">
        <v>200</v>
      </c>
      <c r="AU504" s="265" t="s">
        <v>84</v>
      </c>
      <c r="AV504" s="14" t="s">
        <v>198</v>
      </c>
      <c r="AW504" s="14" t="s">
        <v>32</v>
      </c>
      <c r="AX504" s="14" t="s">
        <v>82</v>
      </c>
      <c r="AY504" s="265" t="s">
        <v>192</v>
      </c>
    </row>
    <row r="505" s="2" customFormat="1" ht="24.15" customHeight="1">
      <c r="A505" s="38"/>
      <c r="B505" s="39"/>
      <c r="C505" s="229" t="s">
        <v>822</v>
      </c>
      <c r="D505" s="229" t="s">
        <v>194</v>
      </c>
      <c r="E505" s="230" t="s">
        <v>823</v>
      </c>
      <c r="F505" s="231" t="s">
        <v>824</v>
      </c>
      <c r="G505" s="232" t="s">
        <v>259</v>
      </c>
      <c r="H505" s="233">
        <v>98.200000000000003</v>
      </c>
      <c r="I505" s="234"/>
      <c r="J505" s="235">
        <f>ROUND(I505*H505,2)</f>
        <v>0</v>
      </c>
      <c r="K505" s="236"/>
      <c r="L505" s="44"/>
      <c r="M505" s="237" t="s">
        <v>1</v>
      </c>
      <c r="N505" s="238" t="s">
        <v>41</v>
      </c>
      <c r="O505" s="91"/>
      <c r="P505" s="239">
        <f>O505*H505</f>
        <v>0</v>
      </c>
      <c r="Q505" s="239">
        <v>5.0000000000000002E-05</v>
      </c>
      <c r="R505" s="239">
        <f>Q505*H505</f>
        <v>0.0049100000000000003</v>
      </c>
      <c r="S505" s="239">
        <v>0</v>
      </c>
      <c r="T505" s="240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41" t="s">
        <v>198</v>
      </c>
      <c r="AT505" s="241" t="s">
        <v>194</v>
      </c>
      <c r="AU505" s="241" t="s">
        <v>84</v>
      </c>
      <c r="AY505" s="17" t="s">
        <v>192</v>
      </c>
      <c r="BE505" s="242">
        <f>IF(N505="základní",J505,0)</f>
        <v>0</v>
      </c>
      <c r="BF505" s="242">
        <f>IF(N505="snížená",J505,0)</f>
        <v>0</v>
      </c>
      <c r="BG505" s="242">
        <f>IF(N505="zákl. přenesená",J505,0)</f>
        <v>0</v>
      </c>
      <c r="BH505" s="242">
        <f>IF(N505="sníž. přenesená",J505,0)</f>
        <v>0</v>
      </c>
      <c r="BI505" s="242">
        <f>IF(N505="nulová",J505,0)</f>
        <v>0</v>
      </c>
      <c r="BJ505" s="17" t="s">
        <v>82</v>
      </c>
      <c r="BK505" s="242">
        <f>ROUND(I505*H505,2)</f>
        <v>0</v>
      </c>
      <c r="BL505" s="17" t="s">
        <v>198</v>
      </c>
      <c r="BM505" s="241" t="s">
        <v>825</v>
      </c>
    </row>
    <row r="506" s="15" customFormat="1">
      <c r="A506" s="15"/>
      <c r="B506" s="277"/>
      <c r="C506" s="278"/>
      <c r="D506" s="245" t="s">
        <v>200</v>
      </c>
      <c r="E506" s="279" t="s">
        <v>1</v>
      </c>
      <c r="F506" s="280" t="s">
        <v>738</v>
      </c>
      <c r="G506" s="278"/>
      <c r="H506" s="279" t="s">
        <v>1</v>
      </c>
      <c r="I506" s="281"/>
      <c r="J506" s="278"/>
      <c r="K506" s="278"/>
      <c r="L506" s="282"/>
      <c r="M506" s="283"/>
      <c r="N506" s="284"/>
      <c r="O506" s="284"/>
      <c r="P506" s="284"/>
      <c r="Q506" s="284"/>
      <c r="R506" s="284"/>
      <c r="S506" s="284"/>
      <c r="T506" s="28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86" t="s">
        <v>200</v>
      </c>
      <c r="AU506" s="286" t="s">
        <v>84</v>
      </c>
      <c r="AV506" s="15" t="s">
        <v>82</v>
      </c>
      <c r="AW506" s="15" t="s">
        <v>32</v>
      </c>
      <c r="AX506" s="15" t="s">
        <v>76</v>
      </c>
      <c r="AY506" s="286" t="s">
        <v>192</v>
      </c>
    </row>
    <row r="507" s="13" customFormat="1">
      <c r="A507" s="13"/>
      <c r="B507" s="243"/>
      <c r="C507" s="244"/>
      <c r="D507" s="245" t="s">
        <v>200</v>
      </c>
      <c r="E507" s="246" t="s">
        <v>1</v>
      </c>
      <c r="F507" s="247" t="s">
        <v>826</v>
      </c>
      <c r="G507" s="244"/>
      <c r="H507" s="248">
        <v>92.200000000000003</v>
      </c>
      <c r="I507" s="249"/>
      <c r="J507" s="244"/>
      <c r="K507" s="244"/>
      <c r="L507" s="250"/>
      <c r="M507" s="251"/>
      <c r="N507" s="252"/>
      <c r="O507" s="252"/>
      <c r="P507" s="252"/>
      <c r="Q507" s="252"/>
      <c r="R507" s="252"/>
      <c r="S507" s="252"/>
      <c r="T507" s="25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4" t="s">
        <v>200</v>
      </c>
      <c r="AU507" s="254" t="s">
        <v>84</v>
      </c>
      <c r="AV507" s="13" t="s">
        <v>84</v>
      </c>
      <c r="AW507" s="13" t="s">
        <v>32</v>
      </c>
      <c r="AX507" s="13" t="s">
        <v>76</v>
      </c>
      <c r="AY507" s="254" t="s">
        <v>192</v>
      </c>
    </row>
    <row r="508" s="13" customFormat="1">
      <c r="A508" s="13"/>
      <c r="B508" s="243"/>
      <c r="C508" s="244"/>
      <c r="D508" s="245" t="s">
        <v>200</v>
      </c>
      <c r="E508" s="246" t="s">
        <v>1</v>
      </c>
      <c r="F508" s="247" t="s">
        <v>827</v>
      </c>
      <c r="G508" s="244"/>
      <c r="H508" s="248">
        <v>6</v>
      </c>
      <c r="I508" s="249"/>
      <c r="J508" s="244"/>
      <c r="K508" s="244"/>
      <c r="L508" s="250"/>
      <c r="M508" s="251"/>
      <c r="N508" s="252"/>
      <c r="O508" s="252"/>
      <c r="P508" s="252"/>
      <c r="Q508" s="252"/>
      <c r="R508" s="252"/>
      <c r="S508" s="252"/>
      <c r="T508" s="25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4" t="s">
        <v>200</v>
      </c>
      <c r="AU508" s="254" t="s">
        <v>84</v>
      </c>
      <c r="AV508" s="13" t="s">
        <v>84</v>
      </c>
      <c r="AW508" s="13" t="s">
        <v>32</v>
      </c>
      <c r="AX508" s="13" t="s">
        <v>76</v>
      </c>
      <c r="AY508" s="254" t="s">
        <v>192</v>
      </c>
    </row>
    <row r="509" s="14" customFormat="1">
      <c r="A509" s="14"/>
      <c r="B509" s="255"/>
      <c r="C509" s="256"/>
      <c r="D509" s="245" t="s">
        <v>200</v>
      </c>
      <c r="E509" s="257" t="s">
        <v>1</v>
      </c>
      <c r="F509" s="258" t="s">
        <v>229</v>
      </c>
      <c r="G509" s="256"/>
      <c r="H509" s="259">
        <v>98.200000000000003</v>
      </c>
      <c r="I509" s="260"/>
      <c r="J509" s="256"/>
      <c r="K509" s="256"/>
      <c r="L509" s="261"/>
      <c r="M509" s="262"/>
      <c r="N509" s="263"/>
      <c r="O509" s="263"/>
      <c r="P509" s="263"/>
      <c r="Q509" s="263"/>
      <c r="R509" s="263"/>
      <c r="S509" s="263"/>
      <c r="T509" s="26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5" t="s">
        <v>200</v>
      </c>
      <c r="AU509" s="265" t="s">
        <v>84</v>
      </c>
      <c r="AV509" s="14" t="s">
        <v>198</v>
      </c>
      <c r="AW509" s="14" t="s">
        <v>32</v>
      </c>
      <c r="AX509" s="14" t="s">
        <v>82</v>
      </c>
      <c r="AY509" s="265" t="s">
        <v>192</v>
      </c>
    </row>
    <row r="510" s="2" customFormat="1" ht="24.15" customHeight="1">
      <c r="A510" s="38"/>
      <c r="B510" s="39"/>
      <c r="C510" s="229" t="s">
        <v>828</v>
      </c>
      <c r="D510" s="229" t="s">
        <v>194</v>
      </c>
      <c r="E510" s="230" t="s">
        <v>829</v>
      </c>
      <c r="F510" s="231" t="s">
        <v>830</v>
      </c>
      <c r="G510" s="232" t="s">
        <v>197</v>
      </c>
      <c r="H510" s="233">
        <v>25</v>
      </c>
      <c r="I510" s="234"/>
      <c r="J510" s="235">
        <f>ROUND(I510*H510,2)</f>
        <v>0</v>
      </c>
      <c r="K510" s="236"/>
      <c r="L510" s="44"/>
      <c r="M510" s="237" t="s">
        <v>1</v>
      </c>
      <c r="N510" s="238" t="s">
        <v>41</v>
      </c>
      <c r="O510" s="91"/>
      <c r="P510" s="239">
        <f>O510*H510</f>
        <v>0</v>
      </c>
      <c r="Q510" s="239">
        <v>0.00051999999999999995</v>
      </c>
      <c r="R510" s="239">
        <f>Q510*H510</f>
        <v>0.012999999999999999</v>
      </c>
      <c r="S510" s="239">
        <v>0</v>
      </c>
      <c r="T510" s="240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41" t="s">
        <v>198</v>
      </c>
      <c r="AT510" s="241" t="s">
        <v>194</v>
      </c>
      <c r="AU510" s="241" t="s">
        <v>84</v>
      </c>
      <c r="AY510" s="17" t="s">
        <v>192</v>
      </c>
      <c r="BE510" s="242">
        <f>IF(N510="základní",J510,0)</f>
        <v>0</v>
      </c>
      <c r="BF510" s="242">
        <f>IF(N510="snížená",J510,0)</f>
        <v>0</v>
      </c>
      <c r="BG510" s="242">
        <f>IF(N510="zákl. přenesená",J510,0)</f>
        <v>0</v>
      </c>
      <c r="BH510" s="242">
        <f>IF(N510="sníž. přenesená",J510,0)</f>
        <v>0</v>
      </c>
      <c r="BI510" s="242">
        <f>IF(N510="nulová",J510,0)</f>
        <v>0</v>
      </c>
      <c r="BJ510" s="17" t="s">
        <v>82</v>
      </c>
      <c r="BK510" s="242">
        <f>ROUND(I510*H510,2)</f>
        <v>0</v>
      </c>
      <c r="BL510" s="17" t="s">
        <v>198</v>
      </c>
      <c r="BM510" s="241" t="s">
        <v>831</v>
      </c>
    </row>
    <row r="511" s="15" customFormat="1">
      <c r="A511" s="15"/>
      <c r="B511" s="277"/>
      <c r="C511" s="278"/>
      <c r="D511" s="245" t="s">
        <v>200</v>
      </c>
      <c r="E511" s="279" t="s">
        <v>1</v>
      </c>
      <c r="F511" s="280" t="s">
        <v>738</v>
      </c>
      <c r="G511" s="278"/>
      <c r="H511" s="279" t="s">
        <v>1</v>
      </c>
      <c r="I511" s="281"/>
      <c r="J511" s="278"/>
      <c r="K511" s="278"/>
      <c r="L511" s="282"/>
      <c r="M511" s="283"/>
      <c r="N511" s="284"/>
      <c r="O511" s="284"/>
      <c r="P511" s="284"/>
      <c r="Q511" s="284"/>
      <c r="R511" s="284"/>
      <c r="S511" s="284"/>
      <c r="T511" s="28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86" t="s">
        <v>200</v>
      </c>
      <c r="AU511" s="286" t="s">
        <v>84</v>
      </c>
      <c r="AV511" s="15" t="s">
        <v>82</v>
      </c>
      <c r="AW511" s="15" t="s">
        <v>32</v>
      </c>
      <c r="AX511" s="15" t="s">
        <v>76</v>
      </c>
      <c r="AY511" s="286" t="s">
        <v>192</v>
      </c>
    </row>
    <row r="512" s="13" customFormat="1">
      <c r="A512" s="13"/>
      <c r="B512" s="243"/>
      <c r="C512" s="244"/>
      <c r="D512" s="245" t="s">
        <v>200</v>
      </c>
      <c r="E512" s="246" t="s">
        <v>1</v>
      </c>
      <c r="F512" s="247" t="s">
        <v>832</v>
      </c>
      <c r="G512" s="244"/>
      <c r="H512" s="248">
        <v>4</v>
      </c>
      <c r="I512" s="249"/>
      <c r="J512" s="244"/>
      <c r="K512" s="244"/>
      <c r="L512" s="250"/>
      <c r="M512" s="251"/>
      <c r="N512" s="252"/>
      <c r="O512" s="252"/>
      <c r="P512" s="252"/>
      <c r="Q512" s="252"/>
      <c r="R512" s="252"/>
      <c r="S512" s="252"/>
      <c r="T512" s="25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4" t="s">
        <v>200</v>
      </c>
      <c r="AU512" s="254" t="s">
        <v>84</v>
      </c>
      <c r="AV512" s="13" t="s">
        <v>84</v>
      </c>
      <c r="AW512" s="13" t="s">
        <v>32</v>
      </c>
      <c r="AX512" s="13" t="s">
        <v>76</v>
      </c>
      <c r="AY512" s="254" t="s">
        <v>192</v>
      </c>
    </row>
    <row r="513" s="15" customFormat="1">
      <c r="A513" s="15"/>
      <c r="B513" s="277"/>
      <c r="C513" s="278"/>
      <c r="D513" s="245" t="s">
        <v>200</v>
      </c>
      <c r="E513" s="279" t="s">
        <v>1</v>
      </c>
      <c r="F513" s="280" t="s">
        <v>741</v>
      </c>
      <c r="G513" s="278"/>
      <c r="H513" s="279" t="s">
        <v>1</v>
      </c>
      <c r="I513" s="281"/>
      <c r="J513" s="278"/>
      <c r="K513" s="278"/>
      <c r="L513" s="282"/>
      <c r="M513" s="283"/>
      <c r="N513" s="284"/>
      <c r="O513" s="284"/>
      <c r="P513" s="284"/>
      <c r="Q513" s="284"/>
      <c r="R513" s="284"/>
      <c r="S513" s="284"/>
      <c r="T513" s="28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86" t="s">
        <v>200</v>
      </c>
      <c r="AU513" s="286" t="s">
        <v>84</v>
      </c>
      <c r="AV513" s="15" t="s">
        <v>82</v>
      </c>
      <c r="AW513" s="15" t="s">
        <v>32</v>
      </c>
      <c r="AX513" s="15" t="s">
        <v>76</v>
      </c>
      <c r="AY513" s="286" t="s">
        <v>192</v>
      </c>
    </row>
    <row r="514" s="13" customFormat="1">
      <c r="A514" s="13"/>
      <c r="B514" s="243"/>
      <c r="C514" s="244"/>
      <c r="D514" s="245" t="s">
        <v>200</v>
      </c>
      <c r="E514" s="246" t="s">
        <v>1</v>
      </c>
      <c r="F514" s="247" t="s">
        <v>833</v>
      </c>
      <c r="G514" s="244"/>
      <c r="H514" s="248">
        <v>11</v>
      </c>
      <c r="I514" s="249"/>
      <c r="J514" s="244"/>
      <c r="K514" s="244"/>
      <c r="L514" s="250"/>
      <c r="M514" s="251"/>
      <c r="N514" s="252"/>
      <c r="O514" s="252"/>
      <c r="P514" s="252"/>
      <c r="Q514" s="252"/>
      <c r="R514" s="252"/>
      <c r="S514" s="252"/>
      <c r="T514" s="25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4" t="s">
        <v>200</v>
      </c>
      <c r="AU514" s="254" t="s">
        <v>84</v>
      </c>
      <c r="AV514" s="13" t="s">
        <v>84</v>
      </c>
      <c r="AW514" s="13" t="s">
        <v>32</v>
      </c>
      <c r="AX514" s="13" t="s">
        <v>76</v>
      </c>
      <c r="AY514" s="254" t="s">
        <v>192</v>
      </c>
    </row>
    <row r="515" s="15" customFormat="1">
      <c r="A515" s="15"/>
      <c r="B515" s="277"/>
      <c r="C515" s="278"/>
      <c r="D515" s="245" t="s">
        <v>200</v>
      </c>
      <c r="E515" s="279" t="s">
        <v>1</v>
      </c>
      <c r="F515" s="280" t="s">
        <v>736</v>
      </c>
      <c r="G515" s="278"/>
      <c r="H515" s="279" t="s">
        <v>1</v>
      </c>
      <c r="I515" s="281"/>
      <c r="J515" s="278"/>
      <c r="K515" s="278"/>
      <c r="L515" s="282"/>
      <c r="M515" s="283"/>
      <c r="N515" s="284"/>
      <c r="O515" s="284"/>
      <c r="P515" s="284"/>
      <c r="Q515" s="284"/>
      <c r="R515" s="284"/>
      <c r="S515" s="284"/>
      <c r="T515" s="28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86" t="s">
        <v>200</v>
      </c>
      <c r="AU515" s="286" t="s">
        <v>84</v>
      </c>
      <c r="AV515" s="15" t="s">
        <v>82</v>
      </c>
      <c r="AW515" s="15" t="s">
        <v>32</v>
      </c>
      <c r="AX515" s="15" t="s">
        <v>76</v>
      </c>
      <c r="AY515" s="286" t="s">
        <v>192</v>
      </c>
    </row>
    <row r="516" s="13" customFormat="1">
      <c r="A516" s="13"/>
      <c r="B516" s="243"/>
      <c r="C516" s="244"/>
      <c r="D516" s="245" t="s">
        <v>200</v>
      </c>
      <c r="E516" s="246" t="s">
        <v>1</v>
      </c>
      <c r="F516" s="247" t="s">
        <v>834</v>
      </c>
      <c r="G516" s="244"/>
      <c r="H516" s="248">
        <v>10</v>
      </c>
      <c r="I516" s="249"/>
      <c r="J516" s="244"/>
      <c r="K516" s="244"/>
      <c r="L516" s="250"/>
      <c r="M516" s="251"/>
      <c r="N516" s="252"/>
      <c r="O516" s="252"/>
      <c r="P516" s="252"/>
      <c r="Q516" s="252"/>
      <c r="R516" s="252"/>
      <c r="S516" s="252"/>
      <c r="T516" s="25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4" t="s">
        <v>200</v>
      </c>
      <c r="AU516" s="254" t="s">
        <v>84</v>
      </c>
      <c r="AV516" s="13" t="s">
        <v>84</v>
      </c>
      <c r="AW516" s="13" t="s">
        <v>32</v>
      </c>
      <c r="AX516" s="13" t="s">
        <v>76</v>
      </c>
      <c r="AY516" s="254" t="s">
        <v>192</v>
      </c>
    </row>
    <row r="517" s="14" customFormat="1">
      <c r="A517" s="14"/>
      <c r="B517" s="255"/>
      <c r="C517" s="256"/>
      <c r="D517" s="245" t="s">
        <v>200</v>
      </c>
      <c r="E517" s="257" t="s">
        <v>1</v>
      </c>
      <c r="F517" s="258" t="s">
        <v>229</v>
      </c>
      <c r="G517" s="256"/>
      <c r="H517" s="259">
        <v>25</v>
      </c>
      <c r="I517" s="260"/>
      <c r="J517" s="256"/>
      <c r="K517" s="256"/>
      <c r="L517" s="261"/>
      <c r="M517" s="262"/>
      <c r="N517" s="263"/>
      <c r="O517" s="263"/>
      <c r="P517" s="263"/>
      <c r="Q517" s="263"/>
      <c r="R517" s="263"/>
      <c r="S517" s="263"/>
      <c r="T517" s="26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5" t="s">
        <v>200</v>
      </c>
      <c r="AU517" s="265" t="s">
        <v>84</v>
      </c>
      <c r="AV517" s="14" t="s">
        <v>198</v>
      </c>
      <c r="AW517" s="14" t="s">
        <v>32</v>
      </c>
      <c r="AX517" s="14" t="s">
        <v>82</v>
      </c>
      <c r="AY517" s="265" t="s">
        <v>192</v>
      </c>
    </row>
    <row r="518" s="2" customFormat="1" ht="33" customHeight="1">
      <c r="A518" s="38"/>
      <c r="B518" s="39"/>
      <c r="C518" s="229" t="s">
        <v>835</v>
      </c>
      <c r="D518" s="229" t="s">
        <v>194</v>
      </c>
      <c r="E518" s="230" t="s">
        <v>836</v>
      </c>
      <c r="F518" s="231" t="s">
        <v>837</v>
      </c>
      <c r="G518" s="232" t="s">
        <v>259</v>
      </c>
      <c r="H518" s="233">
        <v>46.579999999999998</v>
      </c>
      <c r="I518" s="234"/>
      <c r="J518" s="235">
        <f>ROUND(I518*H518,2)</f>
        <v>0</v>
      </c>
      <c r="K518" s="236"/>
      <c r="L518" s="44"/>
      <c r="M518" s="237" t="s">
        <v>1</v>
      </c>
      <c r="N518" s="238" t="s">
        <v>41</v>
      </c>
      <c r="O518" s="91"/>
      <c r="P518" s="239">
        <f>O518*H518</f>
        <v>0</v>
      </c>
      <c r="Q518" s="239">
        <v>0.15540000000000001</v>
      </c>
      <c r="R518" s="239">
        <f>Q518*H518</f>
        <v>7.2385320000000002</v>
      </c>
      <c r="S518" s="239">
        <v>0</v>
      </c>
      <c r="T518" s="240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41" t="s">
        <v>198</v>
      </c>
      <c r="AT518" s="241" t="s">
        <v>194</v>
      </c>
      <c r="AU518" s="241" t="s">
        <v>84</v>
      </c>
      <c r="AY518" s="17" t="s">
        <v>192</v>
      </c>
      <c r="BE518" s="242">
        <f>IF(N518="základní",J518,0)</f>
        <v>0</v>
      </c>
      <c r="BF518" s="242">
        <f>IF(N518="snížená",J518,0)</f>
        <v>0</v>
      </c>
      <c r="BG518" s="242">
        <f>IF(N518="zákl. přenesená",J518,0)</f>
        <v>0</v>
      </c>
      <c r="BH518" s="242">
        <f>IF(N518="sníž. přenesená",J518,0)</f>
        <v>0</v>
      </c>
      <c r="BI518" s="242">
        <f>IF(N518="nulová",J518,0)</f>
        <v>0</v>
      </c>
      <c r="BJ518" s="17" t="s">
        <v>82</v>
      </c>
      <c r="BK518" s="242">
        <f>ROUND(I518*H518,2)</f>
        <v>0</v>
      </c>
      <c r="BL518" s="17" t="s">
        <v>198</v>
      </c>
      <c r="BM518" s="241" t="s">
        <v>838</v>
      </c>
    </row>
    <row r="519" s="13" customFormat="1">
      <c r="A519" s="13"/>
      <c r="B519" s="243"/>
      <c r="C519" s="244"/>
      <c r="D519" s="245" t="s">
        <v>200</v>
      </c>
      <c r="E519" s="246" t="s">
        <v>1</v>
      </c>
      <c r="F519" s="247" t="s">
        <v>268</v>
      </c>
      <c r="G519" s="244"/>
      <c r="H519" s="248">
        <v>9.5</v>
      </c>
      <c r="I519" s="249"/>
      <c r="J519" s="244"/>
      <c r="K519" s="244"/>
      <c r="L519" s="250"/>
      <c r="M519" s="251"/>
      <c r="N519" s="252"/>
      <c r="O519" s="252"/>
      <c r="P519" s="252"/>
      <c r="Q519" s="252"/>
      <c r="R519" s="252"/>
      <c r="S519" s="252"/>
      <c r="T519" s="25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4" t="s">
        <v>200</v>
      </c>
      <c r="AU519" s="254" t="s">
        <v>84</v>
      </c>
      <c r="AV519" s="13" t="s">
        <v>84</v>
      </c>
      <c r="AW519" s="13" t="s">
        <v>32</v>
      </c>
      <c r="AX519" s="13" t="s">
        <v>76</v>
      </c>
      <c r="AY519" s="254" t="s">
        <v>192</v>
      </c>
    </row>
    <row r="520" s="13" customFormat="1">
      <c r="A520" s="13"/>
      <c r="B520" s="243"/>
      <c r="C520" s="244"/>
      <c r="D520" s="245" t="s">
        <v>200</v>
      </c>
      <c r="E520" s="246" t="s">
        <v>1</v>
      </c>
      <c r="F520" s="247" t="s">
        <v>269</v>
      </c>
      <c r="G520" s="244"/>
      <c r="H520" s="248">
        <v>5</v>
      </c>
      <c r="I520" s="249"/>
      <c r="J520" s="244"/>
      <c r="K520" s="244"/>
      <c r="L520" s="250"/>
      <c r="M520" s="251"/>
      <c r="N520" s="252"/>
      <c r="O520" s="252"/>
      <c r="P520" s="252"/>
      <c r="Q520" s="252"/>
      <c r="R520" s="252"/>
      <c r="S520" s="252"/>
      <c r="T520" s="25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4" t="s">
        <v>200</v>
      </c>
      <c r="AU520" s="254" t="s">
        <v>84</v>
      </c>
      <c r="AV520" s="13" t="s">
        <v>84</v>
      </c>
      <c r="AW520" s="13" t="s">
        <v>32</v>
      </c>
      <c r="AX520" s="13" t="s">
        <v>76</v>
      </c>
      <c r="AY520" s="254" t="s">
        <v>192</v>
      </c>
    </row>
    <row r="521" s="13" customFormat="1">
      <c r="A521" s="13"/>
      <c r="B521" s="243"/>
      <c r="C521" s="244"/>
      <c r="D521" s="245" t="s">
        <v>200</v>
      </c>
      <c r="E521" s="246" t="s">
        <v>1</v>
      </c>
      <c r="F521" s="247" t="s">
        <v>263</v>
      </c>
      <c r="G521" s="244"/>
      <c r="H521" s="248">
        <v>5.7999999999999998</v>
      </c>
      <c r="I521" s="249"/>
      <c r="J521" s="244"/>
      <c r="K521" s="244"/>
      <c r="L521" s="250"/>
      <c r="M521" s="251"/>
      <c r="N521" s="252"/>
      <c r="O521" s="252"/>
      <c r="P521" s="252"/>
      <c r="Q521" s="252"/>
      <c r="R521" s="252"/>
      <c r="S521" s="252"/>
      <c r="T521" s="25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4" t="s">
        <v>200</v>
      </c>
      <c r="AU521" s="254" t="s">
        <v>84</v>
      </c>
      <c r="AV521" s="13" t="s">
        <v>84</v>
      </c>
      <c r="AW521" s="13" t="s">
        <v>32</v>
      </c>
      <c r="AX521" s="13" t="s">
        <v>76</v>
      </c>
      <c r="AY521" s="254" t="s">
        <v>192</v>
      </c>
    </row>
    <row r="522" s="13" customFormat="1">
      <c r="A522" s="13"/>
      <c r="B522" s="243"/>
      <c r="C522" s="244"/>
      <c r="D522" s="245" t="s">
        <v>200</v>
      </c>
      <c r="E522" s="246" t="s">
        <v>1</v>
      </c>
      <c r="F522" s="247" t="s">
        <v>839</v>
      </c>
      <c r="G522" s="244"/>
      <c r="H522" s="248">
        <v>6</v>
      </c>
      <c r="I522" s="249"/>
      <c r="J522" s="244"/>
      <c r="K522" s="244"/>
      <c r="L522" s="250"/>
      <c r="M522" s="251"/>
      <c r="N522" s="252"/>
      <c r="O522" s="252"/>
      <c r="P522" s="252"/>
      <c r="Q522" s="252"/>
      <c r="R522" s="252"/>
      <c r="S522" s="252"/>
      <c r="T522" s="25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4" t="s">
        <v>200</v>
      </c>
      <c r="AU522" s="254" t="s">
        <v>84</v>
      </c>
      <c r="AV522" s="13" t="s">
        <v>84</v>
      </c>
      <c r="AW522" s="13" t="s">
        <v>32</v>
      </c>
      <c r="AX522" s="13" t="s">
        <v>76</v>
      </c>
      <c r="AY522" s="254" t="s">
        <v>192</v>
      </c>
    </row>
    <row r="523" s="13" customFormat="1">
      <c r="A523" s="13"/>
      <c r="B523" s="243"/>
      <c r="C523" s="244"/>
      <c r="D523" s="245" t="s">
        <v>200</v>
      </c>
      <c r="E523" s="246" t="s">
        <v>1</v>
      </c>
      <c r="F523" s="247" t="s">
        <v>840</v>
      </c>
      <c r="G523" s="244"/>
      <c r="H523" s="248">
        <v>15.6</v>
      </c>
      <c r="I523" s="249"/>
      <c r="J523" s="244"/>
      <c r="K523" s="244"/>
      <c r="L523" s="250"/>
      <c r="M523" s="251"/>
      <c r="N523" s="252"/>
      <c r="O523" s="252"/>
      <c r="P523" s="252"/>
      <c r="Q523" s="252"/>
      <c r="R523" s="252"/>
      <c r="S523" s="252"/>
      <c r="T523" s="25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4" t="s">
        <v>200</v>
      </c>
      <c r="AU523" s="254" t="s">
        <v>84</v>
      </c>
      <c r="AV523" s="13" t="s">
        <v>84</v>
      </c>
      <c r="AW523" s="13" t="s">
        <v>32</v>
      </c>
      <c r="AX523" s="13" t="s">
        <v>76</v>
      </c>
      <c r="AY523" s="254" t="s">
        <v>192</v>
      </c>
    </row>
    <row r="524" s="13" customFormat="1">
      <c r="A524" s="13"/>
      <c r="B524" s="243"/>
      <c r="C524" s="244"/>
      <c r="D524" s="245" t="s">
        <v>200</v>
      </c>
      <c r="E524" s="246" t="s">
        <v>1</v>
      </c>
      <c r="F524" s="247" t="s">
        <v>841</v>
      </c>
      <c r="G524" s="244"/>
      <c r="H524" s="248">
        <v>2.3399999999999999</v>
      </c>
      <c r="I524" s="249"/>
      <c r="J524" s="244"/>
      <c r="K524" s="244"/>
      <c r="L524" s="250"/>
      <c r="M524" s="251"/>
      <c r="N524" s="252"/>
      <c r="O524" s="252"/>
      <c r="P524" s="252"/>
      <c r="Q524" s="252"/>
      <c r="R524" s="252"/>
      <c r="S524" s="252"/>
      <c r="T524" s="25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4" t="s">
        <v>200</v>
      </c>
      <c r="AU524" s="254" t="s">
        <v>84</v>
      </c>
      <c r="AV524" s="13" t="s">
        <v>84</v>
      </c>
      <c r="AW524" s="13" t="s">
        <v>32</v>
      </c>
      <c r="AX524" s="13" t="s">
        <v>76</v>
      </c>
      <c r="AY524" s="254" t="s">
        <v>192</v>
      </c>
    </row>
    <row r="525" s="13" customFormat="1">
      <c r="A525" s="13"/>
      <c r="B525" s="243"/>
      <c r="C525" s="244"/>
      <c r="D525" s="245" t="s">
        <v>200</v>
      </c>
      <c r="E525" s="246" t="s">
        <v>1</v>
      </c>
      <c r="F525" s="247" t="s">
        <v>842</v>
      </c>
      <c r="G525" s="244"/>
      <c r="H525" s="248">
        <v>2.3399999999999999</v>
      </c>
      <c r="I525" s="249"/>
      <c r="J525" s="244"/>
      <c r="K525" s="244"/>
      <c r="L525" s="250"/>
      <c r="M525" s="251"/>
      <c r="N525" s="252"/>
      <c r="O525" s="252"/>
      <c r="P525" s="252"/>
      <c r="Q525" s="252"/>
      <c r="R525" s="252"/>
      <c r="S525" s="252"/>
      <c r="T525" s="25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4" t="s">
        <v>200</v>
      </c>
      <c r="AU525" s="254" t="s">
        <v>84</v>
      </c>
      <c r="AV525" s="13" t="s">
        <v>84</v>
      </c>
      <c r="AW525" s="13" t="s">
        <v>32</v>
      </c>
      <c r="AX525" s="13" t="s">
        <v>76</v>
      </c>
      <c r="AY525" s="254" t="s">
        <v>192</v>
      </c>
    </row>
    <row r="526" s="14" customFormat="1">
      <c r="A526" s="14"/>
      <c r="B526" s="255"/>
      <c r="C526" s="256"/>
      <c r="D526" s="245" t="s">
        <v>200</v>
      </c>
      <c r="E526" s="257" t="s">
        <v>1</v>
      </c>
      <c r="F526" s="258" t="s">
        <v>229</v>
      </c>
      <c r="G526" s="256"/>
      <c r="H526" s="259">
        <v>46.579999999999998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5" t="s">
        <v>200</v>
      </c>
      <c r="AU526" s="265" t="s">
        <v>84</v>
      </c>
      <c r="AV526" s="14" t="s">
        <v>198</v>
      </c>
      <c r="AW526" s="14" t="s">
        <v>32</v>
      </c>
      <c r="AX526" s="14" t="s">
        <v>82</v>
      </c>
      <c r="AY526" s="265" t="s">
        <v>192</v>
      </c>
    </row>
    <row r="527" s="2" customFormat="1" ht="16.5" customHeight="1">
      <c r="A527" s="38"/>
      <c r="B527" s="39"/>
      <c r="C527" s="266" t="s">
        <v>843</v>
      </c>
      <c r="D527" s="266" t="s">
        <v>320</v>
      </c>
      <c r="E527" s="267" t="s">
        <v>844</v>
      </c>
      <c r="F527" s="268" t="s">
        <v>845</v>
      </c>
      <c r="G527" s="269" t="s">
        <v>259</v>
      </c>
      <c r="H527" s="270">
        <v>21.399999999999999</v>
      </c>
      <c r="I527" s="271"/>
      <c r="J527" s="272">
        <f>ROUND(I527*H527,2)</f>
        <v>0</v>
      </c>
      <c r="K527" s="273"/>
      <c r="L527" s="274"/>
      <c r="M527" s="275" t="s">
        <v>1</v>
      </c>
      <c r="N527" s="276" t="s">
        <v>41</v>
      </c>
      <c r="O527" s="91"/>
      <c r="P527" s="239">
        <f>O527*H527</f>
        <v>0</v>
      </c>
      <c r="Q527" s="239">
        <v>0.080000000000000002</v>
      </c>
      <c r="R527" s="239">
        <f>Q527*H527</f>
        <v>1.712</v>
      </c>
      <c r="S527" s="239">
        <v>0</v>
      </c>
      <c r="T527" s="240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41" t="s">
        <v>235</v>
      </c>
      <c r="AT527" s="241" t="s">
        <v>320</v>
      </c>
      <c r="AU527" s="241" t="s">
        <v>84</v>
      </c>
      <c r="AY527" s="17" t="s">
        <v>192</v>
      </c>
      <c r="BE527" s="242">
        <f>IF(N527="základní",J527,0)</f>
        <v>0</v>
      </c>
      <c r="BF527" s="242">
        <f>IF(N527="snížená",J527,0)</f>
        <v>0</v>
      </c>
      <c r="BG527" s="242">
        <f>IF(N527="zákl. přenesená",J527,0)</f>
        <v>0</v>
      </c>
      <c r="BH527" s="242">
        <f>IF(N527="sníž. přenesená",J527,0)</f>
        <v>0</v>
      </c>
      <c r="BI527" s="242">
        <f>IF(N527="nulová",J527,0)</f>
        <v>0</v>
      </c>
      <c r="BJ527" s="17" t="s">
        <v>82</v>
      </c>
      <c r="BK527" s="242">
        <f>ROUND(I527*H527,2)</f>
        <v>0</v>
      </c>
      <c r="BL527" s="17" t="s">
        <v>198</v>
      </c>
      <c r="BM527" s="241" t="s">
        <v>846</v>
      </c>
    </row>
    <row r="528" s="13" customFormat="1">
      <c r="A528" s="13"/>
      <c r="B528" s="243"/>
      <c r="C528" s="244"/>
      <c r="D528" s="245" t="s">
        <v>200</v>
      </c>
      <c r="E528" s="246" t="s">
        <v>1</v>
      </c>
      <c r="F528" s="247" t="s">
        <v>263</v>
      </c>
      <c r="G528" s="244"/>
      <c r="H528" s="248">
        <v>5.7999999999999998</v>
      </c>
      <c r="I528" s="249"/>
      <c r="J528" s="244"/>
      <c r="K528" s="244"/>
      <c r="L528" s="250"/>
      <c r="M528" s="251"/>
      <c r="N528" s="252"/>
      <c r="O528" s="252"/>
      <c r="P528" s="252"/>
      <c r="Q528" s="252"/>
      <c r="R528" s="252"/>
      <c r="S528" s="252"/>
      <c r="T528" s="25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4" t="s">
        <v>200</v>
      </c>
      <c r="AU528" s="254" t="s">
        <v>84</v>
      </c>
      <c r="AV528" s="13" t="s">
        <v>84</v>
      </c>
      <c r="AW528" s="13" t="s">
        <v>32</v>
      </c>
      <c r="AX528" s="13" t="s">
        <v>76</v>
      </c>
      <c r="AY528" s="254" t="s">
        <v>192</v>
      </c>
    </row>
    <row r="529" s="13" customFormat="1">
      <c r="A529" s="13"/>
      <c r="B529" s="243"/>
      <c r="C529" s="244"/>
      <c r="D529" s="245" t="s">
        <v>200</v>
      </c>
      <c r="E529" s="246" t="s">
        <v>1</v>
      </c>
      <c r="F529" s="247" t="s">
        <v>840</v>
      </c>
      <c r="G529" s="244"/>
      <c r="H529" s="248">
        <v>15.6</v>
      </c>
      <c r="I529" s="249"/>
      <c r="J529" s="244"/>
      <c r="K529" s="244"/>
      <c r="L529" s="250"/>
      <c r="M529" s="251"/>
      <c r="N529" s="252"/>
      <c r="O529" s="252"/>
      <c r="P529" s="252"/>
      <c r="Q529" s="252"/>
      <c r="R529" s="252"/>
      <c r="S529" s="252"/>
      <c r="T529" s="25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4" t="s">
        <v>200</v>
      </c>
      <c r="AU529" s="254" t="s">
        <v>84</v>
      </c>
      <c r="AV529" s="13" t="s">
        <v>84</v>
      </c>
      <c r="AW529" s="13" t="s">
        <v>32</v>
      </c>
      <c r="AX529" s="13" t="s">
        <v>76</v>
      </c>
      <c r="AY529" s="254" t="s">
        <v>192</v>
      </c>
    </row>
    <row r="530" s="14" customFormat="1">
      <c r="A530" s="14"/>
      <c r="B530" s="255"/>
      <c r="C530" s="256"/>
      <c r="D530" s="245" t="s">
        <v>200</v>
      </c>
      <c r="E530" s="257" t="s">
        <v>1</v>
      </c>
      <c r="F530" s="258" t="s">
        <v>229</v>
      </c>
      <c r="G530" s="256"/>
      <c r="H530" s="259">
        <v>21.399999999999999</v>
      </c>
      <c r="I530" s="260"/>
      <c r="J530" s="256"/>
      <c r="K530" s="256"/>
      <c r="L530" s="261"/>
      <c r="M530" s="262"/>
      <c r="N530" s="263"/>
      <c r="O530" s="263"/>
      <c r="P530" s="263"/>
      <c r="Q530" s="263"/>
      <c r="R530" s="263"/>
      <c r="S530" s="263"/>
      <c r="T530" s="26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5" t="s">
        <v>200</v>
      </c>
      <c r="AU530" s="265" t="s">
        <v>84</v>
      </c>
      <c r="AV530" s="14" t="s">
        <v>198</v>
      </c>
      <c r="AW530" s="14" t="s">
        <v>32</v>
      </c>
      <c r="AX530" s="14" t="s">
        <v>82</v>
      </c>
      <c r="AY530" s="265" t="s">
        <v>192</v>
      </c>
    </row>
    <row r="531" s="2" customFormat="1" ht="24.15" customHeight="1">
      <c r="A531" s="38"/>
      <c r="B531" s="39"/>
      <c r="C531" s="266" t="s">
        <v>847</v>
      </c>
      <c r="D531" s="266" t="s">
        <v>320</v>
      </c>
      <c r="E531" s="267" t="s">
        <v>848</v>
      </c>
      <c r="F531" s="268" t="s">
        <v>849</v>
      </c>
      <c r="G531" s="269" t="s">
        <v>259</v>
      </c>
      <c r="H531" s="270">
        <v>6</v>
      </c>
      <c r="I531" s="271"/>
      <c r="J531" s="272">
        <f>ROUND(I531*H531,2)</f>
        <v>0</v>
      </c>
      <c r="K531" s="273"/>
      <c r="L531" s="274"/>
      <c r="M531" s="275" t="s">
        <v>1</v>
      </c>
      <c r="N531" s="276" t="s">
        <v>41</v>
      </c>
      <c r="O531" s="91"/>
      <c r="P531" s="239">
        <f>O531*H531</f>
        <v>0</v>
      </c>
      <c r="Q531" s="239">
        <v>0.048300000000000003</v>
      </c>
      <c r="R531" s="239">
        <f>Q531*H531</f>
        <v>0.2898</v>
      </c>
      <c r="S531" s="239">
        <v>0</v>
      </c>
      <c r="T531" s="240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41" t="s">
        <v>235</v>
      </c>
      <c r="AT531" s="241" t="s">
        <v>320</v>
      </c>
      <c r="AU531" s="241" t="s">
        <v>84</v>
      </c>
      <c r="AY531" s="17" t="s">
        <v>192</v>
      </c>
      <c r="BE531" s="242">
        <f>IF(N531="základní",J531,0)</f>
        <v>0</v>
      </c>
      <c r="BF531" s="242">
        <f>IF(N531="snížená",J531,0)</f>
        <v>0</v>
      </c>
      <c r="BG531" s="242">
        <f>IF(N531="zákl. přenesená",J531,0)</f>
        <v>0</v>
      </c>
      <c r="BH531" s="242">
        <f>IF(N531="sníž. přenesená",J531,0)</f>
        <v>0</v>
      </c>
      <c r="BI531" s="242">
        <f>IF(N531="nulová",J531,0)</f>
        <v>0</v>
      </c>
      <c r="BJ531" s="17" t="s">
        <v>82</v>
      </c>
      <c r="BK531" s="242">
        <f>ROUND(I531*H531,2)</f>
        <v>0</v>
      </c>
      <c r="BL531" s="17" t="s">
        <v>198</v>
      </c>
      <c r="BM531" s="241" t="s">
        <v>850</v>
      </c>
    </row>
    <row r="532" s="13" customFormat="1">
      <c r="A532" s="13"/>
      <c r="B532" s="243"/>
      <c r="C532" s="244"/>
      <c r="D532" s="245" t="s">
        <v>200</v>
      </c>
      <c r="E532" s="246" t="s">
        <v>1</v>
      </c>
      <c r="F532" s="247" t="s">
        <v>839</v>
      </c>
      <c r="G532" s="244"/>
      <c r="H532" s="248">
        <v>6</v>
      </c>
      <c r="I532" s="249"/>
      <c r="J532" s="244"/>
      <c r="K532" s="244"/>
      <c r="L532" s="250"/>
      <c r="M532" s="251"/>
      <c r="N532" s="252"/>
      <c r="O532" s="252"/>
      <c r="P532" s="252"/>
      <c r="Q532" s="252"/>
      <c r="R532" s="252"/>
      <c r="S532" s="252"/>
      <c r="T532" s="25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4" t="s">
        <v>200</v>
      </c>
      <c r="AU532" s="254" t="s">
        <v>84</v>
      </c>
      <c r="AV532" s="13" t="s">
        <v>84</v>
      </c>
      <c r="AW532" s="13" t="s">
        <v>32</v>
      </c>
      <c r="AX532" s="13" t="s">
        <v>82</v>
      </c>
      <c r="AY532" s="254" t="s">
        <v>192</v>
      </c>
    </row>
    <row r="533" s="2" customFormat="1" ht="21.75" customHeight="1">
      <c r="A533" s="38"/>
      <c r="B533" s="39"/>
      <c r="C533" s="266" t="s">
        <v>851</v>
      </c>
      <c r="D533" s="266" t="s">
        <v>320</v>
      </c>
      <c r="E533" s="267" t="s">
        <v>852</v>
      </c>
      <c r="F533" s="268" t="s">
        <v>853</v>
      </c>
      <c r="G533" s="269" t="s">
        <v>259</v>
      </c>
      <c r="H533" s="270">
        <v>4.6799999999999997</v>
      </c>
      <c r="I533" s="271"/>
      <c r="J533" s="272">
        <f>ROUND(I533*H533,2)</f>
        <v>0</v>
      </c>
      <c r="K533" s="273"/>
      <c r="L533" s="274"/>
      <c r="M533" s="275" t="s">
        <v>1</v>
      </c>
      <c r="N533" s="276" t="s">
        <v>41</v>
      </c>
      <c r="O533" s="91"/>
      <c r="P533" s="239">
        <f>O533*H533</f>
        <v>0</v>
      </c>
      <c r="Q533" s="239">
        <v>0.060999999999999999</v>
      </c>
      <c r="R533" s="239">
        <f>Q533*H533</f>
        <v>0.28547999999999996</v>
      </c>
      <c r="S533" s="239">
        <v>0</v>
      </c>
      <c r="T533" s="240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41" t="s">
        <v>235</v>
      </c>
      <c r="AT533" s="241" t="s">
        <v>320</v>
      </c>
      <c r="AU533" s="241" t="s">
        <v>84</v>
      </c>
      <c r="AY533" s="17" t="s">
        <v>192</v>
      </c>
      <c r="BE533" s="242">
        <f>IF(N533="základní",J533,0)</f>
        <v>0</v>
      </c>
      <c r="BF533" s="242">
        <f>IF(N533="snížená",J533,0)</f>
        <v>0</v>
      </c>
      <c r="BG533" s="242">
        <f>IF(N533="zákl. přenesená",J533,0)</f>
        <v>0</v>
      </c>
      <c r="BH533" s="242">
        <f>IF(N533="sníž. přenesená",J533,0)</f>
        <v>0</v>
      </c>
      <c r="BI533" s="242">
        <f>IF(N533="nulová",J533,0)</f>
        <v>0</v>
      </c>
      <c r="BJ533" s="17" t="s">
        <v>82</v>
      </c>
      <c r="BK533" s="242">
        <f>ROUND(I533*H533,2)</f>
        <v>0</v>
      </c>
      <c r="BL533" s="17" t="s">
        <v>198</v>
      </c>
      <c r="BM533" s="241" t="s">
        <v>854</v>
      </c>
    </row>
    <row r="534" s="13" customFormat="1">
      <c r="A534" s="13"/>
      <c r="B534" s="243"/>
      <c r="C534" s="244"/>
      <c r="D534" s="245" t="s">
        <v>200</v>
      </c>
      <c r="E534" s="246" t="s">
        <v>1</v>
      </c>
      <c r="F534" s="247" t="s">
        <v>841</v>
      </c>
      <c r="G534" s="244"/>
      <c r="H534" s="248">
        <v>2.3399999999999999</v>
      </c>
      <c r="I534" s="249"/>
      <c r="J534" s="244"/>
      <c r="K534" s="244"/>
      <c r="L534" s="250"/>
      <c r="M534" s="251"/>
      <c r="N534" s="252"/>
      <c r="O534" s="252"/>
      <c r="P534" s="252"/>
      <c r="Q534" s="252"/>
      <c r="R534" s="252"/>
      <c r="S534" s="252"/>
      <c r="T534" s="25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4" t="s">
        <v>200</v>
      </c>
      <c r="AU534" s="254" t="s">
        <v>84</v>
      </c>
      <c r="AV534" s="13" t="s">
        <v>84</v>
      </c>
      <c r="AW534" s="13" t="s">
        <v>32</v>
      </c>
      <c r="AX534" s="13" t="s">
        <v>76</v>
      </c>
      <c r="AY534" s="254" t="s">
        <v>192</v>
      </c>
    </row>
    <row r="535" s="13" customFormat="1">
      <c r="A535" s="13"/>
      <c r="B535" s="243"/>
      <c r="C535" s="244"/>
      <c r="D535" s="245" t="s">
        <v>200</v>
      </c>
      <c r="E535" s="246" t="s">
        <v>1</v>
      </c>
      <c r="F535" s="247" t="s">
        <v>842</v>
      </c>
      <c r="G535" s="244"/>
      <c r="H535" s="248">
        <v>2.3399999999999999</v>
      </c>
      <c r="I535" s="249"/>
      <c r="J535" s="244"/>
      <c r="K535" s="244"/>
      <c r="L535" s="250"/>
      <c r="M535" s="251"/>
      <c r="N535" s="252"/>
      <c r="O535" s="252"/>
      <c r="P535" s="252"/>
      <c r="Q535" s="252"/>
      <c r="R535" s="252"/>
      <c r="S535" s="252"/>
      <c r="T535" s="25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4" t="s">
        <v>200</v>
      </c>
      <c r="AU535" s="254" t="s">
        <v>84</v>
      </c>
      <c r="AV535" s="13" t="s">
        <v>84</v>
      </c>
      <c r="AW535" s="13" t="s">
        <v>32</v>
      </c>
      <c r="AX535" s="13" t="s">
        <v>76</v>
      </c>
      <c r="AY535" s="254" t="s">
        <v>192</v>
      </c>
    </row>
    <row r="536" s="14" customFormat="1">
      <c r="A536" s="14"/>
      <c r="B536" s="255"/>
      <c r="C536" s="256"/>
      <c r="D536" s="245" t="s">
        <v>200</v>
      </c>
      <c r="E536" s="257" t="s">
        <v>1</v>
      </c>
      <c r="F536" s="258" t="s">
        <v>229</v>
      </c>
      <c r="G536" s="256"/>
      <c r="H536" s="259">
        <v>4.6799999999999997</v>
      </c>
      <c r="I536" s="260"/>
      <c r="J536" s="256"/>
      <c r="K536" s="256"/>
      <c r="L536" s="261"/>
      <c r="M536" s="262"/>
      <c r="N536" s="263"/>
      <c r="O536" s="263"/>
      <c r="P536" s="263"/>
      <c r="Q536" s="263"/>
      <c r="R536" s="263"/>
      <c r="S536" s="263"/>
      <c r="T536" s="26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5" t="s">
        <v>200</v>
      </c>
      <c r="AU536" s="265" t="s">
        <v>84</v>
      </c>
      <c r="AV536" s="14" t="s">
        <v>198</v>
      </c>
      <c r="AW536" s="14" t="s">
        <v>32</v>
      </c>
      <c r="AX536" s="14" t="s">
        <v>82</v>
      </c>
      <c r="AY536" s="265" t="s">
        <v>192</v>
      </c>
    </row>
    <row r="537" s="2" customFormat="1" ht="33" customHeight="1">
      <c r="A537" s="38"/>
      <c r="B537" s="39"/>
      <c r="C537" s="229" t="s">
        <v>855</v>
      </c>
      <c r="D537" s="229" t="s">
        <v>194</v>
      </c>
      <c r="E537" s="230" t="s">
        <v>856</v>
      </c>
      <c r="F537" s="231" t="s">
        <v>857</v>
      </c>
      <c r="G537" s="232" t="s">
        <v>259</v>
      </c>
      <c r="H537" s="233">
        <v>810.79999999999995</v>
      </c>
      <c r="I537" s="234"/>
      <c r="J537" s="235">
        <f>ROUND(I537*H537,2)</f>
        <v>0</v>
      </c>
      <c r="K537" s="236"/>
      <c r="L537" s="44"/>
      <c r="M537" s="237" t="s">
        <v>1</v>
      </c>
      <c r="N537" s="238" t="s">
        <v>41</v>
      </c>
      <c r="O537" s="91"/>
      <c r="P537" s="239">
        <f>O537*H537</f>
        <v>0</v>
      </c>
      <c r="Q537" s="239">
        <v>0.1295</v>
      </c>
      <c r="R537" s="239">
        <f>Q537*H537</f>
        <v>104.9986</v>
      </c>
      <c r="S537" s="239">
        <v>0</v>
      </c>
      <c r="T537" s="240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41" t="s">
        <v>198</v>
      </c>
      <c r="AT537" s="241" t="s">
        <v>194</v>
      </c>
      <c r="AU537" s="241" t="s">
        <v>84</v>
      </c>
      <c r="AY537" s="17" t="s">
        <v>192</v>
      </c>
      <c r="BE537" s="242">
        <f>IF(N537="základní",J537,0)</f>
        <v>0</v>
      </c>
      <c r="BF537" s="242">
        <f>IF(N537="snížená",J537,0)</f>
        <v>0</v>
      </c>
      <c r="BG537" s="242">
        <f>IF(N537="zákl. přenesená",J537,0)</f>
        <v>0</v>
      </c>
      <c r="BH537" s="242">
        <f>IF(N537="sníž. přenesená",J537,0)</f>
        <v>0</v>
      </c>
      <c r="BI537" s="242">
        <f>IF(N537="nulová",J537,0)</f>
        <v>0</v>
      </c>
      <c r="BJ537" s="17" t="s">
        <v>82</v>
      </c>
      <c r="BK537" s="242">
        <f>ROUND(I537*H537,2)</f>
        <v>0</v>
      </c>
      <c r="BL537" s="17" t="s">
        <v>198</v>
      </c>
      <c r="BM537" s="241" t="s">
        <v>858</v>
      </c>
    </row>
    <row r="538" s="13" customFormat="1">
      <c r="A538" s="13"/>
      <c r="B538" s="243"/>
      <c r="C538" s="244"/>
      <c r="D538" s="245" t="s">
        <v>200</v>
      </c>
      <c r="E538" s="246" t="s">
        <v>1</v>
      </c>
      <c r="F538" s="247" t="s">
        <v>859</v>
      </c>
      <c r="G538" s="244"/>
      <c r="H538" s="248">
        <v>29.100000000000001</v>
      </c>
      <c r="I538" s="249"/>
      <c r="J538" s="244"/>
      <c r="K538" s="244"/>
      <c r="L538" s="250"/>
      <c r="M538" s="251"/>
      <c r="N538" s="252"/>
      <c r="O538" s="252"/>
      <c r="P538" s="252"/>
      <c r="Q538" s="252"/>
      <c r="R538" s="252"/>
      <c r="S538" s="252"/>
      <c r="T538" s="25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4" t="s">
        <v>200</v>
      </c>
      <c r="AU538" s="254" t="s">
        <v>84</v>
      </c>
      <c r="AV538" s="13" t="s">
        <v>84</v>
      </c>
      <c r="AW538" s="13" t="s">
        <v>32</v>
      </c>
      <c r="AX538" s="13" t="s">
        <v>76</v>
      </c>
      <c r="AY538" s="254" t="s">
        <v>192</v>
      </c>
    </row>
    <row r="539" s="13" customFormat="1">
      <c r="A539" s="13"/>
      <c r="B539" s="243"/>
      <c r="C539" s="244"/>
      <c r="D539" s="245" t="s">
        <v>200</v>
      </c>
      <c r="E539" s="246" t="s">
        <v>1</v>
      </c>
      <c r="F539" s="247" t="s">
        <v>860</v>
      </c>
      <c r="G539" s="244"/>
      <c r="H539" s="248">
        <v>765.29999999999995</v>
      </c>
      <c r="I539" s="249"/>
      <c r="J539" s="244"/>
      <c r="K539" s="244"/>
      <c r="L539" s="250"/>
      <c r="M539" s="251"/>
      <c r="N539" s="252"/>
      <c r="O539" s="252"/>
      <c r="P539" s="252"/>
      <c r="Q539" s="252"/>
      <c r="R539" s="252"/>
      <c r="S539" s="252"/>
      <c r="T539" s="25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4" t="s">
        <v>200</v>
      </c>
      <c r="AU539" s="254" t="s">
        <v>84</v>
      </c>
      <c r="AV539" s="13" t="s">
        <v>84</v>
      </c>
      <c r="AW539" s="13" t="s">
        <v>32</v>
      </c>
      <c r="AX539" s="13" t="s">
        <v>76</v>
      </c>
      <c r="AY539" s="254" t="s">
        <v>192</v>
      </c>
    </row>
    <row r="540" s="13" customFormat="1">
      <c r="A540" s="13"/>
      <c r="B540" s="243"/>
      <c r="C540" s="244"/>
      <c r="D540" s="245" t="s">
        <v>200</v>
      </c>
      <c r="E540" s="246" t="s">
        <v>1</v>
      </c>
      <c r="F540" s="247" t="s">
        <v>262</v>
      </c>
      <c r="G540" s="244"/>
      <c r="H540" s="248">
        <v>9</v>
      </c>
      <c r="I540" s="249"/>
      <c r="J540" s="244"/>
      <c r="K540" s="244"/>
      <c r="L540" s="250"/>
      <c r="M540" s="251"/>
      <c r="N540" s="252"/>
      <c r="O540" s="252"/>
      <c r="P540" s="252"/>
      <c r="Q540" s="252"/>
      <c r="R540" s="252"/>
      <c r="S540" s="252"/>
      <c r="T540" s="25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4" t="s">
        <v>200</v>
      </c>
      <c r="AU540" s="254" t="s">
        <v>84</v>
      </c>
      <c r="AV540" s="13" t="s">
        <v>84</v>
      </c>
      <c r="AW540" s="13" t="s">
        <v>32</v>
      </c>
      <c r="AX540" s="13" t="s">
        <v>76</v>
      </c>
      <c r="AY540" s="254" t="s">
        <v>192</v>
      </c>
    </row>
    <row r="541" s="13" customFormat="1">
      <c r="A541" s="13"/>
      <c r="B541" s="243"/>
      <c r="C541" s="244"/>
      <c r="D541" s="245" t="s">
        <v>200</v>
      </c>
      <c r="E541" s="246" t="s">
        <v>1</v>
      </c>
      <c r="F541" s="247" t="s">
        <v>275</v>
      </c>
      <c r="G541" s="244"/>
      <c r="H541" s="248">
        <v>3.2000000000000002</v>
      </c>
      <c r="I541" s="249"/>
      <c r="J541" s="244"/>
      <c r="K541" s="244"/>
      <c r="L541" s="250"/>
      <c r="M541" s="251"/>
      <c r="N541" s="252"/>
      <c r="O541" s="252"/>
      <c r="P541" s="252"/>
      <c r="Q541" s="252"/>
      <c r="R541" s="252"/>
      <c r="S541" s="252"/>
      <c r="T541" s="25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4" t="s">
        <v>200</v>
      </c>
      <c r="AU541" s="254" t="s">
        <v>84</v>
      </c>
      <c r="AV541" s="13" t="s">
        <v>84</v>
      </c>
      <c r="AW541" s="13" t="s">
        <v>32</v>
      </c>
      <c r="AX541" s="13" t="s">
        <v>76</v>
      </c>
      <c r="AY541" s="254" t="s">
        <v>192</v>
      </c>
    </row>
    <row r="542" s="13" customFormat="1">
      <c r="A542" s="13"/>
      <c r="B542" s="243"/>
      <c r="C542" s="244"/>
      <c r="D542" s="245" t="s">
        <v>200</v>
      </c>
      <c r="E542" s="246" t="s">
        <v>1</v>
      </c>
      <c r="F542" s="247" t="s">
        <v>276</v>
      </c>
      <c r="G542" s="244"/>
      <c r="H542" s="248">
        <v>4.2000000000000002</v>
      </c>
      <c r="I542" s="249"/>
      <c r="J542" s="244"/>
      <c r="K542" s="244"/>
      <c r="L542" s="250"/>
      <c r="M542" s="251"/>
      <c r="N542" s="252"/>
      <c r="O542" s="252"/>
      <c r="P542" s="252"/>
      <c r="Q542" s="252"/>
      <c r="R542" s="252"/>
      <c r="S542" s="252"/>
      <c r="T542" s="25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4" t="s">
        <v>200</v>
      </c>
      <c r="AU542" s="254" t="s">
        <v>84</v>
      </c>
      <c r="AV542" s="13" t="s">
        <v>84</v>
      </c>
      <c r="AW542" s="13" t="s">
        <v>32</v>
      </c>
      <c r="AX542" s="13" t="s">
        <v>76</v>
      </c>
      <c r="AY542" s="254" t="s">
        <v>192</v>
      </c>
    </row>
    <row r="543" s="14" customFormat="1">
      <c r="A543" s="14"/>
      <c r="B543" s="255"/>
      <c r="C543" s="256"/>
      <c r="D543" s="245" t="s">
        <v>200</v>
      </c>
      <c r="E543" s="257" t="s">
        <v>1</v>
      </c>
      <c r="F543" s="258" t="s">
        <v>229</v>
      </c>
      <c r="G543" s="256"/>
      <c r="H543" s="259">
        <v>810.79999999999995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5" t="s">
        <v>200</v>
      </c>
      <c r="AU543" s="265" t="s">
        <v>84</v>
      </c>
      <c r="AV543" s="14" t="s">
        <v>198</v>
      </c>
      <c r="AW543" s="14" t="s">
        <v>32</v>
      </c>
      <c r="AX543" s="14" t="s">
        <v>82</v>
      </c>
      <c r="AY543" s="265" t="s">
        <v>192</v>
      </c>
    </row>
    <row r="544" s="2" customFormat="1" ht="16.5" customHeight="1">
      <c r="A544" s="38"/>
      <c r="B544" s="39"/>
      <c r="C544" s="266" t="s">
        <v>861</v>
      </c>
      <c r="D544" s="266" t="s">
        <v>320</v>
      </c>
      <c r="E544" s="267" t="s">
        <v>862</v>
      </c>
      <c r="F544" s="268" t="s">
        <v>863</v>
      </c>
      <c r="G544" s="269" t="s">
        <v>259</v>
      </c>
      <c r="H544" s="270">
        <v>41.299999999999997</v>
      </c>
      <c r="I544" s="271"/>
      <c r="J544" s="272">
        <f>ROUND(I544*H544,2)</f>
        <v>0</v>
      </c>
      <c r="K544" s="273"/>
      <c r="L544" s="274"/>
      <c r="M544" s="275" t="s">
        <v>1</v>
      </c>
      <c r="N544" s="276" t="s">
        <v>41</v>
      </c>
      <c r="O544" s="91"/>
      <c r="P544" s="239">
        <f>O544*H544</f>
        <v>0</v>
      </c>
      <c r="Q544" s="239">
        <v>0.056120000000000003</v>
      </c>
      <c r="R544" s="239">
        <f>Q544*H544</f>
        <v>2.3177560000000001</v>
      </c>
      <c r="S544" s="239">
        <v>0</v>
      </c>
      <c r="T544" s="240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41" t="s">
        <v>235</v>
      </c>
      <c r="AT544" s="241" t="s">
        <v>320</v>
      </c>
      <c r="AU544" s="241" t="s">
        <v>84</v>
      </c>
      <c r="AY544" s="17" t="s">
        <v>192</v>
      </c>
      <c r="BE544" s="242">
        <f>IF(N544="základní",J544,0)</f>
        <v>0</v>
      </c>
      <c r="BF544" s="242">
        <f>IF(N544="snížená",J544,0)</f>
        <v>0</v>
      </c>
      <c r="BG544" s="242">
        <f>IF(N544="zákl. přenesená",J544,0)</f>
        <v>0</v>
      </c>
      <c r="BH544" s="242">
        <f>IF(N544="sníž. přenesená",J544,0)</f>
        <v>0</v>
      </c>
      <c r="BI544" s="242">
        <f>IF(N544="nulová",J544,0)</f>
        <v>0</v>
      </c>
      <c r="BJ544" s="17" t="s">
        <v>82</v>
      </c>
      <c r="BK544" s="242">
        <f>ROUND(I544*H544,2)</f>
        <v>0</v>
      </c>
      <c r="BL544" s="17" t="s">
        <v>198</v>
      </c>
      <c r="BM544" s="241" t="s">
        <v>864</v>
      </c>
    </row>
    <row r="545" s="13" customFormat="1">
      <c r="A545" s="13"/>
      <c r="B545" s="243"/>
      <c r="C545" s="244"/>
      <c r="D545" s="245" t="s">
        <v>200</v>
      </c>
      <c r="E545" s="246" t="s">
        <v>1</v>
      </c>
      <c r="F545" s="247" t="s">
        <v>262</v>
      </c>
      <c r="G545" s="244"/>
      <c r="H545" s="248">
        <v>9</v>
      </c>
      <c r="I545" s="249"/>
      <c r="J545" s="244"/>
      <c r="K545" s="244"/>
      <c r="L545" s="250"/>
      <c r="M545" s="251"/>
      <c r="N545" s="252"/>
      <c r="O545" s="252"/>
      <c r="P545" s="252"/>
      <c r="Q545" s="252"/>
      <c r="R545" s="252"/>
      <c r="S545" s="252"/>
      <c r="T545" s="25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4" t="s">
        <v>200</v>
      </c>
      <c r="AU545" s="254" t="s">
        <v>84</v>
      </c>
      <c r="AV545" s="13" t="s">
        <v>84</v>
      </c>
      <c r="AW545" s="13" t="s">
        <v>32</v>
      </c>
      <c r="AX545" s="13" t="s">
        <v>76</v>
      </c>
      <c r="AY545" s="254" t="s">
        <v>192</v>
      </c>
    </row>
    <row r="546" s="13" customFormat="1">
      <c r="A546" s="13"/>
      <c r="B546" s="243"/>
      <c r="C546" s="244"/>
      <c r="D546" s="245" t="s">
        <v>200</v>
      </c>
      <c r="E546" s="246" t="s">
        <v>1</v>
      </c>
      <c r="F546" s="247" t="s">
        <v>275</v>
      </c>
      <c r="G546" s="244"/>
      <c r="H546" s="248">
        <v>3.2000000000000002</v>
      </c>
      <c r="I546" s="249"/>
      <c r="J546" s="244"/>
      <c r="K546" s="244"/>
      <c r="L546" s="250"/>
      <c r="M546" s="251"/>
      <c r="N546" s="252"/>
      <c r="O546" s="252"/>
      <c r="P546" s="252"/>
      <c r="Q546" s="252"/>
      <c r="R546" s="252"/>
      <c r="S546" s="252"/>
      <c r="T546" s="25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4" t="s">
        <v>200</v>
      </c>
      <c r="AU546" s="254" t="s">
        <v>84</v>
      </c>
      <c r="AV546" s="13" t="s">
        <v>84</v>
      </c>
      <c r="AW546" s="13" t="s">
        <v>32</v>
      </c>
      <c r="AX546" s="13" t="s">
        <v>76</v>
      </c>
      <c r="AY546" s="254" t="s">
        <v>192</v>
      </c>
    </row>
    <row r="547" s="13" customFormat="1">
      <c r="A547" s="13"/>
      <c r="B547" s="243"/>
      <c r="C547" s="244"/>
      <c r="D547" s="245" t="s">
        <v>200</v>
      </c>
      <c r="E547" s="246" t="s">
        <v>1</v>
      </c>
      <c r="F547" s="247" t="s">
        <v>859</v>
      </c>
      <c r="G547" s="244"/>
      <c r="H547" s="248">
        <v>29.100000000000001</v>
      </c>
      <c r="I547" s="249"/>
      <c r="J547" s="244"/>
      <c r="K547" s="244"/>
      <c r="L547" s="250"/>
      <c r="M547" s="251"/>
      <c r="N547" s="252"/>
      <c r="O547" s="252"/>
      <c r="P547" s="252"/>
      <c r="Q547" s="252"/>
      <c r="R547" s="252"/>
      <c r="S547" s="252"/>
      <c r="T547" s="25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4" t="s">
        <v>200</v>
      </c>
      <c r="AU547" s="254" t="s">
        <v>84</v>
      </c>
      <c r="AV547" s="13" t="s">
        <v>84</v>
      </c>
      <c r="AW547" s="13" t="s">
        <v>32</v>
      </c>
      <c r="AX547" s="13" t="s">
        <v>76</v>
      </c>
      <c r="AY547" s="254" t="s">
        <v>192</v>
      </c>
    </row>
    <row r="548" s="14" customFormat="1">
      <c r="A548" s="14"/>
      <c r="B548" s="255"/>
      <c r="C548" s="256"/>
      <c r="D548" s="245" t="s">
        <v>200</v>
      </c>
      <c r="E548" s="257" t="s">
        <v>1</v>
      </c>
      <c r="F548" s="258" t="s">
        <v>229</v>
      </c>
      <c r="G548" s="256"/>
      <c r="H548" s="259">
        <v>41.299999999999997</v>
      </c>
      <c r="I548" s="260"/>
      <c r="J548" s="256"/>
      <c r="K548" s="256"/>
      <c r="L548" s="261"/>
      <c r="M548" s="262"/>
      <c r="N548" s="263"/>
      <c r="O548" s="263"/>
      <c r="P548" s="263"/>
      <c r="Q548" s="263"/>
      <c r="R548" s="263"/>
      <c r="S548" s="263"/>
      <c r="T548" s="26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5" t="s">
        <v>200</v>
      </c>
      <c r="AU548" s="265" t="s">
        <v>84</v>
      </c>
      <c r="AV548" s="14" t="s">
        <v>198</v>
      </c>
      <c r="AW548" s="14" t="s">
        <v>32</v>
      </c>
      <c r="AX548" s="14" t="s">
        <v>82</v>
      </c>
      <c r="AY548" s="265" t="s">
        <v>192</v>
      </c>
    </row>
    <row r="549" s="2" customFormat="1" ht="16.5" customHeight="1">
      <c r="A549" s="38"/>
      <c r="B549" s="39"/>
      <c r="C549" s="266" t="s">
        <v>865</v>
      </c>
      <c r="D549" s="266" t="s">
        <v>320</v>
      </c>
      <c r="E549" s="267" t="s">
        <v>866</v>
      </c>
      <c r="F549" s="268" t="s">
        <v>867</v>
      </c>
      <c r="G549" s="269" t="s">
        <v>259</v>
      </c>
      <c r="H549" s="270">
        <v>769.5</v>
      </c>
      <c r="I549" s="271"/>
      <c r="J549" s="272">
        <f>ROUND(I549*H549,2)</f>
        <v>0</v>
      </c>
      <c r="K549" s="273"/>
      <c r="L549" s="274"/>
      <c r="M549" s="275" t="s">
        <v>1</v>
      </c>
      <c r="N549" s="276" t="s">
        <v>41</v>
      </c>
      <c r="O549" s="91"/>
      <c r="P549" s="239">
        <f>O549*H549</f>
        <v>0</v>
      </c>
      <c r="Q549" s="239">
        <v>0.044999999999999998</v>
      </c>
      <c r="R549" s="239">
        <f>Q549*H549</f>
        <v>34.627499999999998</v>
      </c>
      <c r="S549" s="239">
        <v>0</v>
      </c>
      <c r="T549" s="240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41" t="s">
        <v>235</v>
      </c>
      <c r="AT549" s="241" t="s">
        <v>320</v>
      </c>
      <c r="AU549" s="241" t="s">
        <v>84</v>
      </c>
      <c r="AY549" s="17" t="s">
        <v>192</v>
      </c>
      <c r="BE549" s="242">
        <f>IF(N549="základní",J549,0)</f>
        <v>0</v>
      </c>
      <c r="BF549" s="242">
        <f>IF(N549="snížená",J549,0)</f>
        <v>0</v>
      </c>
      <c r="BG549" s="242">
        <f>IF(N549="zákl. přenesená",J549,0)</f>
        <v>0</v>
      </c>
      <c r="BH549" s="242">
        <f>IF(N549="sníž. přenesená",J549,0)</f>
        <v>0</v>
      </c>
      <c r="BI549" s="242">
        <f>IF(N549="nulová",J549,0)</f>
        <v>0</v>
      </c>
      <c r="BJ549" s="17" t="s">
        <v>82</v>
      </c>
      <c r="BK549" s="242">
        <f>ROUND(I549*H549,2)</f>
        <v>0</v>
      </c>
      <c r="BL549" s="17" t="s">
        <v>198</v>
      </c>
      <c r="BM549" s="241" t="s">
        <v>868</v>
      </c>
    </row>
    <row r="550" s="13" customFormat="1">
      <c r="A550" s="13"/>
      <c r="B550" s="243"/>
      <c r="C550" s="244"/>
      <c r="D550" s="245" t="s">
        <v>200</v>
      </c>
      <c r="E550" s="246" t="s">
        <v>1</v>
      </c>
      <c r="F550" s="247" t="s">
        <v>276</v>
      </c>
      <c r="G550" s="244"/>
      <c r="H550" s="248">
        <v>4.2000000000000002</v>
      </c>
      <c r="I550" s="249"/>
      <c r="J550" s="244"/>
      <c r="K550" s="244"/>
      <c r="L550" s="250"/>
      <c r="M550" s="251"/>
      <c r="N550" s="252"/>
      <c r="O550" s="252"/>
      <c r="P550" s="252"/>
      <c r="Q550" s="252"/>
      <c r="R550" s="252"/>
      <c r="S550" s="252"/>
      <c r="T550" s="25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4" t="s">
        <v>200</v>
      </c>
      <c r="AU550" s="254" t="s">
        <v>84</v>
      </c>
      <c r="AV550" s="13" t="s">
        <v>84</v>
      </c>
      <c r="AW550" s="13" t="s">
        <v>32</v>
      </c>
      <c r="AX550" s="13" t="s">
        <v>76</v>
      </c>
      <c r="AY550" s="254" t="s">
        <v>192</v>
      </c>
    </row>
    <row r="551" s="13" customFormat="1">
      <c r="A551" s="13"/>
      <c r="B551" s="243"/>
      <c r="C551" s="244"/>
      <c r="D551" s="245" t="s">
        <v>200</v>
      </c>
      <c r="E551" s="246" t="s">
        <v>1</v>
      </c>
      <c r="F551" s="247" t="s">
        <v>860</v>
      </c>
      <c r="G551" s="244"/>
      <c r="H551" s="248">
        <v>765.29999999999995</v>
      </c>
      <c r="I551" s="249"/>
      <c r="J551" s="244"/>
      <c r="K551" s="244"/>
      <c r="L551" s="250"/>
      <c r="M551" s="251"/>
      <c r="N551" s="252"/>
      <c r="O551" s="252"/>
      <c r="P551" s="252"/>
      <c r="Q551" s="252"/>
      <c r="R551" s="252"/>
      <c r="S551" s="252"/>
      <c r="T551" s="25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4" t="s">
        <v>200</v>
      </c>
      <c r="AU551" s="254" t="s">
        <v>84</v>
      </c>
      <c r="AV551" s="13" t="s">
        <v>84</v>
      </c>
      <c r="AW551" s="13" t="s">
        <v>32</v>
      </c>
      <c r="AX551" s="13" t="s">
        <v>76</v>
      </c>
      <c r="AY551" s="254" t="s">
        <v>192</v>
      </c>
    </row>
    <row r="552" s="14" customFormat="1">
      <c r="A552" s="14"/>
      <c r="B552" s="255"/>
      <c r="C552" s="256"/>
      <c r="D552" s="245" t="s">
        <v>200</v>
      </c>
      <c r="E552" s="257" t="s">
        <v>1</v>
      </c>
      <c r="F552" s="258" t="s">
        <v>229</v>
      </c>
      <c r="G552" s="256"/>
      <c r="H552" s="259">
        <v>769.5</v>
      </c>
      <c r="I552" s="260"/>
      <c r="J552" s="256"/>
      <c r="K552" s="256"/>
      <c r="L552" s="261"/>
      <c r="M552" s="262"/>
      <c r="N552" s="263"/>
      <c r="O552" s="263"/>
      <c r="P552" s="263"/>
      <c r="Q552" s="263"/>
      <c r="R552" s="263"/>
      <c r="S552" s="263"/>
      <c r="T552" s="26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5" t="s">
        <v>200</v>
      </c>
      <c r="AU552" s="265" t="s">
        <v>84</v>
      </c>
      <c r="AV552" s="14" t="s">
        <v>198</v>
      </c>
      <c r="AW552" s="14" t="s">
        <v>32</v>
      </c>
      <c r="AX552" s="14" t="s">
        <v>82</v>
      </c>
      <c r="AY552" s="265" t="s">
        <v>192</v>
      </c>
    </row>
    <row r="553" s="2" customFormat="1" ht="24.15" customHeight="1">
      <c r="A553" s="38"/>
      <c r="B553" s="39"/>
      <c r="C553" s="229" t="s">
        <v>869</v>
      </c>
      <c r="D553" s="229" t="s">
        <v>194</v>
      </c>
      <c r="E553" s="230" t="s">
        <v>870</v>
      </c>
      <c r="F553" s="231" t="s">
        <v>871</v>
      </c>
      <c r="G553" s="232" t="s">
        <v>259</v>
      </c>
      <c r="H553" s="233">
        <v>13.6</v>
      </c>
      <c r="I553" s="234"/>
      <c r="J553" s="235">
        <f>ROUND(I553*H553,2)</f>
        <v>0</v>
      </c>
      <c r="K553" s="236"/>
      <c r="L553" s="44"/>
      <c r="M553" s="237" t="s">
        <v>1</v>
      </c>
      <c r="N553" s="238" t="s">
        <v>41</v>
      </c>
      <c r="O553" s="91"/>
      <c r="P553" s="239">
        <f>O553*H553</f>
        <v>0</v>
      </c>
      <c r="Q553" s="239">
        <v>0.10095</v>
      </c>
      <c r="R553" s="239">
        <f>Q553*H553</f>
        <v>1.3729199999999999</v>
      </c>
      <c r="S553" s="239">
        <v>0</v>
      </c>
      <c r="T553" s="240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41" t="s">
        <v>198</v>
      </c>
      <c r="AT553" s="241" t="s">
        <v>194</v>
      </c>
      <c r="AU553" s="241" t="s">
        <v>84</v>
      </c>
      <c r="AY553" s="17" t="s">
        <v>192</v>
      </c>
      <c r="BE553" s="242">
        <f>IF(N553="základní",J553,0)</f>
        <v>0</v>
      </c>
      <c r="BF553" s="242">
        <f>IF(N553="snížená",J553,0)</f>
        <v>0</v>
      </c>
      <c r="BG553" s="242">
        <f>IF(N553="zákl. přenesená",J553,0)</f>
        <v>0</v>
      </c>
      <c r="BH553" s="242">
        <f>IF(N553="sníž. přenesená",J553,0)</f>
        <v>0</v>
      </c>
      <c r="BI553" s="242">
        <f>IF(N553="nulová",J553,0)</f>
        <v>0</v>
      </c>
      <c r="BJ553" s="17" t="s">
        <v>82</v>
      </c>
      <c r="BK553" s="242">
        <f>ROUND(I553*H553,2)</f>
        <v>0</v>
      </c>
      <c r="BL553" s="17" t="s">
        <v>198</v>
      </c>
      <c r="BM553" s="241" t="s">
        <v>872</v>
      </c>
    </row>
    <row r="554" s="13" customFormat="1">
      <c r="A554" s="13"/>
      <c r="B554" s="243"/>
      <c r="C554" s="244"/>
      <c r="D554" s="245" t="s">
        <v>200</v>
      </c>
      <c r="E554" s="246" t="s">
        <v>1</v>
      </c>
      <c r="F554" s="247" t="s">
        <v>873</v>
      </c>
      <c r="G554" s="244"/>
      <c r="H554" s="248">
        <v>13.6</v>
      </c>
      <c r="I554" s="249"/>
      <c r="J554" s="244"/>
      <c r="K554" s="244"/>
      <c r="L554" s="250"/>
      <c r="M554" s="251"/>
      <c r="N554" s="252"/>
      <c r="O554" s="252"/>
      <c r="P554" s="252"/>
      <c r="Q554" s="252"/>
      <c r="R554" s="252"/>
      <c r="S554" s="252"/>
      <c r="T554" s="25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4" t="s">
        <v>200</v>
      </c>
      <c r="AU554" s="254" t="s">
        <v>84</v>
      </c>
      <c r="AV554" s="13" t="s">
        <v>84</v>
      </c>
      <c r="AW554" s="13" t="s">
        <v>32</v>
      </c>
      <c r="AX554" s="13" t="s">
        <v>82</v>
      </c>
      <c r="AY554" s="254" t="s">
        <v>192</v>
      </c>
    </row>
    <row r="555" s="2" customFormat="1" ht="16.5" customHeight="1">
      <c r="A555" s="38"/>
      <c r="B555" s="39"/>
      <c r="C555" s="266" t="s">
        <v>874</v>
      </c>
      <c r="D555" s="266" t="s">
        <v>320</v>
      </c>
      <c r="E555" s="267" t="s">
        <v>875</v>
      </c>
      <c r="F555" s="268" t="s">
        <v>876</v>
      </c>
      <c r="G555" s="269" t="s">
        <v>259</v>
      </c>
      <c r="H555" s="270">
        <v>13.6</v>
      </c>
      <c r="I555" s="271"/>
      <c r="J555" s="272">
        <f>ROUND(I555*H555,2)</f>
        <v>0</v>
      </c>
      <c r="K555" s="273"/>
      <c r="L555" s="274"/>
      <c r="M555" s="275" t="s">
        <v>1</v>
      </c>
      <c r="N555" s="276" t="s">
        <v>41</v>
      </c>
      <c r="O555" s="91"/>
      <c r="P555" s="239">
        <f>O555*H555</f>
        <v>0</v>
      </c>
      <c r="Q555" s="239">
        <v>0.028000000000000001</v>
      </c>
      <c r="R555" s="239">
        <f>Q555*H555</f>
        <v>0.38079999999999997</v>
      </c>
      <c r="S555" s="239">
        <v>0</v>
      </c>
      <c r="T555" s="240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41" t="s">
        <v>235</v>
      </c>
      <c r="AT555" s="241" t="s">
        <v>320</v>
      </c>
      <c r="AU555" s="241" t="s">
        <v>84</v>
      </c>
      <c r="AY555" s="17" t="s">
        <v>192</v>
      </c>
      <c r="BE555" s="242">
        <f>IF(N555="základní",J555,0)</f>
        <v>0</v>
      </c>
      <c r="BF555" s="242">
        <f>IF(N555="snížená",J555,0)</f>
        <v>0</v>
      </c>
      <c r="BG555" s="242">
        <f>IF(N555="zákl. přenesená",J555,0)</f>
        <v>0</v>
      </c>
      <c r="BH555" s="242">
        <f>IF(N555="sníž. přenesená",J555,0)</f>
        <v>0</v>
      </c>
      <c r="BI555" s="242">
        <f>IF(N555="nulová",J555,0)</f>
        <v>0</v>
      </c>
      <c r="BJ555" s="17" t="s">
        <v>82</v>
      </c>
      <c r="BK555" s="242">
        <f>ROUND(I555*H555,2)</f>
        <v>0</v>
      </c>
      <c r="BL555" s="17" t="s">
        <v>198</v>
      </c>
      <c r="BM555" s="241" t="s">
        <v>877</v>
      </c>
    </row>
    <row r="556" s="2" customFormat="1" ht="24.15" customHeight="1">
      <c r="A556" s="38"/>
      <c r="B556" s="39"/>
      <c r="C556" s="229" t="s">
        <v>878</v>
      </c>
      <c r="D556" s="229" t="s">
        <v>194</v>
      </c>
      <c r="E556" s="230" t="s">
        <v>879</v>
      </c>
      <c r="F556" s="231" t="s">
        <v>880</v>
      </c>
      <c r="G556" s="232" t="s">
        <v>259</v>
      </c>
      <c r="H556" s="233">
        <v>17.5</v>
      </c>
      <c r="I556" s="234"/>
      <c r="J556" s="235">
        <f>ROUND(I556*H556,2)</f>
        <v>0</v>
      </c>
      <c r="K556" s="236"/>
      <c r="L556" s="44"/>
      <c r="M556" s="237" t="s">
        <v>1</v>
      </c>
      <c r="N556" s="238" t="s">
        <v>41</v>
      </c>
      <c r="O556" s="91"/>
      <c r="P556" s="239">
        <f>O556*H556</f>
        <v>0</v>
      </c>
      <c r="Q556" s="239">
        <v>0.00088000000000000003</v>
      </c>
      <c r="R556" s="239">
        <f>Q556*H556</f>
        <v>0.015400000000000001</v>
      </c>
      <c r="S556" s="239">
        <v>0</v>
      </c>
      <c r="T556" s="240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41" t="s">
        <v>198</v>
      </c>
      <c r="AT556" s="241" t="s">
        <v>194</v>
      </c>
      <c r="AU556" s="241" t="s">
        <v>84</v>
      </c>
      <c r="AY556" s="17" t="s">
        <v>192</v>
      </c>
      <c r="BE556" s="242">
        <f>IF(N556="základní",J556,0)</f>
        <v>0</v>
      </c>
      <c r="BF556" s="242">
        <f>IF(N556="snížená",J556,0)</f>
        <v>0</v>
      </c>
      <c r="BG556" s="242">
        <f>IF(N556="zákl. přenesená",J556,0)</f>
        <v>0</v>
      </c>
      <c r="BH556" s="242">
        <f>IF(N556="sníž. přenesená",J556,0)</f>
        <v>0</v>
      </c>
      <c r="BI556" s="242">
        <f>IF(N556="nulová",J556,0)</f>
        <v>0</v>
      </c>
      <c r="BJ556" s="17" t="s">
        <v>82</v>
      </c>
      <c r="BK556" s="242">
        <f>ROUND(I556*H556,2)</f>
        <v>0</v>
      </c>
      <c r="BL556" s="17" t="s">
        <v>198</v>
      </c>
      <c r="BM556" s="241" t="s">
        <v>881</v>
      </c>
    </row>
    <row r="557" s="13" customFormat="1">
      <c r="A557" s="13"/>
      <c r="B557" s="243"/>
      <c r="C557" s="244"/>
      <c r="D557" s="245" t="s">
        <v>200</v>
      </c>
      <c r="E557" s="246" t="s">
        <v>1</v>
      </c>
      <c r="F557" s="247" t="s">
        <v>882</v>
      </c>
      <c r="G557" s="244"/>
      <c r="H557" s="248">
        <v>17.5</v>
      </c>
      <c r="I557" s="249"/>
      <c r="J557" s="244"/>
      <c r="K557" s="244"/>
      <c r="L557" s="250"/>
      <c r="M557" s="251"/>
      <c r="N557" s="252"/>
      <c r="O557" s="252"/>
      <c r="P557" s="252"/>
      <c r="Q557" s="252"/>
      <c r="R557" s="252"/>
      <c r="S557" s="252"/>
      <c r="T557" s="25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4" t="s">
        <v>200</v>
      </c>
      <c r="AU557" s="254" t="s">
        <v>84</v>
      </c>
      <c r="AV557" s="13" t="s">
        <v>84</v>
      </c>
      <c r="AW557" s="13" t="s">
        <v>32</v>
      </c>
      <c r="AX557" s="13" t="s">
        <v>82</v>
      </c>
      <c r="AY557" s="254" t="s">
        <v>192</v>
      </c>
    </row>
    <row r="558" s="2" customFormat="1" ht="24.15" customHeight="1">
      <c r="A558" s="38"/>
      <c r="B558" s="39"/>
      <c r="C558" s="229" t="s">
        <v>883</v>
      </c>
      <c r="D558" s="229" t="s">
        <v>194</v>
      </c>
      <c r="E558" s="230" t="s">
        <v>884</v>
      </c>
      <c r="F558" s="231" t="s">
        <v>885</v>
      </c>
      <c r="G558" s="232" t="s">
        <v>259</v>
      </c>
      <c r="H558" s="233">
        <v>71.299999999999997</v>
      </c>
      <c r="I558" s="234"/>
      <c r="J558" s="235">
        <f>ROUND(I558*H558,2)</f>
        <v>0</v>
      </c>
      <c r="K558" s="236"/>
      <c r="L558" s="44"/>
      <c r="M558" s="237" t="s">
        <v>1</v>
      </c>
      <c r="N558" s="238" t="s">
        <v>41</v>
      </c>
      <c r="O558" s="91"/>
      <c r="P558" s="239">
        <f>O558*H558</f>
        <v>0</v>
      </c>
      <c r="Q558" s="239">
        <v>0</v>
      </c>
      <c r="R558" s="239">
        <f>Q558*H558</f>
        <v>0</v>
      </c>
      <c r="S558" s="239">
        <v>0</v>
      </c>
      <c r="T558" s="240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41" t="s">
        <v>198</v>
      </c>
      <c r="AT558" s="241" t="s">
        <v>194</v>
      </c>
      <c r="AU558" s="241" t="s">
        <v>84</v>
      </c>
      <c r="AY558" s="17" t="s">
        <v>192</v>
      </c>
      <c r="BE558" s="242">
        <f>IF(N558="základní",J558,0)</f>
        <v>0</v>
      </c>
      <c r="BF558" s="242">
        <f>IF(N558="snížená",J558,0)</f>
        <v>0</v>
      </c>
      <c r="BG558" s="242">
        <f>IF(N558="zákl. přenesená",J558,0)</f>
        <v>0</v>
      </c>
      <c r="BH558" s="242">
        <f>IF(N558="sníž. přenesená",J558,0)</f>
        <v>0</v>
      </c>
      <c r="BI558" s="242">
        <f>IF(N558="nulová",J558,0)</f>
        <v>0</v>
      </c>
      <c r="BJ558" s="17" t="s">
        <v>82</v>
      </c>
      <c r="BK558" s="242">
        <f>ROUND(I558*H558,2)</f>
        <v>0</v>
      </c>
      <c r="BL558" s="17" t="s">
        <v>198</v>
      </c>
      <c r="BM558" s="241" t="s">
        <v>886</v>
      </c>
    </row>
    <row r="559" s="13" customFormat="1">
      <c r="A559" s="13"/>
      <c r="B559" s="243"/>
      <c r="C559" s="244"/>
      <c r="D559" s="245" t="s">
        <v>200</v>
      </c>
      <c r="E559" s="246" t="s">
        <v>1</v>
      </c>
      <c r="F559" s="247" t="s">
        <v>887</v>
      </c>
      <c r="G559" s="244"/>
      <c r="H559" s="248">
        <v>21.699999999999999</v>
      </c>
      <c r="I559" s="249"/>
      <c r="J559" s="244"/>
      <c r="K559" s="244"/>
      <c r="L559" s="250"/>
      <c r="M559" s="251"/>
      <c r="N559" s="252"/>
      <c r="O559" s="252"/>
      <c r="P559" s="252"/>
      <c r="Q559" s="252"/>
      <c r="R559" s="252"/>
      <c r="S559" s="252"/>
      <c r="T559" s="25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4" t="s">
        <v>200</v>
      </c>
      <c r="AU559" s="254" t="s">
        <v>84</v>
      </c>
      <c r="AV559" s="13" t="s">
        <v>84</v>
      </c>
      <c r="AW559" s="13" t="s">
        <v>32</v>
      </c>
      <c r="AX559" s="13" t="s">
        <v>76</v>
      </c>
      <c r="AY559" s="254" t="s">
        <v>192</v>
      </c>
    </row>
    <row r="560" s="13" customFormat="1">
      <c r="A560" s="13"/>
      <c r="B560" s="243"/>
      <c r="C560" s="244"/>
      <c r="D560" s="245" t="s">
        <v>200</v>
      </c>
      <c r="E560" s="246" t="s">
        <v>1</v>
      </c>
      <c r="F560" s="247" t="s">
        <v>888</v>
      </c>
      <c r="G560" s="244"/>
      <c r="H560" s="248">
        <v>49.600000000000001</v>
      </c>
      <c r="I560" s="249"/>
      <c r="J560" s="244"/>
      <c r="K560" s="244"/>
      <c r="L560" s="250"/>
      <c r="M560" s="251"/>
      <c r="N560" s="252"/>
      <c r="O560" s="252"/>
      <c r="P560" s="252"/>
      <c r="Q560" s="252"/>
      <c r="R560" s="252"/>
      <c r="S560" s="252"/>
      <c r="T560" s="25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4" t="s">
        <v>200</v>
      </c>
      <c r="AU560" s="254" t="s">
        <v>84</v>
      </c>
      <c r="AV560" s="13" t="s">
        <v>84</v>
      </c>
      <c r="AW560" s="13" t="s">
        <v>32</v>
      </c>
      <c r="AX560" s="13" t="s">
        <v>76</v>
      </c>
      <c r="AY560" s="254" t="s">
        <v>192</v>
      </c>
    </row>
    <row r="561" s="14" customFormat="1">
      <c r="A561" s="14"/>
      <c r="B561" s="255"/>
      <c r="C561" s="256"/>
      <c r="D561" s="245" t="s">
        <v>200</v>
      </c>
      <c r="E561" s="257" t="s">
        <v>1</v>
      </c>
      <c r="F561" s="258" t="s">
        <v>229</v>
      </c>
      <c r="G561" s="256"/>
      <c r="H561" s="259">
        <v>71.299999999999997</v>
      </c>
      <c r="I561" s="260"/>
      <c r="J561" s="256"/>
      <c r="K561" s="256"/>
      <c r="L561" s="261"/>
      <c r="M561" s="262"/>
      <c r="N561" s="263"/>
      <c r="O561" s="263"/>
      <c r="P561" s="263"/>
      <c r="Q561" s="263"/>
      <c r="R561" s="263"/>
      <c r="S561" s="263"/>
      <c r="T561" s="26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5" t="s">
        <v>200</v>
      </c>
      <c r="AU561" s="265" t="s">
        <v>84</v>
      </c>
      <c r="AV561" s="14" t="s">
        <v>198</v>
      </c>
      <c r="AW561" s="14" t="s">
        <v>32</v>
      </c>
      <c r="AX561" s="14" t="s">
        <v>82</v>
      </c>
      <c r="AY561" s="265" t="s">
        <v>192</v>
      </c>
    </row>
    <row r="562" s="2" customFormat="1" ht="24.15" customHeight="1">
      <c r="A562" s="38"/>
      <c r="B562" s="39"/>
      <c r="C562" s="229" t="s">
        <v>889</v>
      </c>
      <c r="D562" s="229" t="s">
        <v>194</v>
      </c>
      <c r="E562" s="230" t="s">
        <v>890</v>
      </c>
      <c r="F562" s="231" t="s">
        <v>891</v>
      </c>
      <c r="G562" s="232" t="s">
        <v>279</v>
      </c>
      <c r="H562" s="233">
        <v>6.2000000000000002</v>
      </c>
      <c r="I562" s="234"/>
      <c r="J562" s="235">
        <f>ROUND(I562*H562,2)</f>
        <v>0</v>
      </c>
      <c r="K562" s="236"/>
      <c r="L562" s="44"/>
      <c r="M562" s="237" t="s">
        <v>1</v>
      </c>
      <c r="N562" s="238" t="s">
        <v>41</v>
      </c>
      <c r="O562" s="91"/>
      <c r="P562" s="239">
        <f>O562*H562</f>
        <v>0</v>
      </c>
      <c r="Q562" s="239">
        <v>0</v>
      </c>
      <c r="R562" s="239">
        <f>Q562*H562</f>
        <v>0</v>
      </c>
      <c r="S562" s="239">
        <v>2.5</v>
      </c>
      <c r="T562" s="240">
        <f>S562*H562</f>
        <v>15.5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41" t="s">
        <v>198</v>
      </c>
      <c r="AT562" s="241" t="s">
        <v>194</v>
      </c>
      <c r="AU562" s="241" t="s">
        <v>84</v>
      </c>
      <c r="AY562" s="17" t="s">
        <v>192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7" t="s">
        <v>82</v>
      </c>
      <c r="BK562" s="242">
        <f>ROUND(I562*H562,2)</f>
        <v>0</v>
      </c>
      <c r="BL562" s="17" t="s">
        <v>198</v>
      </c>
      <c r="BM562" s="241" t="s">
        <v>892</v>
      </c>
    </row>
    <row r="563" s="13" customFormat="1">
      <c r="A563" s="13"/>
      <c r="B563" s="243"/>
      <c r="C563" s="244"/>
      <c r="D563" s="245" t="s">
        <v>200</v>
      </c>
      <c r="E563" s="246" t="s">
        <v>1</v>
      </c>
      <c r="F563" s="247" t="s">
        <v>893</v>
      </c>
      <c r="G563" s="244"/>
      <c r="H563" s="248">
        <v>6.2000000000000002</v>
      </c>
      <c r="I563" s="249"/>
      <c r="J563" s="244"/>
      <c r="K563" s="244"/>
      <c r="L563" s="250"/>
      <c r="M563" s="251"/>
      <c r="N563" s="252"/>
      <c r="O563" s="252"/>
      <c r="P563" s="252"/>
      <c r="Q563" s="252"/>
      <c r="R563" s="252"/>
      <c r="S563" s="252"/>
      <c r="T563" s="25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4" t="s">
        <v>200</v>
      </c>
      <c r="AU563" s="254" t="s">
        <v>84</v>
      </c>
      <c r="AV563" s="13" t="s">
        <v>84</v>
      </c>
      <c r="AW563" s="13" t="s">
        <v>32</v>
      </c>
      <c r="AX563" s="13" t="s">
        <v>82</v>
      </c>
      <c r="AY563" s="254" t="s">
        <v>192</v>
      </c>
    </row>
    <row r="564" s="2" customFormat="1" ht="24.15" customHeight="1">
      <c r="A564" s="38"/>
      <c r="B564" s="39"/>
      <c r="C564" s="229" t="s">
        <v>894</v>
      </c>
      <c r="D564" s="229" t="s">
        <v>194</v>
      </c>
      <c r="E564" s="230" t="s">
        <v>895</v>
      </c>
      <c r="F564" s="231" t="s">
        <v>896</v>
      </c>
      <c r="G564" s="232" t="s">
        <v>197</v>
      </c>
      <c r="H564" s="233">
        <v>4</v>
      </c>
      <c r="I564" s="234"/>
      <c r="J564" s="235">
        <f>ROUND(I564*H564,2)</f>
        <v>0</v>
      </c>
      <c r="K564" s="236"/>
      <c r="L564" s="44"/>
      <c r="M564" s="237" t="s">
        <v>1</v>
      </c>
      <c r="N564" s="238" t="s">
        <v>41</v>
      </c>
      <c r="O564" s="91"/>
      <c r="P564" s="239">
        <f>O564*H564</f>
        <v>0</v>
      </c>
      <c r="Q564" s="239">
        <v>0</v>
      </c>
      <c r="R564" s="239">
        <f>Q564*H564</f>
        <v>0</v>
      </c>
      <c r="S564" s="239">
        <v>0.0040000000000000001</v>
      </c>
      <c r="T564" s="240">
        <f>S564*H564</f>
        <v>0.016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41" t="s">
        <v>198</v>
      </c>
      <c r="AT564" s="241" t="s">
        <v>194</v>
      </c>
      <c r="AU564" s="241" t="s">
        <v>84</v>
      </c>
      <c r="AY564" s="17" t="s">
        <v>192</v>
      </c>
      <c r="BE564" s="242">
        <f>IF(N564="základní",J564,0)</f>
        <v>0</v>
      </c>
      <c r="BF564" s="242">
        <f>IF(N564="snížená",J564,0)</f>
        <v>0</v>
      </c>
      <c r="BG564" s="242">
        <f>IF(N564="zákl. přenesená",J564,0)</f>
        <v>0</v>
      </c>
      <c r="BH564" s="242">
        <f>IF(N564="sníž. přenesená",J564,0)</f>
        <v>0</v>
      </c>
      <c r="BI564" s="242">
        <f>IF(N564="nulová",J564,0)</f>
        <v>0</v>
      </c>
      <c r="BJ564" s="17" t="s">
        <v>82</v>
      </c>
      <c r="BK564" s="242">
        <f>ROUND(I564*H564,2)</f>
        <v>0</v>
      </c>
      <c r="BL564" s="17" t="s">
        <v>198</v>
      </c>
      <c r="BM564" s="241" t="s">
        <v>897</v>
      </c>
    </row>
    <row r="565" s="13" customFormat="1">
      <c r="A565" s="13"/>
      <c r="B565" s="243"/>
      <c r="C565" s="244"/>
      <c r="D565" s="245" t="s">
        <v>200</v>
      </c>
      <c r="E565" s="246" t="s">
        <v>1</v>
      </c>
      <c r="F565" s="247" t="s">
        <v>785</v>
      </c>
      <c r="G565" s="244"/>
      <c r="H565" s="248">
        <v>2</v>
      </c>
      <c r="I565" s="249"/>
      <c r="J565" s="244"/>
      <c r="K565" s="244"/>
      <c r="L565" s="250"/>
      <c r="M565" s="251"/>
      <c r="N565" s="252"/>
      <c r="O565" s="252"/>
      <c r="P565" s="252"/>
      <c r="Q565" s="252"/>
      <c r="R565" s="252"/>
      <c r="S565" s="252"/>
      <c r="T565" s="25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4" t="s">
        <v>200</v>
      </c>
      <c r="AU565" s="254" t="s">
        <v>84</v>
      </c>
      <c r="AV565" s="13" t="s">
        <v>84</v>
      </c>
      <c r="AW565" s="13" t="s">
        <v>32</v>
      </c>
      <c r="AX565" s="13" t="s">
        <v>76</v>
      </c>
      <c r="AY565" s="254" t="s">
        <v>192</v>
      </c>
    </row>
    <row r="566" s="13" customFormat="1">
      <c r="A566" s="13"/>
      <c r="B566" s="243"/>
      <c r="C566" s="244"/>
      <c r="D566" s="245" t="s">
        <v>200</v>
      </c>
      <c r="E566" s="246" t="s">
        <v>1</v>
      </c>
      <c r="F566" s="247" t="s">
        <v>783</v>
      </c>
      <c r="G566" s="244"/>
      <c r="H566" s="248">
        <v>2</v>
      </c>
      <c r="I566" s="249"/>
      <c r="J566" s="244"/>
      <c r="K566" s="244"/>
      <c r="L566" s="250"/>
      <c r="M566" s="251"/>
      <c r="N566" s="252"/>
      <c r="O566" s="252"/>
      <c r="P566" s="252"/>
      <c r="Q566" s="252"/>
      <c r="R566" s="252"/>
      <c r="S566" s="252"/>
      <c r="T566" s="25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4" t="s">
        <v>200</v>
      </c>
      <c r="AU566" s="254" t="s">
        <v>84</v>
      </c>
      <c r="AV566" s="13" t="s">
        <v>84</v>
      </c>
      <c r="AW566" s="13" t="s">
        <v>32</v>
      </c>
      <c r="AX566" s="13" t="s">
        <v>76</v>
      </c>
      <c r="AY566" s="254" t="s">
        <v>192</v>
      </c>
    </row>
    <row r="567" s="14" customFormat="1">
      <c r="A567" s="14"/>
      <c r="B567" s="255"/>
      <c r="C567" s="256"/>
      <c r="D567" s="245" t="s">
        <v>200</v>
      </c>
      <c r="E567" s="257" t="s">
        <v>1</v>
      </c>
      <c r="F567" s="258" t="s">
        <v>229</v>
      </c>
      <c r="G567" s="256"/>
      <c r="H567" s="259">
        <v>4</v>
      </c>
      <c r="I567" s="260"/>
      <c r="J567" s="256"/>
      <c r="K567" s="256"/>
      <c r="L567" s="261"/>
      <c r="M567" s="262"/>
      <c r="N567" s="263"/>
      <c r="O567" s="263"/>
      <c r="P567" s="263"/>
      <c r="Q567" s="263"/>
      <c r="R567" s="263"/>
      <c r="S567" s="263"/>
      <c r="T567" s="26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5" t="s">
        <v>200</v>
      </c>
      <c r="AU567" s="265" t="s">
        <v>84</v>
      </c>
      <c r="AV567" s="14" t="s">
        <v>198</v>
      </c>
      <c r="AW567" s="14" t="s">
        <v>32</v>
      </c>
      <c r="AX567" s="14" t="s">
        <v>82</v>
      </c>
      <c r="AY567" s="265" t="s">
        <v>192</v>
      </c>
    </row>
    <row r="568" s="2" customFormat="1" ht="24.15" customHeight="1">
      <c r="A568" s="38"/>
      <c r="B568" s="39"/>
      <c r="C568" s="229" t="s">
        <v>898</v>
      </c>
      <c r="D568" s="229" t="s">
        <v>194</v>
      </c>
      <c r="E568" s="230" t="s">
        <v>899</v>
      </c>
      <c r="F568" s="231" t="s">
        <v>900</v>
      </c>
      <c r="G568" s="232" t="s">
        <v>197</v>
      </c>
      <c r="H568" s="233">
        <v>5</v>
      </c>
      <c r="I568" s="234"/>
      <c r="J568" s="235">
        <f>ROUND(I568*H568,2)</f>
        <v>0</v>
      </c>
      <c r="K568" s="236"/>
      <c r="L568" s="44"/>
      <c r="M568" s="237" t="s">
        <v>1</v>
      </c>
      <c r="N568" s="238" t="s">
        <v>41</v>
      </c>
      <c r="O568" s="91"/>
      <c r="P568" s="239">
        <f>O568*H568</f>
        <v>0</v>
      </c>
      <c r="Q568" s="239">
        <v>0</v>
      </c>
      <c r="R568" s="239">
        <f>Q568*H568</f>
        <v>0</v>
      </c>
      <c r="S568" s="239">
        <v>0.0040000000000000001</v>
      </c>
      <c r="T568" s="240">
        <f>S568*H568</f>
        <v>0.02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41" t="s">
        <v>198</v>
      </c>
      <c r="AT568" s="241" t="s">
        <v>194</v>
      </c>
      <c r="AU568" s="241" t="s">
        <v>84</v>
      </c>
      <c r="AY568" s="17" t="s">
        <v>192</v>
      </c>
      <c r="BE568" s="242">
        <f>IF(N568="základní",J568,0)</f>
        <v>0</v>
      </c>
      <c r="BF568" s="242">
        <f>IF(N568="snížená",J568,0)</f>
        <v>0</v>
      </c>
      <c r="BG568" s="242">
        <f>IF(N568="zákl. přenesená",J568,0)</f>
        <v>0</v>
      </c>
      <c r="BH568" s="242">
        <f>IF(N568="sníž. přenesená",J568,0)</f>
        <v>0</v>
      </c>
      <c r="BI568" s="242">
        <f>IF(N568="nulová",J568,0)</f>
        <v>0</v>
      </c>
      <c r="BJ568" s="17" t="s">
        <v>82</v>
      </c>
      <c r="BK568" s="242">
        <f>ROUND(I568*H568,2)</f>
        <v>0</v>
      </c>
      <c r="BL568" s="17" t="s">
        <v>198</v>
      </c>
      <c r="BM568" s="241" t="s">
        <v>901</v>
      </c>
    </row>
    <row r="569" s="15" customFormat="1">
      <c r="A569" s="15"/>
      <c r="B569" s="277"/>
      <c r="C569" s="278"/>
      <c r="D569" s="245" t="s">
        <v>200</v>
      </c>
      <c r="E569" s="279" t="s">
        <v>1</v>
      </c>
      <c r="F569" s="280" t="s">
        <v>782</v>
      </c>
      <c r="G569" s="278"/>
      <c r="H569" s="279" t="s">
        <v>1</v>
      </c>
      <c r="I569" s="281"/>
      <c r="J569" s="278"/>
      <c r="K569" s="278"/>
      <c r="L569" s="282"/>
      <c r="M569" s="283"/>
      <c r="N569" s="284"/>
      <c r="O569" s="284"/>
      <c r="P569" s="284"/>
      <c r="Q569" s="284"/>
      <c r="R569" s="284"/>
      <c r="S569" s="284"/>
      <c r="T569" s="28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86" t="s">
        <v>200</v>
      </c>
      <c r="AU569" s="286" t="s">
        <v>84</v>
      </c>
      <c r="AV569" s="15" t="s">
        <v>82</v>
      </c>
      <c r="AW569" s="15" t="s">
        <v>32</v>
      </c>
      <c r="AX569" s="15" t="s">
        <v>76</v>
      </c>
      <c r="AY569" s="286" t="s">
        <v>192</v>
      </c>
    </row>
    <row r="570" s="13" customFormat="1">
      <c r="A570" s="13"/>
      <c r="B570" s="243"/>
      <c r="C570" s="244"/>
      <c r="D570" s="245" t="s">
        <v>200</v>
      </c>
      <c r="E570" s="246" t="s">
        <v>1</v>
      </c>
      <c r="F570" s="247" t="s">
        <v>783</v>
      </c>
      <c r="G570" s="244"/>
      <c r="H570" s="248">
        <v>2</v>
      </c>
      <c r="I570" s="249"/>
      <c r="J570" s="244"/>
      <c r="K570" s="244"/>
      <c r="L570" s="250"/>
      <c r="M570" s="251"/>
      <c r="N570" s="252"/>
      <c r="O570" s="252"/>
      <c r="P570" s="252"/>
      <c r="Q570" s="252"/>
      <c r="R570" s="252"/>
      <c r="S570" s="252"/>
      <c r="T570" s="25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4" t="s">
        <v>200</v>
      </c>
      <c r="AU570" s="254" t="s">
        <v>84</v>
      </c>
      <c r="AV570" s="13" t="s">
        <v>84</v>
      </c>
      <c r="AW570" s="13" t="s">
        <v>32</v>
      </c>
      <c r="AX570" s="13" t="s">
        <v>76</v>
      </c>
      <c r="AY570" s="254" t="s">
        <v>192</v>
      </c>
    </row>
    <row r="571" s="13" customFormat="1">
      <c r="A571" s="13"/>
      <c r="B571" s="243"/>
      <c r="C571" s="244"/>
      <c r="D571" s="245" t="s">
        <v>200</v>
      </c>
      <c r="E571" s="246" t="s">
        <v>1</v>
      </c>
      <c r="F571" s="247" t="s">
        <v>784</v>
      </c>
      <c r="G571" s="244"/>
      <c r="H571" s="248">
        <v>1</v>
      </c>
      <c r="I571" s="249"/>
      <c r="J571" s="244"/>
      <c r="K571" s="244"/>
      <c r="L571" s="250"/>
      <c r="M571" s="251"/>
      <c r="N571" s="252"/>
      <c r="O571" s="252"/>
      <c r="P571" s="252"/>
      <c r="Q571" s="252"/>
      <c r="R571" s="252"/>
      <c r="S571" s="252"/>
      <c r="T571" s="25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4" t="s">
        <v>200</v>
      </c>
      <c r="AU571" s="254" t="s">
        <v>84</v>
      </c>
      <c r="AV571" s="13" t="s">
        <v>84</v>
      </c>
      <c r="AW571" s="13" t="s">
        <v>32</v>
      </c>
      <c r="AX571" s="13" t="s">
        <v>76</v>
      </c>
      <c r="AY571" s="254" t="s">
        <v>192</v>
      </c>
    </row>
    <row r="572" s="13" customFormat="1">
      <c r="A572" s="13"/>
      <c r="B572" s="243"/>
      <c r="C572" s="244"/>
      <c r="D572" s="245" t="s">
        <v>200</v>
      </c>
      <c r="E572" s="246" t="s">
        <v>1</v>
      </c>
      <c r="F572" s="247" t="s">
        <v>785</v>
      </c>
      <c r="G572" s="244"/>
      <c r="H572" s="248">
        <v>2</v>
      </c>
      <c r="I572" s="249"/>
      <c r="J572" s="244"/>
      <c r="K572" s="244"/>
      <c r="L572" s="250"/>
      <c r="M572" s="251"/>
      <c r="N572" s="252"/>
      <c r="O572" s="252"/>
      <c r="P572" s="252"/>
      <c r="Q572" s="252"/>
      <c r="R572" s="252"/>
      <c r="S572" s="252"/>
      <c r="T572" s="25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4" t="s">
        <v>200</v>
      </c>
      <c r="AU572" s="254" t="s">
        <v>84</v>
      </c>
      <c r="AV572" s="13" t="s">
        <v>84</v>
      </c>
      <c r="AW572" s="13" t="s">
        <v>32</v>
      </c>
      <c r="AX572" s="13" t="s">
        <v>76</v>
      </c>
      <c r="AY572" s="254" t="s">
        <v>192</v>
      </c>
    </row>
    <row r="573" s="14" customFormat="1">
      <c r="A573" s="14"/>
      <c r="B573" s="255"/>
      <c r="C573" s="256"/>
      <c r="D573" s="245" t="s">
        <v>200</v>
      </c>
      <c r="E573" s="257" t="s">
        <v>1</v>
      </c>
      <c r="F573" s="258" t="s">
        <v>229</v>
      </c>
      <c r="G573" s="256"/>
      <c r="H573" s="259">
        <v>5</v>
      </c>
      <c r="I573" s="260"/>
      <c r="J573" s="256"/>
      <c r="K573" s="256"/>
      <c r="L573" s="261"/>
      <c r="M573" s="262"/>
      <c r="N573" s="263"/>
      <c r="O573" s="263"/>
      <c r="P573" s="263"/>
      <c r="Q573" s="263"/>
      <c r="R573" s="263"/>
      <c r="S573" s="263"/>
      <c r="T573" s="26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5" t="s">
        <v>200</v>
      </c>
      <c r="AU573" s="265" t="s">
        <v>84</v>
      </c>
      <c r="AV573" s="14" t="s">
        <v>198</v>
      </c>
      <c r="AW573" s="14" t="s">
        <v>32</v>
      </c>
      <c r="AX573" s="14" t="s">
        <v>82</v>
      </c>
      <c r="AY573" s="265" t="s">
        <v>192</v>
      </c>
    </row>
    <row r="574" s="2" customFormat="1" ht="24.15" customHeight="1">
      <c r="A574" s="38"/>
      <c r="B574" s="39"/>
      <c r="C574" s="229" t="s">
        <v>902</v>
      </c>
      <c r="D574" s="229" t="s">
        <v>194</v>
      </c>
      <c r="E574" s="230" t="s">
        <v>903</v>
      </c>
      <c r="F574" s="231" t="s">
        <v>904</v>
      </c>
      <c r="G574" s="232" t="s">
        <v>259</v>
      </c>
      <c r="H574" s="233">
        <v>8.9000000000000004</v>
      </c>
      <c r="I574" s="234"/>
      <c r="J574" s="235">
        <f>ROUND(I574*H574,2)</f>
        <v>0</v>
      </c>
      <c r="K574" s="236"/>
      <c r="L574" s="44"/>
      <c r="M574" s="237" t="s">
        <v>1</v>
      </c>
      <c r="N574" s="238" t="s">
        <v>41</v>
      </c>
      <c r="O574" s="91"/>
      <c r="P574" s="239">
        <f>O574*H574</f>
        <v>0</v>
      </c>
      <c r="Q574" s="239">
        <v>0</v>
      </c>
      <c r="R574" s="239">
        <f>Q574*H574</f>
        <v>0</v>
      </c>
      <c r="S574" s="239">
        <v>0</v>
      </c>
      <c r="T574" s="240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41" t="s">
        <v>198</v>
      </c>
      <c r="AT574" s="241" t="s">
        <v>194</v>
      </c>
      <c r="AU574" s="241" t="s">
        <v>84</v>
      </c>
      <c r="AY574" s="17" t="s">
        <v>192</v>
      </c>
      <c r="BE574" s="242">
        <f>IF(N574="základní",J574,0)</f>
        <v>0</v>
      </c>
      <c r="BF574" s="242">
        <f>IF(N574="snížená",J574,0)</f>
        <v>0</v>
      </c>
      <c r="BG574" s="242">
        <f>IF(N574="zákl. přenesená",J574,0)</f>
        <v>0</v>
      </c>
      <c r="BH574" s="242">
        <f>IF(N574="sníž. přenesená",J574,0)</f>
        <v>0</v>
      </c>
      <c r="BI574" s="242">
        <f>IF(N574="nulová",J574,0)</f>
        <v>0</v>
      </c>
      <c r="BJ574" s="17" t="s">
        <v>82</v>
      </c>
      <c r="BK574" s="242">
        <f>ROUND(I574*H574,2)</f>
        <v>0</v>
      </c>
      <c r="BL574" s="17" t="s">
        <v>198</v>
      </c>
      <c r="BM574" s="241" t="s">
        <v>905</v>
      </c>
    </row>
    <row r="575" s="13" customFormat="1">
      <c r="A575" s="13"/>
      <c r="B575" s="243"/>
      <c r="C575" s="244"/>
      <c r="D575" s="245" t="s">
        <v>200</v>
      </c>
      <c r="E575" s="246" t="s">
        <v>1</v>
      </c>
      <c r="F575" s="247" t="s">
        <v>906</v>
      </c>
      <c r="G575" s="244"/>
      <c r="H575" s="248">
        <v>8.9000000000000004</v>
      </c>
      <c r="I575" s="249"/>
      <c r="J575" s="244"/>
      <c r="K575" s="244"/>
      <c r="L575" s="250"/>
      <c r="M575" s="251"/>
      <c r="N575" s="252"/>
      <c r="O575" s="252"/>
      <c r="P575" s="252"/>
      <c r="Q575" s="252"/>
      <c r="R575" s="252"/>
      <c r="S575" s="252"/>
      <c r="T575" s="25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4" t="s">
        <v>200</v>
      </c>
      <c r="AU575" s="254" t="s">
        <v>84</v>
      </c>
      <c r="AV575" s="13" t="s">
        <v>84</v>
      </c>
      <c r="AW575" s="13" t="s">
        <v>32</v>
      </c>
      <c r="AX575" s="13" t="s">
        <v>82</v>
      </c>
      <c r="AY575" s="254" t="s">
        <v>192</v>
      </c>
    </row>
    <row r="576" s="2" customFormat="1" ht="24.15" customHeight="1">
      <c r="A576" s="38"/>
      <c r="B576" s="39"/>
      <c r="C576" s="229" t="s">
        <v>907</v>
      </c>
      <c r="D576" s="229" t="s">
        <v>194</v>
      </c>
      <c r="E576" s="230" t="s">
        <v>908</v>
      </c>
      <c r="F576" s="231" t="s">
        <v>909</v>
      </c>
      <c r="G576" s="232" t="s">
        <v>221</v>
      </c>
      <c r="H576" s="233">
        <v>19.100000000000001</v>
      </c>
      <c r="I576" s="234"/>
      <c r="J576" s="235">
        <f>ROUND(I576*H576,2)</f>
        <v>0</v>
      </c>
      <c r="K576" s="236"/>
      <c r="L576" s="44"/>
      <c r="M576" s="237" t="s">
        <v>1</v>
      </c>
      <c r="N576" s="238" t="s">
        <v>41</v>
      </c>
      <c r="O576" s="91"/>
      <c r="P576" s="239">
        <f>O576*H576</f>
        <v>0</v>
      </c>
      <c r="Q576" s="239">
        <v>0</v>
      </c>
      <c r="R576" s="239">
        <f>Q576*H576</f>
        <v>0</v>
      </c>
      <c r="S576" s="239">
        <v>0</v>
      </c>
      <c r="T576" s="240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41" t="s">
        <v>198</v>
      </c>
      <c r="AT576" s="241" t="s">
        <v>194</v>
      </c>
      <c r="AU576" s="241" t="s">
        <v>84</v>
      </c>
      <c r="AY576" s="17" t="s">
        <v>192</v>
      </c>
      <c r="BE576" s="242">
        <f>IF(N576="základní",J576,0)</f>
        <v>0</v>
      </c>
      <c r="BF576" s="242">
        <f>IF(N576="snížená",J576,0)</f>
        <v>0</v>
      </c>
      <c r="BG576" s="242">
        <f>IF(N576="zákl. přenesená",J576,0)</f>
        <v>0</v>
      </c>
      <c r="BH576" s="242">
        <f>IF(N576="sníž. přenesená",J576,0)</f>
        <v>0</v>
      </c>
      <c r="BI576" s="242">
        <f>IF(N576="nulová",J576,0)</f>
        <v>0</v>
      </c>
      <c r="BJ576" s="17" t="s">
        <v>82</v>
      </c>
      <c r="BK576" s="242">
        <f>ROUND(I576*H576,2)</f>
        <v>0</v>
      </c>
      <c r="BL576" s="17" t="s">
        <v>198</v>
      </c>
      <c r="BM576" s="241" t="s">
        <v>910</v>
      </c>
    </row>
    <row r="577" s="13" customFormat="1">
      <c r="A577" s="13"/>
      <c r="B577" s="243"/>
      <c r="C577" s="244"/>
      <c r="D577" s="245" t="s">
        <v>200</v>
      </c>
      <c r="E577" s="246" t="s">
        <v>1</v>
      </c>
      <c r="F577" s="247" t="s">
        <v>911</v>
      </c>
      <c r="G577" s="244"/>
      <c r="H577" s="248">
        <v>19.100000000000001</v>
      </c>
      <c r="I577" s="249"/>
      <c r="J577" s="244"/>
      <c r="K577" s="244"/>
      <c r="L577" s="250"/>
      <c r="M577" s="251"/>
      <c r="N577" s="252"/>
      <c r="O577" s="252"/>
      <c r="P577" s="252"/>
      <c r="Q577" s="252"/>
      <c r="R577" s="252"/>
      <c r="S577" s="252"/>
      <c r="T577" s="25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4" t="s">
        <v>200</v>
      </c>
      <c r="AU577" s="254" t="s">
        <v>84</v>
      </c>
      <c r="AV577" s="13" t="s">
        <v>84</v>
      </c>
      <c r="AW577" s="13" t="s">
        <v>32</v>
      </c>
      <c r="AX577" s="13" t="s">
        <v>82</v>
      </c>
      <c r="AY577" s="254" t="s">
        <v>192</v>
      </c>
    </row>
    <row r="578" s="12" customFormat="1" ht="22.8" customHeight="1">
      <c r="A578" s="12"/>
      <c r="B578" s="213"/>
      <c r="C578" s="214"/>
      <c r="D578" s="215" t="s">
        <v>75</v>
      </c>
      <c r="E578" s="227" t="s">
        <v>912</v>
      </c>
      <c r="F578" s="227" t="s">
        <v>913</v>
      </c>
      <c r="G578" s="214"/>
      <c r="H578" s="214"/>
      <c r="I578" s="217"/>
      <c r="J578" s="228">
        <f>BK578</f>
        <v>0</v>
      </c>
      <c r="K578" s="214"/>
      <c r="L578" s="219"/>
      <c r="M578" s="220"/>
      <c r="N578" s="221"/>
      <c r="O578" s="221"/>
      <c r="P578" s="222">
        <f>SUM(P579:P604)</f>
        <v>0</v>
      </c>
      <c r="Q578" s="221"/>
      <c r="R578" s="222">
        <f>SUM(R579:R604)</f>
        <v>0</v>
      </c>
      <c r="S578" s="221"/>
      <c r="T578" s="223">
        <f>SUM(T579:T604)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24" t="s">
        <v>82</v>
      </c>
      <c r="AT578" s="225" t="s">
        <v>75</v>
      </c>
      <c r="AU578" s="225" t="s">
        <v>82</v>
      </c>
      <c r="AY578" s="224" t="s">
        <v>192</v>
      </c>
      <c r="BK578" s="226">
        <f>SUM(BK579:BK604)</f>
        <v>0</v>
      </c>
    </row>
    <row r="579" s="2" customFormat="1" ht="21.75" customHeight="1">
      <c r="A579" s="38"/>
      <c r="B579" s="39"/>
      <c r="C579" s="229" t="s">
        <v>914</v>
      </c>
      <c r="D579" s="229" t="s">
        <v>194</v>
      </c>
      <c r="E579" s="230" t="s">
        <v>915</v>
      </c>
      <c r="F579" s="231" t="s">
        <v>916</v>
      </c>
      <c r="G579" s="232" t="s">
        <v>293</v>
      </c>
      <c r="H579" s="233">
        <v>22.372</v>
      </c>
      <c r="I579" s="234"/>
      <c r="J579" s="235">
        <f>ROUND(I579*H579,2)</f>
        <v>0</v>
      </c>
      <c r="K579" s="236"/>
      <c r="L579" s="44"/>
      <c r="M579" s="237" t="s">
        <v>1</v>
      </c>
      <c r="N579" s="238" t="s">
        <v>41</v>
      </c>
      <c r="O579" s="91"/>
      <c r="P579" s="239">
        <f>O579*H579</f>
        <v>0</v>
      </c>
      <c r="Q579" s="239">
        <v>0</v>
      </c>
      <c r="R579" s="239">
        <f>Q579*H579</f>
        <v>0</v>
      </c>
      <c r="S579" s="239">
        <v>0</v>
      </c>
      <c r="T579" s="240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41" t="s">
        <v>198</v>
      </c>
      <c r="AT579" s="241" t="s">
        <v>194</v>
      </c>
      <c r="AU579" s="241" t="s">
        <v>84</v>
      </c>
      <c r="AY579" s="17" t="s">
        <v>192</v>
      </c>
      <c r="BE579" s="242">
        <f>IF(N579="základní",J579,0)</f>
        <v>0</v>
      </c>
      <c r="BF579" s="242">
        <f>IF(N579="snížená",J579,0)</f>
        <v>0</v>
      </c>
      <c r="BG579" s="242">
        <f>IF(N579="zákl. přenesená",J579,0)</f>
        <v>0</v>
      </c>
      <c r="BH579" s="242">
        <f>IF(N579="sníž. přenesená",J579,0)</f>
        <v>0</v>
      </c>
      <c r="BI579" s="242">
        <f>IF(N579="nulová",J579,0)</f>
        <v>0</v>
      </c>
      <c r="BJ579" s="17" t="s">
        <v>82</v>
      </c>
      <c r="BK579" s="242">
        <f>ROUND(I579*H579,2)</f>
        <v>0</v>
      </c>
      <c r="BL579" s="17" t="s">
        <v>198</v>
      </c>
      <c r="BM579" s="241" t="s">
        <v>917</v>
      </c>
    </row>
    <row r="580" s="13" customFormat="1">
      <c r="A580" s="13"/>
      <c r="B580" s="243"/>
      <c r="C580" s="244"/>
      <c r="D580" s="245" t="s">
        <v>200</v>
      </c>
      <c r="E580" s="246" t="s">
        <v>1</v>
      </c>
      <c r="F580" s="247" t="s">
        <v>918</v>
      </c>
      <c r="G580" s="244"/>
      <c r="H580" s="248">
        <v>3.1899999999999999</v>
      </c>
      <c r="I580" s="249"/>
      <c r="J580" s="244"/>
      <c r="K580" s="244"/>
      <c r="L580" s="250"/>
      <c r="M580" s="251"/>
      <c r="N580" s="252"/>
      <c r="O580" s="252"/>
      <c r="P580" s="252"/>
      <c r="Q580" s="252"/>
      <c r="R580" s="252"/>
      <c r="S580" s="252"/>
      <c r="T580" s="25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4" t="s">
        <v>200</v>
      </c>
      <c r="AU580" s="254" t="s">
        <v>84</v>
      </c>
      <c r="AV580" s="13" t="s">
        <v>84</v>
      </c>
      <c r="AW580" s="13" t="s">
        <v>32</v>
      </c>
      <c r="AX580" s="13" t="s">
        <v>76</v>
      </c>
      <c r="AY580" s="254" t="s">
        <v>192</v>
      </c>
    </row>
    <row r="581" s="13" customFormat="1">
      <c r="A581" s="13"/>
      <c r="B581" s="243"/>
      <c r="C581" s="244"/>
      <c r="D581" s="245" t="s">
        <v>200</v>
      </c>
      <c r="E581" s="246" t="s">
        <v>1</v>
      </c>
      <c r="F581" s="247" t="s">
        <v>919</v>
      </c>
      <c r="G581" s="244"/>
      <c r="H581" s="248">
        <v>19.181999999999999</v>
      </c>
      <c r="I581" s="249"/>
      <c r="J581" s="244"/>
      <c r="K581" s="244"/>
      <c r="L581" s="250"/>
      <c r="M581" s="251"/>
      <c r="N581" s="252"/>
      <c r="O581" s="252"/>
      <c r="P581" s="252"/>
      <c r="Q581" s="252"/>
      <c r="R581" s="252"/>
      <c r="S581" s="252"/>
      <c r="T581" s="25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4" t="s">
        <v>200</v>
      </c>
      <c r="AU581" s="254" t="s">
        <v>84</v>
      </c>
      <c r="AV581" s="13" t="s">
        <v>84</v>
      </c>
      <c r="AW581" s="13" t="s">
        <v>32</v>
      </c>
      <c r="AX581" s="13" t="s">
        <v>76</v>
      </c>
      <c r="AY581" s="254" t="s">
        <v>192</v>
      </c>
    </row>
    <row r="582" s="14" customFormat="1">
      <c r="A582" s="14"/>
      <c r="B582" s="255"/>
      <c r="C582" s="256"/>
      <c r="D582" s="245" t="s">
        <v>200</v>
      </c>
      <c r="E582" s="257" t="s">
        <v>1</v>
      </c>
      <c r="F582" s="258" t="s">
        <v>229</v>
      </c>
      <c r="G582" s="256"/>
      <c r="H582" s="259">
        <v>22.372</v>
      </c>
      <c r="I582" s="260"/>
      <c r="J582" s="256"/>
      <c r="K582" s="256"/>
      <c r="L582" s="261"/>
      <c r="M582" s="262"/>
      <c r="N582" s="263"/>
      <c r="O582" s="263"/>
      <c r="P582" s="263"/>
      <c r="Q582" s="263"/>
      <c r="R582" s="263"/>
      <c r="S582" s="263"/>
      <c r="T582" s="26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5" t="s">
        <v>200</v>
      </c>
      <c r="AU582" s="265" t="s">
        <v>84</v>
      </c>
      <c r="AV582" s="14" t="s">
        <v>198</v>
      </c>
      <c r="AW582" s="14" t="s">
        <v>32</v>
      </c>
      <c r="AX582" s="14" t="s">
        <v>82</v>
      </c>
      <c r="AY582" s="265" t="s">
        <v>192</v>
      </c>
    </row>
    <row r="583" s="2" customFormat="1" ht="24.15" customHeight="1">
      <c r="A583" s="38"/>
      <c r="B583" s="39"/>
      <c r="C583" s="229" t="s">
        <v>920</v>
      </c>
      <c r="D583" s="229" t="s">
        <v>194</v>
      </c>
      <c r="E583" s="230" t="s">
        <v>921</v>
      </c>
      <c r="F583" s="231" t="s">
        <v>922</v>
      </c>
      <c r="G583" s="232" t="s">
        <v>293</v>
      </c>
      <c r="H583" s="233">
        <v>201.34800000000001</v>
      </c>
      <c r="I583" s="234"/>
      <c r="J583" s="235">
        <f>ROUND(I583*H583,2)</f>
        <v>0</v>
      </c>
      <c r="K583" s="236"/>
      <c r="L583" s="44"/>
      <c r="M583" s="237" t="s">
        <v>1</v>
      </c>
      <c r="N583" s="238" t="s">
        <v>41</v>
      </c>
      <c r="O583" s="91"/>
      <c r="P583" s="239">
        <f>O583*H583</f>
        <v>0</v>
      </c>
      <c r="Q583" s="239">
        <v>0</v>
      </c>
      <c r="R583" s="239">
        <f>Q583*H583</f>
        <v>0</v>
      </c>
      <c r="S583" s="239">
        <v>0</v>
      </c>
      <c r="T583" s="240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41" t="s">
        <v>198</v>
      </c>
      <c r="AT583" s="241" t="s">
        <v>194</v>
      </c>
      <c r="AU583" s="241" t="s">
        <v>84</v>
      </c>
      <c r="AY583" s="17" t="s">
        <v>192</v>
      </c>
      <c r="BE583" s="242">
        <f>IF(N583="základní",J583,0)</f>
        <v>0</v>
      </c>
      <c r="BF583" s="242">
        <f>IF(N583="snížená",J583,0)</f>
        <v>0</v>
      </c>
      <c r="BG583" s="242">
        <f>IF(N583="zákl. přenesená",J583,0)</f>
        <v>0</v>
      </c>
      <c r="BH583" s="242">
        <f>IF(N583="sníž. přenesená",J583,0)</f>
        <v>0</v>
      </c>
      <c r="BI583" s="242">
        <f>IF(N583="nulová",J583,0)</f>
        <v>0</v>
      </c>
      <c r="BJ583" s="17" t="s">
        <v>82</v>
      </c>
      <c r="BK583" s="242">
        <f>ROUND(I583*H583,2)</f>
        <v>0</v>
      </c>
      <c r="BL583" s="17" t="s">
        <v>198</v>
      </c>
      <c r="BM583" s="241" t="s">
        <v>923</v>
      </c>
    </row>
    <row r="584" s="13" customFormat="1">
      <c r="A584" s="13"/>
      <c r="B584" s="243"/>
      <c r="C584" s="244"/>
      <c r="D584" s="245" t="s">
        <v>200</v>
      </c>
      <c r="E584" s="244"/>
      <c r="F584" s="247" t="s">
        <v>924</v>
      </c>
      <c r="G584" s="244"/>
      <c r="H584" s="248">
        <v>201.34800000000001</v>
      </c>
      <c r="I584" s="249"/>
      <c r="J584" s="244"/>
      <c r="K584" s="244"/>
      <c r="L584" s="250"/>
      <c r="M584" s="251"/>
      <c r="N584" s="252"/>
      <c r="O584" s="252"/>
      <c r="P584" s="252"/>
      <c r="Q584" s="252"/>
      <c r="R584" s="252"/>
      <c r="S584" s="252"/>
      <c r="T584" s="25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4" t="s">
        <v>200</v>
      </c>
      <c r="AU584" s="254" t="s">
        <v>84</v>
      </c>
      <c r="AV584" s="13" t="s">
        <v>84</v>
      </c>
      <c r="AW584" s="13" t="s">
        <v>4</v>
      </c>
      <c r="AX584" s="13" t="s">
        <v>82</v>
      </c>
      <c r="AY584" s="254" t="s">
        <v>192</v>
      </c>
    </row>
    <row r="585" s="2" customFormat="1" ht="21.75" customHeight="1">
      <c r="A585" s="38"/>
      <c r="B585" s="39"/>
      <c r="C585" s="229" t="s">
        <v>925</v>
      </c>
      <c r="D585" s="229" t="s">
        <v>194</v>
      </c>
      <c r="E585" s="230" t="s">
        <v>926</v>
      </c>
      <c r="F585" s="231" t="s">
        <v>927</v>
      </c>
      <c r="G585" s="232" t="s">
        <v>293</v>
      </c>
      <c r="H585" s="233">
        <v>46.771999999999998</v>
      </c>
      <c r="I585" s="234"/>
      <c r="J585" s="235">
        <f>ROUND(I585*H585,2)</f>
        <v>0</v>
      </c>
      <c r="K585" s="236"/>
      <c r="L585" s="44"/>
      <c r="M585" s="237" t="s">
        <v>1</v>
      </c>
      <c r="N585" s="238" t="s">
        <v>41</v>
      </c>
      <c r="O585" s="91"/>
      <c r="P585" s="239">
        <f>O585*H585</f>
        <v>0</v>
      </c>
      <c r="Q585" s="239">
        <v>0</v>
      </c>
      <c r="R585" s="239">
        <f>Q585*H585</f>
        <v>0</v>
      </c>
      <c r="S585" s="239">
        <v>0</v>
      </c>
      <c r="T585" s="240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41" t="s">
        <v>198</v>
      </c>
      <c r="AT585" s="241" t="s">
        <v>194</v>
      </c>
      <c r="AU585" s="241" t="s">
        <v>84</v>
      </c>
      <c r="AY585" s="17" t="s">
        <v>192</v>
      </c>
      <c r="BE585" s="242">
        <f>IF(N585="základní",J585,0)</f>
        <v>0</v>
      </c>
      <c r="BF585" s="242">
        <f>IF(N585="snížená",J585,0)</f>
        <v>0</v>
      </c>
      <c r="BG585" s="242">
        <f>IF(N585="zákl. přenesená",J585,0)</f>
        <v>0</v>
      </c>
      <c r="BH585" s="242">
        <f>IF(N585="sníž. přenesená",J585,0)</f>
        <v>0</v>
      </c>
      <c r="BI585" s="242">
        <f>IF(N585="nulová",J585,0)</f>
        <v>0</v>
      </c>
      <c r="BJ585" s="17" t="s">
        <v>82</v>
      </c>
      <c r="BK585" s="242">
        <f>ROUND(I585*H585,2)</f>
        <v>0</v>
      </c>
      <c r="BL585" s="17" t="s">
        <v>198</v>
      </c>
      <c r="BM585" s="241" t="s">
        <v>928</v>
      </c>
    </row>
    <row r="586" s="13" customFormat="1">
      <c r="A586" s="13"/>
      <c r="B586" s="243"/>
      <c r="C586" s="244"/>
      <c r="D586" s="245" t="s">
        <v>200</v>
      </c>
      <c r="E586" s="246" t="s">
        <v>1</v>
      </c>
      <c r="F586" s="247" t="s">
        <v>929</v>
      </c>
      <c r="G586" s="244"/>
      <c r="H586" s="248">
        <v>22.184000000000001</v>
      </c>
      <c r="I586" s="249"/>
      <c r="J586" s="244"/>
      <c r="K586" s="244"/>
      <c r="L586" s="250"/>
      <c r="M586" s="251"/>
      <c r="N586" s="252"/>
      <c r="O586" s="252"/>
      <c r="P586" s="252"/>
      <c r="Q586" s="252"/>
      <c r="R586" s="252"/>
      <c r="S586" s="252"/>
      <c r="T586" s="25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4" t="s">
        <v>200</v>
      </c>
      <c r="AU586" s="254" t="s">
        <v>84</v>
      </c>
      <c r="AV586" s="13" t="s">
        <v>84</v>
      </c>
      <c r="AW586" s="13" t="s">
        <v>32</v>
      </c>
      <c r="AX586" s="13" t="s">
        <v>76</v>
      </c>
      <c r="AY586" s="254" t="s">
        <v>192</v>
      </c>
    </row>
    <row r="587" s="13" customFormat="1">
      <c r="A587" s="13"/>
      <c r="B587" s="243"/>
      <c r="C587" s="244"/>
      <c r="D587" s="245" t="s">
        <v>200</v>
      </c>
      <c r="E587" s="246" t="s">
        <v>1</v>
      </c>
      <c r="F587" s="247" t="s">
        <v>930</v>
      </c>
      <c r="G587" s="244"/>
      <c r="H587" s="248">
        <v>2.819</v>
      </c>
      <c r="I587" s="249"/>
      <c r="J587" s="244"/>
      <c r="K587" s="244"/>
      <c r="L587" s="250"/>
      <c r="M587" s="251"/>
      <c r="N587" s="252"/>
      <c r="O587" s="252"/>
      <c r="P587" s="252"/>
      <c r="Q587" s="252"/>
      <c r="R587" s="252"/>
      <c r="S587" s="252"/>
      <c r="T587" s="25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4" t="s">
        <v>200</v>
      </c>
      <c r="AU587" s="254" t="s">
        <v>84</v>
      </c>
      <c r="AV587" s="13" t="s">
        <v>84</v>
      </c>
      <c r="AW587" s="13" t="s">
        <v>32</v>
      </c>
      <c r="AX587" s="13" t="s">
        <v>76</v>
      </c>
      <c r="AY587" s="254" t="s">
        <v>192</v>
      </c>
    </row>
    <row r="588" s="13" customFormat="1">
      <c r="A588" s="13"/>
      <c r="B588" s="243"/>
      <c r="C588" s="244"/>
      <c r="D588" s="245" t="s">
        <v>200</v>
      </c>
      <c r="E588" s="246" t="s">
        <v>1</v>
      </c>
      <c r="F588" s="247" t="s">
        <v>931</v>
      </c>
      <c r="G588" s="244"/>
      <c r="H588" s="248">
        <v>6.2690000000000001</v>
      </c>
      <c r="I588" s="249"/>
      <c r="J588" s="244"/>
      <c r="K588" s="244"/>
      <c r="L588" s="250"/>
      <c r="M588" s="251"/>
      <c r="N588" s="252"/>
      <c r="O588" s="252"/>
      <c r="P588" s="252"/>
      <c r="Q588" s="252"/>
      <c r="R588" s="252"/>
      <c r="S588" s="252"/>
      <c r="T588" s="25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4" t="s">
        <v>200</v>
      </c>
      <c r="AU588" s="254" t="s">
        <v>84</v>
      </c>
      <c r="AV588" s="13" t="s">
        <v>84</v>
      </c>
      <c r="AW588" s="13" t="s">
        <v>32</v>
      </c>
      <c r="AX588" s="13" t="s">
        <v>76</v>
      </c>
      <c r="AY588" s="254" t="s">
        <v>192</v>
      </c>
    </row>
    <row r="589" s="13" customFormat="1">
      <c r="A589" s="13"/>
      <c r="B589" s="243"/>
      <c r="C589" s="244"/>
      <c r="D589" s="245" t="s">
        <v>200</v>
      </c>
      <c r="E589" s="246" t="s">
        <v>1</v>
      </c>
      <c r="F589" s="247" t="s">
        <v>932</v>
      </c>
      <c r="G589" s="244"/>
      <c r="H589" s="248">
        <v>15.5</v>
      </c>
      <c r="I589" s="249"/>
      <c r="J589" s="244"/>
      <c r="K589" s="244"/>
      <c r="L589" s="250"/>
      <c r="M589" s="251"/>
      <c r="N589" s="252"/>
      <c r="O589" s="252"/>
      <c r="P589" s="252"/>
      <c r="Q589" s="252"/>
      <c r="R589" s="252"/>
      <c r="S589" s="252"/>
      <c r="T589" s="25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4" t="s">
        <v>200</v>
      </c>
      <c r="AU589" s="254" t="s">
        <v>84</v>
      </c>
      <c r="AV589" s="13" t="s">
        <v>84</v>
      </c>
      <c r="AW589" s="13" t="s">
        <v>32</v>
      </c>
      <c r="AX589" s="13" t="s">
        <v>76</v>
      </c>
      <c r="AY589" s="254" t="s">
        <v>192</v>
      </c>
    </row>
    <row r="590" s="14" customFormat="1">
      <c r="A590" s="14"/>
      <c r="B590" s="255"/>
      <c r="C590" s="256"/>
      <c r="D590" s="245" t="s">
        <v>200</v>
      </c>
      <c r="E590" s="257" t="s">
        <v>1</v>
      </c>
      <c r="F590" s="258" t="s">
        <v>229</v>
      </c>
      <c r="G590" s="256"/>
      <c r="H590" s="259">
        <v>46.771999999999998</v>
      </c>
      <c r="I590" s="260"/>
      <c r="J590" s="256"/>
      <c r="K590" s="256"/>
      <c r="L590" s="261"/>
      <c r="M590" s="262"/>
      <c r="N590" s="263"/>
      <c r="O590" s="263"/>
      <c r="P590" s="263"/>
      <c r="Q590" s="263"/>
      <c r="R590" s="263"/>
      <c r="S590" s="263"/>
      <c r="T590" s="26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5" t="s">
        <v>200</v>
      </c>
      <c r="AU590" s="265" t="s">
        <v>84</v>
      </c>
      <c r="AV590" s="14" t="s">
        <v>198</v>
      </c>
      <c r="AW590" s="14" t="s">
        <v>32</v>
      </c>
      <c r="AX590" s="14" t="s">
        <v>82</v>
      </c>
      <c r="AY590" s="265" t="s">
        <v>192</v>
      </c>
    </row>
    <row r="591" s="2" customFormat="1" ht="24.15" customHeight="1">
      <c r="A591" s="38"/>
      <c r="B591" s="39"/>
      <c r="C591" s="229" t="s">
        <v>933</v>
      </c>
      <c r="D591" s="229" t="s">
        <v>194</v>
      </c>
      <c r="E591" s="230" t="s">
        <v>934</v>
      </c>
      <c r="F591" s="231" t="s">
        <v>935</v>
      </c>
      <c r="G591" s="232" t="s">
        <v>293</v>
      </c>
      <c r="H591" s="233">
        <v>420.94799999999998</v>
      </c>
      <c r="I591" s="234"/>
      <c r="J591" s="235">
        <f>ROUND(I591*H591,2)</f>
        <v>0</v>
      </c>
      <c r="K591" s="236"/>
      <c r="L591" s="44"/>
      <c r="M591" s="237" t="s">
        <v>1</v>
      </c>
      <c r="N591" s="238" t="s">
        <v>41</v>
      </c>
      <c r="O591" s="91"/>
      <c r="P591" s="239">
        <f>O591*H591</f>
        <v>0</v>
      </c>
      <c r="Q591" s="239">
        <v>0</v>
      </c>
      <c r="R591" s="239">
        <f>Q591*H591</f>
        <v>0</v>
      </c>
      <c r="S591" s="239">
        <v>0</v>
      </c>
      <c r="T591" s="240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41" t="s">
        <v>198</v>
      </c>
      <c r="AT591" s="241" t="s">
        <v>194</v>
      </c>
      <c r="AU591" s="241" t="s">
        <v>84</v>
      </c>
      <c r="AY591" s="17" t="s">
        <v>192</v>
      </c>
      <c r="BE591" s="242">
        <f>IF(N591="základní",J591,0)</f>
        <v>0</v>
      </c>
      <c r="BF591" s="242">
        <f>IF(N591="snížená",J591,0)</f>
        <v>0</v>
      </c>
      <c r="BG591" s="242">
        <f>IF(N591="zákl. přenesená",J591,0)</f>
        <v>0</v>
      </c>
      <c r="BH591" s="242">
        <f>IF(N591="sníž. přenesená",J591,0)</f>
        <v>0</v>
      </c>
      <c r="BI591" s="242">
        <f>IF(N591="nulová",J591,0)</f>
        <v>0</v>
      </c>
      <c r="BJ591" s="17" t="s">
        <v>82</v>
      </c>
      <c r="BK591" s="242">
        <f>ROUND(I591*H591,2)</f>
        <v>0</v>
      </c>
      <c r="BL591" s="17" t="s">
        <v>198</v>
      </c>
      <c r="BM591" s="241" t="s">
        <v>936</v>
      </c>
    </row>
    <row r="592" s="13" customFormat="1">
      <c r="A592" s="13"/>
      <c r="B592" s="243"/>
      <c r="C592" s="244"/>
      <c r="D592" s="245" t="s">
        <v>200</v>
      </c>
      <c r="E592" s="244"/>
      <c r="F592" s="247" t="s">
        <v>937</v>
      </c>
      <c r="G592" s="244"/>
      <c r="H592" s="248">
        <v>420.94799999999998</v>
      </c>
      <c r="I592" s="249"/>
      <c r="J592" s="244"/>
      <c r="K592" s="244"/>
      <c r="L592" s="250"/>
      <c r="M592" s="251"/>
      <c r="N592" s="252"/>
      <c r="O592" s="252"/>
      <c r="P592" s="252"/>
      <c r="Q592" s="252"/>
      <c r="R592" s="252"/>
      <c r="S592" s="252"/>
      <c r="T592" s="25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4" t="s">
        <v>200</v>
      </c>
      <c r="AU592" s="254" t="s">
        <v>84</v>
      </c>
      <c r="AV592" s="13" t="s">
        <v>84</v>
      </c>
      <c r="AW592" s="13" t="s">
        <v>4</v>
      </c>
      <c r="AX592" s="13" t="s">
        <v>82</v>
      </c>
      <c r="AY592" s="254" t="s">
        <v>192</v>
      </c>
    </row>
    <row r="593" s="2" customFormat="1" ht="33" customHeight="1">
      <c r="A593" s="38"/>
      <c r="B593" s="39"/>
      <c r="C593" s="229" t="s">
        <v>938</v>
      </c>
      <c r="D593" s="229" t="s">
        <v>194</v>
      </c>
      <c r="E593" s="230" t="s">
        <v>939</v>
      </c>
      <c r="F593" s="231" t="s">
        <v>940</v>
      </c>
      <c r="G593" s="232" t="s">
        <v>293</v>
      </c>
      <c r="H593" s="233">
        <v>28.452999999999999</v>
      </c>
      <c r="I593" s="234"/>
      <c r="J593" s="235">
        <f>ROUND(I593*H593,2)</f>
        <v>0</v>
      </c>
      <c r="K593" s="236"/>
      <c r="L593" s="44"/>
      <c r="M593" s="237" t="s">
        <v>1</v>
      </c>
      <c r="N593" s="238" t="s">
        <v>41</v>
      </c>
      <c r="O593" s="91"/>
      <c r="P593" s="239">
        <f>O593*H593</f>
        <v>0</v>
      </c>
      <c r="Q593" s="239">
        <v>0</v>
      </c>
      <c r="R593" s="239">
        <f>Q593*H593</f>
        <v>0</v>
      </c>
      <c r="S593" s="239">
        <v>0</v>
      </c>
      <c r="T593" s="240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41" t="s">
        <v>198</v>
      </c>
      <c r="AT593" s="241" t="s">
        <v>194</v>
      </c>
      <c r="AU593" s="241" t="s">
        <v>84</v>
      </c>
      <c r="AY593" s="17" t="s">
        <v>192</v>
      </c>
      <c r="BE593" s="242">
        <f>IF(N593="základní",J593,0)</f>
        <v>0</v>
      </c>
      <c r="BF593" s="242">
        <f>IF(N593="snížená",J593,0)</f>
        <v>0</v>
      </c>
      <c r="BG593" s="242">
        <f>IF(N593="zákl. přenesená",J593,0)</f>
        <v>0</v>
      </c>
      <c r="BH593" s="242">
        <f>IF(N593="sníž. přenesená",J593,0)</f>
        <v>0</v>
      </c>
      <c r="BI593" s="242">
        <f>IF(N593="nulová",J593,0)</f>
        <v>0</v>
      </c>
      <c r="BJ593" s="17" t="s">
        <v>82</v>
      </c>
      <c r="BK593" s="242">
        <f>ROUND(I593*H593,2)</f>
        <v>0</v>
      </c>
      <c r="BL593" s="17" t="s">
        <v>198</v>
      </c>
      <c r="BM593" s="241" t="s">
        <v>941</v>
      </c>
    </row>
    <row r="594" s="13" customFormat="1">
      <c r="A594" s="13"/>
      <c r="B594" s="243"/>
      <c r="C594" s="244"/>
      <c r="D594" s="245" t="s">
        <v>200</v>
      </c>
      <c r="E594" s="246" t="s">
        <v>1</v>
      </c>
      <c r="F594" s="247" t="s">
        <v>929</v>
      </c>
      <c r="G594" s="244"/>
      <c r="H594" s="248">
        <v>22.184000000000001</v>
      </c>
      <c r="I594" s="249"/>
      <c r="J594" s="244"/>
      <c r="K594" s="244"/>
      <c r="L594" s="250"/>
      <c r="M594" s="251"/>
      <c r="N594" s="252"/>
      <c r="O594" s="252"/>
      <c r="P594" s="252"/>
      <c r="Q594" s="252"/>
      <c r="R594" s="252"/>
      <c r="S594" s="252"/>
      <c r="T594" s="25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4" t="s">
        <v>200</v>
      </c>
      <c r="AU594" s="254" t="s">
        <v>84</v>
      </c>
      <c r="AV594" s="13" t="s">
        <v>84</v>
      </c>
      <c r="AW594" s="13" t="s">
        <v>32</v>
      </c>
      <c r="AX594" s="13" t="s">
        <v>76</v>
      </c>
      <c r="AY594" s="254" t="s">
        <v>192</v>
      </c>
    </row>
    <row r="595" s="13" customFormat="1">
      <c r="A595" s="13"/>
      <c r="B595" s="243"/>
      <c r="C595" s="244"/>
      <c r="D595" s="245" t="s">
        <v>200</v>
      </c>
      <c r="E595" s="246" t="s">
        <v>1</v>
      </c>
      <c r="F595" s="247" t="s">
        <v>931</v>
      </c>
      <c r="G595" s="244"/>
      <c r="H595" s="248">
        <v>6.2690000000000001</v>
      </c>
      <c r="I595" s="249"/>
      <c r="J595" s="244"/>
      <c r="K595" s="244"/>
      <c r="L595" s="250"/>
      <c r="M595" s="251"/>
      <c r="N595" s="252"/>
      <c r="O595" s="252"/>
      <c r="P595" s="252"/>
      <c r="Q595" s="252"/>
      <c r="R595" s="252"/>
      <c r="S595" s="252"/>
      <c r="T595" s="25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4" t="s">
        <v>200</v>
      </c>
      <c r="AU595" s="254" t="s">
        <v>84</v>
      </c>
      <c r="AV595" s="13" t="s">
        <v>84</v>
      </c>
      <c r="AW595" s="13" t="s">
        <v>32</v>
      </c>
      <c r="AX595" s="13" t="s">
        <v>76</v>
      </c>
      <c r="AY595" s="254" t="s">
        <v>192</v>
      </c>
    </row>
    <row r="596" s="14" customFormat="1">
      <c r="A596" s="14"/>
      <c r="B596" s="255"/>
      <c r="C596" s="256"/>
      <c r="D596" s="245" t="s">
        <v>200</v>
      </c>
      <c r="E596" s="257" t="s">
        <v>1</v>
      </c>
      <c r="F596" s="258" t="s">
        <v>229</v>
      </c>
      <c r="G596" s="256"/>
      <c r="H596" s="259">
        <v>28.452999999999999</v>
      </c>
      <c r="I596" s="260"/>
      <c r="J596" s="256"/>
      <c r="K596" s="256"/>
      <c r="L596" s="261"/>
      <c r="M596" s="262"/>
      <c r="N596" s="263"/>
      <c r="O596" s="263"/>
      <c r="P596" s="263"/>
      <c r="Q596" s="263"/>
      <c r="R596" s="263"/>
      <c r="S596" s="263"/>
      <c r="T596" s="26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5" t="s">
        <v>200</v>
      </c>
      <c r="AU596" s="265" t="s">
        <v>84</v>
      </c>
      <c r="AV596" s="14" t="s">
        <v>198</v>
      </c>
      <c r="AW596" s="14" t="s">
        <v>32</v>
      </c>
      <c r="AX596" s="14" t="s">
        <v>82</v>
      </c>
      <c r="AY596" s="265" t="s">
        <v>192</v>
      </c>
    </row>
    <row r="597" s="2" customFormat="1" ht="33" customHeight="1">
      <c r="A597" s="38"/>
      <c r="B597" s="39"/>
      <c r="C597" s="229" t="s">
        <v>942</v>
      </c>
      <c r="D597" s="229" t="s">
        <v>194</v>
      </c>
      <c r="E597" s="230" t="s">
        <v>943</v>
      </c>
      <c r="F597" s="231" t="s">
        <v>944</v>
      </c>
      <c r="G597" s="232" t="s">
        <v>293</v>
      </c>
      <c r="H597" s="233">
        <v>22.001000000000001</v>
      </c>
      <c r="I597" s="234"/>
      <c r="J597" s="235">
        <f>ROUND(I597*H597,2)</f>
        <v>0</v>
      </c>
      <c r="K597" s="236"/>
      <c r="L597" s="44"/>
      <c r="M597" s="237" t="s">
        <v>1</v>
      </c>
      <c r="N597" s="238" t="s">
        <v>41</v>
      </c>
      <c r="O597" s="91"/>
      <c r="P597" s="239">
        <f>O597*H597</f>
        <v>0</v>
      </c>
      <c r="Q597" s="239">
        <v>0</v>
      </c>
      <c r="R597" s="239">
        <f>Q597*H597</f>
        <v>0</v>
      </c>
      <c r="S597" s="239">
        <v>0</v>
      </c>
      <c r="T597" s="240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41" t="s">
        <v>198</v>
      </c>
      <c r="AT597" s="241" t="s">
        <v>194</v>
      </c>
      <c r="AU597" s="241" t="s">
        <v>84</v>
      </c>
      <c r="AY597" s="17" t="s">
        <v>192</v>
      </c>
      <c r="BE597" s="242">
        <f>IF(N597="základní",J597,0)</f>
        <v>0</v>
      </c>
      <c r="BF597" s="242">
        <f>IF(N597="snížená",J597,0)</f>
        <v>0</v>
      </c>
      <c r="BG597" s="242">
        <f>IF(N597="zákl. přenesená",J597,0)</f>
        <v>0</v>
      </c>
      <c r="BH597" s="242">
        <f>IF(N597="sníž. přenesená",J597,0)</f>
        <v>0</v>
      </c>
      <c r="BI597" s="242">
        <f>IF(N597="nulová",J597,0)</f>
        <v>0</v>
      </c>
      <c r="BJ597" s="17" t="s">
        <v>82</v>
      </c>
      <c r="BK597" s="242">
        <f>ROUND(I597*H597,2)</f>
        <v>0</v>
      </c>
      <c r="BL597" s="17" t="s">
        <v>198</v>
      </c>
      <c r="BM597" s="241" t="s">
        <v>945</v>
      </c>
    </row>
    <row r="598" s="13" customFormat="1">
      <c r="A598" s="13"/>
      <c r="B598" s="243"/>
      <c r="C598" s="244"/>
      <c r="D598" s="245" t="s">
        <v>200</v>
      </c>
      <c r="E598" s="246" t="s">
        <v>1</v>
      </c>
      <c r="F598" s="247" t="s">
        <v>930</v>
      </c>
      <c r="G598" s="244"/>
      <c r="H598" s="248">
        <v>2.819</v>
      </c>
      <c r="I598" s="249"/>
      <c r="J598" s="244"/>
      <c r="K598" s="244"/>
      <c r="L598" s="250"/>
      <c r="M598" s="251"/>
      <c r="N598" s="252"/>
      <c r="O598" s="252"/>
      <c r="P598" s="252"/>
      <c r="Q598" s="252"/>
      <c r="R598" s="252"/>
      <c r="S598" s="252"/>
      <c r="T598" s="25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4" t="s">
        <v>200</v>
      </c>
      <c r="AU598" s="254" t="s">
        <v>84</v>
      </c>
      <c r="AV598" s="13" t="s">
        <v>84</v>
      </c>
      <c r="AW598" s="13" t="s">
        <v>32</v>
      </c>
      <c r="AX598" s="13" t="s">
        <v>76</v>
      </c>
      <c r="AY598" s="254" t="s">
        <v>192</v>
      </c>
    </row>
    <row r="599" s="13" customFormat="1">
      <c r="A599" s="13"/>
      <c r="B599" s="243"/>
      <c r="C599" s="244"/>
      <c r="D599" s="245" t="s">
        <v>200</v>
      </c>
      <c r="E599" s="246" t="s">
        <v>1</v>
      </c>
      <c r="F599" s="247" t="s">
        <v>919</v>
      </c>
      <c r="G599" s="244"/>
      <c r="H599" s="248">
        <v>19.181999999999999</v>
      </c>
      <c r="I599" s="249"/>
      <c r="J599" s="244"/>
      <c r="K599" s="244"/>
      <c r="L599" s="250"/>
      <c r="M599" s="251"/>
      <c r="N599" s="252"/>
      <c r="O599" s="252"/>
      <c r="P599" s="252"/>
      <c r="Q599" s="252"/>
      <c r="R599" s="252"/>
      <c r="S599" s="252"/>
      <c r="T599" s="25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4" t="s">
        <v>200</v>
      </c>
      <c r="AU599" s="254" t="s">
        <v>84</v>
      </c>
      <c r="AV599" s="13" t="s">
        <v>84</v>
      </c>
      <c r="AW599" s="13" t="s">
        <v>32</v>
      </c>
      <c r="AX599" s="13" t="s">
        <v>76</v>
      </c>
      <c r="AY599" s="254" t="s">
        <v>192</v>
      </c>
    </row>
    <row r="600" s="14" customFormat="1">
      <c r="A600" s="14"/>
      <c r="B600" s="255"/>
      <c r="C600" s="256"/>
      <c r="D600" s="245" t="s">
        <v>200</v>
      </c>
      <c r="E600" s="257" t="s">
        <v>1</v>
      </c>
      <c r="F600" s="258" t="s">
        <v>229</v>
      </c>
      <c r="G600" s="256"/>
      <c r="H600" s="259">
        <v>22.001000000000001</v>
      </c>
      <c r="I600" s="260"/>
      <c r="J600" s="256"/>
      <c r="K600" s="256"/>
      <c r="L600" s="261"/>
      <c r="M600" s="262"/>
      <c r="N600" s="263"/>
      <c r="O600" s="263"/>
      <c r="P600" s="263"/>
      <c r="Q600" s="263"/>
      <c r="R600" s="263"/>
      <c r="S600" s="263"/>
      <c r="T600" s="26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5" t="s">
        <v>200</v>
      </c>
      <c r="AU600" s="265" t="s">
        <v>84</v>
      </c>
      <c r="AV600" s="14" t="s">
        <v>198</v>
      </c>
      <c r="AW600" s="14" t="s">
        <v>32</v>
      </c>
      <c r="AX600" s="14" t="s">
        <v>82</v>
      </c>
      <c r="AY600" s="265" t="s">
        <v>192</v>
      </c>
    </row>
    <row r="601" s="2" customFormat="1" ht="24.15" customHeight="1">
      <c r="A601" s="38"/>
      <c r="B601" s="39"/>
      <c r="C601" s="229" t="s">
        <v>946</v>
      </c>
      <c r="D601" s="229" t="s">
        <v>194</v>
      </c>
      <c r="E601" s="230" t="s">
        <v>947</v>
      </c>
      <c r="F601" s="231" t="s">
        <v>308</v>
      </c>
      <c r="G601" s="232" t="s">
        <v>293</v>
      </c>
      <c r="H601" s="233">
        <v>18.690000000000001</v>
      </c>
      <c r="I601" s="234"/>
      <c r="J601" s="235">
        <f>ROUND(I601*H601,2)</f>
        <v>0</v>
      </c>
      <c r="K601" s="236"/>
      <c r="L601" s="44"/>
      <c r="M601" s="237" t="s">
        <v>1</v>
      </c>
      <c r="N601" s="238" t="s">
        <v>41</v>
      </c>
      <c r="O601" s="91"/>
      <c r="P601" s="239">
        <f>O601*H601</f>
        <v>0</v>
      </c>
      <c r="Q601" s="239">
        <v>0</v>
      </c>
      <c r="R601" s="239">
        <f>Q601*H601</f>
        <v>0</v>
      </c>
      <c r="S601" s="239">
        <v>0</v>
      </c>
      <c r="T601" s="240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41" t="s">
        <v>198</v>
      </c>
      <c r="AT601" s="241" t="s">
        <v>194</v>
      </c>
      <c r="AU601" s="241" t="s">
        <v>84</v>
      </c>
      <c r="AY601" s="17" t="s">
        <v>192</v>
      </c>
      <c r="BE601" s="242">
        <f>IF(N601="základní",J601,0)</f>
        <v>0</v>
      </c>
      <c r="BF601" s="242">
        <f>IF(N601="snížená",J601,0)</f>
        <v>0</v>
      </c>
      <c r="BG601" s="242">
        <f>IF(N601="zákl. přenesená",J601,0)</f>
        <v>0</v>
      </c>
      <c r="BH601" s="242">
        <f>IF(N601="sníž. přenesená",J601,0)</f>
        <v>0</v>
      </c>
      <c r="BI601" s="242">
        <f>IF(N601="nulová",J601,0)</f>
        <v>0</v>
      </c>
      <c r="BJ601" s="17" t="s">
        <v>82</v>
      </c>
      <c r="BK601" s="242">
        <f>ROUND(I601*H601,2)</f>
        <v>0</v>
      </c>
      <c r="BL601" s="17" t="s">
        <v>198</v>
      </c>
      <c r="BM601" s="241" t="s">
        <v>948</v>
      </c>
    </row>
    <row r="602" s="13" customFormat="1">
      <c r="A602" s="13"/>
      <c r="B602" s="243"/>
      <c r="C602" s="244"/>
      <c r="D602" s="245" t="s">
        <v>200</v>
      </c>
      <c r="E602" s="246" t="s">
        <v>1</v>
      </c>
      <c r="F602" s="247" t="s">
        <v>918</v>
      </c>
      <c r="G602" s="244"/>
      <c r="H602" s="248">
        <v>3.1899999999999999</v>
      </c>
      <c r="I602" s="249"/>
      <c r="J602" s="244"/>
      <c r="K602" s="244"/>
      <c r="L602" s="250"/>
      <c r="M602" s="251"/>
      <c r="N602" s="252"/>
      <c r="O602" s="252"/>
      <c r="P602" s="252"/>
      <c r="Q602" s="252"/>
      <c r="R602" s="252"/>
      <c r="S602" s="252"/>
      <c r="T602" s="25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4" t="s">
        <v>200</v>
      </c>
      <c r="AU602" s="254" t="s">
        <v>84</v>
      </c>
      <c r="AV602" s="13" t="s">
        <v>84</v>
      </c>
      <c r="AW602" s="13" t="s">
        <v>32</v>
      </c>
      <c r="AX602" s="13" t="s">
        <v>76</v>
      </c>
      <c r="AY602" s="254" t="s">
        <v>192</v>
      </c>
    </row>
    <row r="603" s="13" customFormat="1">
      <c r="A603" s="13"/>
      <c r="B603" s="243"/>
      <c r="C603" s="244"/>
      <c r="D603" s="245" t="s">
        <v>200</v>
      </c>
      <c r="E603" s="246" t="s">
        <v>1</v>
      </c>
      <c r="F603" s="247" t="s">
        <v>932</v>
      </c>
      <c r="G603" s="244"/>
      <c r="H603" s="248">
        <v>15.5</v>
      </c>
      <c r="I603" s="249"/>
      <c r="J603" s="244"/>
      <c r="K603" s="244"/>
      <c r="L603" s="250"/>
      <c r="M603" s="251"/>
      <c r="N603" s="252"/>
      <c r="O603" s="252"/>
      <c r="P603" s="252"/>
      <c r="Q603" s="252"/>
      <c r="R603" s="252"/>
      <c r="S603" s="252"/>
      <c r="T603" s="25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4" t="s">
        <v>200</v>
      </c>
      <c r="AU603" s="254" t="s">
        <v>84</v>
      </c>
      <c r="AV603" s="13" t="s">
        <v>84</v>
      </c>
      <c r="AW603" s="13" t="s">
        <v>32</v>
      </c>
      <c r="AX603" s="13" t="s">
        <v>76</v>
      </c>
      <c r="AY603" s="254" t="s">
        <v>192</v>
      </c>
    </row>
    <row r="604" s="14" customFormat="1">
      <c r="A604" s="14"/>
      <c r="B604" s="255"/>
      <c r="C604" s="256"/>
      <c r="D604" s="245" t="s">
        <v>200</v>
      </c>
      <c r="E604" s="257" t="s">
        <v>1</v>
      </c>
      <c r="F604" s="258" t="s">
        <v>229</v>
      </c>
      <c r="G604" s="256"/>
      <c r="H604" s="259">
        <v>18.690000000000001</v>
      </c>
      <c r="I604" s="260"/>
      <c r="J604" s="256"/>
      <c r="K604" s="256"/>
      <c r="L604" s="261"/>
      <c r="M604" s="262"/>
      <c r="N604" s="263"/>
      <c r="O604" s="263"/>
      <c r="P604" s="263"/>
      <c r="Q604" s="263"/>
      <c r="R604" s="263"/>
      <c r="S604" s="263"/>
      <c r="T604" s="26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5" t="s">
        <v>200</v>
      </c>
      <c r="AU604" s="265" t="s">
        <v>84</v>
      </c>
      <c r="AV604" s="14" t="s">
        <v>198</v>
      </c>
      <c r="AW604" s="14" t="s">
        <v>32</v>
      </c>
      <c r="AX604" s="14" t="s">
        <v>82</v>
      </c>
      <c r="AY604" s="265" t="s">
        <v>192</v>
      </c>
    </row>
    <row r="605" s="12" customFormat="1" ht="22.8" customHeight="1">
      <c r="A605" s="12"/>
      <c r="B605" s="213"/>
      <c r="C605" s="214"/>
      <c r="D605" s="215" t="s">
        <v>75</v>
      </c>
      <c r="E605" s="227" t="s">
        <v>949</v>
      </c>
      <c r="F605" s="227" t="s">
        <v>950</v>
      </c>
      <c r="G605" s="214"/>
      <c r="H605" s="214"/>
      <c r="I605" s="217"/>
      <c r="J605" s="228">
        <f>BK605</f>
        <v>0</v>
      </c>
      <c r="K605" s="214"/>
      <c r="L605" s="219"/>
      <c r="M605" s="220"/>
      <c r="N605" s="221"/>
      <c r="O605" s="221"/>
      <c r="P605" s="222">
        <f>P606</f>
        <v>0</v>
      </c>
      <c r="Q605" s="221"/>
      <c r="R605" s="222">
        <f>R606</f>
        <v>0</v>
      </c>
      <c r="S605" s="221"/>
      <c r="T605" s="223">
        <f>T606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24" t="s">
        <v>82</v>
      </c>
      <c r="AT605" s="225" t="s">
        <v>75</v>
      </c>
      <c r="AU605" s="225" t="s">
        <v>82</v>
      </c>
      <c r="AY605" s="224" t="s">
        <v>192</v>
      </c>
      <c r="BK605" s="226">
        <f>BK606</f>
        <v>0</v>
      </c>
    </row>
    <row r="606" s="2" customFormat="1" ht="33" customHeight="1">
      <c r="A606" s="38"/>
      <c r="B606" s="39"/>
      <c r="C606" s="229" t="s">
        <v>951</v>
      </c>
      <c r="D606" s="229" t="s">
        <v>194</v>
      </c>
      <c r="E606" s="230" t="s">
        <v>952</v>
      </c>
      <c r="F606" s="231" t="s">
        <v>953</v>
      </c>
      <c r="G606" s="232" t="s">
        <v>293</v>
      </c>
      <c r="H606" s="233">
        <v>2428.54</v>
      </c>
      <c r="I606" s="234"/>
      <c r="J606" s="235">
        <f>ROUND(I606*H606,2)</f>
        <v>0</v>
      </c>
      <c r="K606" s="236"/>
      <c r="L606" s="44"/>
      <c r="M606" s="237" t="s">
        <v>1</v>
      </c>
      <c r="N606" s="238" t="s">
        <v>41</v>
      </c>
      <c r="O606" s="91"/>
      <c r="P606" s="239">
        <f>O606*H606</f>
        <v>0</v>
      </c>
      <c r="Q606" s="239">
        <v>0</v>
      </c>
      <c r="R606" s="239">
        <f>Q606*H606</f>
        <v>0</v>
      </c>
      <c r="S606" s="239">
        <v>0</v>
      </c>
      <c r="T606" s="240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41" t="s">
        <v>198</v>
      </c>
      <c r="AT606" s="241" t="s">
        <v>194</v>
      </c>
      <c r="AU606" s="241" t="s">
        <v>84</v>
      </c>
      <c r="AY606" s="17" t="s">
        <v>192</v>
      </c>
      <c r="BE606" s="242">
        <f>IF(N606="základní",J606,0)</f>
        <v>0</v>
      </c>
      <c r="BF606" s="242">
        <f>IF(N606="snížená",J606,0)</f>
        <v>0</v>
      </c>
      <c r="BG606" s="242">
        <f>IF(N606="zákl. přenesená",J606,0)</f>
        <v>0</v>
      </c>
      <c r="BH606" s="242">
        <f>IF(N606="sníž. přenesená",J606,0)</f>
        <v>0</v>
      </c>
      <c r="BI606" s="242">
        <f>IF(N606="nulová",J606,0)</f>
        <v>0</v>
      </c>
      <c r="BJ606" s="17" t="s">
        <v>82</v>
      </c>
      <c r="BK606" s="242">
        <f>ROUND(I606*H606,2)</f>
        <v>0</v>
      </c>
      <c r="BL606" s="17" t="s">
        <v>198</v>
      </c>
      <c r="BM606" s="241" t="s">
        <v>954</v>
      </c>
    </row>
    <row r="607" s="12" customFormat="1" ht="25.92" customHeight="1">
      <c r="A607" s="12"/>
      <c r="B607" s="213"/>
      <c r="C607" s="214"/>
      <c r="D607" s="215" t="s">
        <v>75</v>
      </c>
      <c r="E607" s="216" t="s">
        <v>955</v>
      </c>
      <c r="F607" s="216" t="s">
        <v>956</v>
      </c>
      <c r="G607" s="214"/>
      <c r="H607" s="214"/>
      <c r="I607" s="217"/>
      <c r="J607" s="218">
        <f>BK607</f>
        <v>0</v>
      </c>
      <c r="K607" s="214"/>
      <c r="L607" s="219"/>
      <c r="M607" s="220"/>
      <c r="N607" s="221"/>
      <c r="O607" s="221"/>
      <c r="P607" s="222">
        <f>P608</f>
        <v>0</v>
      </c>
      <c r="Q607" s="221"/>
      <c r="R607" s="222">
        <f>R608</f>
        <v>0.081568119999999994</v>
      </c>
      <c r="S607" s="221"/>
      <c r="T607" s="223">
        <f>T608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24" t="s">
        <v>84</v>
      </c>
      <c r="AT607" s="225" t="s">
        <v>75</v>
      </c>
      <c r="AU607" s="225" t="s">
        <v>76</v>
      </c>
      <c r="AY607" s="224" t="s">
        <v>192</v>
      </c>
      <c r="BK607" s="226">
        <f>BK608</f>
        <v>0</v>
      </c>
    </row>
    <row r="608" s="12" customFormat="1" ht="22.8" customHeight="1">
      <c r="A608" s="12"/>
      <c r="B608" s="213"/>
      <c r="C608" s="214"/>
      <c r="D608" s="215" t="s">
        <v>75</v>
      </c>
      <c r="E608" s="227" t="s">
        <v>957</v>
      </c>
      <c r="F608" s="227" t="s">
        <v>958</v>
      </c>
      <c r="G608" s="214"/>
      <c r="H608" s="214"/>
      <c r="I608" s="217"/>
      <c r="J608" s="228">
        <f>BK608</f>
        <v>0</v>
      </c>
      <c r="K608" s="214"/>
      <c r="L608" s="219"/>
      <c r="M608" s="220"/>
      <c r="N608" s="221"/>
      <c r="O608" s="221"/>
      <c r="P608" s="222">
        <f>SUM(P609:P616)</f>
        <v>0</v>
      </c>
      <c r="Q608" s="221"/>
      <c r="R608" s="222">
        <f>SUM(R609:R616)</f>
        <v>0.081568119999999994</v>
      </c>
      <c r="S608" s="221"/>
      <c r="T608" s="223">
        <f>SUM(T609:T616)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24" t="s">
        <v>84</v>
      </c>
      <c r="AT608" s="225" t="s">
        <v>75</v>
      </c>
      <c r="AU608" s="225" t="s">
        <v>82</v>
      </c>
      <c r="AY608" s="224" t="s">
        <v>192</v>
      </c>
      <c r="BK608" s="226">
        <f>SUM(BK609:BK616)</f>
        <v>0</v>
      </c>
    </row>
    <row r="609" s="2" customFormat="1" ht="24.15" customHeight="1">
      <c r="A609" s="38"/>
      <c r="B609" s="39"/>
      <c r="C609" s="229" t="s">
        <v>959</v>
      </c>
      <c r="D609" s="229" t="s">
        <v>194</v>
      </c>
      <c r="E609" s="230" t="s">
        <v>960</v>
      </c>
      <c r="F609" s="231" t="s">
        <v>961</v>
      </c>
      <c r="G609" s="232" t="s">
        <v>221</v>
      </c>
      <c r="H609" s="233">
        <v>407.83999999999998</v>
      </c>
      <c r="I609" s="234"/>
      <c r="J609" s="235">
        <f>ROUND(I609*H609,2)</f>
        <v>0</v>
      </c>
      <c r="K609" s="236"/>
      <c r="L609" s="44"/>
      <c r="M609" s="237" t="s">
        <v>1</v>
      </c>
      <c r="N609" s="238" t="s">
        <v>41</v>
      </c>
      <c r="O609" s="91"/>
      <c r="P609" s="239">
        <f>O609*H609</f>
        <v>0</v>
      </c>
      <c r="Q609" s="239">
        <v>0.00013999999999999999</v>
      </c>
      <c r="R609" s="239">
        <f>Q609*H609</f>
        <v>0.057097599999999991</v>
      </c>
      <c r="S609" s="239">
        <v>0</v>
      </c>
      <c r="T609" s="240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41" t="s">
        <v>156</v>
      </c>
      <c r="AT609" s="241" t="s">
        <v>194</v>
      </c>
      <c r="AU609" s="241" t="s">
        <v>84</v>
      </c>
      <c r="AY609" s="17" t="s">
        <v>192</v>
      </c>
      <c r="BE609" s="242">
        <f>IF(N609="základní",J609,0)</f>
        <v>0</v>
      </c>
      <c r="BF609" s="242">
        <f>IF(N609="snížená",J609,0)</f>
        <v>0</v>
      </c>
      <c r="BG609" s="242">
        <f>IF(N609="zákl. přenesená",J609,0)</f>
        <v>0</v>
      </c>
      <c r="BH609" s="242">
        <f>IF(N609="sníž. přenesená",J609,0)</f>
        <v>0</v>
      </c>
      <c r="BI609" s="242">
        <f>IF(N609="nulová",J609,0)</f>
        <v>0</v>
      </c>
      <c r="BJ609" s="17" t="s">
        <v>82</v>
      </c>
      <c r="BK609" s="242">
        <f>ROUND(I609*H609,2)</f>
        <v>0</v>
      </c>
      <c r="BL609" s="17" t="s">
        <v>156</v>
      </c>
      <c r="BM609" s="241" t="s">
        <v>962</v>
      </c>
    </row>
    <row r="610" s="13" customFormat="1">
      <c r="A610" s="13"/>
      <c r="B610" s="243"/>
      <c r="C610" s="244"/>
      <c r="D610" s="245" t="s">
        <v>200</v>
      </c>
      <c r="E610" s="246" t="s">
        <v>1</v>
      </c>
      <c r="F610" s="247" t="s">
        <v>963</v>
      </c>
      <c r="G610" s="244"/>
      <c r="H610" s="248">
        <v>31.876999999999999</v>
      </c>
      <c r="I610" s="249"/>
      <c r="J610" s="244"/>
      <c r="K610" s="244"/>
      <c r="L610" s="250"/>
      <c r="M610" s="251"/>
      <c r="N610" s="252"/>
      <c r="O610" s="252"/>
      <c r="P610" s="252"/>
      <c r="Q610" s="252"/>
      <c r="R610" s="252"/>
      <c r="S610" s="252"/>
      <c r="T610" s="25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4" t="s">
        <v>200</v>
      </c>
      <c r="AU610" s="254" t="s">
        <v>84</v>
      </c>
      <c r="AV610" s="13" t="s">
        <v>84</v>
      </c>
      <c r="AW610" s="13" t="s">
        <v>32</v>
      </c>
      <c r="AX610" s="13" t="s">
        <v>76</v>
      </c>
      <c r="AY610" s="254" t="s">
        <v>192</v>
      </c>
    </row>
    <row r="611" s="13" customFormat="1">
      <c r="A611" s="13"/>
      <c r="B611" s="243"/>
      <c r="C611" s="244"/>
      <c r="D611" s="245" t="s">
        <v>200</v>
      </c>
      <c r="E611" s="246" t="s">
        <v>1</v>
      </c>
      <c r="F611" s="247" t="s">
        <v>964</v>
      </c>
      <c r="G611" s="244"/>
      <c r="H611" s="248">
        <v>375.96300000000002</v>
      </c>
      <c r="I611" s="249"/>
      <c r="J611" s="244"/>
      <c r="K611" s="244"/>
      <c r="L611" s="250"/>
      <c r="M611" s="251"/>
      <c r="N611" s="252"/>
      <c r="O611" s="252"/>
      <c r="P611" s="252"/>
      <c r="Q611" s="252"/>
      <c r="R611" s="252"/>
      <c r="S611" s="252"/>
      <c r="T611" s="25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4" t="s">
        <v>200</v>
      </c>
      <c r="AU611" s="254" t="s">
        <v>84</v>
      </c>
      <c r="AV611" s="13" t="s">
        <v>84</v>
      </c>
      <c r="AW611" s="13" t="s">
        <v>32</v>
      </c>
      <c r="AX611" s="13" t="s">
        <v>76</v>
      </c>
      <c r="AY611" s="254" t="s">
        <v>192</v>
      </c>
    </row>
    <row r="612" s="14" customFormat="1">
      <c r="A612" s="14"/>
      <c r="B612" s="255"/>
      <c r="C612" s="256"/>
      <c r="D612" s="245" t="s">
        <v>200</v>
      </c>
      <c r="E612" s="257" t="s">
        <v>1</v>
      </c>
      <c r="F612" s="258" t="s">
        <v>229</v>
      </c>
      <c r="G612" s="256"/>
      <c r="H612" s="259">
        <v>407.84000000000003</v>
      </c>
      <c r="I612" s="260"/>
      <c r="J612" s="256"/>
      <c r="K612" s="256"/>
      <c r="L612" s="261"/>
      <c r="M612" s="262"/>
      <c r="N612" s="263"/>
      <c r="O612" s="263"/>
      <c r="P612" s="263"/>
      <c r="Q612" s="263"/>
      <c r="R612" s="263"/>
      <c r="S612" s="263"/>
      <c r="T612" s="26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5" t="s">
        <v>200</v>
      </c>
      <c r="AU612" s="265" t="s">
        <v>84</v>
      </c>
      <c r="AV612" s="14" t="s">
        <v>198</v>
      </c>
      <c r="AW612" s="14" t="s">
        <v>32</v>
      </c>
      <c r="AX612" s="14" t="s">
        <v>82</v>
      </c>
      <c r="AY612" s="265" t="s">
        <v>192</v>
      </c>
    </row>
    <row r="613" s="2" customFormat="1" ht="24.15" customHeight="1">
      <c r="A613" s="38"/>
      <c r="B613" s="39"/>
      <c r="C613" s="229" t="s">
        <v>965</v>
      </c>
      <c r="D613" s="229" t="s">
        <v>194</v>
      </c>
      <c r="E613" s="230" t="s">
        <v>966</v>
      </c>
      <c r="F613" s="231" t="s">
        <v>967</v>
      </c>
      <c r="G613" s="232" t="s">
        <v>221</v>
      </c>
      <c r="H613" s="233">
        <v>203.92099999999999</v>
      </c>
      <c r="I613" s="234"/>
      <c r="J613" s="235">
        <f>ROUND(I613*H613,2)</f>
        <v>0</v>
      </c>
      <c r="K613" s="236"/>
      <c r="L613" s="44"/>
      <c r="M613" s="237" t="s">
        <v>1</v>
      </c>
      <c r="N613" s="238" t="s">
        <v>41</v>
      </c>
      <c r="O613" s="91"/>
      <c r="P613" s="239">
        <f>O613*H613</f>
        <v>0</v>
      </c>
      <c r="Q613" s="239">
        <v>0.00012</v>
      </c>
      <c r="R613" s="239">
        <f>Q613*H613</f>
        <v>0.024470519999999999</v>
      </c>
      <c r="S613" s="239">
        <v>0</v>
      </c>
      <c r="T613" s="240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41" t="s">
        <v>156</v>
      </c>
      <c r="AT613" s="241" t="s">
        <v>194</v>
      </c>
      <c r="AU613" s="241" t="s">
        <v>84</v>
      </c>
      <c r="AY613" s="17" t="s">
        <v>192</v>
      </c>
      <c r="BE613" s="242">
        <f>IF(N613="základní",J613,0)</f>
        <v>0</v>
      </c>
      <c r="BF613" s="242">
        <f>IF(N613="snížená",J613,0)</f>
        <v>0</v>
      </c>
      <c r="BG613" s="242">
        <f>IF(N613="zákl. přenesená",J613,0)</f>
        <v>0</v>
      </c>
      <c r="BH613" s="242">
        <f>IF(N613="sníž. přenesená",J613,0)</f>
        <v>0</v>
      </c>
      <c r="BI613" s="242">
        <f>IF(N613="nulová",J613,0)</f>
        <v>0</v>
      </c>
      <c r="BJ613" s="17" t="s">
        <v>82</v>
      </c>
      <c r="BK613" s="242">
        <f>ROUND(I613*H613,2)</f>
        <v>0</v>
      </c>
      <c r="BL613" s="17" t="s">
        <v>156</v>
      </c>
      <c r="BM613" s="241" t="s">
        <v>968</v>
      </c>
    </row>
    <row r="614" s="13" customFormat="1">
      <c r="A614" s="13"/>
      <c r="B614" s="243"/>
      <c r="C614" s="244"/>
      <c r="D614" s="245" t="s">
        <v>200</v>
      </c>
      <c r="E614" s="246" t="s">
        <v>1</v>
      </c>
      <c r="F614" s="247" t="s">
        <v>969</v>
      </c>
      <c r="G614" s="244"/>
      <c r="H614" s="248">
        <v>15.939</v>
      </c>
      <c r="I614" s="249"/>
      <c r="J614" s="244"/>
      <c r="K614" s="244"/>
      <c r="L614" s="250"/>
      <c r="M614" s="251"/>
      <c r="N614" s="252"/>
      <c r="O614" s="252"/>
      <c r="P614" s="252"/>
      <c r="Q614" s="252"/>
      <c r="R614" s="252"/>
      <c r="S614" s="252"/>
      <c r="T614" s="25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4" t="s">
        <v>200</v>
      </c>
      <c r="AU614" s="254" t="s">
        <v>84</v>
      </c>
      <c r="AV614" s="13" t="s">
        <v>84</v>
      </c>
      <c r="AW614" s="13" t="s">
        <v>32</v>
      </c>
      <c r="AX614" s="13" t="s">
        <v>76</v>
      </c>
      <c r="AY614" s="254" t="s">
        <v>192</v>
      </c>
    </row>
    <row r="615" s="13" customFormat="1">
      <c r="A615" s="13"/>
      <c r="B615" s="243"/>
      <c r="C615" s="244"/>
      <c r="D615" s="245" t="s">
        <v>200</v>
      </c>
      <c r="E615" s="246" t="s">
        <v>1</v>
      </c>
      <c r="F615" s="247" t="s">
        <v>970</v>
      </c>
      <c r="G615" s="244"/>
      <c r="H615" s="248">
        <v>187.982</v>
      </c>
      <c r="I615" s="249"/>
      <c r="J615" s="244"/>
      <c r="K615" s="244"/>
      <c r="L615" s="250"/>
      <c r="M615" s="251"/>
      <c r="N615" s="252"/>
      <c r="O615" s="252"/>
      <c r="P615" s="252"/>
      <c r="Q615" s="252"/>
      <c r="R615" s="252"/>
      <c r="S615" s="252"/>
      <c r="T615" s="25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4" t="s">
        <v>200</v>
      </c>
      <c r="AU615" s="254" t="s">
        <v>84</v>
      </c>
      <c r="AV615" s="13" t="s">
        <v>84</v>
      </c>
      <c r="AW615" s="13" t="s">
        <v>32</v>
      </c>
      <c r="AX615" s="13" t="s">
        <v>76</v>
      </c>
      <c r="AY615" s="254" t="s">
        <v>192</v>
      </c>
    </row>
    <row r="616" s="14" customFormat="1">
      <c r="A616" s="14"/>
      <c r="B616" s="255"/>
      <c r="C616" s="256"/>
      <c r="D616" s="245" t="s">
        <v>200</v>
      </c>
      <c r="E616" s="257" t="s">
        <v>1</v>
      </c>
      <c r="F616" s="258" t="s">
        <v>229</v>
      </c>
      <c r="G616" s="256"/>
      <c r="H616" s="259">
        <v>203.92099999999999</v>
      </c>
      <c r="I616" s="260"/>
      <c r="J616" s="256"/>
      <c r="K616" s="256"/>
      <c r="L616" s="261"/>
      <c r="M616" s="262"/>
      <c r="N616" s="263"/>
      <c r="O616" s="263"/>
      <c r="P616" s="263"/>
      <c r="Q616" s="263"/>
      <c r="R616" s="263"/>
      <c r="S616" s="263"/>
      <c r="T616" s="26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5" t="s">
        <v>200</v>
      </c>
      <c r="AU616" s="265" t="s">
        <v>84</v>
      </c>
      <c r="AV616" s="14" t="s">
        <v>198</v>
      </c>
      <c r="AW616" s="14" t="s">
        <v>32</v>
      </c>
      <c r="AX616" s="14" t="s">
        <v>82</v>
      </c>
      <c r="AY616" s="265" t="s">
        <v>192</v>
      </c>
    </row>
    <row r="617" s="12" customFormat="1" ht="25.92" customHeight="1">
      <c r="A617" s="12"/>
      <c r="B617" s="213"/>
      <c r="C617" s="214"/>
      <c r="D617" s="215" t="s">
        <v>75</v>
      </c>
      <c r="E617" s="216" t="s">
        <v>320</v>
      </c>
      <c r="F617" s="216" t="s">
        <v>971</v>
      </c>
      <c r="G617" s="214"/>
      <c r="H617" s="214"/>
      <c r="I617" s="217"/>
      <c r="J617" s="218">
        <f>BK617</f>
        <v>0</v>
      </c>
      <c r="K617" s="214"/>
      <c r="L617" s="219"/>
      <c r="M617" s="220"/>
      <c r="N617" s="221"/>
      <c r="O617" s="221"/>
      <c r="P617" s="222">
        <f>P618</f>
        <v>0</v>
      </c>
      <c r="Q617" s="221"/>
      <c r="R617" s="222">
        <f>R618</f>
        <v>0.10881750000000001</v>
      </c>
      <c r="S617" s="221"/>
      <c r="T617" s="223">
        <f>T618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24" t="s">
        <v>101</v>
      </c>
      <c r="AT617" s="225" t="s">
        <v>75</v>
      </c>
      <c r="AU617" s="225" t="s">
        <v>76</v>
      </c>
      <c r="AY617" s="224" t="s">
        <v>192</v>
      </c>
      <c r="BK617" s="226">
        <f>BK618</f>
        <v>0</v>
      </c>
    </row>
    <row r="618" s="12" customFormat="1" ht="22.8" customHeight="1">
      <c r="A618" s="12"/>
      <c r="B618" s="213"/>
      <c r="C618" s="214"/>
      <c r="D618" s="215" t="s">
        <v>75</v>
      </c>
      <c r="E618" s="227" t="s">
        <v>972</v>
      </c>
      <c r="F618" s="227" t="s">
        <v>973</v>
      </c>
      <c r="G618" s="214"/>
      <c r="H618" s="214"/>
      <c r="I618" s="217"/>
      <c r="J618" s="228">
        <f>BK618</f>
        <v>0</v>
      </c>
      <c r="K618" s="214"/>
      <c r="L618" s="219"/>
      <c r="M618" s="220"/>
      <c r="N618" s="221"/>
      <c r="O618" s="221"/>
      <c r="P618" s="222">
        <f>SUM(P619:P656)</f>
        <v>0</v>
      </c>
      <c r="Q618" s="221"/>
      <c r="R618" s="222">
        <f>SUM(R619:R656)</f>
        <v>0.10881750000000001</v>
      </c>
      <c r="S618" s="221"/>
      <c r="T618" s="223">
        <f>SUM(T619:T656)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24" t="s">
        <v>101</v>
      </c>
      <c r="AT618" s="225" t="s">
        <v>75</v>
      </c>
      <c r="AU618" s="225" t="s">
        <v>82</v>
      </c>
      <c r="AY618" s="224" t="s">
        <v>192</v>
      </c>
      <c r="BK618" s="226">
        <f>SUM(BK619:BK656)</f>
        <v>0</v>
      </c>
    </row>
    <row r="619" s="2" customFormat="1" ht="33" customHeight="1">
      <c r="A619" s="38"/>
      <c r="B619" s="39"/>
      <c r="C619" s="229" t="s">
        <v>974</v>
      </c>
      <c r="D619" s="229" t="s">
        <v>194</v>
      </c>
      <c r="E619" s="230" t="s">
        <v>975</v>
      </c>
      <c r="F619" s="231" t="s">
        <v>976</v>
      </c>
      <c r="G619" s="232" t="s">
        <v>259</v>
      </c>
      <c r="H619" s="233">
        <v>45</v>
      </c>
      <c r="I619" s="234"/>
      <c r="J619" s="235">
        <f>ROUND(I619*H619,2)</f>
        <v>0</v>
      </c>
      <c r="K619" s="236"/>
      <c r="L619" s="44"/>
      <c r="M619" s="237" t="s">
        <v>1</v>
      </c>
      <c r="N619" s="238" t="s">
        <v>41</v>
      </c>
      <c r="O619" s="91"/>
      <c r="P619" s="239">
        <f>O619*H619</f>
        <v>0</v>
      </c>
      <c r="Q619" s="239">
        <v>0</v>
      </c>
      <c r="R619" s="239">
        <f>Q619*H619</f>
        <v>0</v>
      </c>
      <c r="S619" s="239">
        <v>0</v>
      </c>
      <c r="T619" s="240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41" t="s">
        <v>533</v>
      </c>
      <c r="AT619" s="241" t="s">
        <v>194</v>
      </c>
      <c r="AU619" s="241" t="s">
        <v>84</v>
      </c>
      <c r="AY619" s="17" t="s">
        <v>192</v>
      </c>
      <c r="BE619" s="242">
        <f>IF(N619="základní",J619,0)</f>
        <v>0</v>
      </c>
      <c r="BF619" s="242">
        <f>IF(N619="snížená",J619,0)</f>
        <v>0</v>
      </c>
      <c r="BG619" s="242">
        <f>IF(N619="zákl. přenesená",J619,0)</f>
        <v>0</v>
      </c>
      <c r="BH619" s="242">
        <f>IF(N619="sníž. přenesená",J619,0)</f>
        <v>0</v>
      </c>
      <c r="BI619" s="242">
        <f>IF(N619="nulová",J619,0)</f>
        <v>0</v>
      </c>
      <c r="BJ619" s="17" t="s">
        <v>82</v>
      </c>
      <c r="BK619" s="242">
        <f>ROUND(I619*H619,2)</f>
        <v>0</v>
      </c>
      <c r="BL619" s="17" t="s">
        <v>533</v>
      </c>
      <c r="BM619" s="241" t="s">
        <v>977</v>
      </c>
    </row>
    <row r="620" s="13" customFormat="1">
      <c r="A620" s="13"/>
      <c r="B620" s="243"/>
      <c r="C620" s="244"/>
      <c r="D620" s="245" t="s">
        <v>200</v>
      </c>
      <c r="E620" s="246" t="s">
        <v>1</v>
      </c>
      <c r="F620" s="247" t="s">
        <v>978</v>
      </c>
      <c r="G620" s="244"/>
      <c r="H620" s="248">
        <v>25</v>
      </c>
      <c r="I620" s="249"/>
      <c r="J620" s="244"/>
      <c r="K620" s="244"/>
      <c r="L620" s="250"/>
      <c r="M620" s="251"/>
      <c r="N620" s="252"/>
      <c r="O620" s="252"/>
      <c r="P620" s="252"/>
      <c r="Q620" s="252"/>
      <c r="R620" s="252"/>
      <c r="S620" s="252"/>
      <c r="T620" s="25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4" t="s">
        <v>200</v>
      </c>
      <c r="AU620" s="254" t="s">
        <v>84</v>
      </c>
      <c r="AV620" s="13" t="s">
        <v>84</v>
      </c>
      <c r="AW620" s="13" t="s">
        <v>32</v>
      </c>
      <c r="AX620" s="13" t="s">
        <v>76</v>
      </c>
      <c r="AY620" s="254" t="s">
        <v>192</v>
      </c>
    </row>
    <row r="621" s="13" customFormat="1">
      <c r="A621" s="13"/>
      <c r="B621" s="243"/>
      <c r="C621" s="244"/>
      <c r="D621" s="245" t="s">
        <v>200</v>
      </c>
      <c r="E621" s="246" t="s">
        <v>1</v>
      </c>
      <c r="F621" s="247" t="s">
        <v>979</v>
      </c>
      <c r="G621" s="244"/>
      <c r="H621" s="248">
        <v>20</v>
      </c>
      <c r="I621" s="249"/>
      <c r="J621" s="244"/>
      <c r="K621" s="244"/>
      <c r="L621" s="250"/>
      <c r="M621" s="251"/>
      <c r="N621" s="252"/>
      <c r="O621" s="252"/>
      <c r="P621" s="252"/>
      <c r="Q621" s="252"/>
      <c r="R621" s="252"/>
      <c r="S621" s="252"/>
      <c r="T621" s="25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4" t="s">
        <v>200</v>
      </c>
      <c r="AU621" s="254" t="s">
        <v>84</v>
      </c>
      <c r="AV621" s="13" t="s">
        <v>84</v>
      </c>
      <c r="AW621" s="13" t="s">
        <v>32</v>
      </c>
      <c r="AX621" s="13" t="s">
        <v>76</v>
      </c>
      <c r="AY621" s="254" t="s">
        <v>192</v>
      </c>
    </row>
    <row r="622" s="14" customFormat="1">
      <c r="A622" s="14"/>
      <c r="B622" s="255"/>
      <c r="C622" s="256"/>
      <c r="D622" s="245" t="s">
        <v>200</v>
      </c>
      <c r="E622" s="257" t="s">
        <v>1</v>
      </c>
      <c r="F622" s="258" t="s">
        <v>229</v>
      </c>
      <c r="G622" s="256"/>
      <c r="H622" s="259">
        <v>45</v>
      </c>
      <c r="I622" s="260"/>
      <c r="J622" s="256"/>
      <c r="K622" s="256"/>
      <c r="L622" s="261"/>
      <c r="M622" s="262"/>
      <c r="N622" s="263"/>
      <c r="O622" s="263"/>
      <c r="P622" s="263"/>
      <c r="Q622" s="263"/>
      <c r="R622" s="263"/>
      <c r="S622" s="263"/>
      <c r="T622" s="26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5" t="s">
        <v>200</v>
      </c>
      <c r="AU622" s="265" t="s">
        <v>84</v>
      </c>
      <c r="AV622" s="14" t="s">
        <v>198</v>
      </c>
      <c r="AW622" s="14" t="s">
        <v>32</v>
      </c>
      <c r="AX622" s="14" t="s">
        <v>82</v>
      </c>
      <c r="AY622" s="265" t="s">
        <v>192</v>
      </c>
    </row>
    <row r="623" s="2" customFormat="1" ht="24.15" customHeight="1">
      <c r="A623" s="38"/>
      <c r="B623" s="39"/>
      <c r="C623" s="229" t="s">
        <v>980</v>
      </c>
      <c r="D623" s="229" t="s">
        <v>194</v>
      </c>
      <c r="E623" s="230" t="s">
        <v>981</v>
      </c>
      <c r="F623" s="231" t="s">
        <v>982</v>
      </c>
      <c r="G623" s="232" t="s">
        <v>259</v>
      </c>
      <c r="H623" s="233">
        <v>45</v>
      </c>
      <c r="I623" s="234"/>
      <c r="J623" s="235">
        <f>ROUND(I623*H623,2)</f>
        <v>0</v>
      </c>
      <c r="K623" s="236"/>
      <c r="L623" s="44"/>
      <c r="M623" s="237" t="s">
        <v>1</v>
      </c>
      <c r="N623" s="238" t="s">
        <v>41</v>
      </c>
      <c r="O623" s="91"/>
      <c r="P623" s="239">
        <f>O623*H623</f>
        <v>0</v>
      </c>
      <c r="Q623" s="239">
        <v>0</v>
      </c>
      <c r="R623" s="239">
        <f>Q623*H623</f>
        <v>0</v>
      </c>
      <c r="S623" s="239">
        <v>0</v>
      </c>
      <c r="T623" s="240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41" t="s">
        <v>533</v>
      </c>
      <c r="AT623" s="241" t="s">
        <v>194</v>
      </c>
      <c r="AU623" s="241" t="s">
        <v>84</v>
      </c>
      <c r="AY623" s="17" t="s">
        <v>192</v>
      </c>
      <c r="BE623" s="242">
        <f>IF(N623="základní",J623,0)</f>
        <v>0</v>
      </c>
      <c r="BF623" s="242">
        <f>IF(N623="snížená",J623,0)</f>
        <v>0</v>
      </c>
      <c r="BG623" s="242">
        <f>IF(N623="zákl. přenesená",J623,0)</f>
        <v>0</v>
      </c>
      <c r="BH623" s="242">
        <f>IF(N623="sníž. přenesená",J623,0)</f>
        <v>0</v>
      </c>
      <c r="BI623" s="242">
        <f>IF(N623="nulová",J623,0)</f>
        <v>0</v>
      </c>
      <c r="BJ623" s="17" t="s">
        <v>82</v>
      </c>
      <c r="BK623" s="242">
        <f>ROUND(I623*H623,2)</f>
        <v>0</v>
      </c>
      <c r="BL623" s="17" t="s">
        <v>533</v>
      </c>
      <c r="BM623" s="241" t="s">
        <v>983</v>
      </c>
    </row>
    <row r="624" s="13" customFormat="1">
      <c r="A624" s="13"/>
      <c r="B624" s="243"/>
      <c r="C624" s="244"/>
      <c r="D624" s="245" t="s">
        <v>200</v>
      </c>
      <c r="E624" s="246" t="s">
        <v>1</v>
      </c>
      <c r="F624" s="247" t="s">
        <v>984</v>
      </c>
      <c r="G624" s="244"/>
      <c r="H624" s="248">
        <v>25</v>
      </c>
      <c r="I624" s="249"/>
      <c r="J624" s="244"/>
      <c r="K624" s="244"/>
      <c r="L624" s="250"/>
      <c r="M624" s="251"/>
      <c r="N624" s="252"/>
      <c r="O624" s="252"/>
      <c r="P624" s="252"/>
      <c r="Q624" s="252"/>
      <c r="R624" s="252"/>
      <c r="S624" s="252"/>
      <c r="T624" s="25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4" t="s">
        <v>200</v>
      </c>
      <c r="AU624" s="254" t="s">
        <v>84</v>
      </c>
      <c r="AV624" s="13" t="s">
        <v>84</v>
      </c>
      <c r="AW624" s="13" t="s">
        <v>32</v>
      </c>
      <c r="AX624" s="13" t="s">
        <v>76</v>
      </c>
      <c r="AY624" s="254" t="s">
        <v>192</v>
      </c>
    </row>
    <row r="625" s="13" customFormat="1">
      <c r="A625" s="13"/>
      <c r="B625" s="243"/>
      <c r="C625" s="244"/>
      <c r="D625" s="245" t="s">
        <v>200</v>
      </c>
      <c r="E625" s="246" t="s">
        <v>1</v>
      </c>
      <c r="F625" s="247" t="s">
        <v>979</v>
      </c>
      <c r="G625" s="244"/>
      <c r="H625" s="248">
        <v>20</v>
      </c>
      <c r="I625" s="249"/>
      <c r="J625" s="244"/>
      <c r="K625" s="244"/>
      <c r="L625" s="250"/>
      <c r="M625" s="251"/>
      <c r="N625" s="252"/>
      <c r="O625" s="252"/>
      <c r="P625" s="252"/>
      <c r="Q625" s="252"/>
      <c r="R625" s="252"/>
      <c r="S625" s="252"/>
      <c r="T625" s="25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4" t="s">
        <v>200</v>
      </c>
      <c r="AU625" s="254" t="s">
        <v>84</v>
      </c>
      <c r="AV625" s="13" t="s">
        <v>84</v>
      </c>
      <c r="AW625" s="13" t="s">
        <v>32</v>
      </c>
      <c r="AX625" s="13" t="s">
        <v>76</v>
      </c>
      <c r="AY625" s="254" t="s">
        <v>192</v>
      </c>
    </row>
    <row r="626" s="14" customFormat="1">
      <c r="A626" s="14"/>
      <c r="B626" s="255"/>
      <c r="C626" s="256"/>
      <c r="D626" s="245" t="s">
        <v>200</v>
      </c>
      <c r="E626" s="257" t="s">
        <v>1</v>
      </c>
      <c r="F626" s="258" t="s">
        <v>229</v>
      </c>
      <c r="G626" s="256"/>
      <c r="H626" s="259">
        <v>45</v>
      </c>
      <c r="I626" s="260"/>
      <c r="J626" s="256"/>
      <c r="K626" s="256"/>
      <c r="L626" s="261"/>
      <c r="M626" s="262"/>
      <c r="N626" s="263"/>
      <c r="O626" s="263"/>
      <c r="P626" s="263"/>
      <c r="Q626" s="263"/>
      <c r="R626" s="263"/>
      <c r="S626" s="263"/>
      <c r="T626" s="26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5" t="s">
        <v>200</v>
      </c>
      <c r="AU626" s="265" t="s">
        <v>84</v>
      </c>
      <c r="AV626" s="14" t="s">
        <v>198</v>
      </c>
      <c r="AW626" s="14" t="s">
        <v>32</v>
      </c>
      <c r="AX626" s="14" t="s">
        <v>82</v>
      </c>
      <c r="AY626" s="265" t="s">
        <v>192</v>
      </c>
    </row>
    <row r="627" s="2" customFormat="1" ht="44.25" customHeight="1">
      <c r="A627" s="38"/>
      <c r="B627" s="39"/>
      <c r="C627" s="229" t="s">
        <v>985</v>
      </c>
      <c r="D627" s="229" t="s">
        <v>194</v>
      </c>
      <c r="E627" s="230" t="s">
        <v>986</v>
      </c>
      <c r="F627" s="231" t="s">
        <v>987</v>
      </c>
      <c r="G627" s="232" t="s">
        <v>221</v>
      </c>
      <c r="H627" s="233">
        <v>22.5</v>
      </c>
      <c r="I627" s="234"/>
      <c r="J627" s="235">
        <f>ROUND(I627*H627,2)</f>
        <v>0</v>
      </c>
      <c r="K627" s="236"/>
      <c r="L627" s="44"/>
      <c r="M627" s="237" t="s">
        <v>1</v>
      </c>
      <c r="N627" s="238" t="s">
        <v>41</v>
      </c>
      <c r="O627" s="91"/>
      <c r="P627" s="239">
        <f>O627*H627</f>
        <v>0</v>
      </c>
      <c r="Q627" s="239">
        <v>2.0000000000000002E-05</v>
      </c>
      <c r="R627" s="239">
        <f>Q627*H627</f>
        <v>0.00045000000000000004</v>
      </c>
      <c r="S627" s="239">
        <v>0</v>
      </c>
      <c r="T627" s="240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41" t="s">
        <v>533</v>
      </c>
      <c r="AT627" s="241" t="s">
        <v>194</v>
      </c>
      <c r="AU627" s="241" t="s">
        <v>84</v>
      </c>
      <c r="AY627" s="17" t="s">
        <v>192</v>
      </c>
      <c r="BE627" s="242">
        <f>IF(N627="základní",J627,0)</f>
        <v>0</v>
      </c>
      <c r="BF627" s="242">
        <f>IF(N627="snížená",J627,0)</f>
        <v>0</v>
      </c>
      <c r="BG627" s="242">
        <f>IF(N627="zákl. přenesená",J627,0)</f>
        <v>0</v>
      </c>
      <c r="BH627" s="242">
        <f>IF(N627="sníž. přenesená",J627,0)</f>
        <v>0</v>
      </c>
      <c r="BI627" s="242">
        <f>IF(N627="nulová",J627,0)</f>
        <v>0</v>
      </c>
      <c r="BJ627" s="17" t="s">
        <v>82</v>
      </c>
      <c r="BK627" s="242">
        <f>ROUND(I627*H627,2)</f>
        <v>0</v>
      </c>
      <c r="BL627" s="17" t="s">
        <v>533</v>
      </c>
      <c r="BM627" s="241" t="s">
        <v>988</v>
      </c>
    </row>
    <row r="628" s="13" customFormat="1">
      <c r="A628" s="13"/>
      <c r="B628" s="243"/>
      <c r="C628" s="244"/>
      <c r="D628" s="245" t="s">
        <v>200</v>
      </c>
      <c r="E628" s="246" t="s">
        <v>1</v>
      </c>
      <c r="F628" s="247" t="s">
        <v>989</v>
      </c>
      <c r="G628" s="244"/>
      <c r="H628" s="248">
        <v>12.5</v>
      </c>
      <c r="I628" s="249"/>
      <c r="J628" s="244"/>
      <c r="K628" s="244"/>
      <c r="L628" s="250"/>
      <c r="M628" s="251"/>
      <c r="N628" s="252"/>
      <c r="O628" s="252"/>
      <c r="P628" s="252"/>
      <c r="Q628" s="252"/>
      <c r="R628" s="252"/>
      <c r="S628" s="252"/>
      <c r="T628" s="25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4" t="s">
        <v>200</v>
      </c>
      <c r="AU628" s="254" t="s">
        <v>84</v>
      </c>
      <c r="AV628" s="13" t="s">
        <v>84</v>
      </c>
      <c r="AW628" s="13" t="s">
        <v>32</v>
      </c>
      <c r="AX628" s="13" t="s">
        <v>76</v>
      </c>
      <c r="AY628" s="254" t="s">
        <v>192</v>
      </c>
    </row>
    <row r="629" s="13" customFormat="1">
      <c r="A629" s="13"/>
      <c r="B629" s="243"/>
      <c r="C629" s="244"/>
      <c r="D629" s="245" t="s">
        <v>200</v>
      </c>
      <c r="E629" s="246" t="s">
        <v>1</v>
      </c>
      <c r="F629" s="247" t="s">
        <v>990</v>
      </c>
      <c r="G629" s="244"/>
      <c r="H629" s="248">
        <v>10</v>
      </c>
      <c r="I629" s="249"/>
      <c r="J629" s="244"/>
      <c r="K629" s="244"/>
      <c r="L629" s="250"/>
      <c r="M629" s="251"/>
      <c r="N629" s="252"/>
      <c r="O629" s="252"/>
      <c r="P629" s="252"/>
      <c r="Q629" s="252"/>
      <c r="R629" s="252"/>
      <c r="S629" s="252"/>
      <c r="T629" s="25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4" t="s">
        <v>200</v>
      </c>
      <c r="AU629" s="254" t="s">
        <v>84</v>
      </c>
      <c r="AV629" s="13" t="s">
        <v>84</v>
      </c>
      <c r="AW629" s="13" t="s">
        <v>32</v>
      </c>
      <c r="AX629" s="13" t="s">
        <v>76</v>
      </c>
      <c r="AY629" s="254" t="s">
        <v>192</v>
      </c>
    </row>
    <row r="630" s="14" customFormat="1">
      <c r="A630" s="14"/>
      <c r="B630" s="255"/>
      <c r="C630" s="256"/>
      <c r="D630" s="245" t="s">
        <v>200</v>
      </c>
      <c r="E630" s="257" t="s">
        <v>1</v>
      </c>
      <c r="F630" s="258" t="s">
        <v>229</v>
      </c>
      <c r="G630" s="256"/>
      <c r="H630" s="259">
        <v>22.5</v>
      </c>
      <c r="I630" s="260"/>
      <c r="J630" s="256"/>
      <c r="K630" s="256"/>
      <c r="L630" s="261"/>
      <c r="M630" s="262"/>
      <c r="N630" s="263"/>
      <c r="O630" s="263"/>
      <c r="P630" s="263"/>
      <c r="Q630" s="263"/>
      <c r="R630" s="263"/>
      <c r="S630" s="263"/>
      <c r="T630" s="26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5" t="s">
        <v>200</v>
      </c>
      <c r="AU630" s="265" t="s">
        <v>84</v>
      </c>
      <c r="AV630" s="14" t="s">
        <v>198</v>
      </c>
      <c r="AW630" s="14" t="s">
        <v>32</v>
      </c>
      <c r="AX630" s="14" t="s">
        <v>82</v>
      </c>
      <c r="AY630" s="265" t="s">
        <v>192</v>
      </c>
    </row>
    <row r="631" s="2" customFormat="1" ht="16.5" customHeight="1">
      <c r="A631" s="38"/>
      <c r="B631" s="39"/>
      <c r="C631" s="229" t="s">
        <v>991</v>
      </c>
      <c r="D631" s="229" t="s">
        <v>194</v>
      </c>
      <c r="E631" s="230" t="s">
        <v>992</v>
      </c>
      <c r="F631" s="231" t="s">
        <v>993</v>
      </c>
      <c r="G631" s="232" t="s">
        <v>259</v>
      </c>
      <c r="H631" s="233">
        <v>45</v>
      </c>
      <c r="I631" s="234"/>
      <c r="J631" s="235">
        <f>ROUND(I631*H631,2)</f>
        <v>0</v>
      </c>
      <c r="K631" s="236"/>
      <c r="L631" s="44"/>
      <c r="M631" s="237" t="s">
        <v>1</v>
      </c>
      <c r="N631" s="238" t="s">
        <v>41</v>
      </c>
      <c r="O631" s="91"/>
      <c r="P631" s="239">
        <f>O631*H631</f>
        <v>0</v>
      </c>
      <c r="Q631" s="239">
        <v>9.0000000000000006E-05</v>
      </c>
      <c r="R631" s="239">
        <f>Q631*H631</f>
        <v>0.0040500000000000006</v>
      </c>
      <c r="S631" s="239">
        <v>0</v>
      </c>
      <c r="T631" s="240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41" t="s">
        <v>533</v>
      </c>
      <c r="AT631" s="241" t="s">
        <v>194</v>
      </c>
      <c r="AU631" s="241" t="s">
        <v>84</v>
      </c>
      <c r="AY631" s="17" t="s">
        <v>192</v>
      </c>
      <c r="BE631" s="242">
        <f>IF(N631="základní",J631,0)</f>
        <v>0</v>
      </c>
      <c r="BF631" s="242">
        <f>IF(N631="snížená",J631,0)</f>
        <v>0</v>
      </c>
      <c r="BG631" s="242">
        <f>IF(N631="zákl. přenesená",J631,0)</f>
        <v>0</v>
      </c>
      <c r="BH631" s="242">
        <f>IF(N631="sníž. přenesená",J631,0)</f>
        <v>0</v>
      </c>
      <c r="BI631" s="242">
        <f>IF(N631="nulová",J631,0)</f>
        <v>0</v>
      </c>
      <c r="BJ631" s="17" t="s">
        <v>82</v>
      </c>
      <c r="BK631" s="242">
        <f>ROUND(I631*H631,2)</f>
        <v>0</v>
      </c>
      <c r="BL631" s="17" t="s">
        <v>533</v>
      </c>
      <c r="BM631" s="241" t="s">
        <v>994</v>
      </c>
    </row>
    <row r="632" s="13" customFormat="1">
      <c r="A632" s="13"/>
      <c r="B632" s="243"/>
      <c r="C632" s="244"/>
      <c r="D632" s="245" t="s">
        <v>200</v>
      </c>
      <c r="E632" s="246" t="s">
        <v>1</v>
      </c>
      <c r="F632" s="247" t="s">
        <v>995</v>
      </c>
      <c r="G632" s="244"/>
      <c r="H632" s="248">
        <v>25</v>
      </c>
      <c r="I632" s="249"/>
      <c r="J632" s="244"/>
      <c r="K632" s="244"/>
      <c r="L632" s="250"/>
      <c r="M632" s="251"/>
      <c r="N632" s="252"/>
      <c r="O632" s="252"/>
      <c r="P632" s="252"/>
      <c r="Q632" s="252"/>
      <c r="R632" s="252"/>
      <c r="S632" s="252"/>
      <c r="T632" s="25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4" t="s">
        <v>200</v>
      </c>
      <c r="AU632" s="254" t="s">
        <v>84</v>
      </c>
      <c r="AV632" s="13" t="s">
        <v>84</v>
      </c>
      <c r="AW632" s="13" t="s">
        <v>32</v>
      </c>
      <c r="AX632" s="13" t="s">
        <v>76</v>
      </c>
      <c r="AY632" s="254" t="s">
        <v>192</v>
      </c>
    </row>
    <row r="633" s="13" customFormat="1">
      <c r="A633" s="13"/>
      <c r="B633" s="243"/>
      <c r="C633" s="244"/>
      <c r="D633" s="245" t="s">
        <v>200</v>
      </c>
      <c r="E633" s="246" t="s">
        <v>1</v>
      </c>
      <c r="F633" s="247" t="s">
        <v>979</v>
      </c>
      <c r="G633" s="244"/>
      <c r="H633" s="248">
        <v>20</v>
      </c>
      <c r="I633" s="249"/>
      <c r="J633" s="244"/>
      <c r="K633" s="244"/>
      <c r="L633" s="250"/>
      <c r="M633" s="251"/>
      <c r="N633" s="252"/>
      <c r="O633" s="252"/>
      <c r="P633" s="252"/>
      <c r="Q633" s="252"/>
      <c r="R633" s="252"/>
      <c r="S633" s="252"/>
      <c r="T633" s="25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4" t="s">
        <v>200</v>
      </c>
      <c r="AU633" s="254" t="s">
        <v>84</v>
      </c>
      <c r="AV633" s="13" t="s">
        <v>84</v>
      </c>
      <c r="AW633" s="13" t="s">
        <v>32</v>
      </c>
      <c r="AX633" s="13" t="s">
        <v>76</v>
      </c>
      <c r="AY633" s="254" t="s">
        <v>192</v>
      </c>
    </row>
    <row r="634" s="14" customFormat="1">
      <c r="A634" s="14"/>
      <c r="B634" s="255"/>
      <c r="C634" s="256"/>
      <c r="D634" s="245" t="s">
        <v>200</v>
      </c>
      <c r="E634" s="257" t="s">
        <v>1</v>
      </c>
      <c r="F634" s="258" t="s">
        <v>229</v>
      </c>
      <c r="G634" s="256"/>
      <c r="H634" s="259">
        <v>45</v>
      </c>
      <c r="I634" s="260"/>
      <c r="J634" s="256"/>
      <c r="K634" s="256"/>
      <c r="L634" s="261"/>
      <c r="M634" s="262"/>
      <c r="N634" s="263"/>
      <c r="O634" s="263"/>
      <c r="P634" s="263"/>
      <c r="Q634" s="263"/>
      <c r="R634" s="263"/>
      <c r="S634" s="263"/>
      <c r="T634" s="26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5" t="s">
        <v>200</v>
      </c>
      <c r="AU634" s="265" t="s">
        <v>84</v>
      </c>
      <c r="AV634" s="14" t="s">
        <v>198</v>
      </c>
      <c r="AW634" s="14" t="s">
        <v>32</v>
      </c>
      <c r="AX634" s="14" t="s">
        <v>82</v>
      </c>
      <c r="AY634" s="265" t="s">
        <v>192</v>
      </c>
    </row>
    <row r="635" s="2" customFormat="1" ht="24.15" customHeight="1">
      <c r="A635" s="38"/>
      <c r="B635" s="39"/>
      <c r="C635" s="229" t="s">
        <v>996</v>
      </c>
      <c r="D635" s="229" t="s">
        <v>194</v>
      </c>
      <c r="E635" s="230" t="s">
        <v>997</v>
      </c>
      <c r="F635" s="231" t="s">
        <v>998</v>
      </c>
      <c r="G635" s="232" t="s">
        <v>259</v>
      </c>
      <c r="H635" s="233">
        <v>55</v>
      </c>
      <c r="I635" s="234"/>
      <c r="J635" s="235">
        <f>ROUND(I635*H635,2)</f>
        <v>0</v>
      </c>
      <c r="K635" s="236"/>
      <c r="L635" s="44"/>
      <c r="M635" s="237" t="s">
        <v>1</v>
      </c>
      <c r="N635" s="238" t="s">
        <v>41</v>
      </c>
      <c r="O635" s="91"/>
      <c r="P635" s="239">
        <f>O635*H635</f>
        <v>0</v>
      </c>
      <c r="Q635" s="239">
        <v>0</v>
      </c>
      <c r="R635" s="239">
        <f>Q635*H635</f>
        <v>0</v>
      </c>
      <c r="S635" s="239">
        <v>0</v>
      </c>
      <c r="T635" s="240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41" t="s">
        <v>533</v>
      </c>
      <c r="AT635" s="241" t="s">
        <v>194</v>
      </c>
      <c r="AU635" s="241" t="s">
        <v>84</v>
      </c>
      <c r="AY635" s="17" t="s">
        <v>192</v>
      </c>
      <c r="BE635" s="242">
        <f>IF(N635="základní",J635,0)</f>
        <v>0</v>
      </c>
      <c r="BF635" s="242">
        <f>IF(N635="snížená",J635,0)</f>
        <v>0</v>
      </c>
      <c r="BG635" s="242">
        <f>IF(N635="zákl. přenesená",J635,0)</f>
        <v>0</v>
      </c>
      <c r="BH635" s="242">
        <f>IF(N635="sníž. přenesená",J635,0)</f>
        <v>0</v>
      </c>
      <c r="BI635" s="242">
        <f>IF(N635="nulová",J635,0)</f>
        <v>0</v>
      </c>
      <c r="BJ635" s="17" t="s">
        <v>82</v>
      </c>
      <c r="BK635" s="242">
        <f>ROUND(I635*H635,2)</f>
        <v>0</v>
      </c>
      <c r="BL635" s="17" t="s">
        <v>533</v>
      </c>
      <c r="BM635" s="241" t="s">
        <v>999</v>
      </c>
    </row>
    <row r="636" s="13" customFormat="1">
      <c r="A636" s="13"/>
      <c r="B636" s="243"/>
      <c r="C636" s="244"/>
      <c r="D636" s="245" t="s">
        <v>200</v>
      </c>
      <c r="E636" s="246" t="s">
        <v>1</v>
      </c>
      <c r="F636" s="247" t="s">
        <v>1000</v>
      </c>
      <c r="G636" s="244"/>
      <c r="H636" s="248">
        <v>4</v>
      </c>
      <c r="I636" s="249"/>
      <c r="J636" s="244"/>
      <c r="K636" s="244"/>
      <c r="L636" s="250"/>
      <c r="M636" s="251"/>
      <c r="N636" s="252"/>
      <c r="O636" s="252"/>
      <c r="P636" s="252"/>
      <c r="Q636" s="252"/>
      <c r="R636" s="252"/>
      <c r="S636" s="252"/>
      <c r="T636" s="25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4" t="s">
        <v>200</v>
      </c>
      <c r="AU636" s="254" t="s">
        <v>84</v>
      </c>
      <c r="AV636" s="13" t="s">
        <v>84</v>
      </c>
      <c r="AW636" s="13" t="s">
        <v>32</v>
      </c>
      <c r="AX636" s="13" t="s">
        <v>76</v>
      </c>
      <c r="AY636" s="254" t="s">
        <v>192</v>
      </c>
    </row>
    <row r="637" s="13" customFormat="1">
      <c r="A637" s="13"/>
      <c r="B637" s="243"/>
      <c r="C637" s="244"/>
      <c r="D637" s="245" t="s">
        <v>200</v>
      </c>
      <c r="E637" s="246" t="s">
        <v>1</v>
      </c>
      <c r="F637" s="247" t="s">
        <v>1001</v>
      </c>
      <c r="G637" s="244"/>
      <c r="H637" s="248">
        <v>14</v>
      </c>
      <c r="I637" s="249"/>
      <c r="J637" s="244"/>
      <c r="K637" s="244"/>
      <c r="L637" s="250"/>
      <c r="M637" s="251"/>
      <c r="N637" s="252"/>
      <c r="O637" s="252"/>
      <c r="P637" s="252"/>
      <c r="Q637" s="252"/>
      <c r="R637" s="252"/>
      <c r="S637" s="252"/>
      <c r="T637" s="25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4" t="s">
        <v>200</v>
      </c>
      <c r="AU637" s="254" t="s">
        <v>84</v>
      </c>
      <c r="AV637" s="13" t="s">
        <v>84</v>
      </c>
      <c r="AW637" s="13" t="s">
        <v>32</v>
      </c>
      <c r="AX637" s="13" t="s">
        <v>76</v>
      </c>
      <c r="AY637" s="254" t="s">
        <v>192</v>
      </c>
    </row>
    <row r="638" s="13" customFormat="1">
      <c r="A638" s="13"/>
      <c r="B638" s="243"/>
      <c r="C638" s="244"/>
      <c r="D638" s="245" t="s">
        <v>200</v>
      </c>
      <c r="E638" s="246" t="s">
        <v>1</v>
      </c>
      <c r="F638" s="247" t="s">
        <v>1002</v>
      </c>
      <c r="G638" s="244"/>
      <c r="H638" s="248">
        <v>17</v>
      </c>
      <c r="I638" s="249"/>
      <c r="J638" s="244"/>
      <c r="K638" s="244"/>
      <c r="L638" s="250"/>
      <c r="M638" s="251"/>
      <c r="N638" s="252"/>
      <c r="O638" s="252"/>
      <c r="P638" s="252"/>
      <c r="Q638" s="252"/>
      <c r="R638" s="252"/>
      <c r="S638" s="252"/>
      <c r="T638" s="25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4" t="s">
        <v>200</v>
      </c>
      <c r="AU638" s="254" t="s">
        <v>84</v>
      </c>
      <c r="AV638" s="13" t="s">
        <v>84</v>
      </c>
      <c r="AW638" s="13" t="s">
        <v>32</v>
      </c>
      <c r="AX638" s="13" t="s">
        <v>76</v>
      </c>
      <c r="AY638" s="254" t="s">
        <v>192</v>
      </c>
    </row>
    <row r="639" s="13" customFormat="1">
      <c r="A639" s="13"/>
      <c r="B639" s="243"/>
      <c r="C639" s="244"/>
      <c r="D639" s="245" t="s">
        <v>200</v>
      </c>
      <c r="E639" s="246" t="s">
        <v>1</v>
      </c>
      <c r="F639" s="247" t="s">
        <v>1003</v>
      </c>
      <c r="G639" s="244"/>
      <c r="H639" s="248">
        <v>20</v>
      </c>
      <c r="I639" s="249"/>
      <c r="J639" s="244"/>
      <c r="K639" s="244"/>
      <c r="L639" s="250"/>
      <c r="M639" s="251"/>
      <c r="N639" s="252"/>
      <c r="O639" s="252"/>
      <c r="P639" s="252"/>
      <c r="Q639" s="252"/>
      <c r="R639" s="252"/>
      <c r="S639" s="252"/>
      <c r="T639" s="25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4" t="s">
        <v>200</v>
      </c>
      <c r="AU639" s="254" t="s">
        <v>84</v>
      </c>
      <c r="AV639" s="13" t="s">
        <v>84</v>
      </c>
      <c r="AW639" s="13" t="s">
        <v>32</v>
      </c>
      <c r="AX639" s="13" t="s">
        <v>76</v>
      </c>
      <c r="AY639" s="254" t="s">
        <v>192</v>
      </c>
    </row>
    <row r="640" s="14" customFormat="1">
      <c r="A640" s="14"/>
      <c r="B640" s="255"/>
      <c r="C640" s="256"/>
      <c r="D640" s="245" t="s">
        <v>200</v>
      </c>
      <c r="E640" s="257" t="s">
        <v>1</v>
      </c>
      <c r="F640" s="258" t="s">
        <v>229</v>
      </c>
      <c r="G640" s="256"/>
      <c r="H640" s="259">
        <v>55</v>
      </c>
      <c r="I640" s="260"/>
      <c r="J640" s="256"/>
      <c r="K640" s="256"/>
      <c r="L640" s="261"/>
      <c r="M640" s="262"/>
      <c r="N640" s="263"/>
      <c r="O640" s="263"/>
      <c r="P640" s="263"/>
      <c r="Q640" s="263"/>
      <c r="R640" s="263"/>
      <c r="S640" s="263"/>
      <c r="T640" s="26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5" t="s">
        <v>200</v>
      </c>
      <c r="AU640" s="265" t="s">
        <v>84</v>
      </c>
      <c r="AV640" s="14" t="s">
        <v>198</v>
      </c>
      <c r="AW640" s="14" t="s">
        <v>32</v>
      </c>
      <c r="AX640" s="14" t="s">
        <v>82</v>
      </c>
      <c r="AY640" s="265" t="s">
        <v>192</v>
      </c>
    </row>
    <row r="641" s="2" customFormat="1" ht="24.15" customHeight="1">
      <c r="A641" s="38"/>
      <c r="B641" s="39"/>
      <c r="C641" s="266" t="s">
        <v>1004</v>
      </c>
      <c r="D641" s="266" t="s">
        <v>320</v>
      </c>
      <c r="E641" s="267" t="s">
        <v>1005</v>
      </c>
      <c r="F641" s="268" t="s">
        <v>1006</v>
      </c>
      <c r="G641" s="269" t="s">
        <v>259</v>
      </c>
      <c r="H641" s="270">
        <v>57.75</v>
      </c>
      <c r="I641" s="271"/>
      <c r="J641" s="272">
        <f>ROUND(I641*H641,2)</f>
        <v>0</v>
      </c>
      <c r="K641" s="273"/>
      <c r="L641" s="274"/>
      <c r="M641" s="275" t="s">
        <v>1</v>
      </c>
      <c r="N641" s="276" t="s">
        <v>41</v>
      </c>
      <c r="O641" s="91"/>
      <c r="P641" s="239">
        <f>O641*H641</f>
        <v>0</v>
      </c>
      <c r="Q641" s="239">
        <v>0.0012800000000000001</v>
      </c>
      <c r="R641" s="239">
        <f>Q641*H641</f>
        <v>0.07392</v>
      </c>
      <c r="S641" s="239">
        <v>0</v>
      </c>
      <c r="T641" s="240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41" t="s">
        <v>878</v>
      </c>
      <c r="AT641" s="241" t="s">
        <v>320</v>
      </c>
      <c r="AU641" s="241" t="s">
        <v>84</v>
      </c>
      <c r="AY641" s="17" t="s">
        <v>192</v>
      </c>
      <c r="BE641" s="242">
        <f>IF(N641="základní",J641,0)</f>
        <v>0</v>
      </c>
      <c r="BF641" s="242">
        <f>IF(N641="snížená",J641,0)</f>
        <v>0</v>
      </c>
      <c r="BG641" s="242">
        <f>IF(N641="zákl. přenesená",J641,0)</f>
        <v>0</v>
      </c>
      <c r="BH641" s="242">
        <f>IF(N641="sníž. přenesená",J641,0)</f>
        <v>0</v>
      </c>
      <c r="BI641" s="242">
        <f>IF(N641="nulová",J641,0)</f>
        <v>0</v>
      </c>
      <c r="BJ641" s="17" t="s">
        <v>82</v>
      </c>
      <c r="BK641" s="242">
        <f>ROUND(I641*H641,2)</f>
        <v>0</v>
      </c>
      <c r="BL641" s="17" t="s">
        <v>878</v>
      </c>
      <c r="BM641" s="241" t="s">
        <v>1007</v>
      </c>
    </row>
    <row r="642" s="13" customFormat="1">
      <c r="A642" s="13"/>
      <c r="B642" s="243"/>
      <c r="C642" s="244"/>
      <c r="D642" s="245" t="s">
        <v>200</v>
      </c>
      <c r="E642" s="244"/>
      <c r="F642" s="247" t="s">
        <v>1008</v>
      </c>
      <c r="G642" s="244"/>
      <c r="H642" s="248">
        <v>57.75</v>
      </c>
      <c r="I642" s="249"/>
      <c r="J642" s="244"/>
      <c r="K642" s="244"/>
      <c r="L642" s="250"/>
      <c r="M642" s="251"/>
      <c r="N642" s="252"/>
      <c r="O642" s="252"/>
      <c r="P642" s="252"/>
      <c r="Q642" s="252"/>
      <c r="R642" s="252"/>
      <c r="S642" s="252"/>
      <c r="T642" s="25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4" t="s">
        <v>200</v>
      </c>
      <c r="AU642" s="254" t="s">
        <v>84</v>
      </c>
      <c r="AV642" s="13" t="s">
        <v>84</v>
      </c>
      <c r="AW642" s="13" t="s">
        <v>4</v>
      </c>
      <c r="AX642" s="13" t="s">
        <v>82</v>
      </c>
      <c r="AY642" s="254" t="s">
        <v>192</v>
      </c>
    </row>
    <row r="643" s="2" customFormat="1" ht="24.15" customHeight="1">
      <c r="A643" s="38"/>
      <c r="B643" s="39"/>
      <c r="C643" s="229" t="s">
        <v>1009</v>
      </c>
      <c r="D643" s="229" t="s">
        <v>194</v>
      </c>
      <c r="E643" s="230" t="s">
        <v>1010</v>
      </c>
      <c r="F643" s="231" t="s">
        <v>1011</v>
      </c>
      <c r="G643" s="232" t="s">
        <v>259</v>
      </c>
      <c r="H643" s="233">
        <v>14</v>
      </c>
      <c r="I643" s="234"/>
      <c r="J643" s="235">
        <f>ROUND(I643*H643,2)</f>
        <v>0</v>
      </c>
      <c r="K643" s="236"/>
      <c r="L643" s="44"/>
      <c r="M643" s="237" t="s">
        <v>1</v>
      </c>
      <c r="N643" s="238" t="s">
        <v>41</v>
      </c>
      <c r="O643" s="91"/>
      <c r="P643" s="239">
        <f>O643*H643</f>
        <v>0</v>
      </c>
      <c r="Q643" s="239">
        <v>0</v>
      </c>
      <c r="R643" s="239">
        <f>Q643*H643</f>
        <v>0</v>
      </c>
      <c r="S643" s="239">
        <v>0</v>
      </c>
      <c r="T643" s="240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41" t="s">
        <v>533</v>
      </c>
      <c r="AT643" s="241" t="s">
        <v>194</v>
      </c>
      <c r="AU643" s="241" t="s">
        <v>84</v>
      </c>
      <c r="AY643" s="17" t="s">
        <v>192</v>
      </c>
      <c r="BE643" s="242">
        <f>IF(N643="základní",J643,0)</f>
        <v>0</v>
      </c>
      <c r="BF643" s="242">
        <f>IF(N643="snížená",J643,0)</f>
        <v>0</v>
      </c>
      <c r="BG643" s="242">
        <f>IF(N643="zákl. přenesená",J643,0)</f>
        <v>0</v>
      </c>
      <c r="BH643" s="242">
        <f>IF(N643="sníž. přenesená",J643,0)</f>
        <v>0</v>
      </c>
      <c r="BI643" s="242">
        <f>IF(N643="nulová",J643,0)</f>
        <v>0</v>
      </c>
      <c r="BJ643" s="17" t="s">
        <v>82</v>
      </c>
      <c r="BK643" s="242">
        <f>ROUND(I643*H643,2)</f>
        <v>0</v>
      </c>
      <c r="BL643" s="17" t="s">
        <v>533</v>
      </c>
      <c r="BM643" s="241" t="s">
        <v>1012</v>
      </c>
    </row>
    <row r="644" s="13" customFormat="1">
      <c r="A644" s="13"/>
      <c r="B644" s="243"/>
      <c r="C644" s="244"/>
      <c r="D644" s="245" t="s">
        <v>200</v>
      </c>
      <c r="E644" s="246" t="s">
        <v>1</v>
      </c>
      <c r="F644" s="247" t="s">
        <v>1013</v>
      </c>
      <c r="G644" s="244"/>
      <c r="H644" s="248">
        <v>14</v>
      </c>
      <c r="I644" s="249"/>
      <c r="J644" s="244"/>
      <c r="K644" s="244"/>
      <c r="L644" s="250"/>
      <c r="M644" s="251"/>
      <c r="N644" s="252"/>
      <c r="O644" s="252"/>
      <c r="P644" s="252"/>
      <c r="Q644" s="252"/>
      <c r="R644" s="252"/>
      <c r="S644" s="252"/>
      <c r="T644" s="25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4" t="s">
        <v>200</v>
      </c>
      <c r="AU644" s="254" t="s">
        <v>84</v>
      </c>
      <c r="AV644" s="13" t="s">
        <v>84</v>
      </c>
      <c r="AW644" s="13" t="s">
        <v>32</v>
      </c>
      <c r="AX644" s="13" t="s">
        <v>82</v>
      </c>
      <c r="AY644" s="254" t="s">
        <v>192</v>
      </c>
    </row>
    <row r="645" s="2" customFormat="1" ht="24.15" customHeight="1">
      <c r="A645" s="38"/>
      <c r="B645" s="39"/>
      <c r="C645" s="266" t="s">
        <v>1014</v>
      </c>
      <c r="D645" s="266" t="s">
        <v>320</v>
      </c>
      <c r="E645" s="267" t="s">
        <v>1015</v>
      </c>
      <c r="F645" s="268" t="s">
        <v>1016</v>
      </c>
      <c r="G645" s="269" t="s">
        <v>259</v>
      </c>
      <c r="H645" s="270">
        <v>14.699999999999999</v>
      </c>
      <c r="I645" s="271"/>
      <c r="J645" s="272">
        <f>ROUND(I645*H645,2)</f>
        <v>0</v>
      </c>
      <c r="K645" s="273"/>
      <c r="L645" s="274"/>
      <c r="M645" s="275" t="s">
        <v>1</v>
      </c>
      <c r="N645" s="276" t="s">
        <v>41</v>
      </c>
      <c r="O645" s="91"/>
      <c r="P645" s="239">
        <f>O645*H645</f>
        <v>0</v>
      </c>
      <c r="Q645" s="239">
        <v>0.00025999999999999998</v>
      </c>
      <c r="R645" s="239">
        <f>Q645*H645</f>
        <v>0.0038219999999999994</v>
      </c>
      <c r="S645" s="239">
        <v>0</v>
      </c>
      <c r="T645" s="240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41" t="s">
        <v>878</v>
      </c>
      <c r="AT645" s="241" t="s">
        <v>320</v>
      </c>
      <c r="AU645" s="241" t="s">
        <v>84</v>
      </c>
      <c r="AY645" s="17" t="s">
        <v>192</v>
      </c>
      <c r="BE645" s="242">
        <f>IF(N645="základní",J645,0)</f>
        <v>0</v>
      </c>
      <c r="BF645" s="242">
        <f>IF(N645="snížená",J645,0)</f>
        <v>0</v>
      </c>
      <c r="BG645" s="242">
        <f>IF(N645="zákl. přenesená",J645,0)</f>
        <v>0</v>
      </c>
      <c r="BH645" s="242">
        <f>IF(N645="sníž. přenesená",J645,0)</f>
        <v>0</v>
      </c>
      <c r="BI645" s="242">
        <f>IF(N645="nulová",J645,0)</f>
        <v>0</v>
      </c>
      <c r="BJ645" s="17" t="s">
        <v>82</v>
      </c>
      <c r="BK645" s="242">
        <f>ROUND(I645*H645,2)</f>
        <v>0</v>
      </c>
      <c r="BL645" s="17" t="s">
        <v>878</v>
      </c>
      <c r="BM645" s="241" t="s">
        <v>1017</v>
      </c>
    </row>
    <row r="646" s="13" customFormat="1">
      <c r="A646" s="13"/>
      <c r="B646" s="243"/>
      <c r="C646" s="244"/>
      <c r="D646" s="245" t="s">
        <v>200</v>
      </c>
      <c r="E646" s="244"/>
      <c r="F646" s="247" t="s">
        <v>1018</v>
      </c>
      <c r="G646" s="244"/>
      <c r="H646" s="248">
        <v>14.699999999999999</v>
      </c>
      <c r="I646" s="249"/>
      <c r="J646" s="244"/>
      <c r="K646" s="244"/>
      <c r="L646" s="250"/>
      <c r="M646" s="251"/>
      <c r="N646" s="252"/>
      <c r="O646" s="252"/>
      <c r="P646" s="252"/>
      <c r="Q646" s="252"/>
      <c r="R646" s="252"/>
      <c r="S646" s="252"/>
      <c r="T646" s="25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4" t="s">
        <v>200</v>
      </c>
      <c r="AU646" s="254" t="s">
        <v>84</v>
      </c>
      <c r="AV646" s="13" t="s">
        <v>84</v>
      </c>
      <c r="AW646" s="13" t="s">
        <v>4</v>
      </c>
      <c r="AX646" s="13" t="s">
        <v>82</v>
      </c>
      <c r="AY646" s="254" t="s">
        <v>192</v>
      </c>
    </row>
    <row r="647" s="2" customFormat="1" ht="24.15" customHeight="1">
      <c r="A647" s="38"/>
      <c r="B647" s="39"/>
      <c r="C647" s="229" t="s">
        <v>1019</v>
      </c>
      <c r="D647" s="229" t="s">
        <v>194</v>
      </c>
      <c r="E647" s="230" t="s">
        <v>1020</v>
      </c>
      <c r="F647" s="231" t="s">
        <v>1021</v>
      </c>
      <c r="G647" s="232" t="s">
        <v>259</v>
      </c>
      <c r="H647" s="233">
        <v>25</v>
      </c>
      <c r="I647" s="234"/>
      <c r="J647" s="235">
        <f>ROUND(I647*H647,2)</f>
        <v>0</v>
      </c>
      <c r="K647" s="236"/>
      <c r="L647" s="44"/>
      <c r="M647" s="237" t="s">
        <v>1</v>
      </c>
      <c r="N647" s="238" t="s">
        <v>41</v>
      </c>
      <c r="O647" s="91"/>
      <c r="P647" s="239">
        <f>O647*H647</f>
        <v>0</v>
      </c>
      <c r="Q647" s="239">
        <v>0</v>
      </c>
      <c r="R647" s="239">
        <f>Q647*H647</f>
        <v>0</v>
      </c>
      <c r="S647" s="239">
        <v>0</v>
      </c>
      <c r="T647" s="240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41" t="s">
        <v>533</v>
      </c>
      <c r="AT647" s="241" t="s">
        <v>194</v>
      </c>
      <c r="AU647" s="241" t="s">
        <v>84</v>
      </c>
      <c r="AY647" s="17" t="s">
        <v>192</v>
      </c>
      <c r="BE647" s="242">
        <f>IF(N647="základní",J647,0)</f>
        <v>0</v>
      </c>
      <c r="BF647" s="242">
        <f>IF(N647="snížená",J647,0)</f>
        <v>0</v>
      </c>
      <c r="BG647" s="242">
        <f>IF(N647="zákl. přenesená",J647,0)</f>
        <v>0</v>
      </c>
      <c r="BH647" s="242">
        <f>IF(N647="sníž. přenesená",J647,0)</f>
        <v>0</v>
      </c>
      <c r="BI647" s="242">
        <f>IF(N647="nulová",J647,0)</f>
        <v>0</v>
      </c>
      <c r="BJ647" s="17" t="s">
        <v>82</v>
      </c>
      <c r="BK647" s="242">
        <f>ROUND(I647*H647,2)</f>
        <v>0</v>
      </c>
      <c r="BL647" s="17" t="s">
        <v>533</v>
      </c>
      <c r="BM647" s="241" t="s">
        <v>1022</v>
      </c>
    </row>
    <row r="648" s="13" customFormat="1">
      <c r="A648" s="13"/>
      <c r="B648" s="243"/>
      <c r="C648" s="244"/>
      <c r="D648" s="245" t="s">
        <v>200</v>
      </c>
      <c r="E648" s="246" t="s">
        <v>1</v>
      </c>
      <c r="F648" s="247" t="s">
        <v>1023</v>
      </c>
      <c r="G648" s="244"/>
      <c r="H648" s="248">
        <v>25</v>
      </c>
      <c r="I648" s="249"/>
      <c r="J648" s="244"/>
      <c r="K648" s="244"/>
      <c r="L648" s="250"/>
      <c r="M648" s="251"/>
      <c r="N648" s="252"/>
      <c r="O648" s="252"/>
      <c r="P648" s="252"/>
      <c r="Q648" s="252"/>
      <c r="R648" s="252"/>
      <c r="S648" s="252"/>
      <c r="T648" s="25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4" t="s">
        <v>200</v>
      </c>
      <c r="AU648" s="254" t="s">
        <v>84</v>
      </c>
      <c r="AV648" s="13" t="s">
        <v>84</v>
      </c>
      <c r="AW648" s="13" t="s">
        <v>32</v>
      </c>
      <c r="AX648" s="13" t="s">
        <v>82</v>
      </c>
      <c r="AY648" s="254" t="s">
        <v>192</v>
      </c>
    </row>
    <row r="649" s="2" customFormat="1" ht="24.15" customHeight="1">
      <c r="A649" s="38"/>
      <c r="B649" s="39"/>
      <c r="C649" s="266" t="s">
        <v>1024</v>
      </c>
      <c r="D649" s="266" t="s">
        <v>320</v>
      </c>
      <c r="E649" s="267" t="s">
        <v>1025</v>
      </c>
      <c r="F649" s="268" t="s">
        <v>1026</v>
      </c>
      <c r="G649" s="269" t="s">
        <v>259</v>
      </c>
      <c r="H649" s="270">
        <v>26.25</v>
      </c>
      <c r="I649" s="271"/>
      <c r="J649" s="272">
        <f>ROUND(I649*H649,2)</f>
        <v>0</v>
      </c>
      <c r="K649" s="273"/>
      <c r="L649" s="274"/>
      <c r="M649" s="275" t="s">
        <v>1</v>
      </c>
      <c r="N649" s="276" t="s">
        <v>41</v>
      </c>
      <c r="O649" s="91"/>
      <c r="P649" s="239">
        <f>O649*H649</f>
        <v>0</v>
      </c>
      <c r="Q649" s="239">
        <v>0.00035</v>
      </c>
      <c r="R649" s="239">
        <f>Q649*H649</f>
        <v>0.0091874999999999995</v>
      </c>
      <c r="S649" s="239">
        <v>0</v>
      </c>
      <c r="T649" s="240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41" t="s">
        <v>878</v>
      </c>
      <c r="AT649" s="241" t="s">
        <v>320</v>
      </c>
      <c r="AU649" s="241" t="s">
        <v>84</v>
      </c>
      <c r="AY649" s="17" t="s">
        <v>192</v>
      </c>
      <c r="BE649" s="242">
        <f>IF(N649="základní",J649,0)</f>
        <v>0</v>
      </c>
      <c r="BF649" s="242">
        <f>IF(N649="snížená",J649,0)</f>
        <v>0</v>
      </c>
      <c r="BG649" s="242">
        <f>IF(N649="zákl. přenesená",J649,0)</f>
        <v>0</v>
      </c>
      <c r="BH649" s="242">
        <f>IF(N649="sníž. přenesená",J649,0)</f>
        <v>0</v>
      </c>
      <c r="BI649" s="242">
        <f>IF(N649="nulová",J649,0)</f>
        <v>0</v>
      </c>
      <c r="BJ649" s="17" t="s">
        <v>82</v>
      </c>
      <c r="BK649" s="242">
        <f>ROUND(I649*H649,2)</f>
        <v>0</v>
      </c>
      <c r="BL649" s="17" t="s">
        <v>878</v>
      </c>
      <c r="BM649" s="241" t="s">
        <v>1027</v>
      </c>
    </row>
    <row r="650" s="13" customFormat="1">
      <c r="A650" s="13"/>
      <c r="B650" s="243"/>
      <c r="C650" s="244"/>
      <c r="D650" s="245" t="s">
        <v>200</v>
      </c>
      <c r="E650" s="244"/>
      <c r="F650" s="247" t="s">
        <v>1028</v>
      </c>
      <c r="G650" s="244"/>
      <c r="H650" s="248">
        <v>26.25</v>
      </c>
      <c r="I650" s="249"/>
      <c r="J650" s="244"/>
      <c r="K650" s="244"/>
      <c r="L650" s="250"/>
      <c r="M650" s="251"/>
      <c r="N650" s="252"/>
      <c r="O650" s="252"/>
      <c r="P650" s="252"/>
      <c r="Q650" s="252"/>
      <c r="R650" s="252"/>
      <c r="S650" s="252"/>
      <c r="T650" s="25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4" t="s">
        <v>200</v>
      </c>
      <c r="AU650" s="254" t="s">
        <v>84</v>
      </c>
      <c r="AV650" s="13" t="s">
        <v>84</v>
      </c>
      <c r="AW650" s="13" t="s">
        <v>4</v>
      </c>
      <c r="AX650" s="13" t="s">
        <v>82</v>
      </c>
      <c r="AY650" s="254" t="s">
        <v>192</v>
      </c>
    </row>
    <row r="651" s="2" customFormat="1" ht="24.15" customHeight="1">
      <c r="A651" s="38"/>
      <c r="B651" s="39"/>
      <c r="C651" s="229" t="s">
        <v>1029</v>
      </c>
      <c r="D651" s="229" t="s">
        <v>194</v>
      </c>
      <c r="E651" s="230" t="s">
        <v>1030</v>
      </c>
      <c r="F651" s="231" t="s">
        <v>1031</v>
      </c>
      <c r="G651" s="232" t="s">
        <v>259</v>
      </c>
      <c r="H651" s="233">
        <v>24</v>
      </c>
      <c r="I651" s="234"/>
      <c r="J651" s="235">
        <f>ROUND(I651*H651,2)</f>
        <v>0</v>
      </c>
      <c r="K651" s="236"/>
      <c r="L651" s="44"/>
      <c r="M651" s="237" t="s">
        <v>1</v>
      </c>
      <c r="N651" s="238" t="s">
        <v>41</v>
      </c>
      <c r="O651" s="91"/>
      <c r="P651" s="239">
        <f>O651*H651</f>
        <v>0</v>
      </c>
      <c r="Q651" s="239">
        <v>0</v>
      </c>
      <c r="R651" s="239">
        <f>Q651*H651</f>
        <v>0</v>
      </c>
      <c r="S651" s="239">
        <v>0</v>
      </c>
      <c r="T651" s="240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41" t="s">
        <v>533</v>
      </c>
      <c r="AT651" s="241" t="s">
        <v>194</v>
      </c>
      <c r="AU651" s="241" t="s">
        <v>84</v>
      </c>
      <c r="AY651" s="17" t="s">
        <v>192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7" t="s">
        <v>82</v>
      </c>
      <c r="BK651" s="242">
        <f>ROUND(I651*H651,2)</f>
        <v>0</v>
      </c>
      <c r="BL651" s="17" t="s">
        <v>533</v>
      </c>
      <c r="BM651" s="241" t="s">
        <v>1032</v>
      </c>
    </row>
    <row r="652" s="13" customFormat="1">
      <c r="A652" s="13"/>
      <c r="B652" s="243"/>
      <c r="C652" s="244"/>
      <c r="D652" s="245" t="s">
        <v>200</v>
      </c>
      <c r="E652" s="246" t="s">
        <v>1</v>
      </c>
      <c r="F652" s="247" t="s">
        <v>1033</v>
      </c>
      <c r="G652" s="244"/>
      <c r="H652" s="248">
        <v>7</v>
      </c>
      <c r="I652" s="249"/>
      <c r="J652" s="244"/>
      <c r="K652" s="244"/>
      <c r="L652" s="250"/>
      <c r="M652" s="251"/>
      <c r="N652" s="252"/>
      <c r="O652" s="252"/>
      <c r="P652" s="252"/>
      <c r="Q652" s="252"/>
      <c r="R652" s="252"/>
      <c r="S652" s="252"/>
      <c r="T652" s="25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4" t="s">
        <v>200</v>
      </c>
      <c r="AU652" s="254" t="s">
        <v>84</v>
      </c>
      <c r="AV652" s="13" t="s">
        <v>84</v>
      </c>
      <c r="AW652" s="13" t="s">
        <v>32</v>
      </c>
      <c r="AX652" s="13" t="s">
        <v>76</v>
      </c>
      <c r="AY652" s="254" t="s">
        <v>192</v>
      </c>
    </row>
    <row r="653" s="13" customFormat="1">
      <c r="A653" s="13"/>
      <c r="B653" s="243"/>
      <c r="C653" s="244"/>
      <c r="D653" s="245" t="s">
        <v>200</v>
      </c>
      <c r="E653" s="246" t="s">
        <v>1</v>
      </c>
      <c r="F653" s="247" t="s">
        <v>1034</v>
      </c>
      <c r="G653" s="244"/>
      <c r="H653" s="248">
        <v>17</v>
      </c>
      <c r="I653" s="249"/>
      <c r="J653" s="244"/>
      <c r="K653" s="244"/>
      <c r="L653" s="250"/>
      <c r="M653" s="251"/>
      <c r="N653" s="252"/>
      <c r="O653" s="252"/>
      <c r="P653" s="252"/>
      <c r="Q653" s="252"/>
      <c r="R653" s="252"/>
      <c r="S653" s="252"/>
      <c r="T653" s="25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4" t="s">
        <v>200</v>
      </c>
      <c r="AU653" s="254" t="s">
        <v>84</v>
      </c>
      <c r="AV653" s="13" t="s">
        <v>84</v>
      </c>
      <c r="AW653" s="13" t="s">
        <v>32</v>
      </c>
      <c r="AX653" s="13" t="s">
        <v>76</v>
      </c>
      <c r="AY653" s="254" t="s">
        <v>192</v>
      </c>
    </row>
    <row r="654" s="14" customFormat="1">
      <c r="A654" s="14"/>
      <c r="B654" s="255"/>
      <c r="C654" s="256"/>
      <c r="D654" s="245" t="s">
        <v>200</v>
      </c>
      <c r="E654" s="257" t="s">
        <v>1</v>
      </c>
      <c r="F654" s="258" t="s">
        <v>229</v>
      </c>
      <c r="G654" s="256"/>
      <c r="H654" s="259">
        <v>24</v>
      </c>
      <c r="I654" s="260"/>
      <c r="J654" s="256"/>
      <c r="K654" s="256"/>
      <c r="L654" s="261"/>
      <c r="M654" s="262"/>
      <c r="N654" s="263"/>
      <c r="O654" s="263"/>
      <c r="P654" s="263"/>
      <c r="Q654" s="263"/>
      <c r="R654" s="263"/>
      <c r="S654" s="263"/>
      <c r="T654" s="26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5" t="s">
        <v>200</v>
      </c>
      <c r="AU654" s="265" t="s">
        <v>84</v>
      </c>
      <c r="AV654" s="14" t="s">
        <v>198</v>
      </c>
      <c r="AW654" s="14" t="s">
        <v>32</v>
      </c>
      <c r="AX654" s="14" t="s">
        <v>82</v>
      </c>
      <c r="AY654" s="265" t="s">
        <v>192</v>
      </c>
    </row>
    <row r="655" s="2" customFormat="1" ht="33" customHeight="1">
      <c r="A655" s="38"/>
      <c r="B655" s="39"/>
      <c r="C655" s="266" t="s">
        <v>1035</v>
      </c>
      <c r="D655" s="266" t="s">
        <v>320</v>
      </c>
      <c r="E655" s="267" t="s">
        <v>1036</v>
      </c>
      <c r="F655" s="268" t="s">
        <v>1037</v>
      </c>
      <c r="G655" s="269" t="s">
        <v>259</v>
      </c>
      <c r="H655" s="270">
        <v>25.199999999999999</v>
      </c>
      <c r="I655" s="271"/>
      <c r="J655" s="272">
        <f>ROUND(I655*H655,2)</f>
        <v>0</v>
      </c>
      <c r="K655" s="273"/>
      <c r="L655" s="274"/>
      <c r="M655" s="275" t="s">
        <v>1</v>
      </c>
      <c r="N655" s="276" t="s">
        <v>41</v>
      </c>
      <c r="O655" s="91"/>
      <c r="P655" s="239">
        <f>O655*H655</f>
        <v>0</v>
      </c>
      <c r="Q655" s="239">
        <v>0.00068999999999999997</v>
      </c>
      <c r="R655" s="239">
        <f>Q655*H655</f>
        <v>0.017387999999999997</v>
      </c>
      <c r="S655" s="239">
        <v>0</v>
      </c>
      <c r="T655" s="240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41" t="s">
        <v>878</v>
      </c>
      <c r="AT655" s="241" t="s">
        <v>320</v>
      </c>
      <c r="AU655" s="241" t="s">
        <v>84</v>
      </c>
      <c r="AY655" s="17" t="s">
        <v>192</v>
      </c>
      <c r="BE655" s="242">
        <f>IF(N655="základní",J655,0)</f>
        <v>0</v>
      </c>
      <c r="BF655" s="242">
        <f>IF(N655="snížená",J655,0)</f>
        <v>0</v>
      </c>
      <c r="BG655" s="242">
        <f>IF(N655="zákl. přenesená",J655,0)</f>
        <v>0</v>
      </c>
      <c r="BH655" s="242">
        <f>IF(N655="sníž. přenesená",J655,0)</f>
        <v>0</v>
      </c>
      <c r="BI655" s="242">
        <f>IF(N655="nulová",J655,0)</f>
        <v>0</v>
      </c>
      <c r="BJ655" s="17" t="s">
        <v>82</v>
      </c>
      <c r="BK655" s="242">
        <f>ROUND(I655*H655,2)</f>
        <v>0</v>
      </c>
      <c r="BL655" s="17" t="s">
        <v>878</v>
      </c>
      <c r="BM655" s="241" t="s">
        <v>1038</v>
      </c>
    </row>
    <row r="656" s="13" customFormat="1">
      <c r="A656" s="13"/>
      <c r="B656" s="243"/>
      <c r="C656" s="244"/>
      <c r="D656" s="245" t="s">
        <v>200</v>
      </c>
      <c r="E656" s="244"/>
      <c r="F656" s="247" t="s">
        <v>1039</v>
      </c>
      <c r="G656" s="244"/>
      <c r="H656" s="248">
        <v>25.199999999999999</v>
      </c>
      <c r="I656" s="249"/>
      <c r="J656" s="244"/>
      <c r="K656" s="244"/>
      <c r="L656" s="250"/>
      <c r="M656" s="287"/>
      <c r="N656" s="288"/>
      <c r="O656" s="288"/>
      <c r="P656" s="288"/>
      <c r="Q656" s="288"/>
      <c r="R656" s="288"/>
      <c r="S656" s="288"/>
      <c r="T656" s="289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4" t="s">
        <v>200</v>
      </c>
      <c r="AU656" s="254" t="s">
        <v>84</v>
      </c>
      <c r="AV656" s="13" t="s">
        <v>84</v>
      </c>
      <c r="AW656" s="13" t="s">
        <v>4</v>
      </c>
      <c r="AX656" s="13" t="s">
        <v>82</v>
      </c>
      <c r="AY656" s="254" t="s">
        <v>192</v>
      </c>
    </row>
    <row r="657" s="2" customFormat="1" ht="6.96" customHeight="1">
      <c r="A657" s="38"/>
      <c r="B657" s="66"/>
      <c r="C657" s="67"/>
      <c r="D657" s="67"/>
      <c r="E657" s="67"/>
      <c r="F657" s="67"/>
      <c r="G657" s="67"/>
      <c r="H657" s="67"/>
      <c r="I657" s="67"/>
      <c r="J657" s="67"/>
      <c r="K657" s="67"/>
      <c r="L657" s="44"/>
      <c r="M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</row>
  </sheetData>
  <sheetProtection sheet="1" autoFilter="0" formatColumns="0" formatRows="0" objects="1" scenarios="1" spinCount="100000" saltValue="LVZFcSS6BLBODQjXk9oi+7bu5386QXZB+xfcXVKtC9Kkf6m0QwfOM1td8uFVSBtAUA214Or14CUNUwWQrE+UVQ==" hashValue="GBmjFYD3sIu6psTJ6kS0oNXDxLcKL5ROizJeo08A++fjcVNKwcTOidAkwxpA1LxzgeP9UZs27TOSx9GvG4JIig==" algorithmName="SHA-512" password="CC35"/>
  <autoFilter ref="C132:K6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0"/>
      <c r="AT3" s="17" t="s">
        <v>84</v>
      </c>
    </row>
    <row r="4" s="1" customFormat="1" ht="24.96" customHeight="1">
      <c r="B4" s="20"/>
      <c r="D4" s="150" t="s">
        <v>122</v>
      </c>
      <c r="L4" s="20"/>
      <c r="M4" s="15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2" t="s">
        <v>16</v>
      </c>
      <c r="L6" s="20"/>
    </row>
    <row r="7" s="1" customFormat="1" ht="16.5" customHeight="1">
      <c r="B7" s="20"/>
      <c r="E7" s="153" t="str">
        <f>'Rekapitulace stavby'!K6</f>
        <v>Propojení Labské a Ploučnické cyklostezky, Děčín</v>
      </c>
      <c r="F7" s="152"/>
      <c r="G7" s="152"/>
      <c r="H7" s="152"/>
      <c r="L7" s="20"/>
    </row>
    <row r="8" s="1" customFormat="1" ht="12" customHeight="1">
      <c r="B8" s="20"/>
      <c r="D8" s="152" t="s">
        <v>131</v>
      </c>
      <c r="L8" s="20"/>
    </row>
    <row r="9" s="2" customFormat="1" ht="16.5" customHeight="1">
      <c r="A9" s="38"/>
      <c r="B9" s="44"/>
      <c r="C9" s="38"/>
      <c r="D9" s="38"/>
      <c r="E9" s="153" t="s">
        <v>134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4" t="s">
        <v>1040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2" t="s">
        <v>22</v>
      </c>
      <c r="J14" s="155" t="str">
        <f>'Rekapitulace stavby'!AN8</f>
        <v>15. 11. 2022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2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2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36</v>
      </c>
      <c r="E32" s="38"/>
      <c r="F32" s="38"/>
      <c r="G32" s="38"/>
      <c r="H32" s="38"/>
      <c r="I32" s="38"/>
      <c r="J32" s="162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38</v>
      </c>
      <c r="G34" s="38"/>
      <c r="H34" s="38"/>
      <c r="I34" s="163" t="s">
        <v>37</v>
      </c>
      <c r="J34" s="163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40</v>
      </c>
      <c r="E35" s="152" t="s">
        <v>41</v>
      </c>
      <c r="F35" s="165">
        <f>ROUND((SUM(BE127:BE206)),  2)</f>
        <v>0</v>
      </c>
      <c r="G35" s="38"/>
      <c r="H35" s="38"/>
      <c r="I35" s="166">
        <v>0.20999999999999999</v>
      </c>
      <c r="J35" s="165">
        <f>ROUND(((SUM(BE127:BE206))*I35),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65">
        <f>ROUND((SUM(BF127:BF206)),  2)</f>
        <v>0</v>
      </c>
      <c r="G36" s="38"/>
      <c r="H36" s="38"/>
      <c r="I36" s="166">
        <v>0.14999999999999999</v>
      </c>
      <c r="J36" s="165">
        <f>ROUND(((SUM(BF127:BF206))*I36),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65">
        <f>ROUND((SUM(BG127:BG206)),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65">
        <f>ROUND((SUM(BH127:BH206)),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65">
        <f>ROUND((SUM(BI127:BI206)),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Propojení Labské a Ploučnické cyklostezky, Děčín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5" t="s">
        <v>134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D.1.2 - Mostní objekty a zdi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15. 11. 2022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Statutární město Děčín</v>
      </c>
      <c r="G93" s="40"/>
      <c r="H93" s="40"/>
      <c r="I93" s="32" t="s">
        <v>30</v>
      </c>
      <c r="J93" s="36" t="str">
        <f>E23</f>
        <v>Ing. Vladimír Polda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Jan Duben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160</v>
      </c>
      <c r="D96" s="187"/>
      <c r="E96" s="187"/>
      <c r="F96" s="187"/>
      <c r="G96" s="187"/>
      <c r="H96" s="187"/>
      <c r="I96" s="187"/>
      <c r="J96" s="188" t="s">
        <v>161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162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163</v>
      </c>
    </row>
    <row r="99" s="9" customFormat="1" ht="24.96" customHeight="1">
      <c r="A99" s="9"/>
      <c r="B99" s="190"/>
      <c r="C99" s="191"/>
      <c r="D99" s="192" t="s">
        <v>164</v>
      </c>
      <c r="E99" s="193"/>
      <c r="F99" s="193"/>
      <c r="G99" s="193"/>
      <c r="H99" s="193"/>
      <c r="I99" s="193"/>
      <c r="J99" s="194">
        <f>J128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3"/>
      <c r="D100" s="197" t="s">
        <v>1041</v>
      </c>
      <c r="E100" s="198"/>
      <c r="F100" s="198"/>
      <c r="G100" s="198"/>
      <c r="H100" s="198"/>
      <c r="I100" s="198"/>
      <c r="J100" s="199">
        <f>J129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1042</v>
      </c>
      <c r="E101" s="198"/>
      <c r="F101" s="198"/>
      <c r="G101" s="198"/>
      <c r="H101" s="198"/>
      <c r="I101" s="198"/>
      <c r="J101" s="199">
        <f>J154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167</v>
      </c>
      <c r="E102" s="198"/>
      <c r="F102" s="198"/>
      <c r="G102" s="198"/>
      <c r="H102" s="198"/>
      <c r="I102" s="198"/>
      <c r="J102" s="199">
        <f>J177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3"/>
      <c r="D103" s="197" t="s">
        <v>168</v>
      </c>
      <c r="E103" s="198"/>
      <c r="F103" s="198"/>
      <c r="G103" s="198"/>
      <c r="H103" s="198"/>
      <c r="I103" s="198"/>
      <c r="J103" s="199">
        <f>J184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3"/>
      <c r="D104" s="197" t="s">
        <v>170</v>
      </c>
      <c r="E104" s="198"/>
      <c r="F104" s="198"/>
      <c r="G104" s="198"/>
      <c r="H104" s="198"/>
      <c r="I104" s="198"/>
      <c r="J104" s="199">
        <f>J187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3"/>
      <c r="D105" s="197" t="s">
        <v>172</v>
      </c>
      <c r="E105" s="198"/>
      <c r="F105" s="198"/>
      <c r="G105" s="198"/>
      <c r="H105" s="198"/>
      <c r="I105" s="198"/>
      <c r="J105" s="199">
        <f>J204</f>
        <v>0</v>
      </c>
      <c r="K105" s="133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177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5" t="str">
        <f>E7</f>
        <v>Propojení Labské a Ploučnické cyklostezky, Děčín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131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5" t="s">
        <v>134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137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D.1.2 - Mostní objekty a zdi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79" t="str">
        <f>IF(J14="","",J14)</f>
        <v>15. 11. 2022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>Statutární město Děčín</v>
      </c>
      <c r="G123" s="40"/>
      <c r="H123" s="40"/>
      <c r="I123" s="32" t="s">
        <v>30</v>
      </c>
      <c r="J123" s="36" t="str">
        <f>E23</f>
        <v>Ing. Vladimír Polda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IF(E20="","",E20)</f>
        <v>Vyplň údaj</v>
      </c>
      <c r="G124" s="40"/>
      <c r="H124" s="40"/>
      <c r="I124" s="32" t="s">
        <v>33</v>
      </c>
      <c r="J124" s="36" t="str">
        <f>E26</f>
        <v>Ing. Jan Duben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1"/>
      <c r="B126" s="202"/>
      <c r="C126" s="203" t="s">
        <v>178</v>
      </c>
      <c r="D126" s="204" t="s">
        <v>61</v>
      </c>
      <c r="E126" s="204" t="s">
        <v>57</v>
      </c>
      <c r="F126" s="204" t="s">
        <v>58</v>
      </c>
      <c r="G126" s="204" t="s">
        <v>179</v>
      </c>
      <c r="H126" s="204" t="s">
        <v>180</v>
      </c>
      <c r="I126" s="204" t="s">
        <v>181</v>
      </c>
      <c r="J126" s="205" t="s">
        <v>161</v>
      </c>
      <c r="K126" s="206" t="s">
        <v>182</v>
      </c>
      <c r="L126" s="207"/>
      <c r="M126" s="100" t="s">
        <v>1</v>
      </c>
      <c r="N126" s="101" t="s">
        <v>40</v>
      </c>
      <c r="O126" s="101" t="s">
        <v>183</v>
      </c>
      <c r="P126" s="101" t="s">
        <v>184</v>
      </c>
      <c r="Q126" s="101" t="s">
        <v>185</v>
      </c>
      <c r="R126" s="101" t="s">
        <v>186</v>
      </c>
      <c r="S126" s="101" t="s">
        <v>187</v>
      </c>
      <c r="T126" s="102" t="s">
        <v>188</v>
      </c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="2" customFormat="1" ht="22.8" customHeight="1">
      <c r="A127" s="38"/>
      <c r="B127" s="39"/>
      <c r="C127" s="107" t="s">
        <v>189</v>
      </c>
      <c r="D127" s="40"/>
      <c r="E127" s="40"/>
      <c r="F127" s="40"/>
      <c r="G127" s="40"/>
      <c r="H127" s="40"/>
      <c r="I127" s="40"/>
      <c r="J127" s="208">
        <f>BK127</f>
        <v>0</v>
      </c>
      <c r="K127" s="40"/>
      <c r="L127" s="44"/>
      <c r="M127" s="103"/>
      <c r="N127" s="209"/>
      <c r="O127" s="104"/>
      <c r="P127" s="210">
        <f>P128</f>
        <v>0</v>
      </c>
      <c r="Q127" s="104"/>
      <c r="R127" s="210">
        <f>R128</f>
        <v>1319.8891053</v>
      </c>
      <c r="S127" s="104"/>
      <c r="T127" s="211">
        <f>T128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163</v>
      </c>
      <c r="BK127" s="212">
        <f>BK128</f>
        <v>0</v>
      </c>
    </row>
    <row r="128" s="12" customFormat="1" ht="25.92" customHeight="1">
      <c r="A128" s="12"/>
      <c r="B128" s="213"/>
      <c r="C128" s="214"/>
      <c r="D128" s="215" t="s">
        <v>75</v>
      </c>
      <c r="E128" s="216" t="s">
        <v>190</v>
      </c>
      <c r="F128" s="216" t="s">
        <v>191</v>
      </c>
      <c r="G128" s="214"/>
      <c r="H128" s="214"/>
      <c r="I128" s="217"/>
      <c r="J128" s="218">
        <f>BK128</f>
        <v>0</v>
      </c>
      <c r="K128" s="214"/>
      <c r="L128" s="219"/>
      <c r="M128" s="220"/>
      <c r="N128" s="221"/>
      <c r="O128" s="221"/>
      <c r="P128" s="222">
        <f>P129+P154+P177+P184+P187+P204</f>
        <v>0</v>
      </c>
      <c r="Q128" s="221"/>
      <c r="R128" s="222">
        <f>R129+R154+R177+R184+R187+R204</f>
        <v>1319.8891053</v>
      </c>
      <c r="S128" s="221"/>
      <c r="T128" s="223">
        <f>T129+T154+T177+T184+T187+T204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82</v>
      </c>
      <c r="AT128" s="225" t="s">
        <v>75</v>
      </c>
      <c r="AU128" s="225" t="s">
        <v>76</v>
      </c>
      <c r="AY128" s="224" t="s">
        <v>192</v>
      </c>
      <c r="BK128" s="226">
        <f>BK129+BK154+BK177+BK184+BK187+BK204</f>
        <v>0</v>
      </c>
    </row>
    <row r="129" s="12" customFormat="1" ht="22.8" customHeight="1">
      <c r="A129" s="12"/>
      <c r="B129" s="213"/>
      <c r="C129" s="214"/>
      <c r="D129" s="215" t="s">
        <v>75</v>
      </c>
      <c r="E129" s="227" t="s">
        <v>84</v>
      </c>
      <c r="F129" s="227" t="s">
        <v>1043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SUM(P130:P153)</f>
        <v>0</v>
      </c>
      <c r="Q129" s="221"/>
      <c r="R129" s="222">
        <f>SUM(R130:R153)</f>
        <v>29.016358</v>
      </c>
      <c r="S129" s="221"/>
      <c r="T129" s="223">
        <f>SUM(T130:T153)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82</v>
      </c>
      <c r="AT129" s="225" t="s">
        <v>75</v>
      </c>
      <c r="AU129" s="225" t="s">
        <v>82</v>
      </c>
      <c r="AY129" s="224" t="s">
        <v>192</v>
      </c>
      <c r="BK129" s="226">
        <f>SUM(BK130:BK153)</f>
        <v>0</v>
      </c>
    </row>
    <row r="130" s="2" customFormat="1" ht="33" customHeight="1">
      <c r="A130" s="38"/>
      <c r="B130" s="39"/>
      <c r="C130" s="229" t="s">
        <v>82</v>
      </c>
      <c r="D130" s="229" t="s">
        <v>194</v>
      </c>
      <c r="E130" s="230" t="s">
        <v>1044</v>
      </c>
      <c r="F130" s="231" t="s">
        <v>1045</v>
      </c>
      <c r="G130" s="232" t="s">
        <v>259</v>
      </c>
      <c r="H130" s="233">
        <v>306</v>
      </c>
      <c r="I130" s="234"/>
      <c r="J130" s="235">
        <f>ROUND(I130*H130,2)</f>
        <v>0</v>
      </c>
      <c r="K130" s="236"/>
      <c r="L130" s="44"/>
      <c r="M130" s="237" t="s">
        <v>1</v>
      </c>
      <c r="N130" s="238" t="s">
        <v>41</v>
      </c>
      <c r="O130" s="91"/>
      <c r="P130" s="239">
        <f>O130*H130</f>
        <v>0</v>
      </c>
      <c r="Q130" s="239">
        <v>0.00021000000000000001</v>
      </c>
      <c r="R130" s="239">
        <f>Q130*H130</f>
        <v>0.064259999999999998</v>
      </c>
      <c r="S130" s="239">
        <v>0</v>
      </c>
      <c r="T130" s="24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1" t="s">
        <v>198</v>
      </c>
      <c r="AT130" s="241" t="s">
        <v>194</v>
      </c>
      <c r="AU130" s="241" t="s">
        <v>84</v>
      </c>
      <c r="AY130" s="17" t="s">
        <v>192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7" t="s">
        <v>82</v>
      </c>
      <c r="BK130" s="242">
        <f>ROUND(I130*H130,2)</f>
        <v>0</v>
      </c>
      <c r="BL130" s="17" t="s">
        <v>198</v>
      </c>
      <c r="BM130" s="241" t="s">
        <v>1046</v>
      </c>
    </row>
    <row r="131" s="13" customFormat="1">
      <c r="A131" s="13"/>
      <c r="B131" s="243"/>
      <c r="C131" s="244"/>
      <c r="D131" s="245" t="s">
        <v>200</v>
      </c>
      <c r="E131" s="246" t="s">
        <v>1</v>
      </c>
      <c r="F131" s="247" t="s">
        <v>1047</v>
      </c>
      <c r="G131" s="244"/>
      <c r="H131" s="248">
        <v>306</v>
      </c>
      <c r="I131" s="249"/>
      <c r="J131" s="244"/>
      <c r="K131" s="244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200</v>
      </c>
      <c r="AU131" s="254" t="s">
        <v>84</v>
      </c>
      <c r="AV131" s="13" t="s">
        <v>84</v>
      </c>
      <c r="AW131" s="13" t="s">
        <v>32</v>
      </c>
      <c r="AX131" s="13" t="s">
        <v>82</v>
      </c>
      <c r="AY131" s="254" t="s">
        <v>192</v>
      </c>
    </row>
    <row r="132" s="2" customFormat="1" ht="24.15" customHeight="1">
      <c r="A132" s="38"/>
      <c r="B132" s="39"/>
      <c r="C132" s="229" t="s">
        <v>84</v>
      </c>
      <c r="D132" s="229" t="s">
        <v>194</v>
      </c>
      <c r="E132" s="230" t="s">
        <v>1048</v>
      </c>
      <c r="F132" s="231" t="s">
        <v>1049</v>
      </c>
      <c r="G132" s="232" t="s">
        <v>1050</v>
      </c>
      <c r="H132" s="233">
        <v>30.600000000000001</v>
      </c>
      <c r="I132" s="234"/>
      <c r="J132" s="235">
        <f>ROUND(I132*H132,2)</f>
        <v>0</v>
      </c>
      <c r="K132" s="236"/>
      <c r="L132" s="44"/>
      <c r="M132" s="237" t="s">
        <v>1</v>
      </c>
      <c r="N132" s="238" t="s">
        <v>41</v>
      </c>
      <c r="O132" s="91"/>
      <c r="P132" s="239">
        <f>O132*H132</f>
        <v>0</v>
      </c>
      <c r="Q132" s="239">
        <v>6.0000000000000002E-05</v>
      </c>
      <c r="R132" s="239">
        <f>Q132*H132</f>
        <v>0.0018360000000000002</v>
      </c>
      <c r="S132" s="239">
        <v>0</v>
      </c>
      <c r="T132" s="24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1" t="s">
        <v>198</v>
      </c>
      <c r="AT132" s="241" t="s">
        <v>194</v>
      </c>
      <c r="AU132" s="241" t="s">
        <v>84</v>
      </c>
      <c r="AY132" s="17" t="s">
        <v>192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7" t="s">
        <v>82</v>
      </c>
      <c r="BK132" s="242">
        <f>ROUND(I132*H132,2)</f>
        <v>0</v>
      </c>
      <c r="BL132" s="17" t="s">
        <v>198</v>
      </c>
      <c r="BM132" s="241" t="s">
        <v>1051</v>
      </c>
    </row>
    <row r="133" s="13" customFormat="1">
      <c r="A133" s="13"/>
      <c r="B133" s="243"/>
      <c r="C133" s="244"/>
      <c r="D133" s="245" t="s">
        <v>200</v>
      </c>
      <c r="E133" s="246" t="s">
        <v>1</v>
      </c>
      <c r="F133" s="247" t="s">
        <v>1052</v>
      </c>
      <c r="G133" s="244"/>
      <c r="H133" s="248">
        <v>30.600000000000001</v>
      </c>
      <c r="I133" s="249"/>
      <c r="J133" s="244"/>
      <c r="K133" s="244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200</v>
      </c>
      <c r="AU133" s="254" t="s">
        <v>84</v>
      </c>
      <c r="AV133" s="13" t="s">
        <v>84</v>
      </c>
      <c r="AW133" s="13" t="s">
        <v>32</v>
      </c>
      <c r="AX133" s="13" t="s">
        <v>82</v>
      </c>
      <c r="AY133" s="254" t="s">
        <v>192</v>
      </c>
    </row>
    <row r="134" s="2" customFormat="1" ht="16.5" customHeight="1">
      <c r="A134" s="38"/>
      <c r="B134" s="39"/>
      <c r="C134" s="266" t="s">
        <v>101</v>
      </c>
      <c r="D134" s="266" t="s">
        <v>320</v>
      </c>
      <c r="E134" s="267" t="s">
        <v>1053</v>
      </c>
      <c r="F134" s="268" t="s">
        <v>1054</v>
      </c>
      <c r="G134" s="269" t="s">
        <v>293</v>
      </c>
      <c r="H134" s="270">
        <v>11.85</v>
      </c>
      <c r="I134" s="271"/>
      <c r="J134" s="272">
        <f>ROUND(I134*H134,2)</f>
        <v>0</v>
      </c>
      <c r="K134" s="273"/>
      <c r="L134" s="274"/>
      <c r="M134" s="275" t="s">
        <v>1</v>
      </c>
      <c r="N134" s="276" t="s">
        <v>41</v>
      </c>
      <c r="O134" s="91"/>
      <c r="P134" s="239">
        <f>O134*H134</f>
        <v>0</v>
      </c>
      <c r="Q134" s="239">
        <v>1</v>
      </c>
      <c r="R134" s="239">
        <f>Q134*H134</f>
        <v>11.85</v>
      </c>
      <c r="S134" s="239">
        <v>0</v>
      </c>
      <c r="T134" s="24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1" t="s">
        <v>235</v>
      </c>
      <c r="AT134" s="241" t="s">
        <v>320</v>
      </c>
      <c r="AU134" s="241" t="s">
        <v>84</v>
      </c>
      <c r="AY134" s="17" t="s">
        <v>192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7" t="s">
        <v>82</v>
      </c>
      <c r="BK134" s="242">
        <f>ROUND(I134*H134,2)</f>
        <v>0</v>
      </c>
      <c r="BL134" s="17" t="s">
        <v>198</v>
      </c>
      <c r="BM134" s="241" t="s">
        <v>1055</v>
      </c>
    </row>
    <row r="135" s="13" customFormat="1">
      <c r="A135" s="13"/>
      <c r="B135" s="243"/>
      <c r="C135" s="244"/>
      <c r="D135" s="245" t="s">
        <v>200</v>
      </c>
      <c r="E135" s="246" t="s">
        <v>1</v>
      </c>
      <c r="F135" s="247" t="s">
        <v>1056</v>
      </c>
      <c r="G135" s="244"/>
      <c r="H135" s="248">
        <v>11.85</v>
      </c>
      <c r="I135" s="249"/>
      <c r="J135" s="244"/>
      <c r="K135" s="244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200</v>
      </c>
      <c r="AU135" s="254" t="s">
        <v>84</v>
      </c>
      <c r="AV135" s="13" t="s">
        <v>84</v>
      </c>
      <c r="AW135" s="13" t="s">
        <v>32</v>
      </c>
      <c r="AX135" s="13" t="s">
        <v>82</v>
      </c>
      <c r="AY135" s="254" t="s">
        <v>192</v>
      </c>
    </row>
    <row r="136" s="2" customFormat="1" ht="24.15" customHeight="1">
      <c r="A136" s="38"/>
      <c r="B136" s="39"/>
      <c r="C136" s="229" t="s">
        <v>198</v>
      </c>
      <c r="D136" s="229" t="s">
        <v>194</v>
      </c>
      <c r="E136" s="230" t="s">
        <v>1057</v>
      </c>
      <c r="F136" s="231" t="s">
        <v>1058</v>
      </c>
      <c r="G136" s="232" t="s">
        <v>259</v>
      </c>
      <c r="H136" s="233">
        <v>306</v>
      </c>
      <c r="I136" s="234"/>
      <c r="J136" s="235">
        <f>ROUND(I136*H136,2)</f>
        <v>0</v>
      </c>
      <c r="K136" s="236"/>
      <c r="L136" s="44"/>
      <c r="M136" s="237" t="s">
        <v>1</v>
      </c>
      <c r="N136" s="238" t="s">
        <v>41</v>
      </c>
      <c r="O136" s="91"/>
      <c r="P136" s="239">
        <f>O136*H136</f>
        <v>0</v>
      </c>
      <c r="Q136" s="239">
        <v>0.037010000000000001</v>
      </c>
      <c r="R136" s="239">
        <f>Q136*H136</f>
        <v>11.325060000000001</v>
      </c>
      <c r="S136" s="239">
        <v>0</v>
      </c>
      <c r="T136" s="24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1" t="s">
        <v>198</v>
      </c>
      <c r="AT136" s="241" t="s">
        <v>194</v>
      </c>
      <c r="AU136" s="241" t="s">
        <v>84</v>
      </c>
      <c r="AY136" s="17" t="s">
        <v>192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7" t="s">
        <v>82</v>
      </c>
      <c r="BK136" s="242">
        <f>ROUND(I136*H136,2)</f>
        <v>0</v>
      </c>
      <c r="BL136" s="17" t="s">
        <v>198</v>
      </c>
      <c r="BM136" s="241" t="s">
        <v>1059</v>
      </c>
    </row>
    <row r="137" s="13" customFormat="1">
      <c r="A137" s="13"/>
      <c r="B137" s="243"/>
      <c r="C137" s="244"/>
      <c r="D137" s="245" t="s">
        <v>200</v>
      </c>
      <c r="E137" s="246" t="s">
        <v>1</v>
      </c>
      <c r="F137" s="247" t="s">
        <v>1060</v>
      </c>
      <c r="G137" s="244"/>
      <c r="H137" s="248">
        <v>306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200</v>
      </c>
      <c r="AU137" s="254" t="s">
        <v>84</v>
      </c>
      <c r="AV137" s="13" t="s">
        <v>84</v>
      </c>
      <c r="AW137" s="13" t="s">
        <v>32</v>
      </c>
      <c r="AX137" s="13" t="s">
        <v>82</v>
      </c>
      <c r="AY137" s="254" t="s">
        <v>192</v>
      </c>
    </row>
    <row r="138" s="2" customFormat="1" ht="24.15" customHeight="1">
      <c r="A138" s="38"/>
      <c r="B138" s="39"/>
      <c r="C138" s="266" t="s">
        <v>213</v>
      </c>
      <c r="D138" s="266" t="s">
        <v>320</v>
      </c>
      <c r="E138" s="267" t="s">
        <v>1061</v>
      </c>
      <c r="F138" s="268" t="s">
        <v>1062</v>
      </c>
      <c r="G138" s="269" t="s">
        <v>259</v>
      </c>
      <c r="H138" s="270">
        <v>198</v>
      </c>
      <c r="I138" s="271"/>
      <c r="J138" s="272">
        <f>ROUND(I138*H138,2)</f>
        <v>0</v>
      </c>
      <c r="K138" s="273"/>
      <c r="L138" s="274"/>
      <c r="M138" s="275" t="s">
        <v>1</v>
      </c>
      <c r="N138" s="276" t="s">
        <v>41</v>
      </c>
      <c r="O138" s="91"/>
      <c r="P138" s="239">
        <f>O138*H138</f>
        <v>0</v>
      </c>
      <c r="Q138" s="239">
        <v>0.019480000000000001</v>
      </c>
      <c r="R138" s="239">
        <f>Q138*H138</f>
        <v>3.85704</v>
      </c>
      <c r="S138" s="239">
        <v>0</v>
      </c>
      <c r="T138" s="24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1" t="s">
        <v>235</v>
      </c>
      <c r="AT138" s="241" t="s">
        <v>320</v>
      </c>
      <c r="AU138" s="241" t="s">
        <v>84</v>
      </c>
      <c r="AY138" s="17" t="s">
        <v>192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7" t="s">
        <v>82</v>
      </c>
      <c r="BK138" s="242">
        <f>ROUND(I138*H138,2)</f>
        <v>0</v>
      </c>
      <c r="BL138" s="17" t="s">
        <v>198</v>
      </c>
      <c r="BM138" s="241" t="s">
        <v>1063</v>
      </c>
    </row>
    <row r="139" s="13" customFormat="1">
      <c r="A139" s="13"/>
      <c r="B139" s="243"/>
      <c r="C139" s="244"/>
      <c r="D139" s="245" t="s">
        <v>200</v>
      </c>
      <c r="E139" s="246" t="s">
        <v>1</v>
      </c>
      <c r="F139" s="247" t="s">
        <v>1064</v>
      </c>
      <c r="G139" s="244"/>
      <c r="H139" s="248">
        <v>180</v>
      </c>
      <c r="I139" s="249"/>
      <c r="J139" s="244"/>
      <c r="K139" s="244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200</v>
      </c>
      <c r="AU139" s="254" t="s">
        <v>84</v>
      </c>
      <c r="AV139" s="13" t="s">
        <v>84</v>
      </c>
      <c r="AW139" s="13" t="s">
        <v>32</v>
      </c>
      <c r="AX139" s="13" t="s">
        <v>82</v>
      </c>
      <c r="AY139" s="254" t="s">
        <v>192</v>
      </c>
    </row>
    <row r="140" s="13" customFormat="1">
      <c r="A140" s="13"/>
      <c r="B140" s="243"/>
      <c r="C140" s="244"/>
      <c r="D140" s="245" t="s">
        <v>200</v>
      </c>
      <c r="E140" s="244"/>
      <c r="F140" s="247" t="s">
        <v>1065</v>
      </c>
      <c r="G140" s="244"/>
      <c r="H140" s="248">
        <v>198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200</v>
      </c>
      <c r="AU140" s="254" t="s">
        <v>84</v>
      </c>
      <c r="AV140" s="13" t="s">
        <v>84</v>
      </c>
      <c r="AW140" s="13" t="s">
        <v>4</v>
      </c>
      <c r="AX140" s="13" t="s">
        <v>82</v>
      </c>
      <c r="AY140" s="254" t="s">
        <v>192</v>
      </c>
    </row>
    <row r="141" s="2" customFormat="1" ht="21.75" customHeight="1">
      <c r="A141" s="38"/>
      <c r="B141" s="39"/>
      <c r="C141" s="266" t="s">
        <v>218</v>
      </c>
      <c r="D141" s="266" t="s">
        <v>320</v>
      </c>
      <c r="E141" s="267" t="s">
        <v>1066</v>
      </c>
      <c r="F141" s="268" t="s">
        <v>1067</v>
      </c>
      <c r="G141" s="269" t="s">
        <v>259</v>
      </c>
      <c r="H141" s="270">
        <v>138.59999999999999</v>
      </c>
      <c r="I141" s="271"/>
      <c r="J141" s="272">
        <f>ROUND(I141*H141,2)</f>
        <v>0</v>
      </c>
      <c r="K141" s="273"/>
      <c r="L141" s="274"/>
      <c r="M141" s="275" t="s">
        <v>1</v>
      </c>
      <c r="N141" s="276" t="s">
        <v>41</v>
      </c>
      <c r="O141" s="91"/>
      <c r="P141" s="239">
        <f>O141*H141</f>
        <v>0</v>
      </c>
      <c r="Q141" s="239">
        <v>0.010359999999999999</v>
      </c>
      <c r="R141" s="239">
        <f>Q141*H141</f>
        <v>1.4358959999999998</v>
      </c>
      <c r="S141" s="239">
        <v>0</v>
      </c>
      <c r="T141" s="24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1" t="s">
        <v>235</v>
      </c>
      <c r="AT141" s="241" t="s">
        <v>320</v>
      </c>
      <c r="AU141" s="241" t="s">
        <v>84</v>
      </c>
      <c r="AY141" s="17" t="s">
        <v>192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7" t="s">
        <v>82</v>
      </c>
      <c r="BK141" s="242">
        <f>ROUND(I141*H141,2)</f>
        <v>0</v>
      </c>
      <c r="BL141" s="17" t="s">
        <v>198</v>
      </c>
      <c r="BM141" s="241" t="s">
        <v>1068</v>
      </c>
    </row>
    <row r="142" s="13" customFormat="1">
      <c r="A142" s="13"/>
      <c r="B142" s="243"/>
      <c r="C142" s="244"/>
      <c r="D142" s="245" t="s">
        <v>200</v>
      </c>
      <c r="E142" s="246" t="s">
        <v>1</v>
      </c>
      <c r="F142" s="247" t="s">
        <v>1069</v>
      </c>
      <c r="G142" s="244"/>
      <c r="H142" s="248">
        <v>126</v>
      </c>
      <c r="I142" s="249"/>
      <c r="J142" s="244"/>
      <c r="K142" s="244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200</v>
      </c>
      <c r="AU142" s="254" t="s">
        <v>84</v>
      </c>
      <c r="AV142" s="13" t="s">
        <v>84</v>
      </c>
      <c r="AW142" s="13" t="s">
        <v>32</v>
      </c>
      <c r="AX142" s="13" t="s">
        <v>82</v>
      </c>
      <c r="AY142" s="254" t="s">
        <v>192</v>
      </c>
    </row>
    <row r="143" s="13" customFormat="1">
      <c r="A143" s="13"/>
      <c r="B143" s="243"/>
      <c r="C143" s="244"/>
      <c r="D143" s="245" t="s">
        <v>200</v>
      </c>
      <c r="E143" s="244"/>
      <c r="F143" s="247" t="s">
        <v>1070</v>
      </c>
      <c r="G143" s="244"/>
      <c r="H143" s="248">
        <v>138.59999999999999</v>
      </c>
      <c r="I143" s="249"/>
      <c r="J143" s="244"/>
      <c r="K143" s="244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200</v>
      </c>
      <c r="AU143" s="254" t="s">
        <v>84</v>
      </c>
      <c r="AV143" s="13" t="s">
        <v>84</v>
      </c>
      <c r="AW143" s="13" t="s">
        <v>4</v>
      </c>
      <c r="AX143" s="13" t="s">
        <v>82</v>
      </c>
      <c r="AY143" s="254" t="s">
        <v>192</v>
      </c>
    </row>
    <row r="144" s="2" customFormat="1" ht="24.15" customHeight="1">
      <c r="A144" s="38"/>
      <c r="B144" s="39"/>
      <c r="C144" s="229" t="s">
        <v>230</v>
      </c>
      <c r="D144" s="229" t="s">
        <v>194</v>
      </c>
      <c r="E144" s="230" t="s">
        <v>1071</v>
      </c>
      <c r="F144" s="231" t="s">
        <v>1072</v>
      </c>
      <c r="G144" s="232" t="s">
        <v>197</v>
      </c>
      <c r="H144" s="233">
        <v>40</v>
      </c>
      <c r="I144" s="234"/>
      <c r="J144" s="235">
        <f>ROUND(I144*H144,2)</f>
        <v>0</v>
      </c>
      <c r="K144" s="236"/>
      <c r="L144" s="44"/>
      <c r="M144" s="237" t="s">
        <v>1</v>
      </c>
      <c r="N144" s="238" t="s">
        <v>41</v>
      </c>
      <c r="O144" s="91"/>
      <c r="P144" s="239">
        <f>O144*H144</f>
        <v>0</v>
      </c>
      <c r="Q144" s="239">
        <v>0.00060999999999999997</v>
      </c>
      <c r="R144" s="239">
        <f>Q144*H144</f>
        <v>0.024399999999999998</v>
      </c>
      <c r="S144" s="239">
        <v>0</v>
      </c>
      <c r="T144" s="24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1" t="s">
        <v>198</v>
      </c>
      <c r="AT144" s="241" t="s">
        <v>194</v>
      </c>
      <c r="AU144" s="241" t="s">
        <v>84</v>
      </c>
      <c r="AY144" s="17" t="s">
        <v>192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7" t="s">
        <v>82</v>
      </c>
      <c r="BK144" s="242">
        <f>ROUND(I144*H144,2)</f>
        <v>0</v>
      </c>
      <c r="BL144" s="17" t="s">
        <v>198</v>
      </c>
      <c r="BM144" s="241" t="s">
        <v>1073</v>
      </c>
    </row>
    <row r="145" s="13" customFormat="1">
      <c r="A145" s="13"/>
      <c r="B145" s="243"/>
      <c r="C145" s="244"/>
      <c r="D145" s="245" t="s">
        <v>200</v>
      </c>
      <c r="E145" s="246" t="s">
        <v>1</v>
      </c>
      <c r="F145" s="247" t="s">
        <v>1074</v>
      </c>
      <c r="G145" s="244"/>
      <c r="H145" s="248">
        <v>40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200</v>
      </c>
      <c r="AU145" s="254" t="s">
        <v>84</v>
      </c>
      <c r="AV145" s="13" t="s">
        <v>84</v>
      </c>
      <c r="AW145" s="13" t="s">
        <v>32</v>
      </c>
      <c r="AX145" s="13" t="s">
        <v>82</v>
      </c>
      <c r="AY145" s="254" t="s">
        <v>192</v>
      </c>
    </row>
    <row r="146" s="2" customFormat="1" ht="24.15" customHeight="1">
      <c r="A146" s="38"/>
      <c r="B146" s="39"/>
      <c r="C146" s="266" t="s">
        <v>235</v>
      </c>
      <c r="D146" s="266" t="s">
        <v>320</v>
      </c>
      <c r="E146" s="267" t="s">
        <v>1075</v>
      </c>
      <c r="F146" s="268" t="s">
        <v>1076</v>
      </c>
      <c r="G146" s="269" t="s">
        <v>259</v>
      </c>
      <c r="H146" s="270">
        <v>4.2000000000000002</v>
      </c>
      <c r="I146" s="271"/>
      <c r="J146" s="272">
        <f>ROUND(I146*H146,2)</f>
        <v>0</v>
      </c>
      <c r="K146" s="273"/>
      <c r="L146" s="274"/>
      <c r="M146" s="275" t="s">
        <v>1</v>
      </c>
      <c r="N146" s="276" t="s">
        <v>41</v>
      </c>
      <c r="O146" s="91"/>
      <c r="P146" s="239">
        <f>O146*H146</f>
        <v>0</v>
      </c>
      <c r="Q146" s="239">
        <v>0.019730000000000001</v>
      </c>
      <c r="R146" s="239">
        <f>Q146*H146</f>
        <v>0.082866000000000009</v>
      </c>
      <c r="S146" s="239">
        <v>0</v>
      </c>
      <c r="T146" s="24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1" t="s">
        <v>235</v>
      </c>
      <c r="AT146" s="241" t="s">
        <v>320</v>
      </c>
      <c r="AU146" s="241" t="s">
        <v>84</v>
      </c>
      <c r="AY146" s="17" t="s">
        <v>192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7" t="s">
        <v>82</v>
      </c>
      <c r="BK146" s="242">
        <f>ROUND(I146*H146,2)</f>
        <v>0</v>
      </c>
      <c r="BL146" s="17" t="s">
        <v>198</v>
      </c>
      <c r="BM146" s="241" t="s">
        <v>1077</v>
      </c>
    </row>
    <row r="147" s="13" customFormat="1">
      <c r="A147" s="13"/>
      <c r="B147" s="243"/>
      <c r="C147" s="244"/>
      <c r="D147" s="245" t="s">
        <v>200</v>
      </c>
      <c r="E147" s="246" t="s">
        <v>1</v>
      </c>
      <c r="F147" s="247" t="s">
        <v>1078</v>
      </c>
      <c r="G147" s="244"/>
      <c r="H147" s="248">
        <v>4.2000000000000002</v>
      </c>
      <c r="I147" s="249"/>
      <c r="J147" s="244"/>
      <c r="K147" s="244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200</v>
      </c>
      <c r="AU147" s="254" t="s">
        <v>84</v>
      </c>
      <c r="AV147" s="13" t="s">
        <v>84</v>
      </c>
      <c r="AW147" s="13" t="s">
        <v>32</v>
      </c>
      <c r="AX147" s="13" t="s">
        <v>82</v>
      </c>
      <c r="AY147" s="254" t="s">
        <v>192</v>
      </c>
    </row>
    <row r="148" s="2" customFormat="1" ht="21.75" customHeight="1">
      <c r="A148" s="38"/>
      <c r="B148" s="39"/>
      <c r="C148" s="266" t="s">
        <v>240</v>
      </c>
      <c r="D148" s="266" t="s">
        <v>320</v>
      </c>
      <c r="E148" s="267" t="s">
        <v>1079</v>
      </c>
      <c r="F148" s="268" t="s">
        <v>1080</v>
      </c>
      <c r="G148" s="269" t="s">
        <v>293</v>
      </c>
      <c r="H148" s="270">
        <v>0.26400000000000001</v>
      </c>
      <c r="I148" s="271"/>
      <c r="J148" s="272">
        <f>ROUND(I148*H148,2)</f>
        <v>0</v>
      </c>
      <c r="K148" s="273"/>
      <c r="L148" s="274"/>
      <c r="M148" s="275" t="s">
        <v>1</v>
      </c>
      <c r="N148" s="276" t="s">
        <v>41</v>
      </c>
      <c r="O148" s="91"/>
      <c r="P148" s="239">
        <f>O148*H148</f>
        <v>0</v>
      </c>
      <c r="Q148" s="239">
        <v>1</v>
      </c>
      <c r="R148" s="239">
        <f>Q148*H148</f>
        <v>0.26400000000000001</v>
      </c>
      <c r="S148" s="239">
        <v>0</v>
      </c>
      <c r="T148" s="24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1" t="s">
        <v>235</v>
      </c>
      <c r="AT148" s="241" t="s">
        <v>320</v>
      </c>
      <c r="AU148" s="241" t="s">
        <v>84</v>
      </c>
      <c r="AY148" s="17" t="s">
        <v>192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7" t="s">
        <v>82</v>
      </c>
      <c r="BK148" s="242">
        <f>ROUND(I148*H148,2)</f>
        <v>0</v>
      </c>
      <c r="BL148" s="17" t="s">
        <v>198</v>
      </c>
      <c r="BM148" s="241" t="s">
        <v>1081</v>
      </c>
    </row>
    <row r="149" s="13" customFormat="1">
      <c r="A149" s="13"/>
      <c r="B149" s="243"/>
      <c r="C149" s="244"/>
      <c r="D149" s="245" t="s">
        <v>200</v>
      </c>
      <c r="E149" s="246" t="s">
        <v>1</v>
      </c>
      <c r="F149" s="247" t="s">
        <v>1082</v>
      </c>
      <c r="G149" s="244"/>
      <c r="H149" s="248">
        <v>0.26400000000000001</v>
      </c>
      <c r="I149" s="249"/>
      <c r="J149" s="244"/>
      <c r="K149" s="244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200</v>
      </c>
      <c r="AU149" s="254" t="s">
        <v>84</v>
      </c>
      <c r="AV149" s="13" t="s">
        <v>84</v>
      </c>
      <c r="AW149" s="13" t="s">
        <v>32</v>
      </c>
      <c r="AX149" s="13" t="s">
        <v>82</v>
      </c>
      <c r="AY149" s="254" t="s">
        <v>192</v>
      </c>
    </row>
    <row r="150" s="2" customFormat="1" ht="21.75" customHeight="1">
      <c r="A150" s="38"/>
      <c r="B150" s="39"/>
      <c r="C150" s="266" t="s">
        <v>246</v>
      </c>
      <c r="D150" s="266" t="s">
        <v>320</v>
      </c>
      <c r="E150" s="267" t="s">
        <v>1083</v>
      </c>
      <c r="F150" s="268" t="s">
        <v>1084</v>
      </c>
      <c r="G150" s="269" t="s">
        <v>293</v>
      </c>
      <c r="H150" s="270">
        <v>0.099000000000000005</v>
      </c>
      <c r="I150" s="271"/>
      <c r="J150" s="272">
        <f>ROUND(I150*H150,2)</f>
        <v>0</v>
      </c>
      <c r="K150" s="273"/>
      <c r="L150" s="274"/>
      <c r="M150" s="275" t="s">
        <v>1</v>
      </c>
      <c r="N150" s="276" t="s">
        <v>41</v>
      </c>
      <c r="O150" s="91"/>
      <c r="P150" s="239">
        <f>O150*H150</f>
        <v>0</v>
      </c>
      <c r="Q150" s="239">
        <v>1</v>
      </c>
      <c r="R150" s="239">
        <f>Q150*H150</f>
        <v>0.099000000000000005</v>
      </c>
      <c r="S150" s="239">
        <v>0</v>
      </c>
      <c r="T150" s="24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1" t="s">
        <v>235</v>
      </c>
      <c r="AT150" s="241" t="s">
        <v>320</v>
      </c>
      <c r="AU150" s="241" t="s">
        <v>84</v>
      </c>
      <c r="AY150" s="17" t="s">
        <v>192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7" t="s">
        <v>82</v>
      </c>
      <c r="BK150" s="242">
        <f>ROUND(I150*H150,2)</f>
        <v>0</v>
      </c>
      <c r="BL150" s="17" t="s">
        <v>198</v>
      </c>
      <c r="BM150" s="241" t="s">
        <v>1085</v>
      </c>
    </row>
    <row r="151" s="13" customFormat="1">
      <c r="A151" s="13"/>
      <c r="B151" s="243"/>
      <c r="C151" s="244"/>
      <c r="D151" s="245" t="s">
        <v>200</v>
      </c>
      <c r="E151" s="246" t="s">
        <v>1</v>
      </c>
      <c r="F151" s="247" t="s">
        <v>1086</v>
      </c>
      <c r="G151" s="244"/>
      <c r="H151" s="248">
        <v>0.099000000000000005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200</v>
      </c>
      <c r="AU151" s="254" t="s">
        <v>84</v>
      </c>
      <c r="AV151" s="13" t="s">
        <v>84</v>
      </c>
      <c r="AW151" s="13" t="s">
        <v>32</v>
      </c>
      <c r="AX151" s="13" t="s">
        <v>82</v>
      </c>
      <c r="AY151" s="254" t="s">
        <v>192</v>
      </c>
    </row>
    <row r="152" s="2" customFormat="1" ht="21.75" customHeight="1">
      <c r="A152" s="38"/>
      <c r="B152" s="39"/>
      <c r="C152" s="266" t="s">
        <v>251</v>
      </c>
      <c r="D152" s="266" t="s">
        <v>320</v>
      </c>
      <c r="E152" s="267" t="s">
        <v>1087</v>
      </c>
      <c r="F152" s="268" t="s">
        <v>1088</v>
      </c>
      <c r="G152" s="269" t="s">
        <v>293</v>
      </c>
      <c r="H152" s="270">
        <v>0.012</v>
      </c>
      <c r="I152" s="271"/>
      <c r="J152" s="272">
        <f>ROUND(I152*H152,2)</f>
        <v>0</v>
      </c>
      <c r="K152" s="273"/>
      <c r="L152" s="274"/>
      <c r="M152" s="275" t="s">
        <v>1</v>
      </c>
      <c r="N152" s="276" t="s">
        <v>41</v>
      </c>
      <c r="O152" s="91"/>
      <c r="P152" s="239">
        <f>O152*H152</f>
        <v>0</v>
      </c>
      <c r="Q152" s="239">
        <v>1</v>
      </c>
      <c r="R152" s="239">
        <f>Q152*H152</f>
        <v>0.012</v>
      </c>
      <c r="S152" s="239">
        <v>0</v>
      </c>
      <c r="T152" s="24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1" t="s">
        <v>235</v>
      </c>
      <c r="AT152" s="241" t="s">
        <v>320</v>
      </c>
      <c r="AU152" s="241" t="s">
        <v>84</v>
      </c>
      <c r="AY152" s="17" t="s">
        <v>192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7" t="s">
        <v>82</v>
      </c>
      <c r="BK152" s="242">
        <f>ROUND(I152*H152,2)</f>
        <v>0</v>
      </c>
      <c r="BL152" s="17" t="s">
        <v>198</v>
      </c>
      <c r="BM152" s="241" t="s">
        <v>1089</v>
      </c>
    </row>
    <row r="153" s="13" customFormat="1">
      <c r="A153" s="13"/>
      <c r="B153" s="243"/>
      <c r="C153" s="244"/>
      <c r="D153" s="245" t="s">
        <v>200</v>
      </c>
      <c r="E153" s="246" t="s">
        <v>1</v>
      </c>
      <c r="F153" s="247" t="s">
        <v>1090</v>
      </c>
      <c r="G153" s="244"/>
      <c r="H153" s="248">
        <v>0.012</v>
      </c>
      <c r="I153" s="249"/>
      <c r="J153" s="244"/>
      <c r="K153" s="244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200</v>
      </c>
      <c r="AU153" s="254" t="s">
        <v>84</v>
      </c>
      <c r="AV153" s="13" t="s">
        <v>84</v>
      </c>
      <c r="AW153" s="13" t="s">
        <v>32</v>
      </c>
      <c r="AX153" s="13" t="s">
        <v>82</v>
      </c>
      <c r="AY153" s="254" t="s">
        <v>192</v>
      </c>
    </row>
    <row r="154" s="12" customFormat="1" ht="22.8" customHeight="1">
      <c r="A154" s="12"/>
      <c r="B154" s="213"/>
      <c r="C154" s="214"/>
      <c r="D154" s="215" t="s">
        <v>75</v>
      </c>
      <c r="E154" s="227" t="s">
        <v>101</v>
      </c>
      <c r="F154" s="227" t="s">
        <v>1091</v>
      </c>
      <c r="G154" s="214"/>
      <c r="H154" s="214"/>
      <c r="I154" s="217"/>
      <c r="J154" s="228">
        <f>BK154</f>
        <v>0</v>
      </c>
      <c r="K154" s="214"/>
      <c r="L154" s="219"/>
      <c r="M154" s="220"/>
      <c r="N154" s="221"/>
      <c r="O154" s="221"/>
      <c r="P154" s="222">
        <f>SUM(P155:P176)</f>
        <v>0</v>
      </c>
      <c r="Q154" s="221"/>
      <c r="R154" s="222">
        <f>SUM(R155:R176)</f>
        <v>1289.4913485299999</v>
      </c>
      <c r="S154" s="221"/>
      <c r="T154" s="223">
        <f>SUM(T155:T176)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4" t="s">
        <v>82</v>
      </c>
      <c r="AT154" s="225" t="s">
        <v>75</v>
      </c>
      <c r="AU154" s="225" t="s">
        <v>82</v>
      </c>
      <c r="AY154" s="224" t="s">
        <v>192</v>
      </c>
      <c r="BK154" s="226">
        <f>SUM(BK155:BK176)</f>
        <v>0</v>
      </c>
    </row>
    <row r="155" s="2" customFormat="1" ht="33" customHeight="1">
      <c r="A155" s="38"/>
      <c r="B155" s="39"/>
      <c r="C155" s="229" t="s">
        <v>154</v>
      </c>
      <c r="D155" s="229" t="s">
        <v>194</v>
      </c>
      <c r="E155" s="230" t="s">
        <v>1092</v>
      </c>
      <c r="F155" s="231" t="s">
        <v>1093</v>
      </c>
      <c r="G155" s="232" t="s">
        <v>279</v>
      </c>
      <c r="H155" s="233">
        <v>326.63799999999998</v>
      </c>
      <c r="I155" s="234"/>
      <c r="J155" s="235">
        <f>ROUND(I155*H155,2)</f>
        <v>0</v>
      </c>
      <c r="K155" s="236"/>
      <c r="L155" s="44"/>
      <c r="M155" s="237" t="s">
        <v>1</v>
      </c>
      <c r="N155" s="238" t="s">
        <v>41</v>
      </c>
      <c r="O155" s="91"/>
      <c r="P155" s="239">
        <f>O155*H155</f>
        <v>0</v>
      </c>
      <c r="Q155" s="239">
        <v>2.2912400000000002</v>
      </c>
      <c r="R155" s="239">
        <f>Q155*H155</f>
        <v>748.40605112000003</v>
      </c>
      <c r="S155" s="239">
        <v>0</v>
      </c>
      <c r="T155" s="24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1" t="s">
        <v>198</v>
      </c>
      <c r="AT155" s="241" t="s">
        <v>194</v>
      </c>
      <c r="AU155" s="241" t="s">
        <v>84</v>
      </c>
      <c r="AY155" s="17" t="s">
        <v>192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7" t="s">
        <v>82</v>
      </c>
      <c r="BK155" s="242">
        <f>ROUND(I155*H155,2)</f>
        <v>0</v>
      </c>
      <c r="BL155" s="17" t="s">
        <v>198</v>
      </c>
      <c r="BM155" s="241" t="s">
        <v>1094</v>
      </c>
    </row>
    <row r="156" s="13" customFormat="1">
      <c r="A156" s="13"/>
      <c r="B156" s="243"/>
      <c r="C156" s="244"/>
      <c r="D156" s="245" t="s">
        <v>200</v>
      </c>
      <c r="E156" s="246" t="s">
        <v>1</v>
      </c>
      <c r="F156" s="247" t="s">
        <v>1095</v>
      </c>
      <c r="G156" s="244"/>
      <c r="H156" s="248">
        <v>5</v>
      </c>
      <c r="I156" s="249"/>
      <c r="J156" s="244"/>
      <c r="K156" s="244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200</v>
      </c>
      <c r="AU156" s="254" t="s">
        <v>84</v>
      </c>
      <c r="AV156" s="13" t="s">
        <v>84</v>
      </c>
      <c r="AW156" s="13" t="s">
        <v>32</v>
      </c>
      <c r="AX156" s="13" t="s">
        <v>76</v>
      </c>
      <c r="AY156" s="254" t="s">
        <v>192</v>
      </c>
    </row>
    <row r="157" s="13" customFormat="1">
      <c r="A157" s="13"/>
      <c r="B157" s="243"/>
      <c r="C157" s="244"/>
      <c r="D157" s="245" t="s">
        <v>200</v>
      </c>
      <c r="E157" s="246" t="s">
        <v>1</v>
      </c>
      <c r="F157" s="247" t="s">
        <v>1096</v>
      </c>
      <c r="G157" s="244"/>
      <c r="H157" s="248">
        <v>155.738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200</v>
      </c>
      <c r="AU157" s="254" t="s">
        <v>84</v>
      </c>
      <c r="AV157" s="13" t="s">
        <v>84</v>
      </c>
      <c r="AW157" s="13" t="s">
        <v>32</v>
      </c>
      <c r="AX157" s="13" t="s">
        <v>76</v>
      </c>
      <c r="AY157" s="254" t="s">
        <v>192</v>
      </c>
    </row>
    <row r="158" s="13" customFormat="1">
      <c r="A158" s="13"/>
      <c r="B158" s="243"/>
      <c r="C158" s="244"/>
      <c r="D158" s="245" t="s">
        <v>200</v>
      </c>
      <c r="E158" s="246" t="s">
        <v>1</v>
      </c>
      <c r="F158" s="247" t="s">
        <v>1097</v>
      </c>
      <c r="G158" s="244"/>
      <c r="H158" s="248">
        <v>165.90000000000001</v>
      </c>
      <c r="I158" s="249"/>
      <c r="J158" s="244"/>
      <c r="K158" s="244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200</v>
      </c>
      <c r="AU158" s="254" t="s">
        <v>84</v>
      </c>
      <c r="AV158" s="13" t="s">
        <v>84</v>
      </c>
      <c r="AW158" s="13" t="s">
        <v>32</v>
      </c>
      <c r="AX158" s="13" t="s">
        <v>76</v>
      </c>
      <c r="AY158" s="254" t="s">
        <v>192</v>
      </c>
    </row>
    <row r="159" s="14" customFormat="1">
      <c r="A159" s="14"/>
      <c r="B159" s="255"/>
      <c r="C159" s="256"/>
      <c r="D159" s="245" t="s">
        <v>200</v>
      </c>
      <c r="E159" s="257" t="s">
        <v>1</v>
      </c>
      <c r="F159" s="258" t="s">
        <v>229</v>
      </c>
      <c r="G159" s="256"/>
      <c r="H159" s="259">
        <v>326.63800000000003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200</v>
      </c>
      <c r="AU159" s="265" t="s">
        <v>84</v>
      </c>
      <c r="AV159" s="14" t="s">
        <v>198</v>
      </c>
      <c r="AW159" s="14" t="s">
        <v>32</v>
      </c>
      <c r="AX159" s="14" t="s">
        <v>82</v>
      </c>
      <c r="AY159" s="265" t="s">
        <v>192</v>
      </c>
    </row>
    <row r="160" s="2" customFormat="1" ht="24.15" customHeight="1">
      <c r="A160" s="38"/>
      <c r="B160" s="39"/>
      <c r="C160" s="229" t="s">
        <v>264</v>
      </c>
      <c r="D160" s="229" t="s">
        <v>194</v>
      </c>
      <c r="E160" s="230" t="s">
        <v>1098</v>
      </c>
      <c r="F160" s="231" t="s">
        <v>1099</v>
      </c>
      <c r="G160" s="232" t="s">
        <v>279</v>
      </c>
      <c r="H160" s="233">
        <v>208.862</v>
      </c>
      <c r="I160" s="234"/>
      <c r="J160" s="235">
        <f>ROUND(I160*H160,2)</f>
        <v>0</v>
      </c>
      <c r="K160" s="236"/>
      <c r="L160" s="44"/>
      <c r="M160" s="237" t="s">
        <v>1</v>
      </c>
      <c r="N160" s="238" t="s">
        <v>41</v>
      </c>
      <c r="O160" s="91"/>
      <c r="P160" s="239">
        <f>O160*H160</f>
        <v>0</v>
      </c>
      <c r="Q160" s="239">
        <v>2.5018699999999998</v>
      </c>
      <c r="R160" s="239">
        <f>Q160*H160</f>
        <v>522.54557193999995</v>
      </c>
      <c r="S160" s="239">
        <v>0</v>
      </c>
      <c r="T160" s="24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1" t="s">
        <v>198</v>
      </c>
      <c r="AT160" s="241" t="s">
        <v>194</v>
      </c>
      <c r="AU160" s="241" t="s">
        <v>84</v>
      </c>
      <c r="AY160" s="17" t="s">
        <v>192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7" t="s">
        <v>82</v>
      </c>
      <c r="BK160" s="242">
        <f>ROUND(I160*H160,2)</f>
        <v>0</v>
      </c>
      <c r="BL160" s="17" t="s">
        <v>198</v>
      </c>
      <c r="BM160" s="241" t="s">
        <v>1100</v>
      </c>
    </row>
    <row r="161" s="13" customFormat="1">
      <c r="A161" s="13"/>
      <c r="B161" s="243"/>
      <c r="C161" s="244"/>
      <c r="D161" s="245" t="s">
        <v>200</v>
      </c>
      <c r="E161" s="246" t="s">
        <v>1</v>
      </c>
      <c r="F161" s="247" t="s">
        <v>1101</v>
      </c>
      <c r="G161" s="244"/>
      <c r="H161" s="248">
        <v>198.40000000000001</v>
      </c>
      <c r="I161" s="249"/>
      <c r="J161" s="244"/>
      <c r="K161" s="244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200</v>
      </c>
      <c r="AU161" s="254" t="s">
        <v>84</v>
      </c>
      <c r="AV161" s="13" t="s">
        <v>84</v>
      </c>
      <c r="AW161" s="13" t="s">
        <v>32</v>
      </c>
      <c r="AX161" s="13" t="s">
        <v>76</v>
      </c>
      <c r="AY161" s="254" t="s">
        <v>192</v>
      </c>
    </row>
    <row r="162" s="13" customFormat="1">
      <c r="A162" s="13"/>
      <c r="B162" s="243"/>
      <c r="C162" s="244"/>
      <c r="D162" s="245" t="s">
        <v>200</v>
      </c>
      <c r="E162" s="246" t="s">
        <v>1</v>
      </c>
      <c r="F162" s="247" t="s">
        <v>1102</v>
      </c>
      <c r="G162" s="244"/>
      <c r="H162" s="248">
        <v>5.2309999999999999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200</v>
      </c>
      <c r="AU162" s="254" t="s">
        <v>84</v>
      </c>
      <c r="AV162" s="13" t="s">
        <v>84</v>
      </c>
      <c r="AW162" s="13" t="s">
        <v>32</v>
      </c>
      <c r="AX162" s="13" t="s">
        <v>76</v>
      </c>
      <c r="AY162" s="254" t="s">
        <v>192</v>
      </c>
    </row>
    <row r="163" s="13" customFormat="1">
      <c r="A163" s="13"/>
      <c r="B163" s="243"/>
      <c r="C163" s="244"/>
      <c r="D163" s="245" t="s">
        <v>200</v>
      </c>
      <c r="E163" s="246" t="s">
        <v>1</v>
      </c>
      <c r="F163" s="247" t="s">
        <v>1103</v>
      </c>
      <c r="G163" s="244"/>
      <c r="H163" s="248">
        <v>5.2309999999999999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200</v>
      </c>
      <c r="AU163" s="254" t="s">
        <v>84</v>
      </c>
      <c r="AV163" s="13" t="s">
        <v>84</v>
      </c>
      <c r="AW163" s="13" t="s">
        <v>32</v>
      </c>
      <c r="AX163" s="13" t="s">
        <v>76</v>
      </c>
      <c r="AY163" s="254" t="s">
        <v>192</v>
      </c>
    </row>
    <row r="164" s="14" customFormat="1">
      <c r="A164" s="14"/>
      <c r="B164" s="255"/>
      <c r="C164" s="256"/>
      <c r="D164" s="245" t="s">
        <v>200</v>
      </c>
      <c r="E164" s="257" t="s">
        <v>1</v>
      </c>
      <c r="F164" s="258" t="s">
        <v>229</v>
      </c>
      <c r="G164" s="256"/>
      <c r="H164" s="259">
        <v>208.862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200</v>
      </c>
      <c r="AU164" s="265" t="s">
        <v>84</v>
      </c>
      <c r="AV164" s="14" t="s">
        <v>198</v>
      </c>
      <c r="AW164" s="14" t="s">
        <v>32</v>
      </c>
      <c r="AX164" s="14" t="s">
        <v>82</v>
      </c>
      <c r="AY164" s="265" t="s">
        <v>192</v>
      </c>
    </row>
    <row r="165" s="2" customFormat="1" ht="24.15" customHeight="1">
      <c r="A165" s="38"/>
      <c r="B165" s="39"/>
      <c r="C165" s="229" t="s">
        <v>270</v>
      </c>
      <c r="D165" s="229" t="s">
        <v>194</v>
      </c>
      <c r="E165" s="230" t="s">
        <v>1104</v>
      </c>
      <c r="F165" s="231" t="s">
        <v>1105</v>
      </c>
      <c r="G165" s="232" t="s">
        <v>221</v>
      </c>
      <c r="H165" s="233">
        <v>646.29999999999995</v>
      </c>
      <c r="I165" s="234"/>
      <c r="J165" s="235">
        <f>ROUND(I165*H165,2)</f>
        <v>0</v>
      </c>
      <c r="K165" s="236"/>
      <c r="L165" s="44"/>
      <c r="M165" s="237" t="s">
        <v>1</v>
      </c>
      <c r="N165" s="238" t="s">
        <v>41</v>
      </c>
      <c r="O165" s="91"/>
      <c r="P165" s="239">
        <f>O165*H165</f>
        <v>0</v>
      </c>
      <c r="Q165" s="239">
        <v>0.0023700000000000001</v>
      </c>
      <c r="R165" s="239">
        <f>Q165*H165</f>
        <v>1.531731</v>
      </c>
      <c r="S165" s="239">
        <v>0</v>
      </c>
      <c r="T165" s="24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1" t="s">
        <v>198</v>
      </c>
      <c r="AT165" s="241" t="s">
        <v>194</v>
      </c>
      <c r="AU165" s="241" t="s">
        <v>84</v>
      </c>
      <c r="AY165" s="17" t="s">
        <v>192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7" t="s">
        <v>82</v>
      </c>
      <c r="BK165" s="242">
        <f>ROUND(I165*H165,2)</f>
        <v>0</v>
      </c>
      <c r="BL165" s="17" t="s">
        <v>198</v>
      </c>
      <c r="BM165" s="241" t="s">
        <v>1106</v>
      </c>
    </row>
    <row r="166" s="13" customFormat="1">
      <c r="A166" s="13"/>
      <c r="B166" s="243"/>
      <c r="C166" s="244"/>
      <c r="D166" s="245" t="s">
        <v>200</v>
      </c>
      <c r="E166" s="246" t="s">
        <v>1</v>
      </c>
      <c r="F166" s="247" t="s">
        <v>1107</v>
      </c>
      <c r="G166" s="244"/>
      <c r="H166" s="248">
        <v>595.36000000000001</v>
      </c>
      <c r="I166" s="249"/>
      <c r="J166" s="244"/>
      <c r="K166" s="244"/>
      <c r="L166" s="250"/>
      <c r="M166" s="251"/>
      <c r="N166" s="252"/>
      <c r="O166" s="252"/>
      <c r="P166" s="252"/>
      <c r="Q166" s="252"/>
      <c r="R166" s="252"/>
      <c r="S166" s="252"/>
      <c r="T166" s="25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4" t="s">
        <v>200</v>
      </c>
      <c r="AU166" s="254" t="s">
        <v>84</v>
      </c>
      <c r="AV166" s="13" t="s">
        <v>84</v>
      </c>
      <c r="AW166" s="13" t="s">
        <v>32</v>
      </c>
      <c r="AX166" s="13" t="s">
        <v>76</v>
      </c>
      <c r="AY166" s="254" t="s">
        <v>192</v>
      </c>
    </row>
    <row r="167" s="13" customFormat="1">
      <c r="A167" s="13"/>
      <c r="B167" s="243"/>
      <c r="C167" s="244"/>
      <c r="D167" s="245" t="s">
        <v>200</v>
      </c>
      <c r="E167" s="246" t="s">
        <v>1</v>
      </c>
      <c r="F167" s="247" t="s">
        <v>1108</v>
      </c>
      <c r="G167" s="244"/>
      <c r="H167" s="248">
        <v>25.469999999999999</v>
      </c>
      <c r="I167" s="249"/>
      <c r="J167" s="244"/>
      <c r="K167" s="244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200</v>
      </c>
      <c r="AU167" s="254" t="s">
        <v>84</v>
      </c>
      <c r="AV167" s="13" t="s">
        <v>84</v>
      </c>
      <c r="AW167" s="13" t="s">
        <v>32</v>
      </c>
      <c r="AX167" s="13" t="s">
        <v>76</v>
      </c>
      <c r="AY167" s="254" t="s">
        <v>192</v>
      </c>
    </row>
    <row r="168" s="13" customFormat="1">
      <c r="A168" s="13"/>
      <c r="B168" s="243"/>
      <c r="C168" s="244"/>
      <c r="D168" s="245" t="s">
        <v>200</v>
      </c>
      <c r="E168" s="246" t="s">
        <v>1</v>
      </c>
      <c r="F168" s="247" t="s">
        <v>1109</v>
      </c>
      <c r="G168" s="244"/>
      <c r="H168" s="248">
        <v>25.469999999999999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200</v>
      </c>
      <c r="AU168" s="254" t="s">
        <v>84</v>
      </c>
      <c r="AV168" s="13" t="s">
        <v>84</v>
      </c>
      <c r="AW168" s="13" t="s">
        <v>32</v>
      </c>
      <c r="AX168" s="13" t="s">
        <v>76</v>
      </c>
      <c r="AY168" s="254" t="s">
        <v>192</v>
      </c>
    </row>
    <row r="169" s="14" customFormat="1">
      <c r="A169" s="14"/>
      <c r="B169" s="255"/>
      <c r="C169" s="256"/>
      <c r="D169" s="245" t="s">
        <v>200</v>
      </c>
      <c r="E169" s="257" t="s">
        <v>1</v>
      </c>
      <c r="F169" s="258" t="s">
        <v>229</v>
      </c>
      <c r="G169" s="256"/>
      <c r="H169" s="259">
        <v>646.30000000000007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200</v>
      </c>
      <c r="AU169" s="265" t="s">
        <v>84</v>
      </c>
      <c r="AV169" s="14" t="s">
        <v>198</v>
      </c>
      <c r="AW169" s="14" t="s">
        <v>32</v>
      </c>
      <c r="AX169" s="14" t="s">
        <v>82</v>
      </c>
      <c r="AY169" s="265" t="s">
        <v>192</v>
      </c>
    </row>
    <row r="170" s="2" customFormat="1" ht="24.15" customHeight="1">
      <c r="A170" s="38"/>
      <c r="B170" s="39"/>
      <c r="C170" s="229" t="s">
        <v>8</v>
      </c>
      <c r="D170" s="229" t="s">
        <v>194</v>
      </c>
      <c r="E170" s="230" t="s">
        <v>1110</v>
      </c>
      <c r="F170" s="231" t="s">
        <v>1111</v>
      </c>
      <c r="G170" s="232" t="s">
        <v>221</v>
      </c>
      <c r="H170" s="233">
        <v>646.29999999999995</v>
      </c>
      <c r="I170" s="234"/>
      <c r="J170" s="235">
        <f>ROUND(I170*H170,2)</f>
        <v>0</v>
      </c>
      <c r="K170" s="236"/>
      <c r="L170" s="44"/>
      <c r="M170" s="237" t="s">
        <v>1</v>
      </c>
      <c r="N170" s="238" t="s">
        <v>41</v>
      </c>
      <c r="O170" s="91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1" t="s">
        <v>198</v>
      </c>
      <c r="AT170" s="241" t="s">
        <v>194</v>
      </c>
      <c r="AU170" s="241" t="s">
        <v>84</v>
      </c>
      <c r="AY170" s="17" t="s">
        <v>192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7" t="s">
        <v>82</v>
      </c>
      <c r="BK170" s="242">
        <f>ROUND(I170*H170,2)</f>
        <v>0</v>
      </c>
      <c r="BL170" s="17" t="s">
        <v>198</v>
      </c>
      <c r="BM170" s="241" t="s">
        <v>1112</v>
      </c>
    </row>
    <row r="171" s="2" customFormat="1" ht="24.15" customHeight="1">
      <c r="A171" s="38"/>
      <c r="B171" s="39"/>
      <c r="C171" s="229" t="s">
        <v>156</v>
      </c>
      <c r="D171" s="229" t="s">
        <v>194</v>
      </c>
      <c r="E171" s="230" t="s">
        <v>1113</v>
      </c>
      <c r="F171" s="231" t="s">
        <v>1114</v>
      </c>
      <c r="G171" s="232" t="s">
        <v>293</v>
      </c>
      <c r="H171" s="233">
        <v>4.157</v>
      </c>
      <c r="I171" s="234"/>
      <c r="J171" s="235">
        <f>ROUND(I171*H171,2)</f>
        <v>0</v>
      </c>
      <c r="K171" s="236"/>
      <c r="L171" s="44"/>
      <c r="M171" s="237" t="s">
        <v>1</v>
      </c>
      <c r="N171" s="238" t="s">
        <v>41</v>
      </c>
      <c r="O171" s="91"/>
      <c r="P171" s="239">
        <f>O171*H171</f>
        <v>0</v>
      </c>
      <c r="Q171" s="239">
        <v>1.04359</v>
      </c>
      <c r="R171" s="239">
        <f>Q171*H171</f>
        <v>4.3382036299999998</v>
      </c>
      <c r="S171" s="239">
        <v>0</v>
      </c>
      <c r="T171" s="24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1" t="s">
        <v>198</v>
      </c>
      <c r="AT171" s="241" t="s">
        <v>194</v>
      </c>
      <c r="AU171" s="241" t="s">
        <v>84</v>
      </c>
      <c r="AY171" s="17" t="s">
        <v>192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7" t="s">
        <v>82</v>
      </c>
      <c r="BK171" s="242">
        <f>ROUND(I171*H171,2)</f>
        <v>0</v>
      </c>
      <c r="BL171" s="17" t="s">
        <v>198</v>
      </c>
      <c r="BM171" s="241" t="s">
        <v>1115</v>
      </c>
    </row>
    <row r="172" s="13" customFormat="1">
      <c r="A172" s="13"/>
      <c r="B172" s="243"/>
      <c r="C172" s="244"/>
      <c r="D172" s="245" t="s">
        <v>200</v>
      </c>
      <c r="E172" s="246" t="s">
        <v>1</v>
      </c>
      <c r="F172" s="247" t="s">
        <v>1116</v>
      </c>
      <c r="G172" s="244"/>
      <c r="H172" s="248">
        <v>4.157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200</v>
      </c>
      <c r="AU172" s="254" t="s">
        <v>84</v>
      </c>
      <c r="AV172" s="13" t="s">
        <v>84</v>
      </c>
      <c r="AW172" s="13" t="s">
        <v>32</v>
      </c>
      <c r="AX172" s="13" t="s">
        <v>82</v>
      </c>
      <c r="AY172" s="254" t="s">
        <v>192</v>
      </c>
    </row>
    <row r="173" s="2" customFormat="1" ht="24.15" customHeight="1">
      <c r="A173" s="38"/>
      <c r="B173" s="39"/>
      <c r="C173" s="229" t="s">
        <v>290</v>
      </c>
      <c r="D173" s="229" t="s">
        <v>194</v>
      </c>
      <c r="E173" s="230" t="s">
        <v>1117</v>
      </c>
      <c r="F173" s="231" t="s">
        <v>1118</v>
      </c>
      <c r="G173" s="232" t="s">
        <v>293</v>
      </c>
      <c r="H173" s="233">
        <v>11.692</v>
      </c>
      <c r="I173" s="234"/>
      <c r="J173" s="235">
        <f>ROUND(I173*H173,2)</f>
        <v>0</v>
      </c>
      <c r="K173" s="236"/>
      <c r="L173" s="44"/>
      <c r="M173" s="237" t="s">
        <v>1</v>
      </c>
      <c r="N173" s="238" t="s">
        <v>41</v>
      </c>
      <c r="O173" s="91"/>
      <c r="P173" s="239">
        <f>O173*H173</f>
        <v>0</v>
      </c>
      <c r="Q173" s="239">
        <v>1.0541700000000001</v>
      </c>
      <c r="R173" s="239">
        <f>Q173*H173</f>
        <v>12.325355640000002</v>
      </c>
      <c r="S173" s="239">
        <v>0</v>
      </c>
      <c r="T173" s="24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1" t="s">
        <v>198</v>
      </c>
      <c r="AT173" s="241" t="s">
        <v>194</v>
      </c>
      <c r="AU173" s="241" t="s">
        <v>84</v>
      </c>
      <c r="AY173" s="17" t="s">
        <v>192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7" t="s">
        <v>82</v>
      </c>
      <c r="BK173" s="242">
        <f>ROUND(I173*H173,2)</f>
        <v>0</v>
      </c>
      <c r="BL173" s="17" t="s">
        <v>198</v>
      </c>
      <c r="BM173" s="241" t="s">
        <v>1119</v>
      </c>
    </row>
    <row r="174" s="13" customFormat="1">
      <c r="A174" s="13"/>
      <c r="B174" s="243"/>
      <c r="C174" s="244"/>
      <c r="D174" s="245" t="s">
        <v>200</v>
      </c>
      <c r="E174" s="246" t="s">
        <v>1</v>
      </c>
      <c r="F174" s="247" t="s">
        <v>1120</v>
      </c>
      <c r="G174" s="244"/>
      <c r="H174" s="248">
        <v>11.692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200</v>
      </c>
      <c r="AU174" s="254" t="s">
        <v>84</v>
      </c>
      <c r="AV174" s="13" t="s">
        <v>84</v>
      </c>
      <c r="AW174" s="13" t="s">
        <v>32</v>
      </c>
      <c r="AX174" s="13" t="s">
        <v>82</v>
      </c>
      <c r="AY174" s="254" t="s">
        <v>192</v>
      </c>
    </row>
    <row r="175" s="2" customFormat="1" ht="16.5" customHeight="1">
      <c r="A175" s="38"/>
      <c r="B175" s="39"/>
      <c r="C175" s="229" t="s">
        <v>296</v>
      </c>
      <c r="D175" s="229" t="s">
        <v>194</v>
      </c>
      <c r="E175" s="230" t="s">
        <v>1121</v>
      </c>
      <c r="F175" s="231" t="s">
        <v>1122</v>
      </c>
      <c r="G175" s="232" t="s">
        <v>293</v>
      </c>
      <c r="H175" s="233">
        <v>0.32000000000000001</v>
      </c>
      <c r="I175" s="234"/>
      <c r="J175" s="235">
        <f>ROUND(I175*H175,2)</f>
        <v>0</v>
      </c>
      <c r="K175" s="236"/>
      <c r="L175" s="44"/>
      <c r="M175" s="237" t="s">
        <v>1</v>
      </c>
      <c r="N175" s="238" t="s">
        <v>41</v>
      </c>
      <c r="O175" s="91"/>
      <c r="P175" s="239">
        <f>O175*H175</f>
        <v>0</v>
      </c>
      <c r="Q175" s="239">
        <v>1.07636</v>
      </c>
      <c r="R175" s="239">
        <f>Q175*H175</f>
        <v>0.3444352</v>
      </c>
      <c r="S175" s="239">
        <v>0</v>
      </c>
      <c r="T175" s="24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1" t="s">
        <v>198</v>
      </c>
      <c r="AT175" s="241" t="s">
        <v>194</v>
      </c>
      <c r="AU175" s="241" t="s">
        <v>84</v>
      </c>
      <c r="AY175" s="17" t="s">
        <v>192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7" t="s">
        <v>82</v>
      </c>
      <c r="BK175" s="242">
        <f>ROUND(I175*H175,2)</f>
        <v>0</v>
      </c>
      <c r="BL175" s="17" t="s">
        <v>198</v>
      </c>
      <c r="BM175" s="241" t="s">
        <v>1123</v>
      </c>
    </row>
    <row r="176" s="13" customFormat="1">
      <c r="A176" s="13"/>
      <c r="B176" s="243"/>
      <c r="C176" s="244"/>
      <c r="D176" s="245" t="s">
        <v>200</v>
      </c>
      <c r="E176" s="246" t="s">
        <v>1</v>
      </c>
      <c r="F176" s="247" t="s">
        <v>1124</v>
      </c>
      <c r="G176" s="244"/>
      <c r="H176" s="248">
        <v>0.32000000000000001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200</v>
      </c>
      <c r="AU176" s="254" t="s">
        <v>84</v>
      </c>
      <c r="AV176" s="13" t="s">
        <v>84</v>
      </c>
      <c r="AW176" s="13" t="s">
        <v>32</v>
      </c>
      <c r="AX176" s="13" t="s">
        <v>82</v>
      </c>
      <c r="AY176" s="254" t="s">
        <v>192</v>
      </c>
    </row>
    <row r="177" s="12" customFormat="1" ht="22.8" customHeight="1">
      <c r="A177" s="12"/>
      <c r="B177" s="213"/>
      <c r="C177" s="214"/>
      <c r="D177" s="215" t="s">
        <v>75</v>
      </c>
      <c r="E177" s="227" t="s">
        <v>213</v>
      </c>
      <c r="F177" s="227" t="s">
        <v>444</v>
      </c>
      <c r="G177" s="214"/>
      <c r="H177" s="214"/>
      <c r="I177" s="217"/>
      <c r="J177" s="228">
        <f>BK177</f>
        <v>0</v>
      </c>
      <c r="K177" s="214"/>
      <c r="L177" s="219"/>
      <c r="M177" s="220"/>
      <c r="N177" s="221"/>
      <c r="O177" s="221"/>
      <c r="P177" s="222">
        <f>SUM(P178:P183)</f>
        <v>0</v>
      </c>
      <c r="Q177" s="221"/>
      <c r="R177" s="222">
        <f>SUM(R178:R183)</f>
        <v>0</v>
      </c>
      <c r="S177" s="221"/>
      <c r="T177" s="223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4" t="s">
        <v>82</v>
      </c>
      <c r="AT177" s="225" t="s">
        <v>75</v>
      </c>
      <c r="AU177" s="225" t="s">
        <v>82</v>
      </c>
      <c r="AY177" s="224" t="s">
        <v>192</v>
      </c>
      <c r="BK177" s="226">
        <f>SUM(BK178:BK183)</f>
        <v>0</v>
      </c>
    </row>
    <row r="178" s="2" customFormat="1" ht="24.15" customHeight="1">
      <c r="A178" s="38"/>
      <c r="B178" s="39"/>
      <c r="C178" s="229" t="s">
        <v>301</v>
      </c>
      <c r="D178" s="229" t="s">
        <v>194</v>
      </c>
      <c r="E178" s="230" t="s">
        <v>1125</v>
      </c>
      <c r="F178" s="231" t="s">
        <v>1126</v>
      </c>
      <c r="G178" s="232" t="s">
        <v>221</v>
      </c>
      <c r="H178" s="233">
        <v>375.04500000000002</v>
      </c>
      <c r="I178" s="234"/>
      <c r="J178" s="235">
        <f>ROUND(I178*H178,2)</f>
        <v>0</v>
      </c>
      <c r="K178" s="236"/>
      <c r="L178" s="44"/>
      <c r="M178" s="237" t="s">
        <v>1</v>
      </c>
      <c r="N178" s="238" t="s">
        <v>41</v>
      </c>
      <c r="O178" s="91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1" t="s">
        <v>198</v>
      </c>
      <c r="AT178" s="241" t="s">
        <v>194</v>
      </c>
      <c r="AU178" s="241" t="s">
        <v>84</v>
      </c>
      <c r="AY178" s="17" t="s">
        <v>192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7" t="s">
        <v>82</v>
      </c>
      <c r="BK178" s="242">
        <f>ROUND(I178*H178,2)</f>
        <v>0</v>
      </c>
      <c r="BL178" s="17" t="s">
        <v>198</v>
      </c>
      <c r="BM178" s="241" t="s">
        <v>1127</v>
      </c>
    </row>
    <row r="179" s="15" customFormat="1">
      <c r="A179" s="15"/>
      <c r="B179" s="277"/>
      <c r="C179" s="278"/>
      <c r="D179" s="245" t="s">
        <v>200</v>
      </c>
      <c r="E179" s="279" t="s">
        <v>1</v>
      </c>
      <c r="F179" s="280" t="s">
        <v>1128</v>
      </c>
      <c r="G179" s="278"/>
      <c r="H179" s="279" t="s">
        <v>1</v>
      </c>
      <c r="I179" s="281"/>
      <c r="J179" s="278"/>
      <c r="K179" s="278"/>
      <c r="L179" s="282"/>
      <c r="M179" s="283"/>
      <c r="N179" s="284"/>
      <c r="O179" s="284"/>
      <c r="P179" s="284"/>
      <c r="Q179" s="284"/>
      <c r="R179" s="284"/>
      <c r="S179" s="284"/>
      <c r="T179" s="28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6" t="s">
        <v>200</v>
      </c>
      <c r="AU179" s="286" t="s">
        <v>84</v>
      </c>
      <c r="AV179" s="15" t="s">
        <v>82</v>
      </c>
      <c r="AW179" s="15" t="s">
        <v>32</v>
      </c>
      <c r="AX179" s="15" t="s">
        <v>76</v>
      </c>
      <c r="AY179" s="286" t="s">
        <v>192</v>
      </c>
    </row>
    <row r="180" s="13" customFormat="1">
      <c r="A180" s="13"/>
      <c r="B180" s="243"/>
      <c r="C180" s="244"/>
      <c r="D180" s="245" t="s">
        <v>200</v>
      </c>
      <c r="E180" s="246" t="s">
        <v>1</v>
      </c>
      <c r="F180" s="247" t="s">
        <v>1129</v>
      </c>
      <c r="G180" s="244"/>
      <c r="H180" s="248">
        <v>10.5</v>
      </c>
      <c r="I180" s="249"/>
      <c r="J180" s="244"/>
      <c r="K180" s="244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200</v>
      </c>
      <c r="AU180" s="254" t="s">
        <v>84</v>
      </c>
      <c r="AV180" s="13" t="s">
        <v>84</v>
      </c>
      <c r="AW180" s="13" t="s">
        <v>32</v>
      </c>
      <c r="AX180" s="13" t="s">
        <v>76</v>
      </c>
      <c r="AY180" s="254" t="s">
        <v>192</v>
      </c>
    </row>
    <row r="181" s="13" customFormat="1">
      <c r="A181" s="13"/>
      <c r="B181" s="243"/>
      <c r="C181" s="244"/>
      <c r="D181" s="245" t="s">
        <v>200</v>
      </c>
      <c r="E181" s="246" t="s">
        <v>1</v>
      </c>
      <c r="F181" s="247" t="s">
        <v>1130</v>
      </c>
      <c r="G181" s="244"/>
      <c r="H181" s="248">
        <v>193.11500000000001</v>
      </c>
      <c r="I181" s="249"/>
      <c r="J181" s="244"/>
      <c r="K181" s="244"/>
      <c r="L181" s="250"/>
      <c r="M181" s="251"/>
      <c r="N181" s="252"/>
      <c r="O181" s="252"/>
      <c r="P181" s="252"/>
      <c r="Q181" s="252"/>
      <c r="R181" s="252"/>
      <c r="S181" s="252"/>
      <c r="T181" s="25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4" t="s">
        <v>200</v>
      </c>
      <c r="AU181" s="254" t="s">
        <v>84</v>
      </c>
      <c r="AV181" s="13" t="s">
        <v>84</v>
      </c>
      <c r="AW181" s="13" t="s">
        <v>32</v>
      </c>
      <c r="AX181" s="13" t="s">
        <v>76</v>
      </c>
      <c r="AY181" s="254" t="s">
        <v>192</v>
      </c>
    </row>
    <row r="182" s="13" customFormat="1">
      <c r="A182" s="13"/>
      <c r="B182" s="243"/>
      <c r="C182" s="244"/>
      <c r="D182" s="245" t="s">
        <v>200</v>
      </c>
      <c r="E182" s="246" t="s">
        <v>1</v>
      </c>
      <c r="F182" s="247" t="s">
        <v>1131</v>
      </c>
      <c r="G182" s="244"/>
      <c r="H182" s="248">
        <v>171.43000000000001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200</v>
      </c>
      <c r="AU182" s="254" t="s">
        <v>84</v>
      </c>
      <c r="AV182" s="13" t="s">
        <v>84</v>
      </c>
      <c r="AW182" s="13" t="s">
        <v>32</v>
      </c>
      <c r="AX182" s="13" t="s">
        <v>76</v>
      </c>
      <c r="AY182" s="254" t="s">
        <v>192</v>
      </c>
    </row>
    <row r="183" s="14" customFormat="1">
      <c r="A183" s="14"/>
      <c r="B183" s="255"/>
      <c r="C183" s="256"/>
      <c r="D183" s="245" t="s">
        <v>200</v>
      </c>
      <c r="E183" s="257" t="s">
        <v>1</v>
      </c>
      <c r="F183" s="258" t="s">
        <v>229</v>
      </c>
      <c r="G183" s="256"/>
      <c r="H183" s="259">
        <v>375.04500000000002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200</v>
      </c>
      <c r="AU183" s="265" t="s">
        <v>84</v>
      </c>
      <c r="AV183" s="14" t="s">
        <v>198</v>
      </c>
      <c r="AW183" s="14" t="s">
        <v>32</v>
      </c>
      <c r="AX183" s="14" t="s">
        <v>82</v>
      </c>
      <c r="AY183" s="265" t="s">
        <v>192</v>
      </c>
    </row>
    <row r="184" s="12" customFormat="1" ht="22.8" customHeight="1">
      <c r="A184" s="12"/>
      <c r="B184" s="213"/>
      <c r="C184" s="214"/>
      <c r="D184" s="215" t="s">
        <v>75</v>
      </c>
      <c r="E184" s="227" t="s">
        <v>218</v>
      </c>
      <c r="F184" s="227" t="s">
        <v>579</v>
      </c>
      <c r="G184" s="214"/>
      <c r="H184" s="214"/>
      <c r="I184" s="217"/>
      <c r="J184" s="228">
        <f>BK184</f>
        <v>0</v>
      </c>
      <c r="K184" s="214"/>
      <c r="L184" s="219"/>
      <c r="M184" s="220"/>
      <c r="N184" s="221"/>
      <c r="O184" s="221"/>
      <c r="P184" s="222">
        <f>SUM(P185:P186)</f>
        <v>0</v>
      </c>
      <c r="Q184" s="221"/>
      <c r="R184" s="222">
        <f>SUM(R185:R186)</f>
        <v>0.018974999999999999</v>
      </c>
      <c r="S184" s="221"/>
      <c r="T184" s="223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4" t="s">
        <v>82</v>
      </c>
      <c r="AT184" s="225" t="s">
        <v>75</v>
      </c>
      <c r="AU184" s="225" t="s">
        <v>82</v>
      </c>
      <c r="AY184" s="224" t="s">
        <v>192</v>
      </c>
      <c r="BK184" s="226">
        <f>SUM(BK185:BK186)</f>
        <v>0</v>
      </c>
    </row>
    <row r="185" s="2" customFormat="1" ht="33" customHeight="1">
      <c r="A185" s="38"/>
      <c r="B185" s="39"/>
      <c r="C185" s="229" t="s">
        <v>306</v>
      </c>
      <c r="D185" s="229" t="s">
        <v>194</v>
      </c>
      <c r="E185" s="230" t="s">
        <v>1132</v>
      </c>
      <c r="F185" s="231" t="s">
        <v>1133</v>
      </c>
      <c r="G185" s="232" t="s">
        <v>259</v>
      </c>
      <c r="H185" s="233">
        <v>13.75</v>
      </c>
      <c r="I185" s="234"/>
      <c r="J185" s="235">
        <f>ROUND(I185*H185,2)</f>
        <v>0</v>
      </c>
      <c r="K185" s="236"/>
      <c r="L185" s="44"/>
      <c r="M185" s="237" t="s">
        <v>1</v>
      </c>
      <c r="N185" s="238" t="s">
        <v>41</v>
      </c>
      <c r="O185" s="91"/>
      <c r="P185" s="239">
        <f>O185*H185</f>
        <v>0</v>
      </c>
      <c r="Q185" s="239">
        <v>0.0013799999999999999</v>
      </c>
      <c r="R185" s="239">
        <f>Q185*H185</f>
        <v>0.018974999999999999</v>
      </c>
      <c r="S185" s="239">
        <v>0</v>
      </c>
      <c r="T185" s="24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1" t="s">
        <v>198</v>
      </c>
      <c r="AT185" s="241" t="s">
        <v>194</v>
      </c>
      <c r="AU185" s="241" t="s">
        <v>84</v>
      </c>
      <c r="AY185" s="17" t="s">
        <v>192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7" t="s">
        <v>82</v>
      </c>
      <c r="BK185" s="242">
        <f>ROUND(I185*H185,2)</f>
        <v>0</v>
      </c>
      <c r="BL185" s="17" t="s">
        <v>198</v>
      </c>
      <c r="BM185" s="241" t="s">
        <v>1134</v>
      </c>
    </row>
    <row r="186" s="13" customFormat="1">
      <c r="A186" s="13"/>
      <c r="B186" s="243"/>
      <c r="C186" s="244"/>
      <c r="D186" s="245" t="s">
        <v>200</v>
      </c>
      <c r="E186" s="246" t="s">
        <v>1</v>
      </c>
      <c r="F186" s="247" t="s">
        <v>1135</v>
      </c>
      <c r="G186" s="244"/>
      <c r="H186" s="248">
        <v>13.75</v>
      </c>
      <c r="I186" s="249"/>
      <c r="J186" s="244"/>
      <c r="K186" s="244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200</v>
      </c>
      <c r="AU186" s="254" t="s">
        <v>84</v>
      </c>
      <c r="AV186" s="13" t="s">
        <v>84</v>
      </c>
      <c r="AW186" s="13" t="s">
        <v>32</v>
      </c>
      <c r="AX186" s="13" t="s">
        <v>82</v>
      </c>
      <c r="AY186" s="254" t="s">
        <v>192</v>
      </c>
    </row>
    <row r="187" s="12" customFormat="1" ht="22.8" customHeight="1">
      <c r="A187" s="12"/>
      <c r="B187" s="213"/>
      <c r="C187" s="214"/>
      <c r="D187" s="215" t="s">
        <v>75</v>
      </c>
      <c r="E187" s="227" t="s">
        <v>240</v>
      </c>
      <c r="F187" s="227" t="s">
        <v>659</v>
      </c>
      <c r="G187" s="214"/>
      <c r="H187" s="214"/>
      <c r="I187" s="217"/>
      <c r="J187" s="228">
        <f>BK187</f>
        <v>0</v>
      </c>
      <c r="K187" s="214"/>
      <c r="L187" s="219"/>
      <c r="M187" s="220"/>
      <c r="N187" s="221"/>
      <c r="O187" s="221"/>
      <c r="P187" s="222">
        <f>SUM(P188:P203)</f>
        <v>0</v>
      </c>
      <c r="Q187" s="221"/>
      <c r="R187" s="222">
        <f>SUM(R188:R203)</f>
        <v>1.3624237699999999</v>
      </c>
      <c r="S187" s="221"/>
      <c r="T187" s="223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82</v>
      </c>
      <c r="AT187" s="225" t="s">
        <v>75</v>
      </c>
      <c r="AU187" s="225" t="s">
        <v>82</v>
      </c>
      <c r="AY187" s="224" t="s">
        <v>192</v>
      </c>
      <c r="BK187" s="226">
        <f>SUM(BK188:BK203)</f>
        <v>0</v>
      </c>
    </row>
    <row r="188" s="2" customFormat="1" ht="24.15" customHeight="1">
      <c r="A188" s="38"/>
      <c r="B188" s="39"/>
      <c r="C188" s="229" t="s">
        <v>7</v>
      </c>
      <c r="D188" s="229" t="s">
        <v>194</v>
      </c>
      <c r="E188" s="230" t="s">
        <v>1136</v>
      </c>
      <c r="F188" s="231" t="s">
        <v>1137</v>
      </c>
      <c r="G188" s="232" t="s">
        <v>221</v>
      </c>
      <c r="H188" s="233">
        <v>519.19100000000003</v>
      </c>
      <c r="I188" s="234"/>
      <c r="J188" s="235">
        <f>ROUND(I188*H188,2)</f>
        <v>0</v>
      </c>
      <c r="K188" s="236"/>
      <c r="L188" s="44"/>
      <c r="M188" s="237" t="s">
        <v>1</v>
      </c>
      <c r="N188" s="238" t="s">
        <v>41</v>
      </c>
      <c r="O188" s="91"/>
      <c r="P188" s="239">
        <f>O188*H188</f>
        <v>0</v>
      </c>
      <c r="Q188" s="239">
        <v>0.00046999999999999999</v>
      </c>
      <c r="R188" s="239">
        <f>Q188*H188</f>
        <v>0.24401977</v>
      </c>
      <c r="S188" s="239">
        <v>0</v>
      </c>
      <c r="T188" s="24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1" t="s">
        <v>198</v>
      </c>
      <c r="AT188" s="241" t="s">
        <v>194</v>
      </c>
      <c r="AU188" s="241" t="s">
        <v>84</v>
      </c>
      <c r="AY188" s="17" t="s">
        <v>192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7" t="s">
        <v>82</v>
      </c>
      <c r="BK188" s="242">
        <f>ROUND(I188*H188,2)</f>
        <v>0</v>
      </c>
      <c r="BL188" s="17" t="s">
        <v>198</v>
      </c>
      <c r="BM188" s="241" t="s">
        <v>1138</v>
      </c>
    </row>
    <row r="189" s="15" customFormat="1">
      <c r="A189" s="15"/>
      <c r="B189" s="277"/>
      <c r="C189" s="278"/>
      <c r="D189" s="245" t="s">
        <v>200</v>
      </c>
      <c r="E189" s="279" t="s">
        <v>1</v>
      </c>
      <c r="F189" s="280" t="s">
        <v>1139</v>
      </c>
      <c r="G189" s="278"/>
      <c r="H189" s="279" t="s">
        <v>1</v>
      </c>
      <c r="I189" s="281"/>
      <c r="J189" s="278"/>
      <c r="K189" s="278"/>
      <c r="L189" s="282"/>
      <c r="M189" s="283"/>
      <c r="N189" s="284"/>
      <c r="O189" s="284"/>
      <c r="P189" s="284"/>
      <c r="Q189" s="284"/>
      <c r="R189" s="284"/>
      <c r="S189" s="284"/>
      <c r="T189" s="28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6" t="s">
        <v>200</v>
      </c>
      <c r="AU189" s="286" t="s">
        <v>84</v>
      </c>
      <c r="AV189" s="15" t="s">
        <v>82</v>
      </c>
      <c r="AW189" s="15" t="s">
        <v>32</v>
      </c>
      <c r="AX189" s="15" t="s">
        <v>76</v>
      </c>
      <c r="AY189" s="286" t="s">
        <v>192</v>
      </c>
    </row>
    <row r="190" s="13" customFormat="1">
      <c r="A190" s="13"/>
      <c r="B190" s="243"/>
      <c r="C190" s="244"/>
      <c r="D190" s="245" t="s">
        <v>200</v>
      </c>
      <c r="E190" s="246" t="s">
        <v>1</v>
      </c>
      <c r="F190" s="247" t="s">
        <v>1140</v>
      </c>
      <c r="G190" s="244"/>
      <c r="H190" s="248">
        <v>11.5</v>
      </c>
      <c r="I190" s="249"/>
      <c r="J190" s="244"/>
      <c r="K190" s="244"/>
      <c r="L190" s="250"/>
      <c r="M190" s="251"/>
      <c r="N190" s="252"/>
      <c r="O190" s="252"/>
      <c r="P190" s="252"/>
      <c r="Q190" s="252"/>
      <c r="R190" s="252"/>
      <c r="S190" s="252"/>
      <c r="T190" s="25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4" t="s">
        <v>200</v>
      </c>
      <c r="AU190" s="254" t="s">
        <v>84</v>
      </c>
      <c r="AV190" s="13" t="s">
        <v>84</v>
      </c>
      <c r="AW190" s="13" t="s">
        <v>32</v>
      </c>
      <c r="AX190" s="13" t="s">
        <v>76</v>
      </c>
      <c r="AY190" s="254" t="s">
        <v>192</v>
      </c>
    </row>
    <row r="191" s="13" customFormat="1">
      <c r="A191" s="13"/>
      <c r="B191" s="243"/>
      <c r="C191" s="244"/>
      <c r="D191" s="245" t="s">
        <v>200</v>
      </c>
      <c r="E191" s="246" t="s">
        <v>1</v>
      </c>
      <c r="F191" s="247" t="s">
        <v>1141</v>
      </c>
      <c r="G191" s="244"/>
      <c r="H191" s="248">
        <v>236.721</v>
      </c>
      <c r="I191" s="249"/>
      <c r="J191" s="244"/>
      <c r="K191" s="244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200</v>
      </c>
      <c r="AU191" s="254" t="s">
        <v>84</v>
      </c>
      <c r="AV191" s="13" t="s">
        <v>84</v>
      </c>
      <c r="AW191" s="13" t="s">
        <v>32</v>
      </c>
      <c r="AX191" s="13" t="s">
        <v>76</v>
      </c>
      <c r="AY191" s="254" t="s">
        <v>192</v>
      </c>
    </row>
    <row r="192" s="13" customFormat="1">
      <c r="A192" s="13"/>
      <c r="B192" s="243"/>
      <c r="C192" s="244"/>
      <c r="D192" s="245" t="s">
        <v>200</v>
      </c>
      <c r="E192" s="246" t="s">
        <v>1</v>
      </c>
      <c r="F192" s="247" t="s">
        <v>1142</v>
      </c>
      <c r="G192" s="244"/>
      <c r="H192" s="248">
        <v>270.97000000000003</v>
      </c>
      <c r="I192" s="249"/>
      <c r="J192" s="244"/>
      <c r="K192" s="244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200</v>
      </c>
      <c r="AU192" s="254" t="s">
        <v>84</v>
      </c>
      <c r="AV192" s="13" t="s">
        <v>84</v>
      </c>
      <c r="AW192" s="13" t="s">
        <v>32</v>
      </c>
      <c r="AX192" s="13" t="s">
        <v>76</v>
      </c>
      <c r="AY192" s="254" t="s">
        <v>192</v>
      </c>
    </row>
    <row r="193" s="14" customFormat="1">
      <c r="A193" s="14"/>
      <c r="B193" s="255"/>
      <c r="C193" s="256"/>
      <c r="D193" s="245" t="s">
        <v>200</v>
      </c>
      <c r="E193" s="257" t="s">
        <v>1</v>
      </c>
      <c r="F193" s="258" t="s">
        <v>229</v>
      </c>
      <c r="G193" s="256"/>
      <c r="H193" s="259">
        <v>519.19100000000003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200</v>
      </c>
      <c r="AU193" s="265" t="s">
        <v>84</v>
      </c>
      <c r="AV193" s="14" t="s">
        <v>198</v>
      </c>
      <c r="AW193" s="14" t="s">
        <v>32</v>
      </c>
      <c r="AX193" s="14" t="s">
        <v>82</v>
      </c>
      <c r="AY193" s="265" t="s">
        <v>192</v>
      </c>
    </row>
    <row r="194" s="2" customFormat="1" ht="24.15" customHeight="1">
      <c r="A194" s="38"/>
      <c r="B194" s="39"/>
      <c r="C194" s="229" t="s">
        <v>314</v>
      </c>
      <c r="D194" s="229" t="s">
        <v>194</v>
      </c>
      <c r="E194" s="230" t="s">
        <v>1143</v>
      </c>
      <c r="F194" s="231" t="s">
        <v>1144</v>
      </c>
      <c r="G194" s="232" t="s">
        <v>259</v>
      </c>
      <c r="H194" s="233">
        <v>88</v>
      </c>
      <c r="I194" s="234"/>
      <c r="J194" s="235">
        <f>ROUND(I194*H194,2)</f>
        <v>0</v>
      </c>
      <c r="K194" s="236"/>
      <c r="L194" s="44"/>
      <c r="M194" s="237" t="s">
        <v>1</v>
      </c>
      <c r="N194" s="238" t="s">
        <v>41</v>
      </c>
      <c r="O194" s="91"/>
      <c r="P194" s="239">
        <f>O194*H194</f>
        <v>0</v>
      </c>
      <c r="Q194" s="239">
        <v>4.0000000000000003E-05</v>
      </c>
      <c r="R194" s="239">
        <f>Q194*H194</f>
        <v>0.0035200000000000001</v>
      </c>
      <c r="S194" s="239">
        <v>0</v>
      </c>
      <c r="T194" s="24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1" t="s">
        <v>198</v>
      </c>
      <c r="AT194" s="241" t="s">
        <v>194</v>
      </c>
      <c r="AU194" s="241" t="s">
        <v>84</v>
      </c>
      <c r="AY194" s="17" t="s">
        <v>192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7" t="s">
        <v>82</v>
      </c>
      <c r="BK194" s="242">
        <f>ROUND(I194*H194,2)</f>
        <v>0</v>
      </c>
      <c r="BL194" s="17" t="s">
        <v>198</v>
      </c>
      <c r="BM194" s="241" t="s">
        <v>1145</v>
      </c>
    </row>
    <row r="195" s="13" customFormat="1">
      <c r="A195" s="13"/>
      <c r="B195" s="243"/>
      <c r="C195" s="244"/>
      <c r="D195" s="245" t="s">
        <v>200</v>
      </c>
      <c r="E195" s="246" t="s">
        <v>1</v>
      </c>
      <c r="F195" s="247" t="s">
        <v>1146</v>
      </c>
      <c r="G195" s="244"/>
      <c r="H195" s="248">
        <v>88</v>
      </c>
      <c r="I195" s="249"/>
      <c r="J195" s="244"/>
      <c r="K195" s="244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200</v>
      </c>
      <c r="AU195" s="254" t="s">
        <v>84</v>
      </c>
      <c r="AV195" s="13" t="s">
        <v>84</v>
      </c>
      <c r="AW195" s="13" t="s">
        <v>32</v>
      </c>
      <c r="AX195" s="13" t="s">
        <v>82</v>
      </c>
      <c r="AY195" s="254" t="s">
        <v>192</v>
      </c>
    </row>
    <row r="196" s="2" customFormat="1" ht="24.15" customHeight="1">
      <c r="A196" s="38"/>
      <c r="B196" s="39"/>
      <c r="C196" s="266" t="s">
        <v>319</v>
      </c>
      <c r="D196" s="266" t="s">
        <v>320</v>
      </c>
      <c r="E196" s="267" t="s">
        <v>1147</v>
      </c>
      <c r="F196" s="268" t="s">
        <v>1148</v>
      </c>
      <c r="G196" s="269" t="s">
        <v>197</v>
      </c>
      <c r="H196" s="270">
        <v>80</v>
      </c>
      <c r="I196" s="271"/>
      <c r="J196" s="272">
        <f>ROUND(I196*H196,2)</f>
        <v>0</v>
      </c>
      <c r="K196" s="273"/>
      <c r="L196" s="274"/>
      <c r="M196" s="275" t="s">
        <v>1</v>
      </c>
      <c r="N196" s="276" t="s">
        <v>41</v>
      </c>
      <c r="O196" s="91"/>
      <c r="P196" s="239">
        <f>O196*H196</f>
        <v>0</v>
      </c>
      <c r="Q196" s="239">
        <v>0.01295</v>
      </c>
      <c r="R196" s="239">
        <f>Q196*H196</f>
        <v>1.036</v>
      </c>
      <c r="S196" s="239">
        <v>0</v>
      </c>
      <c r="T196" s="24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1" t="s">
        <v>235</v>
      </c>
      <c r="AT196" s="241" t="s">
        <v>320</v>
      </c>
      <c r="AU196" s="241" t="s">
        <v>84</v>
      </c>
      <c r="AY196" s="17" t="s">
        <v>192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7" t="s">
        <v>82</v>
      </c>
      <c r="BK196" s="242">
        <f>ROUND(I196*H196,2)</f>
        <v>0</v>
      </c>
      <c r="BL196" s="17" t="s">
        <v>198</v>
      </c>
      <c r="BM196" s="241" t="s">
        <v>1149</v>
      </c>
    </row>
    <row r="197" s="2" customFormat="1" ht="24.15" customHeight="1">
      <c r="A197" s="38"/>
      <c r="B197" s="39"/>
      <c r="C197" s="229" t="s">
        <v>325</v>
      </c>
      <c r="D197" s="229" t="s">
        <v>194</v>
      </c>
      <c r="E197" s="230" t="s">
        <v>1150</v>
      </c>
      <c r="F197" s="231" t="s">
        <v>1151</v>
      </c>
      <c r="G197" s="232" t="s">
        <v>197</v>
      </c>
      <c r="H197" s="233">
        <v>10</v>
      </c>
      <c r="I197" s="234"/>
      <c r="J197" s="235">
        <f>ROUND(I197*H197,2)</f>
        <v>0</v>
      </c>
      <c r="K197" s="236"/>
      <c r="L197" s="44"/>
      <c r="M197" s="237" t="s">
        <v>1</v>
      </c>
      <c r="N197" s="238" t="s">
        <v>41</v>
      </c>
      <c r="O197" s="91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1" t="s">
        <v>198</v>
      </c>
      <c r="AT197" s="241" t="s">
        <v>194</v>
      </c>
      <c r="AU197" s="241" t="s">
        <v>84</v>
      </c>
      <c r="AY197" s="17" t="s">
        <v>192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7" t="s">
        <v>82</v>
      </c>
      <c r="BK197" s="242">
        <f>ROUND(I197*H197,2)</f>
        <v>0</v>
      </c>
      <c r="BL197" s="17" t="s">
        <v>198</v>
      </c>
      <c r="BM197" s="241" t="s">
        <v>1152</v>
      </c>
    </row>
    <row r="198" s="13" customFormat="1">
      <c r="A198" s="13"/>
      <c r="B198" s="243"/>
      <c r="C198" s="244"/>
      <c r="D198" s="245" t="s">
        <v>200</v>
      </c>
      <c r="E198" s="246" t="s">
        <v>1</v>
      </c>
      <c r="F198" s="247" t="s">
        <v>1153</v>
      </c>
      <c r="G198" s="244"/>
      <c r="H198" s="248">
        <v>10</v>
      </c>
      <c r="I198" s="249"/>
      <c r="J198" s="244"/>
      <c r="K198" s="244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200</v>
      </c>
      <c r="AU198" s="254" t="s">
        <v>84</v>
      </c>
      <c r="AV198" s="13" t="s">
        <v>84</v>
      </c>
      <c r="AW198" s="13" t="s">
        <v>32</v>
      </c>
      <c r="AX198" s="13" t="s">
        <v>82</v>
      </c>
      <c r="AY198" s="254" t="s">
        <v>192</v>
      </c>
    </row>
    <row r="199" s="2" customFormat="1" ht="37.8" customHeight="1">
      <c r="A199" s="38"/>
      <c r="B199" s="39"/>
      <c r="C199" s="266" t="s">
        <v>332</v>
      </c>
      <c r="D199" s="266" t="s">
        <v>320</v>
      </c>
      <c r="E199" s="267" t="s">
        <v>1154</v>
      </c>
      <c r="F199" s="268" t="s">
        <v>1155</v>
      </c>
      <c r="G199" s="269" t="s">
        <v>197</v>
      </c>
      <c r="H199" s="270">
        <v>10</v>
      </c>
      <c r="I199" s="271"/>
      <c r="J199" s="272">
        <f>ROUND(I199*H199,2)</f>
        <v>0</v>
      </c>
      <c r="K199" s="273"/>
      <c r="L199" s="274"/>
      <c r="M199" s="275" t="s">
        <v>1</v>
      </c>
      <c r="N199" s="276" t="s">
        <v>41</v>
      </c>
      <c r="O199" s="91"/>
      <c r="P199" s="239">
        <f>O199*H199</f>
        <v>0</v>
      </c>
      <c r="Q199" s="239">
        <v>0.00025000000000000001</v>
      </c>
      <c r="R199" s="239">
        <f>Q199*H199</f>
        <v>0.0025000000000000001</v>
      </c>
      <c r="S199" s="239">
        <v>0</v>
      </c>
      <c r="T199" s="24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1" t="s">
        <v>235</v>
      </c>
      <c r="AT199" s="241" t="s">
        <v>320</v>
      </c>
      <c r="AU199" s="241" t="s">
        <v>84</v>
      </c>
      <c r="AY199" s="17" t="s">
        <v>192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7" t="s">
        <v>82</v>
      </c>
      <c r="BK199" s="242">
        <f>ROUND(I199*H199,2)</f>
        <v>0</v>
      </c>
      <c r="BL199" s="17" t="s">
        <v>198</v>
      </c>
      <c r="BM199" s="241" t="s">
        <v>1156</v>
      </c>
    </row>
    <row r="200" s="2" customFormat="1" ht="24.15" customHeight="1">
      <c r="A200" s="38"/>
      <c r="B200" s="39"/>
      <c r="C200" s="229" t="s">
        <v>337</v>
      </c>
      <c r="D200" s="229" t="s">
        <v>194</v>
      </c>
      <c r="E200" s="230" t="s">
        <v>1157</v>
      </c>
      <c r="F200" s="231" t="s">
        <v>1158</v>
      </c>
      <c r="G200" s="232" t="s">
        <v>221</v>
      </c>
      <c r="H200" s="233">
        <v>12.4</v>
      </c>
      <c r="I200" s="234"/>
      <c r="J200" s="235">
        <f>ROUND(I200*H200,2)</f>
        <v>0</v>
      </c>
      <c r="K200" s="236"/>
      <c r="L200" s="44"/>
      <c r="M200" s="237" t="s">
        <v>1</v>
      </c>
      <c r="N200" s="238" t="s">
        <v>41</v>
      </c>
      <c r="O200" s="91"/>
      <c r="P200" s="239">
        <f>O200*H200</f>
        <v>0</v>
      </c>
      <c r="Q200" s="239">
        <v>0.00072000000000000005</v>
      </c>
      <c r="R200" s="239">
        <f>Q200*H200</f>
        <v>0.0089280000000000002</v>
      </c>
      <c r="S200" s="239">
        <v>0</v>
      </c>
      <c r="T200" s="24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1" t="s">
        <v>198</v>
      </c>
      <c r="AT200" s="241" t="s">
        <v>194</v>
      </c>
      <c r="AU200" s="241" t="s">
        <v>84</v>
      </c>
      <c r="AY200" s="17" t="s">
        <v>192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7" t="s">
        <v>82</v>
      </c>
      <c r="BK200" s="242">
        <f>ROUND(I200*H200,2)</f>
        <v>0</v>
      </c>
      <c r="BL200" s="17" t="s">
        <v>198</v>
      </c>
      <c r="BM200" s="241" t="s">
        <v>1159</v>
      </c>
    </row>
    <row r="201" s="13" customFormat="1">
      <c r="A201" s="13"/>
      <c r="B201" s="243"/>
      <c r="C201" s="244"/>
      <c r="D201" s="245" t="s">
        <v>200</v>
      </c>
      <c r="E201" s="246" t="s">
        <v>1</v>
      </c>
      <c r="F201" s="247" t="s">
        <v>1160</v>
      </c>
      <c r="G201" s="244"/>
      <c r="H201" s="248">
        <v>12.4</v>
      </c>
      <c r="I201" s="249"/>
      <c r="J201" s="244"/>
      <c r="K201" s="244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200</v>
      </c>
      <c r="AU201" s="254" t="s">
        <v>84</v>
      </c>
      <c r="AV201" s="13" t="s">
        <v>84</v>
      </c>
      <c r="AW201" s="13" t="s">
        <v>32</v>
      </c>
      <c r="AX201" s="13" t="s">
        <v>82</v>
      </c>
      <c r="AY201" s="254" t="s">
        <v>192</v>
      </c>
    </row>
    <row r="202" s="2" customFormat="1" ht="24.15" customHeight="1">
      <c r="A202" s="38"/>
      <c r="B202" s="39"/>
      <c r="C202" s="229" t="s">
        <v>342</v>
      </c>
      <c r="D202" s="229" t="s">
        <v>194</v>
      </c>
      <c r="E202" s="230" t="s">
        <v>1161</v>
      </c>
      <c r="F202" s="231" t="s">
        <v>1162</v>
      </c>
      <c r="G202" s="232" t="s">
        <v>221</v>
      </c>
      <c r="H202" s="233">
        <v>12.4</v>
      </c>
      <c r="I202" s="234"/>
      <c r="J202" s="235">
        <f>ROUND(I202*H202,2)</f>
        <v>0</v>
      </c>
      <c r="K202" s="236"/>
      <c r="L202" s="44"/>
      <c r="M202" s="237" t="s">
        <v>1</v>
      </c>
      <c r="N202" s="238" t="s">
        <v>41</v>
      </c>
      <c r="O202" s="91"/>
      <c r="P202" s="239">
        <f>O202*H202</f>
        <v>0</v>
      </c>
      <c r="Q202" s="239">
        <v>0.0054400000000000004</v>
      </c>
      <c r="R202" s="239">
        <f>Q202*H202</f>
        <v>0.067456000000000002</v>
      </c>
      <c r="S202" s="239">
        <v>0</v>
      </c>
      <c r="T202" s="24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1" t="s">
        <v>198</v>
      </c>
      <c r="AT202" s="241" t="s">
        <v>194</v>
      </c>
      <c r="AU202" s="241" t="s">
        <v>84</v>
      </c>
      <c r="AY202" s="17" t="s">
        <v>192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7" t="s">
        <v>82</v>
      </c>
      <c r="BK202" s="242">
        <f>ROUND(I202*H202,2)</f>
        <v>0</v>
      </c>
      <c r="BL202" s="17" t="s">
        <v>198</v>
      </c>
      <c r="BM202" s="241" t="s">
        <v>1163</v>
      </c>
    </row>
    <row r="203" s="13" customFormat="1">
      <c r="A203" s="13"/>
      <c r="B203" s="243"/>
      <c r="C203" s="244"/>
      <c r="D203" s="245" t="s">
        <v>200</v>
      </c>
      <c r="E203" s="246" t="s">
        <v>1</v>
      </c>
      <c r="F203" s="247" t="s">
        <v>1160</v>
      </c>
      <c r="G203" s="244"/>
      <c r="H203" s="248">
        <v>12.4</v>
      </c>
      <c r="I203" s="249"/>
      <c r="J203" s="244"/>
      <c r="K203" s="244"/>
      <c r="L203" s="250"/>
      <c r="M203" s="251"/>
      <c r="N203" s="252"/>
      <c r="O203" s="252"/>
      <c r="P203" s="252"/>
      <c r="Q203" s="252"/>
      <c r="R203" s="252"/>
      <c r="S203" s="252"/>
      <c r="T203" s="25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4" t="s">
        <v>200</v>
      </c>
      <c r="AU203" s="254" t="s">
        <v>84</v>
      </c>
      <c r="AV203" s="13" t="s">
        <v>84</v>
      </c>
      <c r="AW203" s="13" t="s">
        <v>32</v>
      </c>
      <c r="AX203" s="13" t="s">
        <v>82</v>
      </c>
      <c r="AY203" s="254" t="s">
        <v>192</v>
      </c>
    </row>
    <row r="204" s="12" customFormat="1" ht="22.8" customHeight="1">
      <c r="A204" s="12"/>
      <c r="B204" s="213"/>
      <c r="C204" s="214"/>
      <c r="D204" s="215" t="s">
        <v>75</v>
      </c>
      <c r="E204" s="227" t="s">
        <v>949</v>
      </c>
      <c r="F204" s="227" t="s">
        <v>950</v>
      </c>
      <c r="G204" s="214"/>
      <c r="H204" s="214"/>
      <c r="I204" s="217"/>
      <c r="J204" s="228">
        <f>BK204</f>
        <v>0</v>
      </c>
      <c r="K204" s="214"/>
      <c r="L204" s="219"/>
      <c r="M204" s="220"/>
      <c r="N204" s="221"/>
      <c r="O204" s="221"/>
      <c r="P204" s="222">
        <f>SUM(P205:P206)</f>
        <v>0</v>
      </c>
      <c r="Q204" s="221"/>
      <c r="R204" s="222">
        <f>SUM(R205:R206)</f>
        <v>0</v>
      </c>
      <c r="S204" s="221"/>
      <c r="T204" s="223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4" t="s">
        <v>82</v>
      </c>
      <c r="AT204" s="225" t="s">
        <v>75</v>
      </c>
      <c r="AU204" s="225" t="s">
        <v>82</v>
      </c>
      <c r="AY204" s="224" t="s">
        <v>192</v>
      </c>
      <c r="BK204" s="226">
        <f>SUM(BK205:BK206)</f>
        <v>0</v>
      </c>
    </row>
    <row r="205" s="2" customFormat="1" ht="33" customHeight="1">
      <c r="A205" s="38"/>
      <c r="B205" s="39"/>
      <c r="C205" s="229" t="s">
        <v>348</v>
      </c>
      <c r="D205" s="229" t="s">
        <v>194</v>
      </c>
      <c r="E205" s="230" t="s">
        <v>1164</v>
      </c>
      <c r="F205" s="231" t="s">
        <v>1165</v>
      </c>
      <c r="G205" s="232" t="s">
        <v>293</v>
      </c>
      <c r="H205" s="233">
        <v>1319.8889999999999</v>
      </c>
      <c r="I205" s="234"/>
      <c r="J205" s="235">
        <f>ROUND(I205*H205,2)</f>
        <v>0</v>
      </c>
      <c r="K205" s="236"/>
      <c r="L205" s="44"/>
      <c r="M205" s="237" t="s">
        <v>1</v>
      </c>
      <c r="N205" s="238" t="s">
        <v>41</v>
      </c>
      <c r="O205" s="91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1" t="s">
        <v>198</v>
      </c>
      <c r="AT205" s="241" t="s">
        <v>194</v>
      </c>
      <c r="AU205" s="241" t="s">
        <v>84</v>
      </c>
      <c r="AY205" s="17" t="s">
        <v>192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7" t="s">
        <v>82</v>
      </c>
      <c r="BK205" s="242">
        <f>ROUND(I205*H205,2)</f>
        <v>0</v>
      </c>
      <c r="BL205" s="17" t="s">
        <v>198</v>
      </c>
      <c r="BM205" s="241" t="s">
        <v>1166</v>
      </c>
    </row>
    <row r="206" s="2" customFormat="1" ht="33" customHeight="1">
      <c r="A206" s="38"/>
      <c r="B206" s="39"/>
      <c r="C206" s="229" t="s">
        <v>359</v>
      </c>
      <c r="D206" s="229" t="s">
        <v>194</v>
      </c>
      <c r="E206" s="230" t="s">
        <v>1167</v>
      </c>
      <c r="F206" s="231" t="s">
        <v>1168</v>
      </c>
      <c r="G206" s="232" t="s">
        <v>293</v>
      </c>
      <c r="H206" s="233">
        <v>1319.8889999999999</v>
      </c>
      <c r="I206" s="234"/>
      <c r="J206" s="235">
        <f>ROUND(I206*H206,2)</f>
        <v>0</v>
      </c>
      <c r="K206" s="236"/>
      <c r="L206" s="44"/>
      <c r="M206" s="290" t="s">
        <v>1</v>
      </c>
      <c r="N206" s="291" t="s">
        <v>41</v>
      </c>
      <c r="O206" s="292"/>
      <c r="P206" s="293">
        <f>O206*H206</f>
        <v>0</v>
      </c>
      <c r="Q206" s="293">
        <v>0</v>
      </c>
      <c r="R206" s="293">
        <f>Q206*H206</f>
        <v>0</v>
      </c>
      <c r="S206" s="293">
        <v>0</v>
      </c>
      <c r="T206" s="29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1" t="s">
        <v>198</v>
      </c>
      <c r="AT206" s="241" t="s">
        <v>194</v>
      </c>
      <c r="AU206" s="241" t="s">
        <v>84</v>
      </c>
      <c r="AY206" s="17" t="s">
        <v>192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7" t="s">
        <v>82</v>
      </c>
      <c r="BK206" s="242">
        <f>ROUND(I206*H206,2)</f>
        <v>0</v>
      </c>
      <c r="BL206" s="17" t="s">
        <v>198</v>
      </c>
      <c r="BM206" s="241" t="s">
        <v>1169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67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1DEkZ3buK0Ai3wFmSRhA4KrkawfcuqHmlzDurds/i8WBUCPf5ktOMuA0GrpQ1cG3jf3lMZ/e9P7mnuSP9l4S6g==" hashValue="dwQVxjptss0Gs/cQCzX0YNPDC9+y/tXayeXn4tXQF5Pi//Nfd8lMvGMh2G/IFwVK9y39ll0bj2+mdlMpOL2Mig==" algorithmName="SHA-512" password="CC35"/>
  <autoFilter ref="C126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0"/>
      <c r="AT3" s="17" t="s">
        <v>84</v>
      </c>
    </row>
    <row r="4" s="1" customFormat="1" ht="24.96" customHeight="1">
      <c r="B4" s="20"/>
      <c r="D4" s="150" t="s">
        <v>122</v>
      </c>
      <c r="L4" s="20"/>
      <c r="M4" s="15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2" t="s">
        <v>16</v>
      </c>
      <c r="L6" s="20"/>
    </row>
    <row r="7" s="1" customFormat="1" ht="16.5" customHeight="1">
      <c r="B7" s="20"/>
      <c r="E7" s="153" t="str">
        <f>'Rekapitulace stavby'!K6</f>
        <v>Propojení Labské a Ploučnické cyklostezky, Děčín</v>
      </c>
      <c r="F7" s="152"/>
      <c r="G7" s="152"/>
      <c r="H7" s="152"/>
      <c r="L7" s="20"/>
    </row>
    <row r="8" s="1" customFormat="1" ht="12" customHeight="1">
      <c r="B8" s="20"/>
      <c r="D8" s="152" t="s">
        <v>131</v>
      </c>
      <c r="L8" s="20"/>
    </row>
    <row r="9" s="2" customFormat="1" ht="16.5" customHeight="1">
      <c r="A9" s="38"/>
      <c r="B9" s="44"/>
      <c r="C9" s="38"/>
      <c r="D9" s="38"/>
      <c r="E9" s="153" t="s">
        <v>134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4" t="s">
        <v>1170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2" t="s">
        <v>22</v>
      </c>
      <c r="J14" s="155" t="str">
        <f>'Rekapitulace stavby'!AN8</f>
        <v>15. 11. 2022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2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2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36</v>
      </c>
      <c r="E32" s="38"/>
      <c r="F32" s="38"/>
      <c r="G32" s="38"/>
      <c r="H32" s="38"/>
      <c r="I32" s="38"/>
      <c r="J32" s="162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38</v>
      </c>
      <c r="G34" s="38"/>
      <c r="H34" s="38"/>
      <c r="I34" s="163" t="s">
        <v>37</v>
      </c>
      <c r="J34" s="163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40</v>
      </c>
      <c r="E35" s="152" t="s">
        <v>41</v>
      </c>
      <c r="F35" s="165">
        <f>ROUND((SUM(BE126:BE167)),  2)</f>
        <v>0</v>
      </c>
      <c r="G35" s="38"/>
      <c r="H35" s="38"/>
      <c r="I35" s="166">
        <v>0.20999999999999999</v>
      </c>
      <c r="J35" s="165">
        <f>ROUND(((SUM(BE126:BE167))*I35),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65">
        <f>ROUND((SUM(BF126:BF167)),  2)</f>
        <v>0</v>
      </c>
      <c r="G36" s="38"/>
      <c r="H36" s="38"/>
      <c r="I36" s="166">
        <v>0.14999999999999999</v>
      </c>
      <c r="J36" s="165">
        <f>ROUND(((SUM(BF126:BF167))*I36),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65">
        <f>ROUND((SUM(BG126:BG167)),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65">
        <f>ROUND((SUM(BH126:BH167)),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65">
        <f>ROUND((SUM(BI126:BI167)),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Propojení Labské a Ploučnické cyklostezky, Děčín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5" t="s">
        <v>134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D.1.3 - Odvodnění pozemní komunikace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15. 11. 2022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Statutární město Děčín</v>
      </c>
      <c r="G93" s="40"/>
      <c r="H93" s="40"/>
      <c r="I93" s="32" t="s">
        <v>30</v>
      </c>
      <c r="J93" s="36" t="str">
        <f>E23</f>
        <v>Ing. Vladimír Polda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Jan Duben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160</v>
      </c>
      <c r="D96" s="187"/>
      <c r="E96" s="187"/>
      <c r="F96" s="187"/>
      <c r="G96" s="187"/>
      <c r="H96" s="187"/>
      <c r="I96" s="187"/>
      <c r="J96" s="188" t="s">
        <v>161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162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163</v>
      </c>
    </row>
    <row r="99" s="9" customFormat="1" ht="24.96" customHeight="1">
      <c r="A99" s="9"/>
      <c r="B99" s="190"/>
      <c r="C99" s="191"/>
      <c r="D99" s="192" t="s">
        <v>164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3"/>
      <c r="D100" s="197" t="s">
        <v>165</v>
      </c>
      <c r="E100" s="198"/>
      <c r="F100" s="198"/>
      <c r="G100" s="198"/>
      <c r="H100" s="198"/>
      <c r="I100" s="198"/>
      <c r="J100" s="199">
        <f>J128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1041</v>
      </c>
      <c r="E101" s="198"/>
      <c r="F101" s="198"/>
      <c r="G101" s="198"/>
      <c r="H101" s="198"/>
      <c r="I101" s="198"/>
      <c r="J101" s="199">
        <f>J137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166</v>
      </c>
      <c r="E102" s="198"/>
      <c r="F102" s="198"/>
      <c r="G102" s="198"/>
      <c r="H102" s="198"/>
      <c r="I102" s="198"/>
      <c r="J102" s="199">
        <f>J146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3"/>
      <c r="D103" s="197" t="s">
        <v>169</v>
      </c>
      <c r="E103" s="198"/>
      <c r="F103" s="198"/>
      <c r="G103" s="198"/>
      <c r="H103" s="198"/>
      <c r="I103" s="198"/>
      <c r="J103" s="199">
        <f>J149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3"/>
      <c r="D104" s="197" t="s">
        <v>172</v>
      </c>
      <c r="E104" s="198"/>
      <c r="F104" s="198"/>
      <c r="G104" s="198"/>
      <c r="H104" s="198"/>
      <c r="I104" s="198"/>
      <c r="J104" s="199">
        <f>J165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177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5" t="str">
        <f>E7</f>
        <v>Propojení Labské a Ploučnické cyklostezky, Děčín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131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5" t="s">
        <v>134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137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D.1.3 - Odvodnění pozemní komunikace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15. 11. 2022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>Statutární město Děčín</v>
      </c>
      <c r="G122" s="40"/>
      <c r="H122" s="40"/>
      <c r="I122" s="32" t="s">
        <v>30</v>
      </c>
      <c r="J122" s="36" t="str">
        <f>E23</f>
        <v>Ing. Vladimír Polda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IF(E20="","",E20)</f>
        <v>Vyplň údaj</v>
      </c>
      <c r="G123" s="40"/>
      <c r="H123" s="40"/>
      <c r="I123" s="32" t="s">
        <v>33</v>
      </c>
      <c r="J123" s="36" t="str">
        <f>E26</f>
        <v>Ing. Jan Duben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1"/>
      <c r="B125" s="202"/>
      <c r="C125" s="203" t="s">
        <v>178</v>
      </c>
      <c r="D125" s="204" t="s">
        <v>61</v>
      </c>
      <c r="E125" s="204" t="s">
        <v>57</v>
      </c>
      <c r="F125" s="204" t="s">
        <v>58</v>
      </c>
      <c r="G125" s="204" t="s">
        <v>179</v>
      </c>
      <c r="H125" s="204" t="s">
        <v>180</v>
      </c>
      <c r="I125" s="204" t="s">
        <v>181</v>
      </c>
      <c r="J125" s="205" t="s">
        <v>161</v>
      </c>
      <c r="K125" s="206" t="s">
        <v>182</v>
      </c>
      <c r="L125" s="207"/>
      <c r="M125" s="100" t="s">
        <v>1</v>
      </c>
      <c r="N125" s="101" t="s">
        <v>40</v>
      </c>
      <c r="O125" s="101" t="s">
        <v>183</v>
      </c>
      <c r="P125" s="101" t="s">
        <v>184</v>
      </c>
      <c r="Q125" s="101" t="s">
        <v>185</v>
      </c>
      <c r="R125" s="101" t="s">
        <v>186</v>
      </c>
      <c r="S125" s="101" t="s">
        <v>187</v>
      </c>
      <c r="T125" s="102" t="s">
        <v>188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8"/>
      <c r="B126" s="39"/>
      <c r="C126" s="107" t="s">
        <v>189</v>
      </c>
      <c r="D126" s="40"/>
      <c r="E126" s="40"/>
      <c r="F126" s="40"/>
      <c r="G126" s="40"/>
      <c r="H126" s="40"/>
      <c r="I126" s="40"/>
      <c r="J126" s="208">
        <f>BK126</f>
        <v>0</v>
      </c>
      <c r="K126" s="40"/>
      <c r="L126" s="44"/>
      <c r="M126" s="103"/>
      <c r="N126" s="209"/>
      <c r="O126" s="104"/>
      <c r="P126" s="210">
        <f>P127</f>
        <v>0</v>
      </c>
      <c r="Q126" s="104"/>
      <c r="R126" s="210">
        <f>R127</f>
        <v>269.34124169999996</v>
      </c>
      <c r="S126" s="104"/>
      <c r="T126" s="211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163</v>
      </c>
      <c r="BK126" s="212">
        <f>BK127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190</v>
      </c>
      <c r="F127" s="216" t="s">
        <v>191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P128+P137+P146+P149+P165</f>
        <v>0</v>
      </c>
      <c r="Q127" s="221"/>
      <c r="R127" s="222">
        <f>R128+R137+R146+R149+R165</f>
        <v>269.34124169999996</v>
      </c>
      <c r="S127" s="221"/>
      <c r="T127" s="223">
        <f>T128+T137+T146+T149+T165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82</v>
      </c>
      <c r="AT127" s="225" t="s">
        <v>75</v>
      </c>
      <c r="AU127" s="225" t="s">
        <v>76</v>
      </c>
      <c r="AY127" s="224" t="s">
        <v>192</v>
      </c>
      <c r="BK127" s="226">
        <f>BK128+BK137+BK146+BK149+BK165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82</v>
      </c>
      <c r="F128" s="227" t="s">
        <v>193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SUM(P129:P136)</f>
        <v>0</v>
      </c>
      <c r="Q128" s="221"/>
      <c r="R128" s="222">
        <f>SUM(R129:R136)</f>
        <v>168.48400000000001</v>
      </c>
      <c r="S128" s="221"/>
      <c r="T128" s="223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82</v>
      </c>
      <c r="AT128" s="225" t="s">
        <v>75</v>
      </c>
      <c r="AU128" s="225" t="s">
        <v>82</v>
      </c>
      <c r="AY128" s="224" t="s">
        <v>192</v>
      </c>
      <c r="BK128" s="226">
        <f>SUM(BK129:BK136)</f>
        <v>0</v>
      </c>
    </row>
    <row r="129" s="2" customFormat="1" ht="24.15" customHeight="1">
      <c r="A129" s="38"/>
      <c r="B129" s="39"/>
      <c r="C129" s="229" t="s">
        <v>82</v>
      </c>
      <c r="D129" s="229" t="s">
        <v>194</v>
      </c>
      <c r="E129" s="230" t="s">
        <v>315</v>
      </c>
      <c r="F129" s="231" t="s">
        <v>316</v>
      </c>
      <c r="G129" s="232" t="s">
        <v>279</v>
      </c>
      <c r="H129" s="233">
        <v>69.700000000000003</v>
      </c>
      <c r="I129" s="234"/>
      <c r="J129" s="235">
        <f>ROUND(I129*H129,2)</f>
        <v>0</v>
      </c>
      <c r="K129" s="236"/>
      <c r="L129" s="44"/>
      <c r="M129" s="237" t="s">
        <v>1</v>
      </c>
      <c r="N129" s="238" t="s">
        <v>41</v>
      </c>
      <c r="O129" s="91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1" t="s">
        <v>198</v>
      </c>
      <c r="AT129" s="241" t="s">
        <v>194</v>
      </c>
      <c r="AU129" s="241" t="s">
        <v>84</v>
      </c>
      <c r="AY129" s="17" t="s">
        <v>192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7" t="s">
        <v>82</v>
      </c>
      <c r="BK129" s="242">
        <f>ROUND(I129*H129,2)</f>
        <v>0</v>
      </c>
      <c r="BL129" s="17" t="s">
        <v>198</v>
      </c>
      <c r="BM129" s="241" t="s">
        <v>1171</v>
      </c>
    </row>
    <row r="130" s="13" customFormat="1">
      <c r="A130" s="13"/>
      <c r="B130" s="243"/>
      <c r="C130" s="244"/>
      <c r="D130" s="245" t="s">
        <v>200</v>
      </c>
      <c r="E130" s="246" t="s">
        <v>1</v>
      </c>
      <c r="F130" s="247" t="s">
        <v>1172</v>
      </c>
      <c r="G130" s="244"/>
      <c r="H130" s="248">
        <v>69.700000000000003</v>
      </c>
      <c r="I130" s="249"/>
      <c r="J130" s="244"/>
      <c r="K130" s="244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200</v>
      </c>
      <c r="AU130" s="254" t="s">
        <v>84</v>
      </c>
      <c r="AV130" s="13" t="s">
        <v>84</v>
      </c>
      <c r="AW130" s="13" t="s">
        <v>32</v>
      </c>
      <c r="AX130" s="13" t="s">
        <v>82</v>
      </c>
      <c r="AY130" s="254" t="s">
        <v>192</v>
      </c>
    </row>
    <row r="131" s="2" customFormat="1" ht="16.5" customHeight="1">
      <c r="A131" s="38"/>
      <c r="B131" s="39"/>
      <c r="C131" s="266" t="s">
        <v>84</v>
      </c>
      <c r="D131" s="266" t="s">
        <v>320</v>
      </c>
      <c r="E131" s="267" t="s">
        <v>1173</v>
      </c>
      <c r="F131" s="268" t="s">
        <v>1174</v>
      </c>
      <c r="G131" s="269" t="s">
        <v>293</v>
      </c>
      <c r="H131" s="270">
        <v>139.40000000000001</v>
      </c>
      <c r="I131" s="271"/>
      <c r="J131" s="272">
        <f>ROUND(I131*H131,2)</f>
        <v>0</v>
      </c>
      <c r="K131" s="273"/>
      <c r="L131" s="274"/>
      <c r="M131" s="275" t="s">
        <v>1</v>
      </c>
      <c r="N131" s="276" t="s">
        <v>41</v>
      </c>
      <c r="O131" s="91"/>
      <c r="P131" s="239">
        <f>O131*H131</f>
        <v>0</v>
      </c>
      <c r="Q131" s="239">
        <v>1</v>
      </c>
      <c r="R131" s="239">
        <f>Q131*H131</f>
        <v>139.40000000000001</v>
      </c>
      <c r="S131" s="239">
        <v>0</v>
      </c>
      <c r="T131" s="24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1" t="s">
        <v>235</v>
      </c>
      <c r="AT131" s="241" t="s">
        <v>320</v>
      </c>
      <c r="AU131" s="241" t="s">
        <v>84</v>
      </c>
      <c r="AY131" s="17" t="s">
        <v>192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7" t="s">
        <v>82</v>
      </c>
      <c r="BK131" s="242">
        <f>ROUND(I131*H131,2)</f>
        <v>0</v>
      </c>
      <c r="BL131" s="17" t="s">
        <v>198</v>
      </c>
      <c r="BM131" s="241" t="s">
        <v>1175</v>
      </c>
    </row>
    <row r="132" s="13" customFormat="1">
      <c r="A132" s="13"/>
      <c r="B132" s="243"/>
      <c r="C132" s="244"/>
      <c r="D132" s="245" t="s">
        <v>200</v>
      </c>
      <c r="E132" s="244"/>
      <c r="F132" s="247" t="s">
        <v>1176</v>
      </c>
      <c r="G132" s="244"/>
      <c r="H132" s="248">
        <v>139.40000000000001</v>
      </c>
      <c r="I132" s="249"/>
      <c r="J132" s="244"/>
      <c r="K132" s="244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200</v>
      </c>
      <c r="AU132" s="254" t="s">
        <v>84</v>
      </c>
      <c r="AV132" s="13" t="s">
        <v>84</v>
      </c>
      <c r="AW132" s="13" t="s">
        <v>4</v>
      </c>
      <c r="AX132" s="13" t="s">
        <v>82</v>
      </c>
      <c r="AY132" s="254" t="s">
        <v>192</v>
      </c>
    </row>
    <row r="133" s="2" customFormat="1" ht="24.15" customHeight="1">
      <c r="A133" s="38"/>
      <c r="B133" s="39"/>
      <c r="C133" s="229" t="s">
        <v>101</v>
      </c>
      <c r="D133" s="229" t="s">
        <v>194</v>
      </c>
      <c r="E133" s="230" t="s">
        <v>1177</v>
      </c>
      <c r="F133" s="231" t="s">
        <v>1178</v>
      </c>
      <c r="G133" s="232" t="s">
        <v>279</v>
      </c>
      <c r="H133" s="233">
        <v>14.542</v>
      </c>
      <c r="I133" s="234"/>
      <c r="J133" s="235">
        <f>ROUND(I133*H133,2)</f>
        <v>0</v>
      </c>
      <c r="K133" s="236"/>
      <c r="L133" s="44"/>
      <c r="M133" s="237" t="s">
        <v>1</v>
      </c>
      <c r="N133" s="238" t="s">
        <v>41</v>
      </c>
      <c r="O133" s="91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1" t="s">
        <v>198</v>
      </c>
      <c r="AT133" s="241" t="s">
        <v>194</v>
      </c>
      <c r="AU133" s="241" t="s">
        <v>84</v>
      </c>
      <c r="AY133" s="17" t="s">
        <v>192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7" t="s">
        <v>82</v>
      </c>
      <c r="BK133" s="242">
        <f>ROUND(I133*H133,2)</f>
        <v>0</v>
      </c>
      <c r="BL133" s="17" t="s">
        <v>198</v>
      </c>
      <c r="BM133" s="241" t="s">
        <v>1179</v>
      </c>
    </row>
    <row r="134" s="13" customFormat="1">
      <c r="A134" s="13"/>
      <c r="B134" s="243"/>
      <c r="C134" s="244"/>
      <c r="D134" s="245" t="s">
        <v>200</v>
      </c>
      <c r="E134" s="246" t="s">
        <v>1</v>
      </c>
      <c r="F134" s="247" t="s">
        <v>1180</v>
      </c>
      <c r="G134" s="244"/>
      <c r="H134" s="248">
        <v>14.542</v>
      </c>
      <c r="I134" s="249"/>
      <c r="J134" s="244"/>
      <c r="K134" s="244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200</v>
      </c>
      <c r="AU134" s="254" t="s">
        <v>84</v>
      </c>
      <c r="AV134" s="13" t="s">
        <v>84</v>
      </c>
      <c r="AW134" s="13" t="s">
        <v>32</v>
      </c>
      <c r="AX134" s="13" t="s">
        <v>82</v>
      </c>
      <c r="AY134" s="254" t="s">
        <v>192</v>
      </c>
    </row>
    <row r="135" s="2" customFormat="1" ht="16.5" customHeight="1">
      <c r="A135" s="38"/>
      <c r="B135" s="39"/>
      <c r="C135" s="266" t="s">
        <v>198</v>
      </c>
      <c r="D135" s="266" t="s">
        <v>320</v>
      </c>
      <c r="E135" s="267" t="s">
        <v>1181</v>
      </c>
      <c r="F135" s="268" t="s">
        <v>1182</v>
      </c>
      <c r="G135" s="269" t="s">
        <v>293</v>
      </c>
      <c r="H135" s="270">
        <v>29.084</v>
      </c>
      <c r="I135" s="271"/>
      <c r="J135" s="272">
        <f>ROUND(I135*H135,2)</f>
        <v>0</v>
      </c>
      <c r="K135" s="273"/>
      <c r="L135" s="274"/>
      <c r="M135" s="275" t="s">
        <v>1</v>
      </c>
      <c r="N135" s="276" t="s">
        <v>41</v>
      </c>
      <c r="O135" s="91"/>
      <c r="P135" s="239">
        <f>O135*H135</f>
        <v>0</v>
      </c>
      <c r="Q135" s="239">
        <v>1</v>
      </c>
      <c r="R135" s="239">
        <f>Q135*H135</f>
        <v>29.084</v>
      </c>
      <c r="S135" s="239">
        <v>0</v>
      </c>
      <c r="T135" s="24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1" t="s">
        <v>235</v>
      </c>
      <c r="AT135" s="241" t="s">
        <v>320</v>
      </c>
      <c r="AU135" s="241" t="s">
        <v>84</v>
      </c>
      <c r="AY135" s="17" t="s">
        <v>192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7" t="s">
        <v>82</v>
      </c>
      <c r="BK135" s="242">
        <f>ROUND(I135*H135,2)</f>
        <v>0</v>
      </c>
      <c r="BL135" s="17" t="s">
        <v>198</v>
      </c>
      <c r="BM135" s="241" t="s">
        <v>1183</v>
      </c>
    </row>
    <row r="136" s="13" customFormat="1">
      <c r="A136" s="13"/>
      <c r="B136" s="243"/>
      <c r="C136" s="244"/>
      <c r="D136" s="245" t="s">
        <v>200</v>
      </c>
      <c r="E136" s="244"/>
      <c r="F136" s="247" t="s">
        <v>1184</v>
      </c>
      <c r="G136" s="244"/>
      <c r="H136" s="248">
        <v>29.084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200</v>
      </c>
      <c r="AU136" s="254" t="s">
        <v>84</v>
      </c>
      <c r="AV136" s="13" t="s">
        <v>84</v>
      </c>
      <c r="AW136" s="13" t="s">
        <v>4</v>
      </c>
      <c r="AX136" s="13" t="s">
        <v>82</v>
      </c>
      <c r="AY136" s="254" t="s">
        <v>192</v>
      </c>
    </row>
    <row r="137" s="12" customFormat="1" ht="22.8" customHeight="1">
      <c r="A137" s="12"/>
      <c r="B137" s="213"/>
      <c r="C137" s="214"/>
      <c r="D137" s="215" t="s">
        <v>75</v>
      </c>
      <c r="E137" s="227" t="s">
        <v>84</v>
      </c>
      <c r="F137" s="227" t="s">
        <v>1043</v>
      </c>
      <c r="G137" s="214"/>
      <c r="H137" s="214"/>
      <c r="I137" s="217"/>
      <c r="J137" s="228">
        <f>BK137</f>
        <v>0</v>
      </c>
      <c r="K137" s="214"/>
      <c r="L137" s="219"/>
      <c r="M137" s="220"/>
      <c r="N137" s="221"/>
      <c r="O137" s="221"/>
      <c r="P137" s="222">
        <f>SUM(P138:P145)</f>
        <v>0</v>
      </c>
      <c r="Q137" s="221"/>
      <c r="R137" s="222">
        <f>SUM(R138:R145)</f>
        <v>90.505677599999999</v>
      </c>
      <c r="S137" s="221"/>
      <c r="T137" s="223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82</v>
      </c>
      <c r="AT137" s="225" t="s">
        <v>75</v>
      </c>
      <c r="AU137" s="225" t="s">
        <v>82</v>
      </c>
      <c r="AY137" s="224" t="s">
        <v>192</v>
      </c>
      <c r="BK137" s="226">
        <f>SUM(BK138:BK145)</f>
        <v>0</v>
      </c>
    </row>
    <row r="138" s="2" customFormat="1" ht="33" customHeight="1">
      <c r="A138" s="38"/>
      <c r="B138" s="39"/>
      <c r="C138" s="229" t="s">
        <v>213</v>
      </c>
      <c r="D138" s="229" t="s">
        <v>194</v>
      </c>
      <c r="E138" s="230" t="s">
        <v>1185</v>
      </c>
      <c r="F138" s="231" t="s">
        <v>1186</v>
      </c>
      <c r="G138" s="232" t="s">
        <v>279</v>
      </c>
      <c r="H138" s="233">
        <v>55.372</v>
      </c>
      <c r="I138" s="234"/>
      <c r="J138" s="235">
        <f>ROUND(I138*H138,2)</f>
        <v>0</v>
      </c>
      <c r="K138" s="236"/>
      <c r="L138" s="44"/>
      <c r="M138" s="237" t="s">
        <v>1</v>
      </c>
      <c r="N138" s="238" t="s">
        <v>41</v>
      </c>
      <c r="O138" s="91"/>
      <c r="P138" s="239">
        <f>O138*H138</f>
        <v>0</v>
      </c>
      <c r="Q138" s="239">
        <v>1.6299999999999999</v>
      </c>
      <c r="R138" s="239">
        <f>Q138*H138</f>
        <v>90.256360000000001</v>
      </c>
      <c r="S138" s="239">
        <v>0</v>
      </c>
      <c r="T138" s="24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1" t="s">
        <v>198</v>
      </c>
      <c r="AT138" s="241" t="s">
        <v>194</v>
      </c>
      <c r="AU138" s="241" t="s">
        <v>84</v>
      </c>
      <c r="AY138" s="17" t="s">
        <v>192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7" t="s">
        <v>82</v>
      </c>
      <c r="BK138" s="242">
        <f>ROUND(I138*H138,2)</f>
        <v>0</v>
      </c>
      <c r="BL138" s="17" t="s">
        <v>198</v>
      </c>
      <c r="BM138" s="241" t="s">
        <v>1187</v>
      </c>
    </row>
    <row r="139" s="13" customFormat="1">
      <c r="A139" s="13"/>
      <c r="B139" s="243"/>
      <c r="C139" s="244"/>
      <c r="D139" s="245" t="s">
        <v>200</v>
      </c>
      <c r="E139" s="246" t="s">
        <v>1</v>
      </c>
      <c r="F139" s="247" t="s">
        <v>1188</v>
      </c>
      <c r="G139" s="244"/>
      <c r="H139" s="248">
        <v>55.372</v>
      </c>
      <c r="I139" s="249"/>
      <c r="J139" s="244"/>
      <c r="K139" s="244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200</v>
      </c>
      <c r="AU139" s="254" t="s">
        <v>84</v>
      </c>
      <c r="AV139" s="13" t="s">
        <v>84</v>
      </c>
      <c r="AW139" s="13" t="s">
        <v>32</v>
      </c>
      <c r="AX139" s="13" t="s">
        <v>82</v>
      </c>
      <c r="AY139" s="254" t="s">
        <v>192</v>
      </c>
    </row>
    <row r="140" s="2" customFormat="1" ht="24.15" customHeight="1">
      <c r="A140" s="38"/>
      <c r="B140" s="39"/>
      <c r="C140" s="229" t="s">
        <v>218</v>
      </c>
      <c r="D140" s="229" t="s">
        <v>194</v>
      </c>
      <c r="E140" s="230" t="s">
        <v>1189</v>
      </c>
      <c r="F140" s="231" t="s">
        <v>1190</v>
      </c>
      <c r="G140" s="232" t="s">
        <v>221</v>
      </c>
      <c r="H140" s="233">
        <v>336</v>
      </c>
      <c r="I140" s="234"/>
      <c r="J140" s="235">
        <f>ROUND(I140*H140,2)</f>
        <v>0</v>
      </c>
      <c r="K140" s="236"/>
      <c r="L140" s="44"/>
      <c r="M140" s="237" t="s">
        <v>1</v>
      </c>
      <c r="N140" s="238" t="s">
        <v>41</v>
      </c>
      <c r="O140" s="91"/>
      <c r="P140" s="239">
        <f>O140*H140</f>
        <v>0</v>
      </c>
      <c r="Q140" s="239">
        <v>0.00027</v>
      </c>
      <c r="R140" s="239">
        <f>Q140*H140</f>
        <v>0.090719999999999995</v>
      </c>
      <c r="S140" s="239">
        <v>0</v>
      </c>
      <c r="T140" s="24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1" t="s">
        <v>198</v>
      </c>
      <c r="AT140" s="241" t="s">
        <v>194</v>
      </c>
      <c r="AU140" s="241" t="s">
        <v>84</v>
      </c>
      <c r="AY140" s="17" t="s">
        <v>192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7" t="s">
        <v>82</v>
      </c>
      <c r="BK140" s="242">
        <f>ROUND(I140*H140,2)</f>
        <v>0</v>
      </c>
      <c r="BL140" s="17" t="s">
        <v>198</v>
      </c>
      <c r="BM140" s="241" t="s">
        <v>1191</v>
      </c>
    </row>
    <row r="141" s="13" customFormat="1">
      <c r="A141" s="13"/>
      <c r="B141" s="243"/>
      <c r="C141" s="244"/>
      <c r="D141" s="245" t="s">
        <v>200</v>
      </c>
      <c r="E141" s="246" t="s">
        <v>1</v>
      </c>
      <c r="F141" s="247" t="s">
        <v>1192</v>
      </c>
      <c r="G141" s="244"/>
      <c r="H141" s="248">
        <v>336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200</v>
      </c>
      <c r="AU141" s="254" t="s">
        <v>84</v>
      </c>
      <c r="AV141" s="13" t="s">
        <v>84</v>
      </c>
      <c r="AW141" s="13" t="s">
        <v>32</v>
      </c>
      <c r="AX141" s="13" t="s">
        <v>82</v>
      </c>
      <c r="AY141" s="254" t="s">
        <v>192</v>
      </c>
    </row>
    <row r="142" s="2" customFormat="1" ht="24.15" customHeight="1">
      <c r="A142" s="38"/>
      <c r="B142" s="39"/>
      <c r="C142" s="266" t="s">
        <v>230</v>
      </c>
      <c r="D142" s="266" t="s">
        <v>320</v>
      </c>
      <c r="E142" s="267" t="s">
        <v>1193</v>
      </c>
      <c r="F142" s="268" t="s">
        <v>1194</v>
      </c>
      <c r="G142" s="269" t="s">
        <v>221</v>
      </c>
      <c r="H142" s="270">
        <v>397.99200000000002</v>
      </c>
      <c r="I142" s="271"/>
      <c r="J142" s="272">
        <f>ROUND(I142*H142,2)</f>
        <v>0</v>
      </c>
      <c r="K142" s="273"/>
      <c r="L142" s="274"/>
      <c r="M142" s="275" t="s">
        <v>1</v>
      </c>
      <c r="N142" s="276" t="s">
        <v>41</v>
      </c>
      <c r="O142" s="91"/>
      <c r="P142" s="239">
        <f>O142*H142</f>
        <v>0</v>
      </c>
      <c r="Q142" s="239">
        <v>0.00029999999999999997</v>
      </c>
      <c r="R142" s="239">
        <f>Q142*H142</f>
        <v>0.11939759999999999</v>
      </c>
      <c r="S142" s="239">
        <v>0</v>
      </c>
      <c r="T142" s="24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1" t="s">
        <v>235</v>
      </c>
      <c r="AT142" s="241" t="s">
        <v>320</v>
      </c>
      <c r="AU142" s="241" t="s">
        <v>84</v>
      </c>
      <c r="AY142" s="17" t="s">
        <v>192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7" t="s">
        <v>82</v>
      </c>
      <c r="BK142" s="242">
        <f>ROUND(I142*H142,2)</f>
        <v>0</v>
      </c>
      <c r="BL142" s="17" t="s">
        <v>198</v>
      </c>
      <c r="BM142" s="241" t="s">
        <v>1195</v>
      </c>
    </row>
    <row r="143" s="13" customFormat="1">
      <c r="A143" s="13"/>
      <c r="B143" s="243"/>
      <c r="C143" s="244"/>
      <c r="D143" s="245" t="s">
        <v>200</v>
      </c>
      <c r="E143" s="244"/>
      <c r="F143" s="247" t="s">
        <v>1196</v>
      </c>
      <c r="G143" s="244"/>
      <c r="H143" s="248">
        <v>397.99200000000002</v>
      </c>
      <c r="I143" s="249"/>
      <c r="J143" s="244"/>
      <c r="K143" s="244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200</v>
      </c>
      <c r="AU143" s="254" t="s">
        <v>84</v>
      </c>
      <c r="AV143" s="13" t="s">
        <v>84</v>
      </c>
      <c r="AW143" s="13" t="s">
        <v>4</v>
      </c>
      <c r="AX143" s="13" t="s">
        <v>82</v>
      </c>
      <c r="AY143" s="254" t="s">
        <v>192</v>
      </c>
    </row>
    <row r="144" s="2" customFormat="1" ht="24.15" customHeight="1">
      <c r="A144" s="38"/>
      <c r="B144" s="39"/>
      <c r="C144" s="229" t="s">
        <v>235</v>
      </c>
      <c r="D144" s="229" t="s">
        <v>194</v>
      </c>
      <c r="E144" s="230" t="s">
        <v>1197</v>
      </c>
      <c r="F144" s="231" t="s">
        <v>1198</v>
      </c>
      <c r="G144" s="232" t="s">
        <v>259</v>
      </c>
      <c r="H144" s="233">
        <v>80</v>
      </c>
      <c r="I144" s="234"/>
      <c r="J144" s="235">
        <f>ROUND(I144*H144,2)</f>
        <v>0</v>
      </c>
      <c r="K144" s="236"/>
      <c r="L144" s="44"/>
      <c r="M144" s="237" t="s">
        <v>1</v>
      </c>
      <c r="N144" s="238" t="s">
        <v>41</v>
      </c>
      <c r="O144" s="91"/>
      <c r="P144" s="239">
        <f>O144*H144</f>
        <v>0</v>
      </c>
      <c r="Q144" s="239">
        <v>0.00048999999999999998</v>
      </c>
      <c r="R144" s="239">
        <f>Q144*H144</f>
        <v>0.039199999999999999</v>
      </c>
      <c r="S144" s="239">
        <v>0</v>
      </c>
      <c r="T144" s="24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1" t="s">
        <v>198</v>
      </c>
      <c r="AT144" s="241" t="s">
        <v>194</v>
      </c>
      <c r="AU144" s="241" t="s">
        <v>84</v>
      </c>
      <c r="AY144" s="17" t="s">
        <v>192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7" t="s">
        <v>82</v>
      </c>
      <c r="BK144" s="242">
        <f>ROUND(I144*H144,2)</f>
        <v>0</v>
      </c>
      <c r="BL144" s="17" t="s">
        <v>198</v>
      </c>
      <c r="BM144" s="241" t="s">
        <v>1199</v>
      </c>
    </row>
    <row r="145" s="13" customFormat="1">
      <c r="A145" s="13"/>
      <c r="B145" s="243"/>
      <c r="C145" s="244"/>
      <c r="D145" s="245" t="s">
        <v>200</v>
      </c>
      <c r="E145" s="246" t="s">
        <v>1</v>
      </c>
      <c r="F145" s="247" t="s">
        <v>1200</v>
      </c>
      <c r="G145" s="244"/>
      <c r="H145" s="248">
        <v>80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200</v>
      </c>
      <c r="AU145" s="254" t="s">
        <v>84</v>
      </c>
      <c r="AV145" s="13" t="s">
        <v>84</v>
      </c>
      <c r="AW145" s="13" t="s">
        <v>32</v>
      </c>
      <c r="AX145" s="13" t="s">
        <v>82</v>
      </c>
      <c r="AY145" s="254" t="s">
        <v>192</v>
      </c>
    </row>
    <row r="146" s="12" customFormat="1" ht="22.8" customHeight="1">
      <c r="A146" s="12"/>
      <c r="B146" s="213"/>
      <c r="C146" s="214"/>
      <c r="D146" s="215" t="s">
        <v>75</v>
      </c>
      <c r="E146" s="227" t="s">
        <v>198</v>
      </c>
      <c r="F146" s="227" t="s">
        <v>414</v>
      </c>
      <c r="G146" s="214"/>
      <c r="H146" s="214"/>
      <c r="I146" s="217"/>
      <c r="J146" s="228">
        <f>BK146</f>
        <v>0</v>
      </c>
      <c r="K146" s="214"/>
      <c r="L146" s="219"/>
      <c r="M146" s="220"/>
      <c r="N146" s="221"/>
      <c r="O146" s="221"/>
      <c r="P146" s="222">
        <f>SUM(P147:P148)</f>
        <v>0</v>
      </c>
      <c r="Q146" s="221"/>
      <c r="R146" s="222">
        <f>SUM(R147:R148)</f>
        <v>10.0778041</v>
      </c>
      <c r="S146" s="221"/>
      <c r="T146" s="22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82</v>
      </c>
      <c r="AT146" s="225" t="s">
        <v>75</v>
      </c>
      <c r="AU146" s="225" t="s">
        <v>82</v>
      </c>
      <c r="AY146" s="224" t="s">
        <v>192</v>
      </c>
      <c r="BK146" s="226">
        <f>SUM(BK147:BK148)</f>
        <v>0</v>
      </c>
    </row>
    <row r="147" s="2" customFormat="1" ht="16.5" customHeight="1">
      <c r="A147" s="38"/>
      <c r="B147" s="39"/>
      <c r="C147" s="229" t="s">
        <v>240</v>
      </c>
      <c r="D147" s="229" t="s">
        <v>194</v>
      </c>
      <c r="E147" s="230" t="s">
        <v>416</v>
      </c>
      <c r="F147" s="231" t="s">
        <v>417</v>
      </c>
      <c r="G147" s="232" t="s">
        <v>279</v>
      </c>
      <c r="H147" s="233">
        <v>5.3300000000000001</v>
      </c>
      <c r="I147" s="234"/>
      <c r="J147" s="235">
        <f>ROUND(I147*H147,2)</f>
        <v>0</v>
      </c>
      <c r="K147" s="236"/>
      <c r="L147" s="44"/>
      <c r="M147" s="237" t="s">
        <v>1</v>
      </c>
      <c r="N147" s="238" t="s">
        <v>41</v>
      </c>
      <c r="O147" s="91"/>
      <c r="P147" s="239">
        <f>O147*H147</f>
        <v>0</v>
      </c>
      <c r="Q147" s="239">
        <v>1.8907700000000001</v>
      </c>
      <c r="R147" s="239">
        <f>Q147*H147</f>
        <v>10.0778041</v>
      </c>
      <c r="S147" s="239">
        <v>0</v>
      </c>
      <c r="T147" s="24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1" t="s">
        <v>198</v>
      </c>
      <c r="AT147" s="241" t="s">
        <v>194</v>
      </c>
      <c r="AU147" s="241" t="s">
        <v>84</v>
      </c>
      <c r="AY147" s="17" t="s">
        <v>192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7" t="s">
        <v>82</v>
      </c>
      <c r="BK147" s="242">
        <f>ROUND(I147*H147,2)</f>
        <v>0</v>
      </c>
      <c r="BL147" s="17" t="s">
        <v>198</v>
      </c>
      <c r="BM147" s="241" t="s">
        <v>1201</v>
      </c>
    </row>
    <row r="148" s="13" customFormat="1">
      <c r="A148" s="13"/>
      <c r="B148" s="243"/>
      <c r="C148" s="244"/>
      <c r="D148" s="245" t="s">
        <v>200</v>
      </c>
      <c r="E148" s="246" t="s">
        <v>1</v>
      </c>
      <c r="F148" s="247" t="s">
        <v>1202</v>
      </c>
      <c r="G148" s="244"/>
      <c r="H148" s="248">
        <v>5.3300000000000001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200</v>
      </c>
      <c r="AU148" s="254" t="s">
        <v>84</v>
      </c>
      <c r="AV148" s="13" t="s">
        <v>84</v>
      </c>
      <c r="AW148" s="13" t="s">
        <v>32</v>
      </c>
      <c r="AX148" s="13" t="s">
        <v>82</v>
      </c>
      <c r="AY148" s="254" t="s">
        <v>192</v>
      </c>
    </row>
    <row r="149" s="12" customFormat="1" ht="22.8" customHeight="1">
      <c r="A149" s="12"/>
      <c r="B149" s="213"/>
      <c r="C149" s="214"/>
      <c r="D149" s="215" t="s">
        <v>75</v>
      </c>
      <c r="E149" s="227" t="s">
        <v>235</v>
      </c>
      <c r="F149" s="227" t="s">
        <v>600</v>
      </c>
      <c r="G149" s="214"/>
      <c r="H149" s="214"/>
      <c r="I149" s="217"/>
      <c r="J149" s="228">
        <f>BK149</f>
        <v>0</v>
      </c>
      <c r="K149" s="214"/>
      <c r="L149" s="219"/>
      <c r="M149" s="220"/>
      <c r="N149" s="221"/>
      <c r="O149" s="221"/>
      <c r="P149" s="222">
        <f>SUM(P150:P164)</f>
        <v>0</v>
      </c>
      <c r="Q149" s="221"/>
      <c r="R149" s="222">
        <f>SUM(R150:R164)</f>
        <v>0.27376</v>
      </c>
      <c r="S149" s="221"/>
      <c r="T149" s="223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82</v>
      </c>
      <c r="AT149" s="225" t="s">
        <v>75</v>
      </c>
      <c r="AU149" s="225" t="s">
        <v>82</v>
      </c>
      <c r="AY149" s="224" t="s">
        <v>192</v>
      </c>
      <c r="BK149" s="226">
        <f>SUM(BK150:BK164)</f>
        <v>0</v>
      </c>
    </row>
    <row r="150" s="2" customFormat="1" ht="24.15" customHeight="1">
      <c r="A150" s="38"/>
      <c r="B150" s="39"/>
      <c r="C150" s="229" t="s">
        <v>246</v>
      </c>
      <c r="D150" s="229" t="s">
        <v>194</v>
      </c>
      <c r="E150" s="230" t="s">
        <v>1203</v>
      </c>
      <c r="F150" s="231" t="s">
        <v>1204</v>
      </c>
      <c r="G150" s="232" t="s">
        <v>259</v>
      </c>
      <c r="H150" s="233">
        <v>14.199999999999999</v>
      </c>
      <c r="I150" s="234"/>
      <c r="J150" s="235">
        <f>ROUND(I150*H150,2)</f>
        <v>0</v>
      </c>
      <c r="K150" s="236"/>
      <c r="L150" s="44"/>
      <c r="M150" s="237" t="s">
        <v>1</v>
      </c>
      <c r="N150" s="238" t="s">
        <v>41</v>
      </c>
      <c r="O150" s="91"/>
      <c r="P150" s="239">
        <f>O150*H150</f>
        <v>0</v>
      </c>
      <c r="Q150" s="239">
        <v>0.0015</v>
      </c>
      <c r="R150" s="239">
        <f>Q150*H150</f>
        <v>0.021299999999999999</v>
      </c>
      <c r="S150" s="239">
        <v>0</v>
      </c>
      <c r="T150" s="24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1" t="s">
        <v>198</v>
      </c>
      <c r="AT150" s="241" t="s">
        <v>194</v>
      </c>
      <c r="AU150" s="241" t="s">
        <v>84</v>
      </c>
      <c r="AY150" s="17" t="s">
        <v>192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7" t="s">
        <v>82</v>
      </c>
      <c r="BK150" s="242">
        <f>ROUND(I150*H150,2)</f>
        <v>0</v>
      </c>
      <c r="BL150" s="17" t="s">
        <v>198</v>
      </c>
      <c r="BM150" s="241" t="s">
        <v>1205</v>
      </c>
    </row>
    <row r="151" s="13" customFormat="1">
      <c r="A151" s="13"/>
      <c r="B151" s="243"/>
      <c r="C151" s="244"/>
      <c r="D151" s="245" t="s">
        <v>200</v>
      </c>
      <c r="E151" s="246" t="s">
        <v>1</v>
      </c>
      <c r="F151" s="247" t="s">
        <v>1206</v>
      </c>
      <c r="G151" s="244"/>
      <c r="H151" s="248">
        <v>14.199999999999999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200</v>
      </c>
      <c r="AU151" s="254" t="s">
        <v>84</v>
      </c>
      <c r="AV151" s="13" t="s">
        <v>84</v>
      </c>
      <c r="AW151" s="13" t="s">
        <v>32</v>
      </c>
      <c r="AX151" s="13" t="s">
        <v>82</v>
      </c>
      <c r="AY151" s="254" t="s">
        <v>192</v>
      </c>
    </row>
    <row r="152" s="2" customFormat="1" ht="24.15" customHeight="1">
      <c r="A152" s="38"/>
      <c r="B152" s="39"/>
      <c r="C152" s="229" t="s">
        <v>251</v>
      </c>
      <c r="D152" s="229" t="s">
        <v>194</v>
      </c>
      <c r="E152" s="230" t="s">
        <v>1207</v>
      </c>
      <c r="F152" s="231" t="s">
        <v>1208</v>
      </c>
      <c r="G152" s="232" t="s">
        <v>259</v>
      </c>
      <c r="H152" s="233">
        <v>82</v>
      </c>
      <c r="I152" s="234"/>
      <c r="J152" s="235">
        <f>ROUND(I152*H152,2)</f>
        <v>0</v>
      </c>
      <c r="K152" s="236"/>
      <c r="L152" s="44"/>
      <c r="M152" s="237" t="s">
        <v>1</v>
      </c>
      <c r="N152" s="238" t="s">
        <v>41</v>
      </c>
      <c r="O152" s="91"/>
      <c r="P152" s="239">
        <f>O152*H152</f>
        <v>0</v>
      </c>
      <c r="Q152" s="239">
        <v>0.0027599999999999999</v>
      </c>
      <c r="R152" s="239">
        <f>Q152*H152</f>
        <v>0.22631999999999999</v>
      </c>
      <c r="S152" s="239">
        <v>0</v>
      </c>
      <c r="T152" s="24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1" t="s">
        <v>198</v>
      </c>
      <c r="AT152" s="241" t="s">
        <v>194</v>
      </c>
      <c r="AU152" s="241" t="s">
        <v>84</v>
      </c>
      <c r="AY152" s="17" t="s">
        <v>192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7" t="s">
        <v>82</v>
      </c>
      <c r="BK152" s="242">
        <f>ROUND(I152*H152,2)</f>
        <v>0</v>
      </c>
      <c r="BL152" s="17" t="s">
        <v>198</v>
      </c>
      <c r="BM152" s="241" t="s">
        <v>1209</v>
      </c>
    </row>
    <row r="153" s="13" customFormat="1">
      <c r="A153" s="13"/>
      <c r="B153" s="243"/>
      <c r="C153" s="244"/>
      <c r="D153" s="245" t="s">
        <v>200</v>
      </c>
      <c r="E153" s="246" t="s">
        <v>1</v>
      </c>
      <c r="F153" s="247" t="s">
        <v>1210</v>
      </c>
      <c r="G153" s="244"/>
      <c r="H153" s="248">
        <v>82</v>
      </c>
      <c r="I153" s="249"/>
      <c r="J153" s="244"/>
      <c r="K153" s="244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200</v>
      </c>
      <c r="AU153" s="254" t="s">
        <v>84</v>
      </c>
      <c r="AV153" s="13" t="s">
        <v>84</v>
      </c>
      <c r="AW153" s="13" t="s">
        <v>32</v>
      </c>
      <c r="AX153" s="13" t="s">
        <v>82</v>
      </c>
      <c r="AY153" s="254" t="s">
        <v>192</v>
      </c>
    </row>
    <row r="154" s="2" customFormat="1" ht="33" customHeight="1">
      <c r="A154" s="38"/>
      <c r="B154" s="39"/>
      <c r="C154" s="229" t="s">
        <v>154</v>
      </c>
      <c r="D154" s="229" t="s">
        <v>194</v>
      </c>
      <c r="E154" s="230" t="s">
        <v>1211</v>
      </c>
      <c r="F154" s="231" t="s">
        <v>1212</v>
      </c>
      <c r="G154" s="232" t="s">
        <v>197</v>
      </c>
      <c r="H154" s="233">
        <v>2</v>
      </c>
      <c r="I154" s="234"/>
      <c r="J154" s="235">
        <f>ROUND(I154*H154,2)</f>
        <v>0</v>
      </c>
      <c r="K154" s="236"/>
      <c r="L154" s="44"/>
      <c r="M154" s="237" t="s">
        <v>1</v>
      </c>
      <c r="N154" s="238" t="s">
        <v>41</v>
      </c>
      <c r="O154" s="91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1" t="s">
        <v>198</v>
      </c>
      <c r="AT154" s="241" t="s">
        <v>194</v>
      </c>
      <c r="AU154" s="241" t="s">
        <v>84</v>
      </c>
      <c r="AY154" s="17" t="s">
        <v>192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7" t="s">
        <v>82</v>
      </c>
      <c r="BK154" s="242">
        <f>ROUND(I154*H154,2)</f>
        <v>0</v>
      </c>
      <c r="BL154" s="17" t="s">
        <v>198</v>
      </c>
      <c r="BM154" s="241" t="s">
        <v>1213</v>
      </c>
    </row>
    <row r="155" s="2" customFormat="1" ht="16.5" customHeight="1">
      <c r="A155" s="38"/>
      <c r="B155" s="39"/>
      <c r="C155" s="266" t="s">
        <v>264</v>
      </c>
      <c r="D155" s="266" t="s">
        <v>320</v>
      </c>
      <c r="E155" s="267" t="s">
        <v>1214</v>
      </c>
      <c r="F155" s="268" t="s">
        <v>1215</v>
      </c>
      <c r="G155" s="269" t="s">
        <v>197</v>
      </c>
      <c r="H155" s="270">
        <v>2</v>
      </c>
      <c r="I155" s="271"/>
      <c r="J155" s="272">
        <f>ROUND(I155*H155,2)</f>
        <v>0</v>
      </c>
      <c r="K155" s="273"/>
      <c r="L155" s="274"/>
      <c r="M155" s="275" t="s">
        <v>1</v>
      </c>
      <c r="N155" s="276" t="s">
        <v>41</v>
      </c>
      <c r="O155" s="91"/>
      <c r="P155" s="239">
        <f>O155*H155</f>
        <v>0</v>
      </c>
      <c r="Q155" s="239">
        <v>0.00027999999999999998</v>
      </c>
      <c r="R155" s="239">
        <f>Q155*H155</f>
        <v>0.00055999999999999995</v>
      </c>
      <c r="S155" s="239">
        <v>0</v>
      </c>
      <c r="T155" s="24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1" t="s">
        <v>235</v>
      </c>
      <c r="AT155" s="241" t="s">
        <v>320</v>
      </c>
      <c r="AU155" s="241" t="s">
        <v>84</v>
      </c>
      <c r="AY155" s="17" t="s">
        <v>192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7" t="s">
        <v>82</v>
      </c>
      <c r="BK155" s="242">
        <f>ROUND(I155*H155,2)</f>
        <v>0</v>
      </c>
      <c r="BL155" s="17" t="s">
        <v>198</v>
      </c>
      <c r="BM155" s="241" t="s">
        <v>1216</v>
      </c>
    </row>
    <row r="156" s="2" customFormat="1" ht="33" customHeight="1">
      <c r="A156" s="38"/>
      <c r="B156" s="39"/>
      <c r="C156" s="229" t="s">
        <v>270</v>
      </c>
      <c r="D156" s="229" t="s">
        <v>194</v>
      </c>
      <c r="E156" s="230" t="s">
        <v>1217</v>
      </c>
      <c r="F156" s="231" t="s">
        <v>1218</v>
      </c>
      <c r="G156" s="232" t="s">
        <v>197</v>
      </c>
      <c r="H156" s="233">
        <v>3</v>
      </c>
      <c r="I156" s="234"/>
      <c r="J156" s="235">
        <f>ROUND(I156*H156,2)</f>
        <v>0</v>
      </c>
      <c r="K156" s="236"/>
      <c r="L156" s="44"/>
      <c r="M156" s="237" t="s">
        <v>1</v>
      </c>
      <c r="N156" s="238" t="s">
        <v>41</v>
      </c>
      <c r="O156" s="91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1" t="s">
        <v>198</v>
      </c>
      <c r="AT156" s="241" t="s">
        <v>194</v>
      </c>
      <c r="AU156" s="241" t="s">
        <v>84</v>
      </c>
      <c r="AY156" s="17" t="s">
        <v>192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7" t="s">
        <v>82</v>
      </c>
      <c r="BK156" s="242">
        <f>ROUND(I156*H156,2)</f>
        <v>0</v>
      </c>
      <c r="BL156" s="17" t="s">
        <v>198</v>
      </c>
      <c r="BM156" s="241" t="s">
        <v>1219</v>
      </c>
    </row>
    <row r="157" s="2" customFormat="1" ht="16.5" customHeight="1">
      <c r="A157" s="38"/>
      <c r="B157" s="39"/>
      <c r="C157" s="266" t="s">
        <v>8</v>
      </c>
      <c r="D157" s="266" t="s">
        <v>320</v>
      </c>
      <c r="E157" s="267" t="s">
        <v>1220</v>
      </c>
      <c r="F157" s="268" t="s">
        <v>1221</v>
      </c>
      <c r="G157" s="269" t="s">
        <v>197</v>
      </c>
      <c r="H157" s="270">
        <v>2</v>
      </c>
      <c r="I157" s="271"/>
      <c r="J157" s="272">
        <f>ROUND(I157*H157,2)</f>
        <v>0</v>
      </c>
      <c r="K157" s="273"/>
      <c r="L157" s="274"/>
      <c r="M157" s="275" t="s">
        <v>1</v>
      </c>
      <c r="N157" s="276" t="s">
        <v>41</v>
      </c>
      <c r="O157" s="91"/>
      <c r="P157" s="239">
        <f>O157*H157</f>
        <v>0</v>
      </c>
      <c r="Q157" s="239">
        <v>0.00064999999999999997</v>
      </c>
      <c r="R157" s="239">
        <f>Q157*H157</f>
        <v>0.0012999999999999999</v>
      </c>
      <c r="S157" s="239">
        <v>0</v>
      </c>
      <c r="T157" s="24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1" t="s">
        <v>235</v>
      </c>
      <c r="AT157" s="241" t="s">
        <v>320</v>
      </c>
      <c r="AU157" s="241" t="s">
        <v>84</v>
      </c>
      <c r="AY157" s="17" t="s">
        <v>192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7" t="s">
        <v>82</v>
      </c>
      <c r="BK157" s="242">
        <f>ROUND(I157*H157,2)</f>
        <v>0</v>
      </c>
      <c r="BL157" s="17" t="s">
        <v>198</v>
      </c>
      <c r="BM157" s="241" t="s">
        <v>1222</v>
      </c>
    </row>
    <row r="158" s="2" customFormat="1" ht="16.5" customHeight="1">
      <c r="A158" s="38"/>
      <c r="B158" s="39"/>
      <c r="C158" s="266" t="s">
        <v>156</v>
      </c>
      <c r="D158" s="266" t="s">
        <v>320</v>
      </c>
      <c r="E158" s="267" t="s">
        <v>1223</v>
      </c>
      <c r="F158" s="268" t="s">
        <v>1224</v>
      </c>
      <c r="G158" s="269" t="s">
        <v>197</v>
      </c>
      <c r="H158" s="270">
        <v>1</v>
      </c>
      <c r="I158" s="271"/>
      <c r="J158" s="272">
        <f>ROUND(I158*H158,2)</f>
        <v>0</v>
      </c>
      <c r="K158" s="273"/>
      <c r="L158" s="274"/>
      <c r="M158" s="275" t="s">
        <v>1</v>
      </c>
      <c r="N158" s="276" t="s">
        <v>41</v>
      </c>
      <c r="O158" s="91"/>
      <c r="P158" s="239">
        <f>O158*H158</f>
        <v>0</v>
      </c>
      <c r="Q158" s="239">
        <v>0.00054000000000000001</v>
      </c>
      <c r="R158" s="239">
        <f>Q158*H158</f>
        <v>0.00054000000000000001</v>
      </c>
      <c r="S158" s="239">
        <v>0</v>
      </c>
      <c r="T158" s="24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1" t="s">
        <v>235</v>
      </c>
      <c r="AT158" s="241" t="s">
        <v>320</v>
      </c>
      <c r="AU158" s="241" t="s">
        <v>84</v>
      </c>
      <c r="AY158" s="17" t="s">
        <v>192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7" t="s">
        <v>82</v>
      </c>
      <c r="BK158" s="242">
        <f>ROUND(I158*H158,2)</f>
        <v>0</v>
      </c>
      <c r="BL158" s="17" t="s">
        <v>198</v>
      </c>
      <c r="BM158" s="241" t="s">
        <v>1225</v>
      </c>
    </row>
    <row r="159" s="2" customFormat="1" ht="33" customHeight="1">
      <c r="A159" s="38"/>
      <c r="B159" s="39"/>
      <c r="C159" s="229" t="s">
        <v>290</v>
      </c>
      <c r="D159" s="229" t="s">
        <v>194</v>
      </c>
      <c r="E159" s="230" t="s">
        <v>1226</v>
      </c>
      <c r="F159" s="231" t="s">
        <v>1227</v>
      </c>
      <c r="G159" s="232" t="s">
        <v>197</v>
      </c>
      <c r="H159" s="233">
        <v>15</v>
      </c>
      <c r="I159" s="234"/>
      <c r="J159" s="235">
        <f>ROUND(I159*H159,2)</f>
        <v>0</v>
      </c>
      <c r="K159" s="236"/>
      <c r="L159" s="44"/>
      <c r="M159" s="237" t="s">
        <v>1</v>
      </c>
      <c r="N159" s="238" t="s">
        <v>41</v>
      </c>
      <c r="O159" s="91"/>
      <c r="P159" s="239">
        <f>O159*H159</f>
        <v>0</v>
      </c>
      <c r="Q159" s="239">
        <v>1.0000000000000001E-05</v>
      </c>
      <c r="R159" s="239">
        <f>Q159*H159</f>
        <v>0.00015000000000000001</v>
      </c>
      <c r="S159" s="239">
        <v>0</v>
      </c>
      <c r="T159" s="24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1" t="s">
        <v>198</v>
      </c>
      <c r="AT159" s="241" t="s">
        <v>194</v>
      </c>
      <c r="AU159" s="241" t="s">
        <v>84</v>
      </c>
      <c r="AY159" s="17" t="s">
        <v>192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7" t="s">
        <v>82</v>
      </c>
      <c r="BK159" s="242">
        <f>ROUND(I159*H159,2)</f>
        <v>0</v>
      </c>
      <c r="BL159" s="17" t="s">
        <v>198</v>
      </c>
      <c r="BM159" s="241" t="s">
        <v>1228</v>
      </c>
    </row>
    <row r="160" s="13" customFormat="1">
      <c r="A160" s="13"/>
      <c r="B160" s="243"/>
      <c r="C160" s="244"/>
      <c r="D160" s="245" t="s">
        <v>200</v>
      </c>
      <c r="E160" s="246" t="s">
        <v>1</v>
      </c>
      <c r="F160" s="247" t="s">
        <v>1229</v>
      </c>
      <c r="G160" s="244"/>
      <c r="H160" s="248">
        <v>15</v>
      </c>
      <c r="I160" s="249"/>
      <c r="J160" s="244"/>
      <c r="K160" s="244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200</v>
      </c>
      <c r="AU160" s="254" t="s">
        <v>84</v>
      </c>
      <c r="AV160" s="13" t="s">
        <v>84</v>
      </c>
      <c r="AW160" s="13" t="s">
        <v>32</v>
      </c>
      <c r="AX160" s="13" t="s">
        <v>82</v>
      </c>
      <c r="AY160" s="254" t="s">
        <v>192</v>
      </c>
    </row>
    <row r="161" s="2" customFormat="1" ht="24.15" customHeight="1">
      <c r="A161" s="38"/>
      <c r="B161" s="39"/>
      <c r="C161" s="266" t="s">
        <v>296</v>
      </c>
      <c r="D161" s="266" t="s">
        <v>320</v>
      </c>
      <c r="E161" s="267" t="s">
        <v>1230</v>
      </c>
      <c r="F161" s="268" t="s">
        <v>1231</v>
      </c>
      <c r="G161" s="269" t="s">
        <v>197</v>
      </c>
      <c r="H161" s="270">
        <v>15</v>
      </c>
      <c r="I161" s="271"/>
      <c r="J161" s="272">
        <f>ROUND(I161*H161,2)</f>
        <v>0</v>
      </c>
      <c r="K161" s="273"/>
      <c r="L161" s="274"/>
      <c r="M161" s="275" t="s">
        <v>1</v>
      </c>
      <c r="N161" s="276" t="s">
        <v>41</v>
      </c>
      <c r="O161" s="91"/>
      <c r="P161" s="239">
        <f>O161*H161</f>
        <v>0</v>
      </c>
      <c r="Q161" s="239">
        <v>0.0012800000000000001</v>
      </c>
      <c r="R161" s="239">
        <f>Q161*H161</f>
        <v>0.019200000000000002</v>
      </c>
      <c r="S161" s="239">
        <v>0</v>
      </c>
      <c r="T161" s="24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1" t="s">
        <v>235</v>
      </c>
      <c r="AT161" s="241" t="s">
        <v>320</v>
      </c>
      <c r="AU161" s="241" t="s">
        <v>84</v>
      </c>
      <c r="AY161" s="17" t="s">
        <v>192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7" t="s">
        <v>82</v>
      </c>
      <c r="BK161" s="242">
        <f>ROUND(I161*H161,2)</f>
        <v>0</v>
      </c>
      <c r="BL161" s="17" t="s">
        <v>198</v>
      </c>
      <c r="BM161" s="241" t="s">
        <v>1232</v>
      </c>
    </row>
    <row r="162" s="2" customFormat="1" ht="16.5" customHeight="1">
      <c r="A162" s="38"/>
      <c r="B162" s="39"/>
      <c r="C162" s="229" t="s">
        <v>301</v>
      </c>
      <c r="D162" s="229" t="s">
        <v>194</v>
      </c>
      <c r="E162" s="230" t="s">
        <v>1233</v>
      </c>
      <c r="F162" s="231" t="s">
        <v>1234</v>
      </c>
      <c r="G162" s="232" t="s">
        <v>197</v>
      </c>
      <c r="H162" s="233">
        <v>1</v>
      </c>
      <c r="I162" s="234"/>
      <c r="J162" s="235">
        <f>ROUND(I162*H162,2)</f>
        <v>0</v>
      </c>
      <c r="K162" s="236"/>
      <c r="L162" s="44"/>
      <c r="M162" s="237" t="s">
        <v>1</v>
      </c>
      <c r="N162" s="238" t="s">
        <v>41</v>
      </c>
      <c r="O162" s="91"/>
      <c r="P162" s="239">
        <f>O162*H162</f>
        <v>0</v>
      </c>
      <c r="Q162" s="239">
        <v>0.00063000000000000003</v>
      </c>
      <c r="R162" s="239">
        <f>Q162*H162</f>
        <v>0.00063000000000000003</v>
      </c>
      <c r="S162" s="239">
        <v>0</v>
      </c>
      <c r="T162" s="24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1" t="s">
        <v>198</v>
      </c>
      <c r="AT162" s="241" t="s">
        <v>194</v>
      </c>
      <c r="AU162" s="241" t="s">
        <v>84</v>
      </c>
      <c r="AY162" s="17" t="s">
        <v>192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7" t="s">
        <v>82</v>
      </c>
      <c r="BK162" s="242">
        <f>ROUND(I162*H162,2)</f>
        <v>0</v>
      </c>
      <c r="BL162" s="17" t="s">
        <v>198</v>
      </c>
      <c r="BM162" s="241" t="s">
        <v>1235</v>
      </c>
    </row>
    <row r="163" s="13" customFormat="1">
      <c r="A163" s="13"/>
      <c r="B163" s="243"/>
      <c r="C163" s="244"/>
      <c r="D163" s="245" t="s">
        <v>200</v>
      </c>
      <c r="E163" s="246" t="s">
        <v>1</v>
      </c>
      <c r="F163" s="247" t="s">
        <v>1236</v>
      </c>
      <c r="G163" s="244"/>
      <c r="H163" s="248">
        <v>1</v>
      </c>
      <c r="I163" s="249"/>
      <c r="J163" s="244"/>
      <c r="K163" s="244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200</v>
      </c>
      <c r="AU163" s="254" t="s">
        <v>84</v>
      </c>
      <c r="AV163" s="13" t="s">
        <v>84</v>
      </c>
      <c r="AW163" s="13" t="s">
        <v>32</v>
      </c>
      <c r="AX163" s="13" t="s">
        <v>82</v>
      </c>
      <c r="AY163" s="254" t="s">
        <v>192</v>
      </c>
    </row>
    <row r="164" s="2" customFormat="1" ht="24.15" customHeight="1">
      <c r="A164" s="38"/>
      <c r="B164" s="39"/>
      <c r="C164" s="266" t="s">
        <v>306</v>
      </c>
      <c r="D164" s="266" t="s">
        <v>320</v>
      </c>
      <c r="E164" s="267" t="s">
        <v>1237</v>
      </c>
      <c r="F164" s="268" t="s">
        <v>1238</v>
      </c>
      <c r="G164" s="269" t="s">
        <v>197</v>
      </c>
      <c r="H164" s="270">
        <v>1</v>
      </c>
      <c r="I164" s="271"/>
      <c r="J164" s="272">
        <f>ROUND(I164*H164,2)</f>
        <v>0</v>
      </c>
      <c r="K164" s="273"/>
      <c r="L164" s="274"/>
      <c r="M164" s="275" t="s">
        <v>1</v>
      </c>
      <c r="N164" s="276" t="s">
        <v>41</v>
      </c>
      <c r="O164" s="91"/>
      <c r="P164" s="239">
        <f>O164*H164</f>
        <v>0</v>
      </c>
      <c r="Q164" s="239">
        <v>0.0037599999999999999</v>
      </c>
      <c r="R164" s="239">
        <f>Q164*H164</f>
        <v>0.0037599999999999999</v>
      </c>
      <c r="S164" s="239">
        <v>0</v>
      </c>
      <c r="T164" s="24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1" t="s">
        <v>235</v>
      </c>
      <c r="AT164" s="241" t="s">
        <v>320</v>
      </c>
      <c r="AU164" s="241" t="s">
        <v>84</v>
      </c>
      <c r="AY164" s="17" t="s">
        <v>192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7" t="s">
        <v>82</v>
      </c>
      <c r="BK164" s="242">
        <f>ROUND(I164*H164,2)</f>
        <v>0</v>
      </c>
      <c r="BL164" s="17" t="s">
        <v>198</v>
      </c>
      <c r="BM164" s="241" t="s">
        <v>1239</v>
      </c>
    </row>
    <row r="165" s="12" customFormat="1" ht="22.8" customHeight="1">
      <c r="A165" s="12"/>
      <c r="B165" s="213"/>
      <c r="C165" s="214"/>
      <c r="D165" s="215" t="s">
        <v>75</v>
      </c>
      <c r="E165" s="227" t="s">
        <v>949</v>
      </c>
      <c r="F165" s="227" t="s">
        <v>950</v>
      </c>
      <c r="G165" s="214"/>
      <c r="H165" s="214"/>
      <c r="I165" s="217"/>
      <c r="J165" s="228">
        <f>BK165</f>
        <v>0</v>
      </c>
      <c r="K165" s="214"/>
      <c r="L165" s="219"/>
      <c r="M165" s="220"/>
      <c r="N165" s="221"/>
      <c r="O165" s="221"/>
      <c r="P165" s="222">
        <f>SUM(P166:P167)</f>
        <v>0</v>
      </c>
      <c r="Q165" s="221"/>
      <c r="R165" s="222">
        <f>SUM(R166:R167)</f>
        <v>0</v>
      </c>
      <c r="S165" s="221"/>
      <c r="T165" s="223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4" t="s">
        <v>82</v>
      </c>
      <c r="AT165" s="225" t="s">
        <v>75</v>
      </c>
      <c r="AU165" s="225" t="s">
        <v>82</v>
      </c>
      <c r="AY165" s="224" t="s">
        <v>192</v>
      </c>
      <c r="BK165" s="226">
        <f>SUM(BK166:BK167)</f>
        <v>0</v>
      </c>
    </row>
    <row r="166" s="2" customFormat="1" ht="24.15" customHeight="1">
      <c r="A166" s="38"/>
      <c r="B166" s="39"/>
      <c r="C166" s="229" t="s">
        <v>7</v>
      </c>
      <c r="D166" s="229" t="s">
        <v>194</v>
      </c>
      <c r="E166" s="230" t="s">
        <v>1240</v>
      </c>
      <c r="F166" s="231" t="s">
        <v>1241</v>
      </c>
      <c r="G166" s="232" t="s">
        <v>293</v>
      </c>
      <c r="H166" s="233">
        <v>269.34100000000001</v>
      </c>
      <c r="I166" s="234"/>
      <c r="J166" s="235">
        <f>ROUND(I166*H166,2)</f>
        <v>0</v>
      </c>
      <c r="K166" s="236"/>
      <c r="L166" s="44"/>
      <c r="M166" s="237" t="s">
        <v>1</v>
      </c>
      <c r="N166" s="238" t="s">
        <v>41</v>
      </c>
      <c r="O166" s="91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1" t="s">
        <v>198</v>
      </c>
      <c r="AT166" s="241" t="s">
        <v>194</v>
      </c>
      <c r="AU166" s="241" t="s">
        <v>84</v>
      </c>
      <c r="AY166" s="17" t="s">
        <v>192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7" t="s">
        <v>82</v>
      </c>
      <c r="BK166" s="242">
        <f>ROUND(I166*H166,2)</f>
        <v>0</v>
      </c>
      <c r="BL166" s="17" t="s">
        <v>198</v>
      </c>
      <c r="BM166" s="241" t="s">
        <v>1242</v>
      </c>
    </row>
    <row r="167" s="2" customFormat="1" ht="33" customHeight="1">
      <c r="A167" s="38"/>
      <c r="B167" s="39"/>
      <c r="C167" s="229" t="s">
        <v>314</v>
      </c>
      <c r="D167" s="229" t="s">
        <v>194</v>
      </c>
      <c r="E167" s="230" t="s">
        <v>1243</v>
      </c>
      <c r="F167" s="231" t="s">
        <v>1244</v>
      </c>
      <c r="G167" s="232" t="s">
        <v>293</v>
      </c>
      <c r="H167" s="233">
        <v>269.34100000000001</v>
      </c>
      <c r="I167" s="234"/>
      <c r="J167" s="235">
        <f>ROUND(I167*H167,2)</f>
        <v>0</v>
      </c>
      <c r="K167" s="236"/>
      <c r="L167" s="44"/>
      <c r="M167" s="290" t="s">
        <v>1</v>
      </c>
      <c r="N167" s="291" t="s">
        <v>41</v>
      </c>
      <c r="O167" s="292"/>
      <c r="P167" s="293">
        <f>O167*H167</f>
        <v>0</v>
      </c>
      <c r="Q167" s="293">
        <v>0</v>
      </c>
      <c r="R167" s="293">
        <f>Q167*H167</f>
        <v>0</v>
      </c>
      <c r="S167" s="293">
        <v>0</v>
      </c>
      <c r="T167" s="29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1" t="s">
        <v>198</v>
      </c>
      <c r="AT167" s="241" t="s">
        <v>194</v>
      </c>
      <c r="AU167" s="241" t="s">
        <v>84</v>
      </c>
      <c r="AY167" s="17" t="s">
        <v>192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7" t="s">
        <v>82</v>
      </c>
      <c r="BK167" s="242">
        <f>ROUND(I167*H167,2)</f>
        <v>0</v>
      </c>
      <c r="BL167" s="17" t="s">
        <v>198</v>
      </c>
      <c r="BM167" s="241" t="s">
        <v>1245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67"/>
      <c r="J168" s="67"/>
      <c r="K168" s="67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/H3uxCrqAkXZrmw1GZb+15SyBQpG51x3Z2QHj+dvWv5XzFXwtOmHr4BACty2xZio607tcW0lUENZOJVOtSLSkA==" hashValue="zO1pyyRHIpTKrlwUhj+Dl3/u5Dx+xz+5rucbiLDcVplS3+RSWV1lfNOG1qDoBAFYUhpr4rI8ipv3btoF/iCqdA==" algorithmName="SHA-512" password="CC35"/>
  <autoFilter ref="C125:K1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0"/>
      <c r="AT3" s="17" t="s">
        <v>84</v>
      </c>
    </row>
    <row r="4" s="1" customFormat="1" ht="24.96" customHeight="1">
      <c r="B4" s="20"/>
      <c r="D4" s="150" t="s">
        <v>122</v>
      </c>
      <c r="L4" s="20"/>
      <c r="M4" s="15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2" t="s">
        <v>16</v>
      </c>
      <c r="L6" s="20"/>
    </row>
    <row r="7" s="1" customFormat="1" ht="16.5" customHeight="1">
      <c r="B7" s="20"/>
      <c r="E7" s="153" t="str">
        <f>'Rekapitulace stavby'!K6</f>
        <v>Propojení Labské a Ploučnické cyklostezky, Děčín</v>
      </c>
      <c r="F7" s="152"/>
      <c r="G7" s="152"/>
      <c r="H7" s="152"/>
      <c r="L7" s="20"/>
    </row>
    <row r="8">
      <c r="B8" s="20"/>
      <c r="D8" s="152" t="s">
        <v>131</v>
      </c>
      <c r="L8" s="20"/>
    </row>
    <row r="9" s="1" customFormat="1" ht="16.5" customHeight="1">
      <c r="B9" s="20"/>
      <c r="E9" s="153" t="s">
        <v>134</v>
      </c>
      <c r="F9" s="1"/>
      <c r="G9" s="1"/>
      <c r="H9" s="1"/>
      <c r="L9" s="20"/>
    </row>
    <row r="10" s="1" customFormat="1" ht="12" customHeight="1">
      <c r="B10" s="20"/>
      <c r="D10" s="152" t="s">
        <v>137</v>
      </c>
      <c r="L10" s="20"/>
    </row>
    <row r="11" s="2" customFormat="1" ht="16.5" customHeight="1">
      <c r="A11" s="38"/>
      <c r="B11" s="44"/>
      <c r="C11" s="38"/>
      <c r="D11" s="38"/>
      <c r="E11" s="164" t="s">
        <v>1246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1247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1248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2" t="s">
        <v>18</v>
      </c>
      <c r="E15" s="38"/>
      <c r="F15" s="141" t="s">
        <v>1</v>
      </c>
      <c r="G15" s="38"/>
      <c r="H15" s="38"/>
      <c r="I15" s="152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20</v>
      </c>
      <c r="E16" s="38"/>
      <c r="F16" s="141" t="s">
        <v>21</v>
      </c>
      <c r="G16" s="38"/>
      <c r="H16" s="38"/>
      <c r="I16" s="152" t="s">
        <v>22</v>
      </c>
      <c r="J16" s="155" t="str">
        <f>'Rekapitulace stavby'!AN8</f>
        <v>15. 11. 2022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2" t="s">
        <v>24</v>
      </c>
      <c r="E18" s="38"/>
      <c r="F18" s="38"/>
      <c r="G18" s="38"/>
      <c r="H18" s="38"/>
      <c r="I18" s="152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2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2" t="s">
        <v>28</v>
      </c>
      <c r="E21" s="38"/>
      <c r="F21" s="38"/>
      <c r="G21" s="38"/>
      <c r="H21" s="38"/>
      <c r="I21" s="152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2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2" t="s">
        <v>30</v>
      </c>
      <c r="E24" s="38"/>
      <c r="F24" s="38"/>
      <c r="G24" s="38"/>
      <c r="H24" s="38"/>
      <c r="I24" s="152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31</v>
      </c>
      <c r="F25" s="38"/>
      <c r="G25" s="38"/>
      <c r="H25" s="38"/>
      <c r="I25" s="152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2" t="s">
        <v>33</v>
      </c>
      <c r="E27" s="38"/>
      <c r="F27" s="38"/>
      <c r="G27" s="38"/>
      <c r="H27" s="38"/>
      <c r="I27" s="152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34</v>
      </c>
      <c r="F28" s="38"/>
      <c r="G28" s="38"/>
      <c r="H28" s="38"/>
      <c r="I28" s="152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2" t="s">
        <v>35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36</v>
      </c>
      <c r="E34" s="38"/>
      <c r="F34" s="38"/>
      <c r="G34" s="38"/>
      <c r="H34" s="38"/>
      <c r="I34" s="38"/>
      <c r="J34" s="162">
        <f>ROUND(J134,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38</v>
      </c>
      <c r="G36" s="38"/>
      <c r="H36" s="38"/>
      <c r="I36" s="163" t="s">
        <v>37</v>
      </c>
      <c r="J36" s="163" t="s">
        <v>39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4" t="s">
        <v>40</v>
      </c>
      <c r="E37" s="152" t="s">
        <v>41</v>
      </c>
      <c r="F37" s="165">
        <f>ROUND((SUM(BE134:BE181)),  2)</f>
        <v>0</v>
      </c>
      <c r="G37" s="38"/>
      <c r="H37" s="38"/>
      <c r="I37" s="166">
        <v>0.20999999999999999</v>
      </c>
      <c r="J37" s="165">
        <f>ROUND(((SUM(BE134:BE181))*I37),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2" t="s">
        <v>42</v>
      </c>
      <c r="F38" s="165">
        <f>ROUND((SUM(BF134:BF181)),  2)</f>
        <v>0</v>
      </c>
      <c r="G38" s="38"/>
      <c r="H38" s="38"/>
      <c r="I38" s="166">
        <v>0.14999999999999999</v>
      </c>
      <c r="J38" s="165">
        <f>ROUND(((SUM(BF134:BF181))*I38),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43</v>
      </c>
      <c r="F39" s="165">
        <f>ROUND((SUM(BG134:BG181)),  2)</f>
        <v>0</v>
      </c>
      <c r="G39" s="38"/>
      <c r="H39" s="38"/>
      <c r="I39" s="166">
        <v>0.20999999999999999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2" t="s">
        <v>44</v>
      </c>
      <c r="F40" s="165">
        <f>ROUND((SUM(BH134:BH181)),  2)</f>
        <v>0</v>
      </c>
      <c r="G40" s="38"/>
      <c r="H40" s="38"/>
      <c r="I40" s="166">
        <v>0.14999999999999999</v>
      </c>
      <c r="J40" s="165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2" t="s">
        <v>45</v>
      </c>
      <c r="F41" s="165">
        <f>ROUND((SUM(BI134:BI181)),  2)</f>
        <v>0</v>
      </c>
      <c r="G41" s="38"/>
      <c r="H41" s="38"/>
      <c r="I41" s="166">
        <v>0</v>
      </c>
      <c r="J41" s="165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Propojení Labské a Ploučnické cyklostezky, Děčín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5" t="s">
        <v>134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137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5" t="s">
        <v>1246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1247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D.1.4.1 - VO cyklostezka Kaufland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 </v>
      </c>
      <c r="G93" s="40"/>
      <c r="H93" s="40"/>
      <c r="I93" s="32" t="s">
        <v>22</v>
      </c>
      <c r="J93" s="79" t="str">
        <f>IF(J16="","",J16)</f>
        <v>15. 11. 2022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>Statutární město Děčín</v>
      </c>
      <c r="G95" s="40"/>
      <c r="H95" s="40"/>
      <c r="I95" s="32" t="s">
        <v>30</v>
      </c>
      <c r="J95" s="36" t="str">
        <f>E25</f>
        <v>Ing. Vladimír Polda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33</v>
      </c>
      <c r="J96" s="36" t="str">
        <f>E28</f>
        <v>Ing. Jan Duben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160</v>
      </c>
      <c r="D98" s="187"/>
      <c r="E98" s="187"/>
      <c r="F98" s="187"/>
      <c r="G98" s="187"/>
      <c r="H98" s="187"/>
      <c r="I98" s="187"/>
      <c r="J98" s="188" t="s">
        <v>161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162</v>
      </c>
      <c r="D100" s="40"/>
      <c r="E100" s="40"/>
      <c r="F100" s="40"/>
      <c r="G100" s="40"/>
      <c r="H100" s="40"/>
      <c r="I100" s="40"/>
      <c r="J100" s="110">
        <f>J134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163</v>
      </c>
    </row>
    <row r="101" s="9" customFormat="1" ht="24.96" customHeight="1">
      <c r="A101" s="9"/>
      <c r="B101" s="190"/>
      <c r="C101" s="191"/>
      <c r="D101" s="192" t="s">
        <v>1249</v>
      </c>
      <c r="E101" s="193"/>
      <c r="F101" s="193"/>
      <c r="G101" s="193"/>
      <c r="H101" s="193"/>
      <c r="I101" s="193"/>
      <c r="J101" s="194">
        <f>J135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1250</v>
      </c>
      <c r="E102" s="193"/>
      <c r="F102" s="193"/>
      <c r="G102" s="193"/>
      <c r="H102" s="193"/>
      <c r="I102" s="193"/>
      <c r="J102" s="194">
        <f>J140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1251</v>
      </c>
      <c r="E103" s="193"/>
      <c r="F103" s="193"/>
      <c r="G103" s="193"/>
      <c r="H103" s="193"/>
      <c r="I103" s="193"/>
      <c r="J103" s="194">
        <f>J149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1252</v>
      </c>
      <c r="E104" s="193"/>
      <c r="F104" s="193"/>
      <c r="G104" s="193"/>
      <c r="H104" s="193"/>
      <c r="I104" s="193"/>
      <c r="J104" s="194">
        <f>J152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1253</v>
      </c>
      <c r="E105" s="193"/>
      <c r="F105" s="193"/>
      <c r="G105" s="193"/>
      <c r="H105" s="193"/>
      <c r="I105" s="193"/>
      <c r="J105" s="194">
        <f>J163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0"/>
      <c r="C106" s="191"/>
      <c r="D106" s="192" t="s">
        <v>1254</v>
      </c>
      <c r="E106" s="193"/>
      <c r="F106" s="193"/>
      <c r="G106" s="193"/>
      <c r="H106" s="193"/>
      <c r="I106" s="193"/>
      <c r="J106" s="194">
        <f>J169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90"/>
      <c r="C107" s="191"/>
      <c r="D107" s="192" t="s">
        <v>1255</v>
      </c>
      <c r="E107" s="193"/>
      <c r="F107" s="193"/>
      <c r="G107" s="193"/>
      <c r="H107" s="193"/>
      <c r="I107" s="193"/>
      <c r="J107" s="194">
        <f>J172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6"/>
      <c r="C108" s="133"/>
      <c r="D108" s="197" t="s">
        <v>1256</v>
      </c>
      <c r="E108" s="198"/>
      <c r="F108" s="198"/>
      <c r="G108" s="198"/>
      <c r="H108" s="198"/>
      <c r="I108" s="198"/>
      <c r="J108" s="199">
        <f>J173</f>
        <v>0</v>
      </c>
      <c r="K108" s="133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3"/>
      <c r="D109" s="197" t="s">
        <v>1257</v>
      </c>
      <c r="E109" s="198"/>
      <c r="F109" s="198"/>
      <c r="G109" s="198"/>
      <c r="H109" s="198"/>
      <c r="I109" s="198"/>
      <c r="J109" s="199">
        <f>J176</f>
        <v>0</v>
      </c>
      <c r="K109" s="133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3"/>
      <c r="D110" s="197" t="s">
        <v>1258</v>
      </c>
      <c r="E110" s="198"/>
      <c r="F110" s="198"/>
      <c r="G110" s="198"/>
      <c r="H110" s="198"/>
      <c r="I110" s="198"/>
      <c r="J110" s="199">
        <f>J178</f>
        <v>0</v>
      </c>
      <c r="K110" s="133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177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85" t="str">
        <f>E7</f>
        <v>Propojení Labské a Ploučnické cyklostezky, Děčín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1"/>
      <c r="C121" s="32" t="s">
        <v>131</v>
      </c>
      <c r="D121" s="22"/>
      <c r="E121" s="22"/>
      <c r="F121" s="22"/>
      <c r="G121" s="22"/>
      <c r="H121" s="22"/>
      <c r="I121" s="22"/>
      <c r="J121" s="22"/>
      <c r="K121" s="22"/>
      <c r="L121" s="20"/>
    </row>
    <row r="122" s="1" customFormat="1" ht="16.5" customHeight="1">
      <c r="B122" s="21"/>
      <c r="C122" s="22"/>
      <c r="D122" s="22"/>
      <c r="E122" s="185" t="s">
        <v>134</v>
      </c>
      <c r="F122" s="22"/>
      <c r="G122" s="22"/>
      <c r="H122" s="22"/>
      <c r="I122" s="22"/>
      <c r="J122" s="22"/>
      <c r="K122" s="22"/>
      <c r="L122" s="20"/>
    </row>
    <row r="123" s="1" customFormat="1" ht="12" customHeight="1">
      <c r="B123" s="21"/>
      <c r="C123" s="32" t="s">
        <v>137</v>
      </c>
      <c r="D123" s="22"/>
      <c r="E123" s="22"/>
      <c r="F123" s="22"/>
      <c r="G123" s="22"/>
      <c r="H123" s="22"/>
      <c r="I123" s="22"/>
      <c r="J123" s="22"/>
      <c r="K123" s="22"/>
      <c r="L123" s="20"/>
    </row>
    <row r="124" s="2" customFormat="1" ht="16.5" customHeight="1">
      <c r="A124" s="38"/>
      <c r="B124" s="39"/>
      <c r="C124" s="40"/>
      <c r="D124" s="40"/>
      <c r="E124" s="295" t="s">
        <v>1246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1247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E13</f>
        <v>D.1.4.1 - VO cyklostezka Kaufland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F16</f>
        <v xml:space="preserve"> </v>
      </c>
      <c r="G128" s="40"/>
      <c r="H128" s="40"/>
      <c r="I128" s="32" t="s">
        <v>22</v>
      </c>
      <c r="J128" s="79" t="str">
        <f>IF(J16="","",J16)</f>
        <v>15. 11. 2022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E19</f>
        <v>Statutární město Děčín</v>
      </c>
      <c r="G130" s="40"/>
      <c r="H130" s="40"/>
      <c r="I130" s="32" t="s">
        <v>30</v>
      </c>
      <c r="J130" s="36" t="str">
        <f>E25</f>
        <v>Ing. Vladimír Polda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28</v>
      </c>
      <c r="D131" s="40"/>
      <c r="E131" s="40"/>
      <c r="F131" s="27" t="str">
        <f>IF(E22="","",E22)</f>
        <v>Vyplň údaj</v>
      </c>
      <c r="G131" s="40"/>
      <c r="H131" s="40"/>
      <c r="I131" s="32" t="s">
        <v>33</v>
      </c>
      <c r="J131" s="36" t="str">
        <f>E28</f>
        <v>Ing. Jan Duben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201"/>
      <c r="B133" s="202"/>
      <c r="C133" s="203" t="s">
        <v>178</v>
      </c>
      <c r="D133" s="204" t="s">
        <v>61</v>
      </c>
      <c r="E133" s="204" t="s">
        <v>57</v>
      </c>
      <c r="F133" s="204" t="s">
        <v>58</v>
      </c>
      <c r="G133" s="204" t="s">
        <v>179</v>
      </c>
      <c r="H133" s="204" t="s">
        <v>180</v>
      </c>
      <c r="I133" s="204" t="s">
        <v>181</v>
      </c>
      <c r="J133" s="205" t="s">
        <v>161</v>
      </c>
      <c r="K133" s="206" t="s">
        <v>182</v>
      </c>
      <c r="L133" s="207"/>
      <c r="M133" s="100" t="s">
        <v>1</v>
      </c>
      <c r="N133" s="101" t="s">
        <v>40</v>
      </c>
      <c r="O133" s="101" t="s">
        <v>183</v>
      </c>
      <c r="P133" s="101" t="s">
        <v>184</v>
      </c>
      <c r="Q133" s="101" t="s">
        <v>185</v>
      </c>
      <c r="R133" s="101" t="s">
        <v>186</v>
      </c>
      <c r="S133" s="101" t="s">
        <v>187</v>
      </c>
      <c r="T133" s="102" t="s">
        <v>188</v>
      </c>
      <c r="U133" s="201"/>
      <c r="V133" s="201"/>
      <c r="W133" s="201"/>
      <c r="X133" s="201"/>
      <c r="Y133" s="201"/>
      <c r="Z133" s="201"/>
      <c r="AA133" s="201"/>
      <c r="AB133" s="201"/>
      <c r="AC133" s="201"/>
      <c r="AD133" s="201"/>
      <c r="AE133" s="201"/>
    </row>
    <row r="134" s="2" customFormat="1" ht="22.8" customHeight="1">
      <c r="A134" s="38"/>
      <c r="B134" s="39"/>
      <c r="C134" s="107" t="s">
        <v>189</v>
      </c>
      <c r="D134" s="40"/>
      <c r="E134" s="40"/>
      <c r="F134" s="40"/>
      <c r="G134" s="40"/>
      <c r="H134" s="40"/>
      <c r="I134" s="40"/>
      <c r="J134" s="208">
        <f>BK134</f>
        <v>0</v>
      </c>
      <c r="K134" s="40"/>
      <c r="L134" s="44"/>
      <c r="M134" s="103"/>
      <c r="N134" s="209"/>
      <c r="O134" s="104"/>
      <c r="P134" s="210">
        <f>P135+P140+P149+P152+P163+P169+P172</f>
        <v>0</v>
      </c>
      <c r="Q134" s="104"/>
      <c r="R134" s="210">
        <f>R135+R140+R149+R152+R163+R169+R172</f>
        <v>0</v>
      </c>
      <c r="S134" s="104"/>
      <c r="T134" s="211">
        <f>T135+T140+T149+T152+T163+T169+T172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75</v>
      </c>
      <c r="AU134" s="17" t="s">
        <v>163</v>
      </c>
      <c r="BK134" s="212">
        <f>BK135+BK140+BK149+BK152+BK163+BK169+BK172</f>
        <v>0</v>
      </c>
    </row>
    <row r="135" s="12" customFormat="1" ht="25.92" customHeight="1">
      <c r="A135" s="12"/>
      <c r="B135" s="213"/>
      <c r="C135" s="214"/>
      <c r="D135" s="215" t="s">
        <v>75</v>
      </c>
      <c r="E135" s="216" t="s">
        <v>1259</v>
      </c>
      <c r="F135" s="216" t="s">
        <v>1260</v>
      </c>
      <c r="G135" s="214"/>
      <c r="H135" s="214"/>
      <c r="I135" s="217"/>
      <c r="J135" s="218">
        <f>BK135</f>
        <v>0</v>
      </c>
      <c r="K135" s="214"/>
      <c r="L135" s="219"/>
      <c r="M135" s="220"/>
      <c r="N135" s="221"/>
      <c r="O135" s="221"/>
      <c r="P135" s="222">
        <f>SUM(P136:P139)</f>
        <v>0</v>
      </c>
      <c r="Q135" s="221"/>
      <c r="R135" s="222">
        <f>SUM(R136:R139)</f>
        <v>0</v>
      </c>
      <c r="S135" s="221"/>
      <c r="T135" s="223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82</v>
      </c>
      <c r="AT135" s="225" t="s">
        <v>75</v>
      </c>
      <c r="AU135" s="225" t="s">
        <v>76</v>
      </c>
      <c r="AY135" s="224" t="s">
        <v>192</v>
      </c>
      <c r="BK135" s="226">
        <f>SUM(BK136:BK139)</f>
        <v>0</v>
      </c>
    </row>
    <row r="136" s="2" customFormat="1" ht="16.5" customHeight="1">
      <c r="A136" s="38"/>
      <c r="B136" s="39"/>
      <c r="C136" s="266" t="s">
        <v>82</v>
      </c>
      <c r="D136" s="266" t="s">
        <v>320</v>
      </c>
      <c r="E136" s="267" t="s">
        <v>1261</v>
      </c>
      <c r="F136" s="268" t="s">
        <v>1262</v>
      </c>
      <c r="G136" s="269" t="s">
        <v>1263</v>
      </c>
      <c r="H136" s="270">
        <v>15</v>
      </c>
      <c r="I136" s="271"/>
      <c r="J136" s="272">
        <f>ROUND(I136*H136,2)</f>
        <v>0</v>
      </c>
      <c r="K136" s="273"/>
      <c r="L136" s="274"/>
      <c r="M136" s="275" t="s">
        <v>1</v>
      </c>
      <c r="N136" s="276" t="s">
        <v>41</v>
      </c>
      <c r="O136" s="91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1" t="s">
        <v>235</v>
      </c>
      <c r="AT136" s="241" t="s">
        <v>320</v>
      </c>
      <c r="AU136" s="241" t="s">
        <v>82</v>
      </c>
      <c r="AY136" s="17" t="s">
        <v>192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7" t="s">
        <v>82</v>
      </c>
      <c r="BK136" s="242">
        <f>ROUND(I136*H136,2)</f>
        <v>0</v>
      </c>
      <c r="BL136" s="17" t="s">
        <v>198</v>
      </c>
      <c r="BM136" s="241" t="s">
        <v>84</v>
      </c>
    </row>
    <row r="137" s="2" customFormat="1" ht="16.5" customHeight="1">
      <c r="A137" s="38"/>
      <c r="B137" s="39"/>
      <c r="C137" s="266" t="s">
        <v>84</v>
      </c>
      <c r="D137" s="266" t="s">
        <v>320</v>
      </c>
      <c r="E137" s="267" t="s">
        <v>1264</v>
      </c>
      <c r="F137" s="268" t="s">
        <v>1265</v>
      </c>
      <c r="G137" s="269" t="s">
        <v>1263</v>
      </c>
      <c r="H137" s="270">
        <v>15</v>
      </c>
      <c r="I137" s="271"/>
      <c r="J137" s="272">
        <f>ROUND(I137*H137,2)</f>
        <v>0</v>
      </c>
      <c r="K137" s="273"/>
      <c r="L137" s="274"/>
      <c r="M137" s="275" t="s">
        <v>1</v>
      </c>
      <c r="N137" s="276" t="s">
        <v>41</v>
      </c>
      <c r="O137" s="91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1" t="s">
        <v>235</v>
      </c>
      <c r="AT137" s="241" t="s">
        <v>320</v>
      </c>
      <c r="AU137" s="241" t="s">
        <v>82</v>
      </c>
      <c r="AY137" s="17" t="s">
        <v>192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7" t="s">
        <v>82</v>
      </c>
      <c r="BK137" s="242">
        <f>ROUND(I137*H137,2)</f>
        <v>0</v>
      </c>
      <c r="BL137" s="17" t="s">
        <v>198</v>
      </c>
      <c r="BM137" s="241" t="s">
        <v>198</v>
      </c>
    </row>
    <row r="138" s="2" customFormat="1" ht="16.5" customHeight="1">
      <c r="A138" s="38"/>
      <c r="B138" s="39"/>
      <c r="C138" s="229" t="s">
        <v>101</v>
      </c>
      <c r="D138" s="229" t="s">
        <v>194</v>
      </c>
      <c r="E138" s="230" t="s">
        <v>1266</v>
      </c>
      <c r="F138" s="231" t="s">
        <v>1267</v>
      </c>
      <c r="G138" s="232" t="s">
        <v>1268</v>
      </c>
      <c r="H138" s="296"/>
      <c r="I138" s="234"/>
      <c r="J138" s="235">
        <f>ROUND(I138*H138,2)</f>
        <v>0</v>
      </c>
      <c r="K138" s="236"/>
      <c r="L138" s="44"/>
      <c r="M138" s="237" t="s">
        <v>1</v>
      </c>
      <c r="N138" s="238" t="s">
        <v>41</v>
      </c>
      <c r="O138" s="91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1" t="s">
        <v>198</v>
      </c>
      <c r="AT138" s="241" t="s">
        <v>194</v>
      </c>
      <c r="AU138" s="241" t="s">
        <v>82</v>
      </c>
      <c r="AY138" s="17" t="s">
        <v>192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7" t="s">
        <v>82</v>
      </c>
      <c r="BK138" s="242">
        <f>ROUND(I138*H138,2)</f>
        <v>0</v>
      </c>
      <c r="BL138" s="17" t="s">
        <v>198</v>
      </c>
      <c r="BM138" s="241" t="s">
        <v>1269</v>
      </c>
    </row>
    <row r="139" s="2" customFormat="1" ht="16.5" customHeight="1">
      <c r="A139" s="38"/>
      <c r="B139" s="39"/>
      <c r="C139" s="229" t="s">
        <v>198</v>
      </c>
      <c r="D139" s="229" t="s">
        <v>194</v>
      </c>
      <c r="E139" s="230" t="s">
        <v>1270</v>
      </c>
      <c r="F139" s="231" t="s">
        <v>1271</v>
      </c>
      <c r="G139" s="232" t="s">
        <v>1268</v>
      </c>
      <c r="H139" s="296"/>
      <c r="I139" s="234"/>
      <c r="J139" s="235">
        <f>ROUND(I139*H139,2)</f>
        <v>0</v>
      </c>
      <c r="K139" s="236"/>
      <c r="L139" s="44"/>
      <c r="M139" s="237" t="s">
        <v>1</v>
      </c>
      <c r="N139" s="238" t="s">
        <v>41</v>
      </c>
      <c r="O139" s="91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1" t="s">
        <v>198</v>
      </c>
      <c r="AT139" s="241" t="s">
        <v>194</v>
      </c>
      <c r="AU139" s="241" t="s">
        <v>82</v>
      </c>
      <c r="AY139" s="17" t="s">
        <v>192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7" t="s">
        <v>82</v>
      </c>
      <c r="BK139" s="242">
        <f>ROUND(I139*H139,2)</f>
        <v>0</v>
      </c>
      <c r="BL139" s="17" t="s">
        <v>198</v>
      </c>
      <c r="BM139" s="241" t="s">
        <v>1272</v>
      </c>
    </row>
    <row r="140" s="12" customFormat="1" ht="25.92" customHeight="1">
      <c r="A140" s="12"/>
      <c r="B140" s="213"/>
      <c r="C140" s="214"/>
      <c r="D140" s="215" t="s">
        <v>75</v>
      </c>
      <c r="E140" s="216" t="s">
        <v>1273</v>
      </c>
      <c r="F140" s="216" t="s">
        <v>1274</v>
      </c>
      <c r="G140" s="214"/>
      <c r="H140" s="214"/>
      <c r="I140" s="217"/>
      <c r="J140" s="218">
        <f>BK140</f>
        <v>0</v>
      </c>
      <c r="K140" s="214"/>
      <c r="L140" s="219"/>
      <c r="M140" s="220"/>
      <c r="N140" s="221"/>
      <c r="O140" s="221"/>
      <c r="P140" s="222">
        <f>SUM(P141:P148)</f>
        <v>0</v>
      </c>
      <c r="Q140" s="221"/>
      <c r="R140" s="222">
        <f>SUM(R141:R148)</f>
        <v>0</v>
      </c>
      <c r="S140" s="221"/>
      <c r="T140" s="223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4" t="s">
        <v>82</v>
      </c>
      <c r="AT140" s="225" t="s">
        <v>75</v>
      </c>
      <c r="AU140" s="225" t="s">
        <v>76</v>
      </c>
      <c r="AY140" s="224" t="s">
        <v>192</v>
      </c>
      <c r="BK140" s="226">
        <f>SUM(BK141:BK148)</f>
        <v>0</v>
      </c>
    </row>
    <row r="141" s="2" customFormat="1" ht="16.5" customHeight="1">
      <c r="A141" s="38"/>
      <c r="B141" s="39"/>
      <c r="C141" s="266" t="s">
        <v>213</v>
      </c>
      <c r="D141" s="266" t="s">
        <v>320</v>
      </c>
      <c r="E141" s="267" t="s">
        <v>1275</v>
      </c>
      <c r="F141" s="268" t="s">
        <v>1276</v>
      </c>
      <c r="G141" s="269" t="s">
        <v>259</v>
      </c>
      <c r="H141" s="270">
        <v>470</v>
      </c>
      <c r="I141" s="271"/>
      <c r="J141" s="272">
        <f>ROUND(I141*H141,2)</f>
        <v>0</v>
      </c>
      <c r="K141" s="273"/>
      <c r="L141" s="274"/>
      <c r="M141" s="275" t="s">
        <v>1</v>
      </c>
      <c r="N141" s="276" t="s">
        <v>41</v>
      </c>
      <c r="O141" s="91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1" t="s">
        <v>235</v>
      </c>
      <c r="AT141" s="241" t="s">
        <v>320</v>
      </c>
      <c r="AU141" s="241" t="s">
        <v>82</v>
      </c>
      <c r="AY141" s="17" t="s">
        <v>192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7" t="s">
        <v>82</v>
      </c>
      <c r="BK141" s="242">
        <f>ROUND(I141*H141,2)</f>
        <v>0</v>
      </c>
      <c r="BL141" s="17" t="s">
        <v>198</v>
      </c>
      <c r="BM141" s="241" t="s">
        <v>218</v>
      </c>
    </row>
    <row r="142" s="2" customFormat="1" ht="16.5" customHeight="1">
      <c r="A142" s="38"/>
      <c r="B142" s="39"/>
      <c r="C142" s="266" t="s">
        <v>218</v>
      </c>
      <c r="D142" s="266" t="s">
        <v>320</v>
      </c>
      <c r="E142" s="267" t="s">
        <v>1277</v>
      </c>
      <c r="F142" s="268" t="s">
        <v>1278</v>
      </c>
      <c r="G142" s="269" t="s">
        <v>259</v>
      </c>
      <c r="H142" s="270">
        <v>130</v>
      </c>
      <c r="I142" s="271"/>
      <c r="J142" s="272">
        <f>ROUND(I142*H142,2)</f>
        <v>0</v>
      </c>
      <c r="K142" s="273"/>
      <c r="L142" s="274"/>
      <c r="M142" s="275" t="s">
        <v>1</v>
      </c>
      <c r="N142" s="276" t="s">
        <v>41</v>
      </c>
      <c r="O142" s="91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1" t="s">
        <v>235</v>
      </c>
      <c r="AT142" s="241" t="s">
        <v>320</v>
      </c>
      <c r="AU142" s="241" t="s">
        <v>82</v>
      </c>
      <c r="AY142" s="17" t="s">
        <v>192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7" t="s">
        <v>82</v>
      </c>
      <c r="BK142" s="242">
        <f>ROUND(I142*H142,2)</f>
        <v>0</v>
      </c>
      <c r="BL142" s="17" t="s">
        <v>198</v>
      </c>
      <c r="BM142" s="241" t="s">
        <v>235</v>
      </c>
    </row>
    <row r="143" s="2" customFormat="1" ht="16.5" customHeight="1">
      <c r="A143" s="38"/>
      <c r="B143" s="39"/>
      <c r="C143" s="266" t="s">
        <v>230</v>
      </c>
      <c r="D143" s="266" t="s">
        <v>320</v>
      </c>
      <c r="E143" s="267" t="s">
        <v>1279</v>
      </c>
      <c r="F143" s="268" t="s">
        <v>1280</v>
      </c>
      <c r="G143" s="269" t="s">
        <v>259</v>
      </c>
      <c r="H143" s="270">
        <v>470</v>
      </c>
      <c r="I143" s="271"/>
      <c r="J143" s="272">
        <f>ROUND(I143*H143,2)</f>
        <v>0</v>
      </c>
      <c r="K143" s="273"/>
      <c r="L143" s="274"/>
      <c r="M143" s="275" t="s">
        <v>1</v>
      </c>
      <c r="N143" s="276" t="s">
        <v>41</v>
      </c>
      <c r="O143" s="91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1" t="s">
        <v>235</v>
      </c>
      <c r="AT143" s="241" t="s">
        <v>320</v>
      </c>
      <c r="AU143" s="241" t="s">
        <v>82</v>
      </c>
      <c r="AY143" s="17" t="s">
        <v>192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7" t="s">
        <v>82</v>
      </c>
      <c r="BK143" s="242">
        <f>ROUND(I143*H143,2)</f>
        <v>0</v>
      </c>
      <c r="BL143" s="17" t="s">
        <v>198</v>
      </c>
      <c r="BM143" s="241" t="s">
        <v>246</v>
      </c>
    </row>
    <row r="144" s="2" customFormat="1" ht="16.5" customHeight="1">
      <c r="A144" s="38"/>
      <c r="B144" s="39"/>
      <c r="C144" s="266" t="s">
        <v>235</v>
      </c>
      <c r="D144" s="266" t="s">
        <v>320</v>
      </c>
      <c r="E144" s="267" t="s">
        <v>1281</v>
      </c>
      <c r="F144" s="268" t="s">
        <v>1282</v>
      </c>
      <c r="G144" s="269" t="s">
        <v>1263</v>
      </c>
      <c r="H144" s="270">
        <v>15</v>
      </c>
      <c r="I144" s="271"/>
      <c r="J144" s="272">
        <f>ROUND(I144*H144,2)</f>
        <v>0</v>
      </c>
      <c r="K144" s="273"/>
      <c r="L144" s="274"/>
      <c r="M144" s="275" t="s">
        <v>1</v>
      </c>
      <c r="N144" s="276" t="s">
        <v>41</v>
      </c>
      <c r="O144" s="91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1" t="s">
        <v>235</v>
      </c>
      <c r="AT144" s="241" t="s">
        <v>320</v>
      </c>
      <c r="AU144" s="241" t="s">
        <v>82</v>
      </c>
      <c r="AY144" s="17" t="s">
        <v>192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7" t="s">
        <v>82</v>
      </c>
      <c r="BK144" s="242">
        <f>ROUND(I144*H144,2)</f>
        <v>0</v>
      </c>
      <c r="BL144" s="17" t="s">
        <v>198</v>
      </c>
      <c r="BM144" s="241" t="s">
        <v>154</v>
      </c>
    </row>
    <row r="145" s="2" customFormat="1" ht="16.5" customHeight="1">
      <c r="A145" s="38"/>
      <c r="B145" s="39"/>
      <c r="C145" s="266" t="s">
        <v>240</v>
      </c>
      <c r="D145" s="266" t="s">
        <v>320</v>
      </c>
      <c r="E145" s="267" t="s">
        <v>1283</v>
      </c>
      <c r="F145" s="268" t="s">
        <v>1284</v>
      </c>
      <c r="G145" s="269" t="s">
        <v>1263</v>
      </c>
      <c r="H145" s="270">
        <v>15</v>
      </c>
      <c r="I145" s="271"/>
      <c r="J145" s="272">
        <f>ROUND(I145*H145,2)</f>
        <v>0</v>
      </c>
      <c r="K145" s="273"/>
      <c r="L145" s="274"/>
      <c r="M145" s="275" t="s">
        <v>1</v>
      </c>
      <c r="N145" s="276" t="s">
        <v>41</v>
      </c>
      <c r="O145" s="91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1" t="s">
        <v>235</v>
      </c>
      <c r="AT145" s="241" t="s">
        <v>320</v>
      </c>
      <c r="AU145" s="241" t="s">
        <v>82</v>
      </c>
      <c r="AY145" s="17" t="s">
        <v>192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7" t="s">
        <v>82</v>
      </c>
      <c r="BK145" s="242">
        <f>ROUND(I145*H145,2)</f>
        <v>0</v>
      </c>
      <c r="BL145" s="17" t="s">
        <v>198</v>
      </c>
      <c r="BM145" s="241" t="s">
        <v>270</v>
      </c>
    </row>
    <row r="146" s="2" customFormat="1" ht="21.75" customHeight="1">
      <c r="A146" s="38"/>
      <c r="B146" s="39"/>
      <c r="C146" s="266" t="s">
        <v>246</v>
      </c>
      <c r="D146" s="266" t="s">
        <v>320</v>
      </c>
      <c r="E146" s="267" t="s">
        <v>1285</v>
      </c>
      <c r="F146" s="268" t="s">
        <v>1286</v>
      </c>
      <c r="G146" s="269" t="s">
        <v>259</v>
      </c>
      <c r="H146" s="270">
        <v>470</v>
      </c>
      <c r="I146" s="271"/>
      <c r="J146" s="272">
        <f>ROUND(I146*H146,2)</f>
        <v>0</v>
      </c>
      <c r="K146" s="273"/>
      <c r="L146" s="274"/>
      <c r="M146" s="275" t="s">
        <v>1</v>
      </c>
      <c r="N146" s="276" t="s">
        <v>41</v>
      </c>
      <c r="O146" s="91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1" t="s">
        <v>235</v>
      </c>
      <c r="AT146" s="241" t="s">
        <v>320</v>
      </c>
      <c r="AU146" s="241" t="s">
        <v>82</v>
      </c>
      <c r="AY146" s="17" t="s">
        <v>192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7" t="s">
        <v>82</v>
      </c>
      <c r="BK146" s="242">
        <f>ROUND(I146*H146,2)</f>
        <v>0</v>
      </c>
      <c r="BL146" s="17" t="s">
        <v>198</v>
      </c>
      <c r="BM146" s="241" t="s">
        <v>156</v>
      </c>
    </row>
    <row r="147" s="2" customFormat="1" ht="16.5" customHeight="1">
      <c r="A147" s="38"/>
      <c r="B147" s="39"/>
      <c r="C147" s="229" t="s">
        <v>251</v>
      </c>
      <c r="D147" s="229" t="s">
        <v>194</v>
      </c>
      <c r="E147" s="230" t="s">
        <v>1287</v>
      </c>
      <c r="F147" s="231" t="s">
        <v>1288</v>
      </c>
      <c r="G147" s="232" t="s">
        <v>1268</v>
      </c>
      <c r="H147" s="296"/>
      <c r="I147" s="234"/>
      <c r="J147" s="235">
        <f>ROUND(I147*H147,2)</f>
        <v>0</v>
      </c>
      <c r="K147" s="236"/>
      <c r="L147" s="44"/>
      <c r="M147" s="237" t="s">
        <v>1</v>
      </c>
      <c r="N147" s="238" t="s">
        <v>41</v>
      </c>
      <c r="O147" s="91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1" t="s">
        <v>198</v>
      </c>
      <c r="AT147" s="241" t="s">
        <v>194</v>
      </c>
      <c r="AU147" s="241" t="s">
        <v>82</v>
      </c>
      <c r="AY147" s="17" t="s">
        <v>192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7" t="s">
        <v>82</v>
      </c>
      <c r="BK147" s="242">
        <f>ROUND(I147*H147,2)</f>
        <v>0</v>
      </c>
      <c r="BL147" s="17" t="s">
        <v>198</v>
      </c>
      <c r="BM147" s="241" t="s">
        <v>1289</v>
      </c>
    </row>
    <row r="148" s="2" customFormat="1" ht="16.5" customHeight="1">
      <c r="A148" s="38"/>
      <c r="B148" s="39"/>
      <c r="C148" s="229" t="s">
        <v>154</v>
      </c>
      <c r="D148" s="229" t="s">
        <v>194</v>
      </c>
      <c r="E148" s="230" t="s">
        <v>1290</v>
      </c>
      <c r="F148" s="231" t="s">
        <v>1291</v>
      </c>
      <c r="G148" s="232" t="s">
        <v>1268</v>
      </c>
      <c r="H148" s="296"/>
      <c r="I148" s="234"/>
      <c r="J148" s="235">
        <f>ROUND(I148*H148,2)</f>
        <v>0</v>
      </c>
      <c r="K148" s="236"/>
      <c r="L148" s="44"/>
      <c r="M148" s="237" t="s">
        <v>1</v>
      </c>
      <c r="N148" s="238" t="s">
        <v>41</v>
      </c>
      <c r="O148" s="91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1" t="s">
        <v>198</v>
      </c>
      <c r="AT148" s="241" t="s">
        <v>194</v>
      </c>
      <c r="AU148" s="241" t="s">
        <v>82</v>
      </c>
      <c r="AY148" s="17" t="s">
        <v>192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7" t="s">
        <v>82</v>
      </c>
      <c r="BK148" s="242">
        <f>ROUND(I148*H148,2)</f>
        <v>0</v>
      </c>
      <c r="BL148" s="17" t="s">
        <v>198</v>
      </c>
      <c r="BM148" s="241" t="s">
        <v>1292</v>
      </c>
    </row>
    <row r="149" s="12" customFormat="1" ht="25.92" customHeight="1">
      <c r="A149" s="12"/>
      <c r="B149" s="213"/>
      <c r="C149" s="214"/>
      <c r="D149" s="215" t="s">
        <v>75</v>
      </c>
      <c r="E149" s="216" t="s">
        <v>1293</v>
      </c>
      <c r="F149" s="216" t="s">
        <v>1294</v>
      </c>
      <c r="G149" s="214"/>
      <c r="H149" s="214"/>
      <c r="I149" s="217"/>
      <c r="J149" s="218">
        <f>BK149</f>
        <v>0</v>
      </c>
      <c r="K149" s="214"/>
      <c r="L149" s="219"/>
      <c r="M149" s="220"/>
      <c r="N149" s="221"/>
      <c r="O149" s="221"/>
      <c r="P149" s="222">
        <f>SUM(P150:P151)</f>
        <v>0</v>
      </c>
      <c r="Q149" s="221"/>
      <c r="R149" s="222">
        <f>SUM(R150:R151)</f>
        <v>0</v>
      </c>
      <c r="S149" s="221"/>
      <c r="T149" s="223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82</v>
      </c>
      <c r="AT149" s="225" t="s">
        <v>75</v>
      </c>
      <c r="AU149" s="225" t="s">
        <v>76</v>
      </c>
      <c r="AY149" s="224" t="s">
        <v>192</v>
      </c>
      <c r="BK149" s="226">
        <f>SUM(BK150:BK151)</f>
        <v>0</v>
      </c>
    </row>
    <row r="150" s="2" customFormat="1" ht="16.5" customHeight="1">
      <c r="A150" s="38"/>
      <c r="B150" s="39"/>
      <c r="C150" s="266" t="s">
        <v>264</v>
      </c>
      <c r="D150" s="266" t="s">
        <v>320</v>
      </c>
      <c r="E150" s="267" t="s">
        <v>1295</v>
      </c>
      <c r="F150" s="268" t="s">
        <v>1296</v>
      </c>
      <c r="G150" s="269" t="s">
        <v>279</v>
      </c>
      <c r="H150" s="270">
        <v>3.1499999999999999</v>
      </c>
      <c r="I150" s="271"/>
      <c r="J150" s="272">
        <f>ROUND(I150*H150,2)</f>
        <v>0</v>
      </c>
      <c r="K150" s="273"/>
      <c r="L150" s="274"/>
      <c r="M150" s="275" t="s">
        <v>1</v>
      </c>
      <c r="N150" s="276" t="s">
        <v>41</v>
      </c>
      <c r="O150" s="91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1" t="s">
        <v>235</v>
      </c>
      <c r="AT150" s="241" t="s">
        <v>320</v>
      </c>
      <c r="AU150" s="241" t="s">
        <v>82</v>
      </c>
      <c r="AY150" s="17" t="s">
        <v>192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7" t="s">
        <v>82</v>
      </c>
      <c r="BK150" s="242">
        <f>ROUND(I150*H150,2)</f>
        <v>0</v>
      </c>
      <c r="BL150" s="17" t="s">
        <v>198</v>
      </c>
      <c r="BM150" s="241" t="s">
        <v>296</v>
      </c>
    </row>
    <row r="151" s="2" customFormat="1" ht="16.5" customHeight="1">
      <c r="A151" s="38"/>
      <c r="B151" s="39"/>
      <c r="C151" s="266" t="s">
        <v>270</v>
      </c>
      <c r="D151" s="266" t="s">
        <v>320</v>
      </c>
      <c r="E151" s="267" t="s">
        <v>1297</v>
      </c>
      <c r="F151" s="268" t="s">
        <v>1298</v>
      </c>
      <c r="G151" s="269" t="s">
        <v>1263</v>
      </c>
      <c r="H151" s="270">
        <v>15</v>
      </c>
      <c r="I151" s="271"/>
      <c r="J151" s="272">
        <f>ROUND(I151*H151,2)</f>
        <v>0</v>
      </c>
      <c r="K151" s="273"/>
      <c r="L151" s="274"/>
      <c r="M151" s="275" t="s">
        <v>1</v>
      </c>
      <c r="N151" s="276" t="s">
        <v>41</v>
      </c>
      <c r="O151" s="91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1" t="s">
        <v>235</v>
      </c>
      <c r="AT151" s="241" t="s">
        <v>320</v>
      </c>
      <c r="AU151" s="241" t="s">
        <v>82</v>
      </c>
      <c r="AY151" s="17" t="s">
        <v>192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7" t="s">
        <v>82</v>
      </c>
      <c r="BK151" s="242">
        <f>ROUND(I151*H151,2)</f>
        <v>0</v>
      </c>
      <c r="BL151" s="17" t="s">
        <v>198</v>
      </c>
      <c r="BM151" s="241" t="s">
        <v>306</v>
      </c>
    </row>
    <row r="152" s="12" customFormat="1" ht="25.92" customHeight="1">
      <c r="A152" s="12"/>
      <c r="B152" s="213"/>
      <c r="C152" s="214"/>
      <c r="D152" s="215" t="s">
        <v>75</v>
      </c>
      <c r="E152" s="216" t="s">
        <v>1299</v>
      </c>
      <c r="F152" s="216" t="s">
        <v>1274</v>
      </c>
      <c r="G152" s="214"/>
      <c r="H152" s="214"/>
      <c r="I152" s="217"/>
      <c r="J152" s="218">
        <f>BK152</f>
        <v>0</v>
      </c>
      <c r="K152" s="214"/>
      <c r="L152" s="219"/>
      <c r="M152" s="220"/>
      <c r="N152" s="221"/>
      <c r="O152" s="221"/>
      <c r="P152" s="222">
        <f>SUM(P153:P162)</f>
        <v>0</v>
      </c>
      <c r="Q152" s="221"/>
      <c r="R152" s="222">
        <f>SUM(R153:R162)</f>
        <v>0</v>
      </c>
      <c r="S152" s="221"/>
      <c r="T152" s="223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4" t="s">
        <v>82</v>
      </c>
      <c r="AT152" s="225" t="s">
        <v>75</v>
      </c>
      <c r="AU152" s="225" t="s">
        <v>76</v>
      </c>
      <c r="AY152" s="224" t="s">
        <v>192</v>
      </c>
      <c r="BK152" s="226">
        <f>SUM(BK153:BK162)</f>
        <v>0</v>
      </c>
    </row>
    <row r="153" s="2" customFormat="1" ht="21.75" customHeight="1">
      <c r="A153" s="38"/>
      <c r="B153" s="39"/>
      <c r="C153" s="229" t="s">
        <v>8</v>
      </c>
      <c r="D153" s="229" t="s">
        <v>194</v>
      </c>
      <c r="E153" s="230" t="s">
        <v>1300</v>
      </c>
      <c r="F153" s="231" t="s">
        <v>1301</v>
      </c>
      <c r="G153" s="232" t="s">
        <v>259</v>
      </c>
      <c r="H153" s="233">
        <v>470</v>
      </c>
      <c r="I153" s="234"/>
      <c r="J153" s="235">
        <f>ROUND(I153*H153,2)</f>
        <v>0</v>
      </c>
      <c r="K153" s="236"/>
      <c r="L153" s="44"/>
      <c r="M153" s="237" t="s">
        <v>1</v>
      </c>
      <c r="N153" s="238" t="s">
        <v>41</v>
      </c>
      <c r="O153" s="91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1" t="s">
        <v>198</v>
      </c>
      <c r="AT153" s="241" t="s">
        <v>194</v>
      </c>
      <c r="AU153" s="241" t="s">
        <v>82</v>
      </c>
      <c r="AY153" s="17" t="s">
        <v>192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7" t="s">
        <v>82</v>
      </c>
      <c r="BK153" s="242">
        <f>ROUND(I153*H153,2)</f>
        <v>0</v>
      </c>
      <c r="BL153" s="17" t="s">
        <v>198</v>
      </c>
      <c r="BM153" s="241" t="s">
        <v>314</v>
      </c>
    </row>
    <row r="154" s="2" customFormat="1" ht="16.5" customHeight="1">
      <c r="A154" s="38"/>
      <c r="B154" s="39"/>
      <c r="C154" s="229" t="s">
        <v>156</v>
      </c>
      <c r="D154" s="229" t="s">
        <v>194</v>
      </c>
      <c r="E154" s="230" t="s">
        <v>1302</v>
      </c>
      <c r="F154" s="231" t="s">
        <v>1303</v>
      </c>
      <c r="G154" s="232" t="s">
        <v>259</v>
      </c>
      <c r="H154" s="233">
        <v>130</v>
      </c>
      <c r="I154" s="234"/>
      <c r="J154" s="235">
        <f>ROUND(I154*H154,2)</f>
        <v>0</v>
      </c>
      <c r="K154" s="236"/>
      <c r="L154" s="44"/>
      <c r="M154" s="237" t="s">
        <v>1</v>
      </c>
      <c r="N154" s="238" t="s">
        <v>41</v>
      </c>
      <c r="O154" s="91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1" t="s">
        <v>198</v>
      </c>
      <c r="AT154" s="241" t="s">
        <v>194</v>
      </c>
      <c r="AU154" s="241" t="s">
        <v>82</v>
      </c>
      <c r="AY154" s="17" t="s">
        <v>192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7" t="s">
        <v>82</v>
      </c>
      <c r="BK154" s="242">
        <f>ROUND(I154*H154,2)</f>
        <v>0</v>
      </c>
      <c r="BL154" s="17" t="s">
        <v>198</v>
      </c>
      <c r="BM154" s="241" t="s">
        <v>325</v>
      </c>
    </row>
    <row r="155" s="2" customFormat="1" ht="16.5" customHeight="1">
      <c r="A155" s="38"/>
      <c r="B155" s="39"/>
      <c r="C155" s="229" t="s">
        <v>290</v>
      </c>
      <c r="D155" s="229" t="s">
        <v>194</v>
      </c>
      <c r="E155" s="230" t="s">
        <v>1304</v>
      </c>
      <c r="F155" s="231" t="s">
        <v>1305</v>
      </c>
      <c r="G155" s="232" t="s">
        <v>1263</v>
      </c>
      <c r="H155" s="233">
        <v>120</v>
      </c>
      <c r="I155" s="234"/>
      <c r="J155" s="235">
        <f>ROUND(I155*H155,2)</f>
        <v>0</v>
      </c>
      <c r="K155" s="236"/>
      <c r="L155" s="44"/>
      <c r="M155" s="237" t="s">
        <v>1</v>
      </c>
      <c r="N155" s="238" t="s">
        <v>41</v>
      </c>
      <c r="O155" s="91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1" t="s">
        <v>198</v>
      </c>
      <c r="AT155" s="241" t="s">
        <v>194</v>
      </c>
      <c r="AU155" s="241" t="s">
        <v>82</v>
      </c>
      <c r="AY155" s="17" t="s">
        <v>192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7" t="s">
        <v>82</v>
      </c>
      <c r="BK155" s="242">
        <f>ROUND(I155*H155,2)</f>
        <v>0</v>
      </c>
      <c r="BL155" s="17" t="s">
        <v>198</v>
      </c>
      <c r="BM155" s="241" t="s">
        <v>337</v>
      </c>
    </row>
    <row r="156" s="2" customFormat="1" ht="21.75" customHeight="1">
      <c r="A156" s="38"/>
      <c r="B156" s="39"/>
      <c r="C156" s="229" t="s">
        <v>296</v>
      </c>
      <c r="D156" s="229" t="s">
        <v>194</v>
      </c>
      <c r="E156" s="230" t="s">
        <v>1306</v>
      </c>
      <c r="F156" s="231" t="s">
        <v>1307</v>
      </c>
      <c r="G156" s="232" t="s">
        <v>259</v>
      </c>
      <c r="H156" s="233">
        <v>470</v>
      </c>
      <c r="I156" s="234"/>
      <c r="J156" s="235">
        <f>ROUND(I156*H156,2)</f>
        <v>0</v>
      </c>
      <c r="K156" s="236"/>
      <c r="L156" s="44"/>
      <c r="M156" s="237" t="s">
        <v>1</v>
      </c>
      <c r="N156" s="238" t="s">
        <v>41</v>
      </c>
      <c r="O156" s="91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1" t="s">
        <v>198</v>
      </c>
      <c r="AT156" s="241" t="s">
        <v>194</v>
      </c>
      <c r="AU156" s="241" t="s">
        <v>82</v>
      </c>
      <c r="AY156" s="17" t="s">
        <v>192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7" t="s">
        <v>82</v>
      </c>
      <c r="BK156" s="242">
        <f>ROUND(I156*H156,2)</f>
        <v>0</v>
      </c>
      <c r="BL156" s="17" t="s">
        <v>198</v>
      </c>
      <c r="BM156" s="241" t="s">
        <v>348</v>
      </c>
    </row>
    <row r="157" s="2" customFormat="1" ht="16.5" customHeight="1">
      <c r="A157" s="38"/>
      <c r="B157" s="39"/>
      <c r="C157" s="229" t="s">
        <v>301</v>
      </c>
      <c r="D157" s="229" t="s">
        <v>194</v>
      </c>
      <c r="E157" s="230" t="s">
        <v>1308</v>
      </c>
      <c r="F157" s="231" t="s">
        <v>1309</v>
      </c>
      <c r="G157" s="232" t="s">
        <v>1263</v>
      </c>
      <c r="H157" s="233">
        <v>15</v>
      </c>
      <c r="I157" s="234"/>
      <c r="J157" s="235">
        <f>ROUND(I157*H157,2)</f>
        <v>0</v>
      </c>
      <c r="K157" s="236"/>
      <c r="L157" s="44"/>
      <c r="M157" s="237" t="s">
        <v>1</v>
      </c>
      <c r="N157" s="238" t="s">
        <v>41</v>
      </c>
      <c r="O157" s="91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1" t="s">
        <v>198</v>
      </c>
      <c r="AT157" s="241" t="s">
        <v>194</v>
      </c>
      <c r="AU157" s="241" t="s">
        <v>82</v>
      </c>
      <c r="AY157" s="17" t="s">
        <v>192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7" t="s">
        <v>82</v>
      </c>
      <c r="BK157" s="242">
        <f>ROUND(I157*H157,2)</f>
        <v>0</v>
      </c>
      <c r="BL157" s="17" t="s">
        <v>198</v>
      </c>
      <c r="BM157" s="241" t="s">
        <v>364</v>
      </c>
    </row>
    <row r="158" s="2" customFormat="1" ht="16.5" customHeight="1">
      <c r="A158" s="38"/>
      <c r="B158" s="39"/>
      <c r="C158" s="229" t="s">
        <v>306</v>
      </c>
      <c r="D158" s="229" t="s">
        <v>194</v>
      </c>
      <c r="E158" s="230" t="s">
        <v>1310</v>
      </c>
      <c r="F158" s="231" t="s">
        <v>1311</v>
      </c>
      <c r="G158" s="232" t="s">
        <v>1263</v>
      </c>
      <c r="H158" s="233">
        <v>15</v>
      </c>
      <c r="I158" s="234"/>
      <c r="J158" s="235">
        <f>ROUND(I158*H158,2)</f>
        <v>0</v>
      </c>
      <c r="K158" s="236"/>
      <c r="L158" s="44"/>
      <c r="M158" s="237" t="s">
        <v>1</v>
      </c>
      <c r="N158" s="238" t="s">
        <v>41</v>
      </c>
      <c r="O158" s="91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1" t="s">
        <v>198</v>
      </c>
      <c r="AT158" s="241" t="s">
        <v>194</v>
      </c>
      <c r="AU158" s="241" t="s">
        <v>82</v>
      </c>
      <c r="AY158" s="17" t="s">
        <v>192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7" t="s">
        <v>82</v>
      </c>
      <c r="BK158" s="242">
        <f>ROUND(I158*H158,2)</f>
        <v>0</v>
      </c>
      <c r="BL158" s="17" t="s">
        <v>198</v>
      </c>
      <c r="BM158" s="241" t="s">
        <v>373</v>
      </c>
    </row>
    <row r="159" s="2" customFormat="1" ht="16.5" customHeight="1">
      <c r="A159" s="38"/>
      <c r="B159" s="39"/>
      <c r="C159" s="229" t="s">
        <v>7</v>
      </c>
      <c r="D159" s="229" t="s">
        <v>194</v>
      </c>
      <c r="E159" s="230" t="s">
        <v>1312</v>
      </c>
      <c r="F159" s="231" t="s">
        <v>1313</v>
      </c>
      <c r="G159" s="232" t="s">
        <v>1263</v>
      </c>
      <c r="H159" s="233">
        <v>15</v>
      </c>
      <c r="I159" s="234"/>
      <c r="J159" s="235">
        <f>ROUND(I159*H159,2)</f>
        <v>0</v>
      </c>
      <c r="K159" s="236"/>
      <c r="L159" s="44"/>
      <c r="M159" s="237" t="s">
        <v>1</v>
      </c>
      <c r="N159" s="238" t="s">
        <v>41</v>
      </c>
      <c r="O159" s="91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1" t="s">
        <v>198</v>
      </c>
      <c r="AT159" s="241" t="s">
        <v>194</v>
      </c>
      <c r="AU159" s="241" t="s">
        <v>82</v>
      </c>
      <c r="AY159" s="17" t="s">
        <v>192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7" t="s">
        <v>82</v>
      </c>
      <c r="BK159" s="242">
        <f>ROUND(I159*H159,2)</f>
        <v>0</v>
      </c>
      <c r="BL159" s="17" t="s">
        <v>198</v>
      </c>
      <c r="BM159" s="241" t="s">
        <v>383</v>
      </c>
    </row>
    <row r="160" s="2" customFormat="1" ht="16.5" customHeight="1">
      <c r="A160" s="38"/>
      <c r="B160" s="39"/>
      <c r="C160" s="229" t="s">
        <v>314</v>
      </c>
      <c r="D160" s="229" t="s">
        <v>194</v>
      </c>
      <c r="E160" s="230" t="s">
        <v>1314</v>
      </c>
      <c r="F160" s="231" t="s">
        <v>1315</v>
      </c>
      <c r="G160" s="232" t="s">
        <v>1263</v>
      </c>
      <c r="H160" s="233">
        <v>15</v>
      </c>
      <c r="I160" s="234"/>
      <c r="J160" s="235">
        <f>ROUND(I160*H160,2)</f>
        <v>0</v>
      </c>
      <c r="K160" s="236"/>
      <c r="L160" s="44"/>
      <c r="M160" s="237" t="s">
        <v>1</v>
      </c>
      <c r="N160" s="238" t="s">
        <v>41</v>
      </c>
      <c r="O160" s="91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1" t="s">
        <v>198</v>
      </c>
      <c r="AT160" s="241" t="s">
        <v>194</v>
      </c>
      <c r="AU160" s="241" t="s">
        <v>82</v>
      </c>
      <c r="AY160" s="17" t="s">
        <v>192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7" t="s">
        <v>82</v>
      </c>
      <c r="BK160" s="242">
        <f>ROUND(I160*H160,2)</f>
        <v>0</v>
      </c>
      <c r="BL160" s="17" t="s">
        <v>198</v>
      </c>
      <c r="BM160" s="241" t="s">
        <v>392</v>
      </c>
    </row>
    <row r="161" s="2" customFormat="1" ht="16.5" customHeight="1">
      <c r="A161" s="38"/>
      <c r="B161" s="39"/>
      <c r="C161" s="229" t="s">
        <v>319</v>
      </c>
      <c r="D161" s="229" t="s">
        <v>194</v>
      </c>
      <c r="E161" s="230" t="s">
        <v>1316</v>
      </c>
      <c r="F161" s="231" t="s">
        <v>1317</v>
      </c>
      <c r="G161" s="232" t="s">
        <v>259</v>
      </c>
      <c r="H161" s="233">
        <v>470</v>
      </c>
      <c r="I161" s="234"/>
      <c r="J161" s="235">
        <f>ROUND(I161*H161,2)</f>
        <v>0</v>
      </c>
      <c r="K161" s="236"/>
      <c r="L161" s="44"/>
      <c r="M161" s="237" t="s">
        <v>1</v>
      </c>
      <c r="N161" s="238" t="s">
        <v>41</v>
      </c>
      <c r="O161" s="91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1" t="s">
        <v>198</v>
      </c>
      <c r="AT161" s="241" t="s">
        <v>194</v>
      </c>
      <c r="AU161" s="241" t="s">
        <v>82</v>
      </c>
      <c r="AY161" s="17" t="s">
        <v>192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7" t="s">
        <v>82</v>
      </c>
      <c r="BK161" s="242">
        <f>ROUND(I161*H161,2)</f>
        <v>0</v>
      </c>
      <c r="BL161" s="17" t="s">
        <v>198</v>
      </c>
      <c r="BM161" s="241" t="s">
        <v>401</v>
      </c>
    </row>
    <row r="162" s="2" customFormat="1" ht="16.5" customHeight="1">
      <c r="A162" s="38"/>
      <c r="B162" s="39"/>
      <c r="C162" s="229" t="s">
        <v>325</v>
      </c>
      <c r="D162" s="229" t="s">
        <v>194</v>
      </c>
      <c r="E162" s="230" t="s">
        <v>1318</v>
      </c>
      <c r="F162" s="231" t="s">
        <v>1319</v>
      </c>
      <c r="G162" s="232" t="s">
        <v>1268</v>
      </c>
      <c r="H162" s="296"/>
      <c r="I162" s="234"/>
      <c r="J162" s="235">
        <f>ROUND(I162*H162,2)</f>
        <v>0</v>
      </c>
      <c r="K162" s="236"/>
      <c r="L162" s="44"/>
      <c r="M162" s="237" t="s">
        <v>1</v>
      </c>
      <c r="N162" s="238" t="s">
        <v>41</v>
      </c>
      <c r="O162" s="91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1" t="s">
        <v>198</v>
      </c>
      <c r="AT162" s="241" t="s">
        <v>194</v>
      </c>
      <c r="AU162" s="241" t="s">
        <v>82</v>
      </c>
      <c r="AY162" s="17" t="s">
        <v>192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7" t="s">
        <v>82</v>
      </c>
      <c r="BK162" s="242">
        <f>ROUND(I162*H162,2)</f>
        <v>0</v>
      </c>
      <c r="BL162" s="17" t="s">
        <v>198</v>
      </c>
      <c r="BM162" s="241" t="s">
        <v>1320</v>
      </c>
    </row>
    <row r="163" s="12" customFormat="1" ht="25.92" customHeight="1">
      <c r="A163" s="12"/>
      <c r="B163" s="213"/>
      <c r="C163" s="214"/>
      <c r="D163" s="215" t="s">
        <v>75</v>
      </c>
      <c r="E163" s="216" t="s">
        <v>1321</v>
      </c>
      <c r="F163" s="216" t="s">
        <v>193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SUM(P164:P168)</f>
        <v>0</v>
      </c>
      <c r="Q163" s="221"/>
      <c r="R163" s="222">
        <f>SUM(R164:R168)</f>
        <v>0</v>
      </c>
      <c r="S163" s="221"/>
      <c r="T163" s="223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82</v>
      </c>
      <c r="AT163" s="225" t="s">
        <v>75</v>
      </c>
      <c r="AU163" s="225" t="s">
        <v>76</v>
      </c>
      <c r="AY163" s="224" t="s">
        <v>192</v>
      </c>
      <c r="BK163" s="226">
        <f>SUM(BK164:BK168)</f>
        <v>0</v>
      </c>
    </row>
    <row r="164" s="2" customFormat="1" ht="21.75" customHeight="1">
      <c r="A164" s="38"/>
      <c r="B164" s="39"/>
      <c r="C164" s="229" t="s">
        <v>332</v>
      </c>
      <c r="D164" s="229" t="s">
        <v>194</v>
      </c>
      <c r="E164" s="230" t="s">
        <v>1322</v>
      </c>
      <c r="F164" s="231" t="s">
        <v>1323</v>
      </c>
      <c r="G164" s="232" t="s">
        <v>1263</v>
      </c>
      <c r="H164" s="233">
        <v>15</v>
      </c>
      <c r="I164" s="234"/>
      <c r="J164" s="235">
        <f>ROUND(I164*H164,2)</f>
        <v>0</v>
      </c>
      <c r="K164" s="236"/>
      <c r="L164" s="44"/>
      <c r="M164" s="237" t="s">
        <v>1</v>
      </c>
      <c r="N164" s="238" t="s">
        <v>41</v>
      </c>
      <c r="O164" s="91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1" t="s">
        <v>198</v>
      </c>
      <c r="AT164" s="241" t="s">
        <v>194</v>
      </c>
      <c r="AU164" s="241" t="s">
        <v>82</v>
      </c>
      <c r="AY164" s="17" t="s">
        <v>192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7" t="s">
        <v>82</v>
      </c>
      <c r="BK164" s="242">
        <f>ROUND(I164*H164,2)</f>
        <v>0</v>
      </c>
      <c r="BL164" s="17" t="s">
        <v>198</v>
      </c>
      <c r="BM164" s="241" t="s">
        <v>410</v>
      </c>
    </row>
    <row r="165" s="2" customFormat="1" ht="21.75" customHeight="1">
      <c r="A165" s="38"/>
      <c r="B165" s="39"/>
      <c r="C165" s="229" t="s">
        <v>337</v>
      </c>
      <c r="D165" s="229" t="s">
        <v>194</v>
      </c>
      <c r="E165" s="230" t="s">
        <v>1324</v>
      </c>
      <c r="F165" s="231" t="s">
        <v>1325</v>
      </c>
      <c r="G165" s="232" t="s">
        <v>279</v>
      </c>
      <c r="H165" s="233">
        <v>3.75</v>
      </c>
      <c r="I165" s="234"/>
      <c r="J165" s="235">
        <f>ROUND(I165*H165,2)</f>
        <v>0</v>
      </c>
      <c r="K165" s="236"/>
      <c r="L165" s="44"/>
      <c r="M165" s="237" t="s">
        <v>1</v>
      </c>
      <c r="N165" s="238" t="s">
        <v>41</v>
      </c>
      <c r="O165" s="91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1" t="s">
        <v>198</v>
      </c>
      <c r="AT165" s="241" t="s">
        <v>194</v>
      </c>
      <c r="AU165" s="241" t="s">
        <v>82</v>
      </c>
      <c r="AY165" s="17" t="s">
        <v>192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7" t="s">
        <v>82</v>
      </c>
      <c r="BK165" s="242">
        <f>ROUND(I165*H165,2)</f>
        <v>0</v>
      </c>
      <c r="BL165" s="17" t="s">
        <v>198</v>
      </c>
      <c r="BM165" s="241" t="s">
        <v>420</v>
      </c>
    </row>
    <row r="166" s="2" customFormat="1" ht="16.5" customHeight="1">
      <c r="A166" s="38"/>
      <c r="B166" s="39"/>
      <c r="C166" s="229" t="s">
        <v>342</v>
      </c>
      <c r="D166" s="229" t="s">
        <v>194</v>
      </c>
      <c r="E166" s="230" t="s">
        <v>1326</v>
      </c>
      <c r="F166" s="231" t="s">
        <v>1327</v>
      </c>
      <c r="G166" s="232" t="s">
        <v>279</v>
      </c>
      <c r="H166" s="233">
        <v>3.75</v>
      </c>
      <c r="I166" s="234"/>
      <c r="J166" s="235">
        <f>ROUND(I166*H166,2)</f>
        <v>0</v>
      </c>
      <c r="K166" s="236"/>
      <c r="L166" s="44"/>
      <c r="M166" s="237" t="s">
        <v>1</v>
      </c>
      <c r="N166" s="238" t="s">
        <v>41</v>
      </c>
      <c r="O166" s="91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1" t="s">
        <v>198</v>
      </c>
      <c r="AT166" s="241" t="s">
        <v>194</v>
      </c>
      <c r="AU166" s="241" t="s">
        <v>82</v>
      </c>
      <c r="AY166" s="17" t="s">
        <v>192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7" t="s">
        <v>82</v>
      </c>
      <c r="BK166" s="242">
        <f>ROUND(I166*H166,2)</f>
        <v>0</v>
      </c>
      <c r="BL166" s="17" t="s">
        <v>198</v>
      </c>
      <c r="BM166" s="241" t="s">
        <v>429</v>
      </c>
    </row>
    <row r="167" s="2" customFormat="1" ht="16.5" customHeight="1">
      <c r="A167" s="38"/>
      <c r="B167" s="39"/>
      <c r="C167" s="229" t="s">
        <v>348</v>
      </c>
      <c r="D167" s="229" t="s">
        <v>194</v>
      </c>
      <c r="E167" s="230" t="s">
        <v>1328</v>
      </c>
      <c r="F167" s="231" t="s">
        <v>1329</v>
      </c>
      <c r="G167" s="232" t="s">
        <v>259</v>
      </c>
      <c r="H167" s="233">
        <v>470</v>
      </c>
      <c r="I167" s="234"/>
      <c r="J167" s="235">
        <f>ROUND(I167*H167,2)</f>
        <v>0</v>
      </c>
      <c r="K167" s="236"/>
      <c r="L167" s="44"/>
      <c r="M167" s="237" t="s">
        <v>1</v>
      </c>
      <c r="N167" s="238" t="s">
        <v>41</v>
      </c>
      <c r="O167" s="91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1" t="s">
        <v>198</v>
      </c>
      <c r="AT167" s="241" t="s">
        <v>194</v>
      </c>
      <c r="AU167" s="241" t="s">
        <v>82</v>
      </c>
      <c r="AY167" s="17" t="s">
        <v>192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7" t="s">
        <v>82</v>
      </c>
      <c r="BK167" s="242">
        <f>ROUND(I167*H167,2)</f>
        <v>0</v>
      </c>
      <c r="BL167" s="17" t="s">
        <v>198</v>
      </c>
      <c r="BM167" s="241" t="s">
        <v>439</v>
      </c>
    </row>
    <row r="168" s="2" customFormat="1" ht="16.5" customHeight="1">
      <c r="A168" s="38"/>
      <c r="B168" s="39"/>
      <c r="C168" s="229" t="s">
        <v>359</v>
      </c>
      <c r="D168" s="229" t="s">
        <v>194</v>
      </c>
      <c r="E168" s="230" t="s">
        <v>1330</v>
      </c>
      <c r="F168" s="231" t="s">
        <v>1331</v>
      </c>
      <c r="G168" s="232" t="s">
        <v>1268</v>
      </c>
      <c r="H168" s="296"/>
      <c r="I168" s="234"/>
      <c r="J168" s="235">
        <f>ROUND(I168*H168,2)</f>
        <v>0</v>
      </c>
      <c r="K168" s="236"/>
      <c r="L168" s="44"/>
      <c r="M168" s="237" t="s">
        <v>1</v>
      </c>
      <c r="N168" s="238" t="s">
        <v>41</v>
      </c>
      <c r="O168" s="91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1" t="s">
        <v>198</v>
      </c>
      <c r="AT168" s="241" t="s">
        <v>194</v>
      </c>
      <c r="AU168" s="241" t="s">
        <v>82</v>
      </c>
      <c r="AY168" s="17" t="s">
        <v>192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7" t="s">
        <v>82</v>
      </c>
      <c r="BK168" s="242">
        <f>ROUND(I168*H168,2)</f>
        <v>0</v>
      </c>
      <c r="BL168" s="17" t="s">
        <v>198</v>
      </c>
      <c r="BM168" s="241" t="s">
        <v>1332</v>
      </c>
    </row>
    <row r="169" s="12" customFormat="1" ht="25.92" customHeight="1">
      <c r="A169" s="12"/>
      <c r="B169" s="213"/>
      <c r="C169" s="214"/>
      <c r="D169" s="215" t="s">
        <v>75</v>
      </c>
      <c r="E169" s="216" t="s">
        <v>1333</v>
      </c>
      <c r="F169" s="216" t="s">
        <v>1334</v>
      </c>
      <c r="G169" s="214"/>
      <c r="H169" s="214"/>
      <c r="I169" s="217"/>
      <c r="J169" s="218">
        <f>BK169</f>
        <v>0</v>
      </c>
      <c r="K169" s="214"/>
      <c r="L169" s="219"/>
      <c r="M169" s="220"/>
      <c r="N169" s="221"/>
      <c r="O169" s="221"/>
      <c r="P169" s="222">
        <f>SUM(P170:P171)</f>
        <v>0</v>
      </c>
      <c r="Q169" s="221"/>
      <c r="R169" s="222">
        <f>SUM(R170:R171)</f>
        <v>0</v>
      </c>
      <c r="S169" s="221"/>
      <c r="T169" s="223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4" t="s">
        <v>82</v>
      </c>
      <c r="AT169" s="225" t="s">
        <v>75</v>
      </c>
      <c r="AU169" s="225" t="s">
        <v>76</v>
      </c>
      <c r="AY169" s="224" t="s">
        <v>192</v>
      </c>
      <c r="BK169" s="226">
        <f>SUM(BK170:BK171)</f>
        <v>0</v>
      </c>
    </row>
    <row r="170" s="2" customFormat="1" ht="16.5" customHeight="1">
      <c r="A170" s="38"/>
      <c r="B170" s="39"/>
      <c r="C170" s="229" t="s">
        <v>364</v>
      </c>
      <c r="D170" s="229" t="s">
        <v>194</v>
      </c>
      <c r="E170" s="230" t="s">
        <v>1335</v>
      </c>
      <c r="F170" s="231" t="s">
        <v>1336</v>
      </c>
      <c r="G170" s="232" t="s">
        <v>1050</v>
      </c>
      <c r="H170" s="233">
        <v>15</v>
      </c>
      <c r="I170" s="234"/>
      <c r="J170" s="235">
        <f>ROUND(I170*H170,2)</f>
        <v>0</v>
      </c>
      <c r="K170" s="236"/>
      <c r="L170" s="44"/>
      <c r="M170" s="237" t="s">
        <v>1</v>
      </c>
      <c r="N170" s="238" t="s">
        <v>41</v>
      </c>
      <c r="O170" s="91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1" t="s">
        <v>198</v>
      </c>
      <c r="AT170" s="241" t="s">
        <v>194</v>
      </c>
      <c r="AU170" s="241" t="s">
        <v>82</v>
      </c>
      <c r="AY170" s="17" t="s">
        <v>192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7" t="s">
        <v>82</v>
      </c>
      <c r="BK170" s="242">
        <f>ROUND(I170*H170,2)</f>
        <v>0</v>
      </c>
      <c r="BL170" s="17" t="s">
        <v>198</v>
      </c>
      <c r="BM170" s="241" t="s">
        <v>450</v>
      </c>
    </row>
    <row r="171" s="2" customFormat="1" ht="16.5" customHeight="1">
      <c r="A171" s="38"/>
      <c r="B171" s="39"/>
      <c r="C171" s="229" t="s">
        <v>369</v>
      </c>
      <c r="D171" s="229" t="s">
        <v>194</v>
      </c>
      <c r="E171" s="230" t="s">
        <v>1337</v>
      </c>
      <c r="F171" s="231" t="s">
        <v>1338</v>
      </c>
      <c r="G171" s="232" t="s">
        <v>1050</v>
      </c>
      <c r="H171" s="233">
        <v>6</v>
      </c>
      <c r="I171" s="234"/>
      <c r="J171" s="235">
        <f>ROUND(I171*H171,2)</f>
        <v>0</v>
      </c>
      <c r="K171" s="236"/>
      <c r="L171" s="44"/>
      <c r="M171" s="237" t="s">
        <v>1</v>
      </c>
      <c r="N171" s="238" t="s">
        <v>41</v>
      </c>
      <c r="O171" s="91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1" t="s">
        <v>198</v>
      </c>
      <c r="AT171" s="241" t="s">
        <v>194</v>
      </c>
      <c r="AU171" s="241" t="s">
        <v>82</v>
      </c>
      <c r="AY171" s="17" t="s">
        <v>192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7" t="s">
        <v>82</v>
      </c>
      <c r="BK171" s="242">
        <f>ROUND(I171*H171,2)</f>
        <v>0</v>
      </c>
      <c r="BL171" s="17" t="s">
        <v>198</v>
      </c>
      <c r="BM171" s="241" t="s">
        <v>460</v>
      </c>
    </row>
    <row r="172" s="12" customFormat="1" ht="25.92" customHeight="1">
      <c r="A172" s="12"/>
      <c r="B172" s="213"/>
      <c r="C172" s="214"/>
      <c r="D172" s="215" t="s">
        <v>75</v>
      </c>
      <c r="E172" s="216" t="s">
        <v>1339</v>
      </c>
      <c r="F172" s="216" t="s">
        <v>1340</v>
      </c>
      <c r="G172" s="214"/>
      <c r="H172" s="214"/>
      <c r="I172" s="217"/>
      <c r="J172" s="218">
        <f>BK172</f>
        <v>0</v>
      </c>
      <c r="K172" s="214"/>
      <c r="L172" s="219"/>
      <c r="M172" s="220"/>
      <c r="N172" s="221"/>
      <c r="O172" s="221"/>
      <c r="P172" s="222">
        <f>P173+P176+P178</f>
        <v>0</v>
      </c>
      <c r="Q172" s="221"/>
      <c r="R172" s="222">
        <f>R173+R176+R178</f>
        <v>0</v>
      </c>
      <c r="S172" s="221"/>
      <c r="T172" s="223">
        <f>T173+T176+T178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4" t="s">
        <v>213</v>
      </c>
      <c r="AT172" s="225" t="s">
        <v>75</v>
      </c>
      <c r="AU172" s="225" t="s">
        <v>76</v>
      </c>
      <c r="AY172" s="224" t="s">
        <v>192</v>
      </c>
      <c r="BK172" s="226">
        <f>BK173+BK176+BK178</f>
        <v>0</v>
      </c>
    </row>
    <row r="173" s="12" customFormat="1" ht="22.8" customHeight="1">
      <c r="A173" s="12"/>
      <c r="B173" s="213"/>
      <c r="C173" s="214"/>
      <c r="D173" s="215" t="s">
        <v>75</v>
      </c>
      <c r="E173" s="227" t="s">
        <v>1341</v>
      </c>
      <c r="F173" s="227" t="s">
        <v>1342</v>
      </c>
      <c r="G173" s="214"/>
      <c r="H173" s="214"/>
      <c r="I173" s="217"/>
      <c r="J173" s="228">
        <f>BK173</f>
        <v>0</v>
      </c>
      <c r="K173" s="214"/>
      <c r="L173" s="219"/>
      <c r="M173" s="220"/>
      <c r="N173" s="221"/>
      <c r="O173" s="221"/>
      <c r="P173" s="222">
        <f>SUM(P174:P175)</f>
        <v>0</v>
      </c>
      <c r="Q173" s="221"/>
      <c r="R173" s="222">
        <f>SUM(R174:R175)</f>
        <v>0</v>
      </c>
      <c r="S173" s="221"/>
      <c r="T173" s="223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4" t="s">
        <v>213</v>
      </c>
      <c r="AT173" s="225" t="s">
        <v>75</v>
      </c>
      <c r="AU173" s="225" t="s">
        <v>82</v>
      </c>
      <c r="AY173" s="224" t="s">
        <v>192</v>
      </c>
      <c r="BK173" s="226">
        <f>SUM(BK174:BK175)</f>
        <v>0</v>
      </c>
    </row>
    <row r="174" s="2" customFormat="1" ht="24.15" customHeight="1">
      <c r="A174" s="38"/>
      <c r="B174" s="39"/>
      <c r="C174" s="229" t="s">
        <v>373</v>
      </c>
      <c r="D174" s="229" t="s">
        <v>194</v>
      </c>
      <c r="E174" s="230" t="s">
        <v>1343</v>
      </c>
      <c r="F174" s="231" t="s">
        <v>1344</v>
      </c>
      <c r="G174" s="232" t="s">
        <v>1345</v>
      </c>
      <c r="H174" s="233">
        <v>1</v>
      </c>
      <c r="I174" s="234"/>
      <c r="J174" s="235">
        <f>ROUND(I174*H174,2)</f>
        <v>0</v>
      </c>
      <c r="K174" s="236"/>
      <c r="L174" s="44"/>
      <c r="M174" s="237" t="s">
        <v>1</v>
      </c>
      <c r="N174" s="238" t="s">
        <v>41</v>
      </c>
      <c r="O174" s="91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1" t="s">
        <v>1346</v>
      </c>
      <c r="AT174" s="241" t="s">
        <v>194</v>
      </c>
      <c r="AU174" s="241" t="s">
        <v>84</v>
      </c>
      <c r="AY174" s="17" t="s">
        <v>192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7" t="s">
        <v>82</v>
      </c>
      <c r="BK174" s="242">
        <f>ROUND(I174*H174,2)</f>
        <v>0</v>
      </c>
      <c r="BL174" s="17" t="s">
        <v>1346</v>
      </c>
      <c r="BM174" s="241" t="s">
        <v>1347</v>
      </c>
    </row>
    <row r="175" s="2" customFormat="1" ht="16.5" customHeight="1">
      <c r="A175" s="38"/>
      <c r="B175" s="39"/>
      <c r="C175" s="229" t="s">
        <v>378</v>
      </c>
      <c r="D175" s="229" t="s">
        <v>194</v>
      </c>
      <c r="E175" s="230" t="s">
        <v>1348</v>
      </c>
      <c r="F175" s="231" t="s">
        <v>1349</v>
      </c>
      <c r="G175" s="232" t="s">
        <v>1345</v>
      </c>
      <c r="H175" s="233">
        <v>1</v>
      </c>
      <c r="I175" s="234"/>
      <c r="J175" s="235">
        <f>ROUND(I175*H175,2)</f>
        <v>0</v>
      </c>
      <c r="K175" s="236"/>
      <c r="L175" s="44"/>
      <c r="M175" s="237" t="s">
        <v>1</v>
      </c>
      <c r="N175" s="238" t="s">
        <v>41</v>
      </c>
      <c r="O175" s="91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1" t="s">
        <v>1346</v>
      </c>
      <c r="AT175" s="241" t="s">
        <v>194</v>
      </c>
      <c r="AU175" s="241" t="s">
        <v>84</v>
      </c>
      <c r="AY175" s="17" t="s">
        <v>192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7" t="s">
        <v>82</v>
      </c>
      <c r="BK175" s="242">
        <f>ROUND(I175*H175,2)</f>
        <v>0</v>
      </c>
      <c r="BL175" s="17" t="s">
        <v>1346</v>
      </c>
      <c r="BM175" s="241" t="s">
        <v>1350</v>
      </c>
    </row>
    <row r="176" s="12" customFormat="1" ht="22.8" customHeight="1">
      <c r="A176" s="12"/>
      <c r="B176" s="213"/>
      <c r="C176" s="214"/>
      <c r="D176" s="215" t="s">
        <v>75</v>
      </c>
      <c r="E176" s="227" t="s">
        <v>1351</v>
      </c>
      <c r="F176" s="227" t="s">
        <v>1352</v>
      </c>
      <c r="G176" s="214"/>
      <c r="H176" s="214"/>
      <c r="I176" s="217"/>
      <c r="J176" s="228">
        <f>BK176</f>
        <v>0</v>
      </c>
      <c r="K176" s="214"/>
      <c r="L176" s="219"/>
      <c r="M176" s="220"/>
      <c r="N176" s="221"/>
      <c r="O176" s="221"/>
      <c r="P176" s="222">
        <f>P177</f>
        <v>0</v>
      </c>
      <c r="Q176" s="221"/>
      <c r="R176" s="222">
        <f>R177</f>
        <v>0</v>
      </c>
      <c r="S176" s="221"/>
      <c r="T176" s="223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4" t="s">
        <v>213</v>
      </c>
      <c r="AT176" s="225" t="s">
        <v>75</v>
      </c>
      <c r="AU176" s="225" t="s">
        <v>82</v>
      </c>
      <c r="AY176" s="224" t="s">
        <v>192</v>
      </c>
      <c r="BK176" s="226">
        <f>BK177</f>
        <v>0</v>
      </c>
    </row>
    <row r="177" s="2" customFormat="1" ht="16.5" customHeight="1">
      <c r="A177" s="38"/>
      <c r="B177" s="39"/>
      <c r="C177" s="229" t="s">
        <v>383</v>
      </c>
      <c r="D177" s="229" t="s">
        <v>194</v>
      </c>
      <c r="E177" s="230" t="s">
        <v>1353</v>
      </c>
      <c r="F177" s="231" t="s">
        <v>1352</v>
      </c>
      <c r="G177" s="232" t="s">
        <v>1268</v>
      </c>
      <c r="H177" s="296"/>
      <c r="I177" s="234"/>
      <c r="J177" s="235">
        <f>ROUND(I177*H177,2)</f>
        <v>0</v>
      </c>
      <c r="K177" s="236"/>
      <c r="L177" s="44"/>
      <c r="M177" s="237" t="s">
        <v>1</v>
      </c>
      <c r="N177" s="238" t="s">
        <v>41</v>
      </c>
      <c r="O177" s="91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1" t="s">
        <v>1346</v>
      </c>
      <c r="AT177" s="241" t="s">
        <v>194</v>
      </c>
      <c r="AU177" s="241" t="s">
        <v>84</v>
      </c>
      <c r="AY177" s="17" t="s">
        <v>192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7" t="s">
        <v>82</v>
      </c>
      <c r="BK177" s="242">
        <f>ROUND(I177*H177,2)</f>
        <v>0</v>
      </c>
      <c r="BL177" s="17" t="s">
        <v>1346</v>
      </c>
      <c r="BM177" s="241" t="s">
        <v>1354</v>
      </c>
    </row>
    <row r="178" s="12" customFormat="1" ht="22.8" customHeight="1">
      <c r="A178" s="12"/>
      <c r="B178" s="213"/>
      <c r="C178" s="214"/>
      <c r="D178" s="215" t="s">
        <v>75</v>
      </c>
      <c r="E178" s="227" t="s">
        <v>1355</v>
      </c>
      <c r="F178" s="227" t="s">
        <v>1356</v>
      </c>
      <c r="G178" s="214"/>
      <c r="H178" s="214"/>
      <c r="I178" s="217"/>
      <c r="J178" s="228">
        <f>BK178</f>
        <v>0</v>
      </c>
      <c r="K178" s="214"/>
      <c r="L178" s="219"/>
      <c r="M178" s="220"/>
      <c r="N178" s="221"/>
      <c r="O178" s="221"/>
      <c r="P178" s="222">
        <f>SUM(P179:P181)</f>
        <v>0</v>
      </c>
      <c r="Q178" s="221"/>
      <c r="R178" s="222">
        <f>SUM(R179:R181)</f>
        <v>0</v>
      </c>
      <c r="S178" s="221"/>
      <c r="T178" s="223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4" t="s">
        <v>213</v>
      </c>
      <c r="AT178" s="225" t="s">
        <v>75</v>
      </c>
      <c r="AU178" s="225" t="s">
        <v>82</v>
      </c>
      <c r="AY178" s="224" t="s">
        <v>192</v>
      </c>
      <c r="BK178" s="226">
        <f>SUM(BK179:BK181)</f>
        <v>0</v>
      </c>
    </row>
    <row r="179" s="2" customFormat="1" ht="16.5" customHeight="1">
      <c r="A179" s="38"/>
      <c r="B179" s="39"/>
      <c r="C179" s="229" t="s">
        <v>387</v>
      </c>
      <c r="D179" s="229" t="s">
        <v>194</v>
      </c>
      <c r="E179" s="230" t="s">
        <v>1357</v>
      </c>
      <c r="F179" s="231" t="s">
        <v>1358</v>
      </c>
      <c r="G179" s="232" t="s">
        <v>1345</v>
      </c>
      <c r="H179" s="233">
        <v>1</v>
      </c>
      <c r="I179" s="234"/>
      <c r="J179" s="235">
        <f>ROUND(I179*H179,2)</f>
        <v>0</v>
      </c>
      <c r="K179" s="236"/>
      <c r="L179" s="44"/>
      <c r="M179" s="237" t="s">
        <v>1</v>
      </c>
      <c r="N179" s="238" t="s">
        <v>41</v>
      </c>
      <c r="O179" s="91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1" t="s">
        <v>1346</v>
      </c>
      <c r="AT179" s="241" t="s">
        <v>194</v>
      </c>
      <c r="AU179" s="241" t="s">
        <v>84</v>
      </c>
      <c r="AY179" s="17" t="s">
        <v>192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7" t="s">
        <v>82</v>
      </c>
      <c r="BK179" s="242">
        <f>ROUND(I179*H179,2)</f>
        <v>0</v>
      </c>
      <c r="BL179" s="17" t="s">
        <v>1346</v>
      </c>
      <c r="BM179" s="241" t="s">
        <v>1359</v>
      </c>
    </row>
    <row r="180" s="2" customFormat="1" ht="16.5" customHeight="1">
      <c r="A180" s="38"/>
      <c r="B180" s="39"/>
      <c r="C180" s="229" t="s">
        <v>392</v>
      </c>
      <c r="D180" s="229" t="s">
        <v>194</v>
      </c>
      <c r="E180" s="230" t="s">
        <v>1360</v>
      </c>
      <c r="F180" s="231" t="s">
        <v>1361</v>
      </c>
      <c r="G180" s="232" t="s">
        <v>1345</v>
      </c>
      <c r="H180" s="233">
        <v>1</v>
      </c>
      <c r="I180" s="234"/>
      <c r="J180" s="235">
        <f>ROUND(I180*H180,2)</f>
        <v>0</v>
      </c>
      <c r="K180" s="236"/>
      <c r="L180" s="44"/>
      <c r="M180" s="237" t="s">
        <v>1</v>
      </c>
      <c r="N180" s="238" t="s">
        <v>41</v>
      </c>
      <c r="O180" s="91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1" t="s">
        <v>1346</v>
      </c>
      <c r="AT180" s="241" t="s">
        <v>194</v>
      </c>
      <c r="AU180" s="241" t="s">
        <v>84</v>
      </c>
      <c r="AY180" s="17" t="s">
        <v>192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7" t="s">
        <v>82</v>
      </c>
      <c r="BK180" s="242">
        <f>ROUND(I180*H180,2)</f>
        <v>0</v>
      </c>
      <c r="BL180" s="17" t="s">
        <v>1346</v>
      </c>
      <c r="BM180" s="241" t="s">
        <v>1362</v>
      </c>
    </row>
    <row r="181" s="2" customFormat="1" ht="16.5" customHeight="1">
      <c r="A181" s="38"/>
      <c r="B181" s="39"/>
      <c r="C181" s="229" t="s">
        <v>397</v>
      </c>
      <c r="D181" s="229" t="s">
        <v>194</v>
      </c>
      <c r="E181" s="230" t="s">
        <v>1363</v>
      </c>
      <c r="F181" s="231" t="s">
        <v>1364</v>
      </c>
      <c r="G181" s="232" t="s">
        <v>1345</v>
      </c>
      <c r="H181" s="233">
        <v>1</v>
      </c>
      <c r="I181" s="234"/>
      <c r="J181" s="235">
        <f>ROUND(I181*H181,2)</f>
        <v>0</v>
      </c>
      <c r="K181" s="236"/>
      <c r="L181" s="44"/>
      <c r="M181" s="290" t="s">
        <v>1</v>
      </c>
      <c r="N181" s="291" t="s">
        <v>41</v>
      </c>
      <c r="O181" s="292"/>
      <c r="P181" s="293">
        <f>O181*H181</f>
        <v>0</v>
      </c>
      <c r="Q181" s="293">
        <v>0</v>
      </c>
      <c r="R181" s="293">
        <f>Q181*H181</f>
        <v>0</v>
      </c>
      <c r="S181" s="293">
        <v>0</v>
      </c>
      <c r="T181" s="29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1" t="s">
        <v>1346</v>
      </c>
      <c r="AT181" s="241" t="s">
        <v>194</v>
      </c>
      <c r="AU181" s="241" t="s">
        <v>84</v>
      </c>
      <c r="AY181" s="17" t="s">
        <v>192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7" t="s">
        <v>82</v>
      </c>
      <c r="BK181" s="242">
        <f>ROUND(I181*H181,2)</f>
        <v>0</v>
      </c>
      <c r="BL181" s="17" t="s">
        <v>1346</v>
      </c>
      <c r="BM181" s="241" t="s">
        <v>1365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Lh4XKEhL/frX6VgS6/c+0JSsBoGdI2VniU1ysW2czVVL/qFnl+Xw9E6I09k3sDSs/SWOuQe+qR3lBM0BEcldWw==" hashValue="u+ZehEMw526MQmD7j+MsBuu/hqnDE/fY1Yc+vE0tK0xsybo8AVN22Gc3v+OeLr7KbxFdSYI2MjNW+tkrECqj2g==" algorithmName="SHA-512" password="CC35"/>
  <autoFilter ref="C133:K18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0"/>
      <c r="AT3" s="17" t="s">
        <v>84</v>
      </c>
    </row>
    <row r="4" s="1" customFormat="1" ht="24.96" customHeight="1">
      <c r="B4" s="20"/>
      <c r="D4" s="150" t="s">
        <v>122</v>
      </c>
      <c r="L4" s="20"/>
      <c r="M4" s="15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2" t="s">
        <v>16</v>
      </c>
      <c r="L6" s="20"/>
    </row>
    <row r="7" s="1" customFormat="1" ht="16.5" customHeight="1">
      <c r="B7" s="20"/>
      <c r="E7" s="153" t="str">
        <f>'Rekapitulace stavby'!K6</f>
        <v>Propojení Labské a Ploučnické cyklostezky, Děčín</v>
      </c>
      <c r="F7" s="152"/>
      <c r="G7" s="152"/>
      <c r="H7" s="152"/>
      <c r="L7" s="20"/>
    </row>
    <row r="8">
      <c r="B8" s="20"/>
      <c r="D8" s="152" t="s">
        <v>131</v>
      </c>
      <c r="L8" s="20"/>
    </row>
    <row r="9" s="1" customFormat="1" ht="16.5" customHeight="1">
      <c r="B9" s="20"/>
      <c r="E9" s="153" t="s">
        <v>134</v>
      </c>
      <c r="F9" s="1"/>
      <c r="G9" s="1"/>
      <c r="H9" s="1"/>
      <c r="L9" s="20"/>
    </row>
    <row r="10" s="1" customFormat="1" ht="12" customHeight="1">
      <c r="B10" s="20"/>
      <c r="D10" s="152" t="s">
        <v>137</v>
      </c>
      <c r="L10" s="20"/>
    </row>
    <row r="11" s="2" customFormat="1" ht="16.5" customHeight="1">
      <c r="A11" s="38"/>
      <c r="B11" s="44"/>
      <c r="C11" s="38"/>
      <c r="D11" s="38"/>
      <c r="E11" s="164" t="s">
        <v>1246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1247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1366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2" t="s">
        <v>18</v>
      </c>
      <c r="E15" s="38"/>
      <c r="F15" s="141" t="s">
        <v>1</v>
      </c>
      <c r="G15" s="38"/>
      <c r="H15" s="38"/>
      <c r="I15" s="152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20</v>
      </c>
      <c r="E16" s="38"/>
      <c r="F16" s="141" t="s">
        <v>21</v>
      </c>
      <c r="G16" s="38"/>
      <c r="H16" s="38"/>
      <c r="I16" s="152" t="s">
        <v>22</v>
      </c>
      <c r="J16" s="155" t="str">
        <f>'Rekapitulace stavby'!AN8</f>
        <v>15. 11. 2022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2" t="s">
        <v>24</v>
      </c>
      <c r="E18" s="38"/>
      <c r="F18" s="38"/>
      <c r="G18" s="38"/>
      <c r="H18" s="38"/>
      <c r="I18" s="152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2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2" t="s">
        <v>28</v>
      </c>
      <c r="E21" s="38"/>
      <c r="F21" s="38"/>
      <c r="G21" s="38"/>
      <c r="H21" s="38"/>
      <c r="I21" s="152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2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2" t="s">
        <v>30</v>
      </c>
      <c r="E24" s="38"/>
      <c r="F24" s="38"/>
      <c r="G24" s="38"/>
      <c r="H24" s="38"/>
      <c r="I24" s="152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31</v>
      </c>
      <c r="F25" s="38"/>
      <c r="G25" s="38"/>
      <c r="H25" s="38"/>
      <c r="I25" s="152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2" t="s">
        <v>33</v>
      </c>
      <c r="E27" s="38"/>
      <c r="F27" s="38"/>
      <c r="G27" s="38"/>
      <c r="H27" s="38"/>
      <c r="I27" s="152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34</v>
      </c>
      <c r="F28" s="38"/>
      <c r="G28" s="38"/>
      <c r="H28" s="38"/>
      <c r="I28" s="152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2" t="s">
        <v>35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36</v>
      </c>
      <c r="E34" s="38"/>
      <c r="F34" s="38"/>
      <c r="G34" s="38"/>
      <c r="H34" s="38"/>
      <c r="I34" s="38"/>
      <c r="J34" s="162">
        <f>ROUND(J133,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38</v>
      </c>
      <c r="G36" s="38"/>
      <c r="H36" s="38"/>
      <c r="I36" s="163" t="s">
        <v>37</v>
      </c>
      <c r="J36" s="163" t="s">
        <v>39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4" t="s">
        <v>40</v>
      </c>
      <c r="E37" s="152" t="s">
        <v>41</v>
      </c>
      <c r="F37" s="165">
        <f>ROUND((SUM(BE133:BE173)),  2)</f>
        <v>0</v>
      </c>
      <c r="G37" s="38"/>
      <c r="H37" s="38"/>
      <c r="I37" s="166">
        <v>0.20999999999999999</v>
      </c>
      <c r="J37" s="165">
        <f>ROUND(((SUM(BE133:BE173))*I37),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2" t="s">
        <v>42</v>
      </c>
      <c r="F38" s="165">
        <f>ROUND((SUM(BF133:BF173)),  2)</f>
        <v>0</v>
      </c>
      <c r="G38" s="38"/>
      <c r="H38" s="38"/>
      <c r="I38" s="166">
        <v>0.14999999999999999</v>
      </c>
      <c r="J38" s="165">
        <f>ROUND(((SUM(BF133:BF173))*I38),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43</v>
      </c>
      <c r="F39" s="165">
        <f>ROUND((SUM(BG133:BG173)),  2)</f>
        <v>0</v>
      </c>
      <c r="G39" s="38"/>
      <c r="H39" s="38"/>
      <c r="I39" s="166">
        <v>0.20999999999999999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2" t="s">
        <v>44</v>
      </c>
      <c r="F40" s="165">
        <f>ROUND((SUM(BH133:BH173)),  2)</f>
        <v>0</v>
      </c>
      <c r="G40" s="38"/>
      <c r="H40" s="38"/>
      <c r="I40" s="166">
        <v>0.14999999999999999</v>
      </c>
      <c r="J40" s="165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2" t="s">
        <v>45</v>
      </c>
      <c r="F41" s="165">
        <f>ROUND((SUM(BI133:BI173)),  2)</f>
        <v>0</v>
      </c>
      <c r="G41" s="38"/>
      <c r="H41" s="38"/>
      <c r="I41" s="166">
        <v>0</v>
      </c>
      <c r="J41" s="165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Propojení Labské a Ploučnické cyklostezky, Děčín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5" t="s">
        <v>134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137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5" t="s">
        <v>1246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1247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D.1.4.2 - Přeložka VO Kaufland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 </v>
      </c>
      <c r="G93" s="40"/>
      <c r="H93" s="40"/>
      <c r="I93" s="32" t="s">
        <v>22</v>
      </c>
      <c r="J93" s="79" t="str">
        <f>IF(J16="","",J16)</f>
        <v>15. 11. 2022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>Statutární město Děčín</v>
      </c>
      <c r="G95" s="40"/>
      <c r="H95" s="40"/>
      <c r="I95" s="32" t="s">
        <v>30</v>
      </c>
      <c r="J95" s="36" t="str">
        <f>E25</f>
        <v>Ing. Vladimír Polda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33</v>
      </c>
      <c r="J96" s="36" t="str">
        <f>E28</f>
        <v>Ing. Jan Duben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160</v>
      </c>
      <c r="D98" s="187"/>
      <c r="E98" s="187"/>
      <c r="F98" s="187"/>
      <c r="G98" s="187"/>
      <c r="H98" s="187"/>
      <c r="I98" s="187"/>
      <c r="J98" s="188" t="s">
        <v>161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162</v>
      </c>
      <c r="D100" s="40"/>
      <c r="E100" s="40"/>
      <c r="F100" s="40"/>
      <c r="G100" s="40"/>
      <c r="H100" s="40"/>
      <c r="I100" s="40"/>
      <c r="J100" s="110">
        <f>J133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163</v>
      </c>
    </row>
    <row r="101" s="9" customFormat="1" ht="24.96" customHeight="1">
      <c r="A101" s="9"/>
      <c r="B101" s="190"/>
      <c r="C101" s="191"/>
      <c r="D101" s="192" t="s">
        <v>1367</v>
      </c>
      <c r="E101" s="193"/>
      <c r="F101" s="193"/>
      <c r="G101" s="193"/>
      <c r="H101" s="193"/>
      <c r="I101" s="193"/>
      <c r="J101" s="194">
        <f>J134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1250</v>
      </c>
      <c r="E102" s="193"/>
      <c r="F102" s="193"/>
      <c r="G102" s="193"/>
      <c r="H102" s="193"/>
      <c r="I102" s="193"/>
      <c r="J102" s="194">
        <f>J140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1368</v>
      </c>
      <c r="E103" s="193"/>
      <c r="F103" s="193"/>
      <c r="G103" s="193"/>
      <c r="H103" s="193"/>
      <c r="I103" s="193"/>
      <c r="J103" s="194">
        <f>J146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1369</v>
      </c>
      <c r="E104" s="193"/>
      <c r="F104" s="193"/>
      <c r="G104" s="193"/>
      <c r="H104" s="193"/>
      <c r="I104" s="193"/>
      <c r="J104" s="194">
        <f>J150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1370</v>
      </c>
      <c r="E105" s="193"/>
      <c r="F105" s="193"/>
      <c r="G105" s="193"/>
      <c r="H105" s="193"/>
      <c r="I105" s="193"/>
      <c r="J105" s="194">
        <f>J161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0"/>
      <c r="C106" s="191"/>
      <c r="D106" s="192" t="s">
        <v>1255</v>
      </c>
      <c r="E106" s="193"/>
      <c r="F106" s="193"/>
      <c r="G106" s="193"/>
      <c r="H106" s="193"/>
      <c r="I106" s="193"/>
      <c r="J106" s="194">
        <f>J165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6"/>
      <c r="C107" s="133"/>
      <c r="D107" s="197" t="s">
        <v>1256</v>
      </c>
      <c r="E107" s="198"/>
      <c r="F107" s="198"/>
      <c r="G107" s="198"/>
      <c r="H107" s="198"/>
      <c r="I107" s="198"/>
      <c r="J107" s="199">
        <f>J166</f>
        <v>0</v>
      </c>
      <c r="K107" s="133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3"/>
      <c r="D108" s="197" t="s">
        <v>1257</v>
      </c>
      <c r="E108" s="198"/>
      <c r="F108" s="198"/>
      <c r="G108" s="198"/>
      <c r="H108" s="198"/>
      <c r="I108" s="198"/>
      <c r="J108" s="199">
        <f>J168</f>
        <v>0</v>
      </c>
      <c r="K108" s="133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3"/>
      <c r="D109" s="197" t="s">
        <v>1258</v>
      </c>
      <c r="E109" s="198"/>
      <c r="F109" s="198"/>
      <c r="G109" s="198"/>
      <c r="H109" s="198"/>
      <c r="I109" s="198"/>
      <c r="J109" s="199">
        <f>J170</f>
        <v>0</v>
      </c>
      <c r="K109" s="133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177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5" t="str">
        <f>E7</f>
        <v>Propojení Labské a Ploučnické cyklostezky, Děčín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131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1" customFormat="1" ht="16.5" customHeight="1">
      <c r="B121" s="21"/>
      <c r="C121" s="22"/>
      <c r="D121" s="22"/>
      <c r="E121" s="185" t="s">
        <v>134</v>
      </c>
      <c r="F121" s="22"/>
      <c r="G121" s="22"/>
      <c r="H121" s="22"/>
      <c r="I121" s="22"/>
      <c r="J121" s="22"/>
      <c r="K121" s="22"/>
      <c r="L121" s="20"/>
    </row>
    <row r="122" s="1" customFormat="1" ht="12" customHeight="1">
      <c r="B122" s="21"/>
      <c r="C122" s="32" t="s">
        <v>137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2" customFormat="1" ht="16.5" customHeight="1">
      <c r="A123" s="38"/>
      <c r="B123" s="39"/>
      <c r="C123" s="40"/>
      <c r="D123" s="40"/>
      <c r="E123" s="295" t="s">
        <v>1246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1247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E13</f>
        <v>D.1.4.2 - Přeložka VO Kaufland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F16</f>
        <v xml:space="preserve"> </v>
      </c>
      <c r="G127" s="40"/>
      <c r="H127" s="40"/>
      <c r="I127" s="32" t="s">
        <v>22</v>
      </c>
      <c r="J127" s="79" t="str">
        <f>IF(J16="","",J16)</f>
        <v>15. 11. 2022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E19</f>
        <v>Statutární město Děčín</v>
      </c>
      <c r="G129" s="40"/>
      <c r="H129" s="40"/>
      <c r="I129" s="32" t="s">
        <v>30</v>
      </c>
      <c r="J129" s="36" t="str">
        <f>E25</f>
        <v>Ing. Vladimír Polda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IF(E22="","",E22)</f>
        <v>Vyplň údaj</v>
      </c>
      <c r="G130" s="40"/>
      <c r="H130" s="40"/>
      <c r="I130" s="32" t="s">
        <v>33</v>
      </c>
      <c r="J130" s="36" t="str">
        <f>E28</f>
        <v>Ing. Jan Duben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01"/>
      <c r="B132" s="202"/>
      <c r="C132" s="203" t="s">
        <v>178</v>
      </c>
      <c r="D132" s="204" t="s">
        <v>61</v>
      </c>
      <c r="E132" s="204" t="s">
        <v>57</v>
      </c>
      <c r="F132" s="204" t="s">
        <v>58</v>
      </c>
      <c r="G132" s="204" t="s">
        <v>179</v>
      </c>
      <c r="H132" s="204" t="s">
        <v>180</v>
      </c>
      <c r="I132" s="204" t="s">
        <v>181</v>
      </c>
      <c r="J132" s="205" t="s">
        <v>161</v>
      </c>
      <c r="K132" s="206" t="s">
        <v>182</v>
      </c>
      <c r="L132" s="207"/>
      <c r="M132" s="100" t="s">
        <v>1</v>
      </c>
      <c r="N132" s="101" t="s">
        <v>40</v>
      </c>
      <c r="O132" s="101" t="s">
        <v>183</v>
      </c>
      <c r="P132" s="101" t="s">
        <v>184</v>
      </c>
      <c r="Q132" s="101" t="s">
        <v>185</v>
      </c>
      <c r="R132" s="101" t="s">
        <v>186</v>
      </c>
      <c r="S132" s="101" t="s">
        <v>187</v>
      </c>
      <c r="T132" s="102" t="s">
        <v>188</v>
      </c>
      <c r="U132" s="201"/>
      <c r="V132" s="201"/>
      <c r="W132" s="201"/>
      <c r="X132" s="201"/>
      <c r="Y132" s="201"/>
      <c r="Z132" s="201"/>
      <c r="AA132" s="201"/>
      <c r="AB132" s="201"/>
      <c r="AC132" s="201"/>
      <c r="AD132" s="201"/>
      <c r="AE132" s="201"/>
    </row>
    <row r="133" s="2" customFormat="1" ht="22.8" customHeight="1">
      <c r="A133" s="38"/>
      <c r="B133" s="39"/>
      <c r="C133" s="107" t="s">
        <v>189</v>
      </c>
      <c r="D133" s="40"/>
      <c r="E133" s="40"/>
      <c r="F133" s="40"/>
      <c r="G133" s="40"/>
      <c r="H133" s="40"/>
      <c r="I133" s="40"/>
      <c r="J133" s="208">
        <f>BK133</f>
        <v>0</v>
      </c>
      <c r="K133" s="40"/>
      <c r="L133" s="44"/>
      <c r="M133" s="103"/>
      <c r="N133" s="209"/>
      <c r="O133" s="104"/>
      <c r="P133" s="210">
        <f>P134+P140+P146+P150+P161+P165</f>
        <v>0</v>
      </c>
      <c r="Q133" s="104"/>
      <c r="R133" s="210">
        <f>R134+R140+R146+R150+R161+R165</f>
        <v>0</v>
      </c>
      <c r="S133" s="104"/>
      <c r="T133" s="211">
        <f>T134+T140+T146+T150+T161+T165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75</v>
      </c>
      <c r="AU133" s="17" t="s">
        <v>163</v>
      </c>
      <c r="BK133" s="212">
        <f>BK134+BK140+BK146+BK150+BK161+BK165</f>
        <v>0</v>
      </c>
    </row>
    <row r="134" s="12" customFormat="1" ht="25.92" customHeight="1">
      <c r="A134" s="12"/>
      <c r="B134" s="213"/>
      <c r="C134" s="214"/>
      <c r="D134" s="215" t="s">
        <v>75</v>
      </c>
      <c r="E134" s="216" t="s">
        <v>1259</v>
      </c>
      <c r="F134" s="216" t="s">
        <v>1294</v>
      </c>
      <c r="G134" s="214"/>
      <c r="H134" s="214"/>
      <c r="I134" s="217"/>
      <c r="J134" s="218">
        <f>BK134</f>
        <v>0</v>
      </c>
      <c r="K134" s="214"/>
      <c r="L134" s="219"/>
      <c r="M134" s="220"/>
      <c r="N134" s="221"/>
      <c r="O134" s="221"/>
      <c r="P134" s="222">
        <f>SUM(P135:P139)</f>
        <v>0</v>
      </c>
      <c r="Q134" s="221"/>
      <c r="R134" s="222">
        <f>SUM(R135:R139)</f>
        <v>0</v>
      </c>
      <c r="S134" s="221"/>
      <c r="T134" s="22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82</v>
      </c>
      <c r="AT134" s="225" t="s">
        <v>75</v>
      </c>
      <c r="AU134" s="225" t="s">
        <v>76</v>
      </c>
      <c r="AY134" s="224" t="s">
        <v>192</v>
      </c>
      <c r="BK134" s="226">
        <f>SUM(BK135:BK139)</f>
        <v>0</v>
      </c>
    </row>
    <row r="135" s="2" customFormat="1" ht="16.5" customHeight="1">
      <c r="A135" s="38"/>
      <c r="B135" s="39"/>
      <c r="C135" s="266" t="s">
        <v>82</v>
      </c>
      <c r="D135" s="266" t="s">
        <v>320</v>
      </c>
      <c r="E135" s="267" t="s">
        <v>1371</v>
      </c>
      <c r="F135" s="268" t="s">
        <v>1372</v>
      </c>
      <c r="G135" s="269" t="s">
        <v>259</v>
      </c>
      <c r="H135" s="270">
        <v>8</v>
      </c>
      <c r="I135" s="271"/>
      <c r="J135" s="272">
        <f>ROUND(I135*H135,2)</f>
        <v>0</v>
      </c>
      <c r="K135" s="273"/>
      <c r="L135" s="274"/>
      <c r="M135" s="275" t="s">
        <v>1</v>
      </c>
      <c r="N135" s="276" t="s">
        <v>41</v>
      </c>
      <c r="O135" s="91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1" t="s">
        <v>235</v>
      </c>
      <c r="AT135" s="241" t="s">
        <v>320</v>
      </c>
      <c r="AU135" s="241" t="s">
        <v>82</v>
      </c>
      <c r="AY135" s="17" t="s">
        <v>192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7" t="s">
        <v>82</v>
      </c>
      <c r="BK135" s="242">
        <f>ROUND(I135*H135,2)</f>
        <v>0</v>
      </c>
      <c r="BL135" s="17" t="s">
        <v>198</v>
      </c>
      <c r="BM135" s="241" t="s">
        <v>84</v>
      </c>
    </row>
    <row r="136" s="2" customFormat="1" ht="21.75" customHeight="1">
      <c r="A136" s="38"/>
      <c r="B136" s="39"/>
      <c r="C136" s="266" t="s">
        <v>84</v>
      </c>
      <c r="D136" s="266" t="s">
        <v>320</v>
      </c>
      <c r="E136" s="267" t="s">
        <v>1373</v>
      </c>
      <c r="F136" s="268" t="s">
        <v>1374</v>
      </c>
      <c r="G136" s="269" t="s">
        <v>259</v>
      </c>
      <c r="H136" s="270">
        <v>8</v>
      </c>
      <c r="I136" s="271"/>
      <c r="J136" s="272">
        <f>ROUND(I136*H136,2)</f>
        <v>0</v>
      </c>
      <c r="K136" s="273"/>
      <c r="L136" s="274"/>
      <c r="M136" s="275" t="s">
        <v>1</v>
      </c>
      <c r="N136" s="276" t="s">
        <v>41</v>
      </c>
      <c r="O136" s="91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1" t="s">
        <v>235</v>
      </c>
      <c r="AT136" s="241" t="s">
        <v>320</v>
      </c>
      <c r="AU136" s="241" t="s">
        <v>82</v>
      </c>
      <c r="AY136" s="17" t="s">
        <v>192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7" t="s">
        <v>82</v>
      </c>
      <c r="BK136" s="242">
        <f>ROUND(I136*H136,2)</f>
        <v>0</v>
      </c>
      <c r="BL136" s="17" t="s">
        <v>198</v>
      </c>
      <c r="BM136" s="241" t="s">
        <v>198</v>
      </c>
    </row>
    <row r="137" s="2" customFormat="1" ht="16.5" customHeight="1">
      <c r="A137" s="38"/>
      <c r="B137" s="39"/>
      <c r="C137" s="266" t="s">
        <v>101</v>
      </c>
      <c r="D137" s="266" t="s">
        <v>320</v>
      </c>
      <c r="E137" s="267" t="s">
        <v>1375</v>
      </c>
      <c r="F137" s="268" t="s">
        <v>1376</v>
      </c>
      <c r="G137" s="269" t="s">
        <v>1263</v>
      </c>
      <c r="H137" s="270">
        <v>1</v>
      </c>
      <c r="I137" s="271"/>
      <c r="J137" s="272">
        <f>ROUND(I137*H137,2)</f>
        <v>0</v>
      </c>
      <c r="K137" s="273"/>
      <c r="L137" s="274"/>
      <c r="M137" s="275" t="s">
        <v>1</v>
      </c>
      <c r="N137" s="276" t="s">
        <v>41</v>
      </c>
      <c r="O137" s="91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1" t="s">
        <v>235</v>
      </c>
      <c r="AT137" s="241" t="s">
        <v>320</v>
      </c>
      <c r="AU137" s="241" t="s">
        <v>82</v>
      </c>
      <c r="AY137" s="17" t="s">
        <v>192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7" t="s">
        <v>82</v>
      </c>
      <c r="BK137" s="242">
        <f>ROUND(I137*H137,2)</f>
        <v>0</v>
      </c>
      <c r="BL137" s="17" t="s">
        <v>198</v>
      </c>
      <c r="BM137" s="241" t="s">
        <v>218</v>
      </c>
    </row>
    <row r="138" s="2" customFormat="1" ht="16.5" customHeight="1">
      <c r="A138" s="38"/>
      <c r="B138" s="39"/>
      <c r="C138" s="266" t="s">
        <v>198</v>
      </c>
      <c r="D138" s="266" t="s">
        <v>320</v>
      </c>
      <c r="E138" s="267" t="s">
        <v>1295</v>
      </c>
      <c r="F138" s="268" t="s">
        <v>1296</v>
      </c>
      <c r="G138" s="269" t="s">
        <v>279</v>
      </c>
      <c r="H138" s="270">
        <v>0.76000000000000001</v>
      </c>
      <c r="I138" s="271"/>
      <c r="J138" s="272">
        <f>ROUND(I138*H138,2)</f>
        <v>0</v>
      </c>
      <c r="K138" s="273"/>
      <c r="L138" s="274"/>
      <c r="M138" s="275" t="s">
        <v>1</v>
      </c>
      <c r="N138" s="276" t="s">
        <v>41</v>
      </c>
      <c r="O138" s="91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1" t="s">
        <v>235</v>
      </c>
      <c r="AT138" s="241" t="s">
        <v>320</v>
      </c>
      <c r="AU138" s="241" t="s">
        <v>82</v>
      </c>
      <c r="AY138" s="17" t="s">
        <v>192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7" t="s">
        <v>82</v>
      </c>
      <c r="BK138" s="242">
        <f>ROUND(I138*H138,2)</f>
        <v>0</v>
      </c>
      <c r="BL138" s="17" t="s">
        <v>198</v>
      </c>
      <c r="BM138" s="241" t="s">
        <v>235</v>
      </c>
    </row>
    <row r="139" s="2" customFormat="1" ht="16.5" customHeight="1">
      <c r="A139" s="38"/>
      <c r="B139" s="39"/>
      <c r="C139" s="266" t="s">
        <v>213</v>
      </c>
      <c r="D139" s="266" t="s">
        <v>320</v>
      </c>
      <c r="E139" s="267" t="s">
        <v>1377</v>
      </c>
      <c r="F139" s="268" t="s">
        <v>1378</v>
      </c>
      <c r="G139" s="269" t="s">
        <v>1263</v>
      </c>
      <c r="H139" s="270">
        <v>1</v>
      </c>
      <c r="I139" s="271"/>
      <c r="J139" s="272">
        <f>ROUND(I139*H139,2)</f>
        <v>0</v>
      </c>
      <c r="K139" s="273"/>
      <c r="L139" s="274"/>
      <c r="M139" s="275" t="s">
        <v>1</v>
      </c>
      <c r="N139" s="276" t="s">
        <v>41</v>
      </c>
      <c r="O139" s="91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1" t="s">
        <v>235</v>
      </c>
      <c r="AT139" s="241" t="s">
        <v>320</v>
      </c>
      <c r="AU139" s="241" t="s">
        <v>82</v>
      </c>
      <c r="AY139" s="17" t="s">
        <v>192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7" t="s">
        <v>82</v>
      </c>
      <c r="BK139" s="242">
        <f>ROUND(I139*H139,2)</f>
        <v>0</v>
      </c>
      <c r="BL139" s="17" t="s">
        <v>198</v>
      </c>
      <c r="BM139" s="241" t="s">
        <v>246</v>
      </c>
    </row>
    <row r="140" s="12" customFormat="1" ht="25.92" customHeight="1">
      <c r="A140" s="12"/>
      <c r="B140" s="213"/>
      <c r="C140" s="214"/>
      <c r="D140" s="215" t="s">
        <v>75</v>
      </c>
      <c r="E140" s="216" t="s">
        <v>1273</v>
      </c>
      <c r="F140" s="216" t="s">
        <v>1274</v>
      </c>
      <c r="G140" s="214"/>
      <c r="H140" s="214"/>
      <c r="I140" s="217"/>
      <c r="J140" s="218">
        <f>BK140</f>
        <v>0</v>
      </c>
      <c r="K140" s="214"/>
      <c r="L140" s="219"/>
      <c r="M140" s="220"/>
      <c r="N140" s="221"/>
      <c r="O140" s="221"/>
      <c r="P140" s="222">
        <f>SUM(P141:P145)</f>
        <v>0</v>
      </c>
      <c r="Q140" s="221"/>
      <c r="R140" s="222">
        <f>SUM(R141:R145)</f>
        <v>0</v>
      </c>
      <c r="S140" s="221"/>
      <c r="T140" s="223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4" t="s">
        <v>82</v>
      </c>
      <c r="AT140" s="225" t="s">
        <v>75</v>
      </c>
      <c r="AU140" s="225" t="s">
        <v>76</v>
      </c>
      <c r="AY140" s="224" t="s">
        <v>192</v>
      </c>
      <c r="BK140" s="226">
        <f>SUM(BK141:BK145)</f>
        <v>0</v>
      </c>
    </row>
    <row r="141" s="2" customFormat="1" ht="16.5" customHeight="1">
      <c r="A141" s="38"/>
      <c r="B141" s="39"/>
      <c r="C141" s="229" t="s">
        <v>218</v>
      </c>
      <c r="D141" s="229" t="s">
        <v>194</v>
      </c>
      <c r="E141" s="230" t="s">
        <v>1379</v>
      </c>
      <c r="F141" s="231" t="s">
        <v>1380</v>
      </c>
      <c r="G141" s="232" t="s">
        <v>1263</v>
      </c>
      <c r="H141" s="233">
        <v>2</v>
      </c>
      <c r="I141" s="234"/>
      <c r="J141" s="235">
        <f>ROUND(I141*H141,2)</f>
        <v>0</v>
      </c>
      <c r="K141" s="236"/>
      <c r="L141" s="44"/>
      <c r="M141" s="237" t="s">
        <v>1</v>
      </c>
      <c r="N141" s="238" t="s">
        <v>41</v>
      </c>
      <c r="O141" s="91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1" t="s">
        <v>198</v>
      </c>
      <c r="AT141" s="241" t="s">
        <v>194</v>
      </c>
      <c r="AU141" s="241" t="s">
        <v>82</v>
      </c>
      <c r="AY141" s="17" t="s">
        <v>192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7" t="s">
        <v>82</v>
      </c>
      <c r="BK141" s="242">
        <f>ROUND(I141*H141,2)</f>
        <v>0</v>
      </c>
      <c r="BL141" s="17" t="s">
        <v>198</v>
      </c>
      <c r="BM141" s="241" t="s">
        <v>154</v>
      </c>
    </row>
    <row r="142" s="2" customFormat="1" ht="16.5" customHeight="1">
      <c r="A142" s="38"/>
      <c r="B142" s="39"/>
      <c r="C142" s="229" t="s">
        <v>230</v>
      </c>
      <c r="D142" s="229" t="s">
        <v>194</v>
      </c>
      <c r="E142" s="230" t="s">
        <v>1381</v>
      </c>
      <c r="F142" s="231" t="s">
        <v>1382</v>
      </c>
      <c r="G142" s="232" t="s">
        <v>1263</v>
      </c>
      <c r="H142" s="233">
        <v>1</v>
      </c>
      <c r="I142" s="234"/>
      <c r="J142" s="235">
        <f>ROUND(I142*H142,2)</f>
        <v>0</v>
      </c>
      <c r="K142" s="236"/>
      <c r="L142" s="44"/>
      <c r="M142" s="237" t="s">
        <v>1</v>
      </c>
      <c r="N142" s="238" t="s">
        <v>41</v>
      </c>
      <c r="O142" s="91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1" t="s">
        <v>198</v>
      </c>
      <c r="AT142" s="241" t="s">
        <v>194</v>
      </c>
      <c r="AU142" s="241" t="s">
        <v>82</v>
      </c>
      <c r="AY142" s="17" t="s">
        <v>192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7" t="s">
        <v>82</v>
      </c>
      <c r="BK142" s="242">
        <f>ROUND(I142*H142,2)</f>
        <v>0</v>
      </c>
      <c r="BL142" s="17" t="s">
        <v>198</v>
      </c>
      <c r="BM142" s="241" t="s">
        <v>270</v>
      </c>
    </row>
    <row r="143" s="2" customFormat="1" ht="16.5" customHeight="1">
      <c r="A143" s="38"/>
      <c r="B143" s="39"/>
      <c r="C143" s="229" t="s">
        <v>235</v>
      </c>
      <c r="D143" s="229" t="s">
        <v>194</v>
      </c>
      <c r="E143" s="230" t="s">
        <v>1383</v>
      </c>
      <c r="F143" s="231" t="s">
        <v>1384</v>
      </c>
      <c r="G143" s="232" t="s">
        <v>1263</v>
      </c>
      <c r="H143" s="233">
        <v>1</v>
      </c>
      <c r="I143" s="234"/>
      <c r="J143" s="235">
        <f>ROUND(I143*H143,2)</f>
        <v>0</v>
      </c>
      <c r="K143" s="236"/>
      <c r="L143" s="44"/>
      <c r="M143" s="237" t="s">
        <v>1</v>
      </c>
      <c r="N143" s="238" t="s">
        <v>41</v>
      </c>
      <c r="O143" s="91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1" t="s">
        <v>198</v>
      </c>
      <c r="AT143" s="241" t="s">
        <v>194</v>
      </c>
      <c r="AU143" s="241" t="s">
        <v>82</v>
      </c>
      <c r="AY143" s="17" t="s">
        <v>192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7" t="s">
        <v>82</v>
      </c>
      <c r="BK143" s="242">
        <f>ROUND(I143*H143,2)</f>
        <v>0</v>
      </c>
      <c r="BL143" s="17" t="s">
        <v>198</v>
      </c>
      <c r="BM143" s="241" t="s">
        <v>156</v>
      </c>
    </row>
    <row r="144" s="2" customFormat="1" ht="16.5" customHeight="1">
      <c r="A144" s="38"/>
      <c r="B144" s="39"/>
      <c r="C144" s="229" t="s">
        <v>240</v>
      </c>
      <c r="D144" s="229" t="s">
        <v>194</v>
      </c>
      <c r="E144" s="230" t="s">
        <v>1385</v>
      </c>
      <c r="F144" s="231" t="s">
        <v>1386</v>
      </c>
      <c r="G144" s="232" t="s">
        <v>1263</v>
      </c>
      <c r="H144" s="233">
        <v>1</v>
      </c>
      <c r="I144" s="234"/>
      <c r="J144" s="235">
        <f>ROUND(I144*H144,2)</f>
        <v>0</v>
      </c>
      <c r="K144" s="236"/>
      <c r="L144" s="44"/>
      <c r="M144" s="237" t="s">
        <v>1</v>
      </c>
      <c r="N144" s="238" t="s">
        <v>41</v>
      </c>
      <c r="O144" s="91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1" t="s">
        <v>198</v>
      </c>
      <c r="AT144" s="241" t="s">
        <v>194</v>
      </c>
      <c r="AU144" s="241" t="s">
        <v>82</v>
      </c>
      <c r="AY144" s="17" t="s">
        <v>192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7" t="s">
        <v>82</v>
      </c>
      <c r="BK144" s="242">
        <f>ROUND(I144*H144,2)</f>
        <v>0</v>
      </c>
      <c r="BL144" s="17" t="s">
        <v>198</v>
      </c>
      <c r="BM144" s="241" t="s">
        <v>296</v>
      </c>
    </row>
    <row r="145" s="2" customFormat="1" ht="16.5" customHeight="1">
      <c r="A145" s="38"/>
      <c r="B145" s="39"/>
      <c r="C145" s="229" t="s">
        <v>246</v>
      </c>
      <c r="D145" s="229" t="s">
        <v>194</v>
      </c>
      <c r="E145" s="230" t="s">
        <v>1318</v>
      </c>
      <c r="F145" s="231" t="s">
        <v>1319</v>
      </c>
      <c r="G145" s="232" t="s">
        <v>1268</v>
      </c>
      <c r="H145" s="296"/>
      <c r="I145" s="234"/>
      <c r="J145" s="235">
        <f>ROUND(I145*H145,2)</f>
        <v>0</v>
      </c>
      <c r="K145" s="236"/>
      <c r="L145" s="44"/>
      <c r="M145" s="237" t="s">
        <v>1</v>
      </c>
      <c r="N145" s="238" t="s">
        <v>41</v>
      </c>
      <c r="O145" s="91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1" t="s">
        <v>198</v>
      </c>
      <c r="AT145" s="241" t="s">
        <v>194</v>
      </c>
      <c r="AU145" s="241" t="s">
        <v>82</v>
      </c>
      <c r="AY145" s="17" t="s">
        <v>192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7" t="s">
        <v>82</v>
      </c>
      <c r="BK145" s="242">
        <f>ROUND(I145*H145,2)</f>
        <v>0</v>
      </c>
      <c r="BL145" s="17" t="s">
        <v>198</v>
      </c>
      <c r="BM145" s="241" t="s">
        <v>1387</v>
      </c>
    </row>
    <row r="146" s="12" customFormat="1" ht="25.92" customHeight="1">
      <c r="A146" s="12"/>
      <c r="B146" s="213"/>
      <c r="C146" s="214"/>
      <c r="D146" s="215" t="s">
        <v>75</v>
      </c>
      <c r="E146" s="216" t="s">
        <v>1293</v>
      </c>
      <c r="F146" s="216" t="s">
        <v>1388</v>
      </c>
      <c r="G146" s="214"/>
      <c r="H146" s="214"/>
      <c r="I146" s="217"/>
      <c r="J146" s="218">
        <f>BK146</f>
        <v>0</v>
      </c>
      <c r="K146" s="214"/>
      <c r="L146" s="219"/>
      <c r="M146" s="220"/>
      <c r="N146" s="221"/>
      <c r="O146" s="221"/>
      <c r="P146" s="222">
        <f>SUM(P147:P149)</f>
        <v>0</v>
      </c>
      <c r="Q146" s="221"/>
      <c r="R146" s="222">
        <f>SUM(R147:R149)</f>
        <v>0</v>
      </c>
      <c r="S146" s="221"/>
      <c r="T146" s="223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82</v>
      </c>
      <c r="AT146" s="225" t="s">
        <v>75</v>
      </c>
      <c r="AU146" s="225" t="s">
        <v>76</v>
      </c>
      <c r="AY146" s="224" t="s">
        <v>192</v>
      </c>
      <c r="BK146" s="226">
        <f>SUM(BK147:BK149)</f>
        <v>0</v>
      </c>
    </row>
    <row r="147" s="2" customFormat="1" ht="21.75" customHeight="1">
      <c r="A147" s="38"/>
      <c r="B147" s="39"/>
      <c r="C147" s="229" t="s">
        <v>251</v>
      </c>
      <c r="D147" s="229" t="s">
        <v>194</v>
      </c>
      <c r="E147" s="230" t="s">
        <v>1389</v>
      </c>
      <c r="F147" s="231" t="s">
        <v>1390</v>
      </c>
      <c r="G147" s="232" t="s">
        <v>1263</v>
      </c>
      <c r="H147" s="233">
        <v>2</v>
      </c>
      <c r="I147" s="234"/>
      <c r="J147" s="235">
        <f>ROUND(I147*H147,2)</f>
        <v>0</v>
      </c>
      <c r="K147" s="236"/>
      <c r="L147" s="44"/>
      <c r="M147" s="237" t="s">
        <v>1</v>
      </c>
      <c r="N147" s="238" t="s">
        <v>41</v>
      </c>
      <c r="O147" s="91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1" t="s">
        <v>198</v>
      </c>
      <c r="AT147" s="241" t="s">
        <v>194</v>
      </c>
      <c r="AU147" s="241" t="s">
        <v>82</v>
      </c>
      <c r="AY147" s="17" t="s">
        <v>192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7" t="s">
        <v>82</v>
      </c>
      <c r="BK147" s="242">
        <f>ROUND(I147*H147,2)</f>
        <v>0</v>
      </c>
      <c r="BL147" s="17" t="s">
        <v>198</v>
      </c>
      <c r="BM147" s="241" t="s">
        <v>306</v>
      </c>
    </row>
    <row r="148" s="2" customFormat="1" ht="21.75" customHeight="1">
      <c r="A148" s="38"/>
      <c r="B148" s="39"/>
      <c r="C148" s="229" t="s">
        <v>154</v>
      </c>
      <c r="D148" s="229" t="s">
        <v>194</v>
      </c>
      <c r="E148" s="230" t="s">
        <v>1391</v>
      </c>
      <c r="F148" s="231" t="s">
        <v>1392</v>
      </c>
      <c r="G148" s="232" t="s">
        <v>1263</v>
      </c>
      <c r="H148" s="233">
        <v>1</v>
      </c>
      <c r="I148" s="234"/>
      <c r="J148" s="235">
        <f>ROUND(I148*H148,2)</f>
        <v>0</v>
      </c>
      <c r="K148" s="236"/>
      <c r="L148" s="44"/>
      <c r="M148" s="237" t="s">
        <v>1</v>
      </c>
      <c r="N148" s="238" t="s">
        <v>41</v>
      </c>
      <c r="O148" s="91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1" t="s">
        <v>198</v>
      </c>
      <c r="AT148" s="241" t="s">
        <v>194</v>
      </c>
      <c r="AU148" s="241" t="s">
        <v>82</v>
      </c>
      <c r="AY148" s="17" t="s">
        <v>192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7" t="s">
        <v>82</v>
      </c>
      <c r="BK148" s="242">
        <f>ROUND(I148*H148,2)</f>
        <v>0</v>
      </c>
      <c r="BL148" s="17" t="s">
        <v>198</v>
      </c>
      <c r="BM148" s="241" t="s">
        <v>314</v>
      </c>
    </row>
    <row r="149" s="2" customFormat="1" ht="21.75" customHeight="1">
      <c r="A149" s="38"/>
      <c r="B149" s="39"/>
      <c r="C149" s="229" t="s">
        <v>264</v>
      </c>
      <c r="D149" s="229" t="s">
        <v>194</v>
      </c>
      <c r="E149" s="230" t="s">
        <v>1393</v>
      </c>
      <c r="F149" s="231" t="s">
        <v>1394</v>
      </c>
      <c r="G149" s="232" t="s">
        <v>1263</v>
      </c>
      <c r="H149" s="233">
        <v>1</v>
      </c>
      <c r="I149" s="234"/>
      <c r="J149" s="235">
        <f>ROUND(I149*H149,2)</f>
        <v>0</v>
      </c>
      <c r="K149" s="236"/>
      <c r="L149" s="44"/>
      <c r="M149" s="237" t="s">
        <v>1</v>
      </c>
      <c r="N149" s="238" t="s">
        <v>41</v>
      </c>
      <c r="O149" s="91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1" t="s">
        <v>198</v>
      </c>
      <c r="AT149" s="241" t="s">
        <v>194</v>
      </c>
      <c r="AU149" s="241" t="s">
        <v>82</v>
      </c>
      <c r="AY149" s="17" t="s">
        <v>192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7" t="s">
        <v>82</v>
      </c>
      <c r="BK149" s="242">
        <f>ROUND(I149*H149,2)</f>
        <v>0</v>
      </c>
      <c r="BL149" s="17" t="s">
        <v>198</v>
      </c>
      <c r="BM149" s="241" t="s">
        <v>325</v>
      </c>
    </row>
    <row r="150" s="12" customFormat="1" ht="25.92" customHeight="1">
      <c r="A150" s="12"/>
      <c r="B150" s="213"/>
      <c r="C150" s="214"/>
      <c r="D150" s="215" t="s">
        <v>75</v>
      </c>
      <c r="E150" s="216" t="s">
        <v>1299</v>
      </c>
      <c r="F150" s="216" t="s">
        <v>193</v>
      </c>
      <c r="G150" s="214"/>
      <c r="H150" s="214"/>
      <c r="I150" s="217"/>
      <c r="J150" s="218">
        <f>BK150</f>
        <v>0</v>
      </c>
      <c r="K150" s="214"/>
      <c r="L150" s="219"/>
      <c r="M150" s="220"/>
      <c r="N150" s="221"/>
      <c r="O150" s="221"/>
      <c r="P150" s="222">
        <f>SUM(P151:P160)</f>
        <v>0</v>
      </c>
      <c r="Q150" s="221"/>
      <c r="R150" s="222">
        <f>SUM(R151:R160)</f>
        <v>0</v>
      </c>
      <c r="S150" s="221"/>
      <c r="T150" s="223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82</v>
      </c>
      <c r="AT150" s="225" t="s">
        <v>75</v>
      </c>
      <c r="AU150" s="225" t="s">
        <v>76</v>
      </c>
      <c r="AY150" s="224" t="s">
        <v>192</v>
      </c>
      <c r="BK150" s="226">
        <f>SUM(BK151:BK160)</f>
        <v>0</v>
      </c>
    </row>
    <row r="151" s="2" customFormat="1" ht="16.5" customHeight="1">
      <c r="A151" s="38"/>
      <c r="B151" s="39"/>
      <c r="C151" s="229" t="s">
        <v>270</v>
      </c>
      <c r="D151" s="229" t="s">
        <v>194</v>
      </c>
      <c r="E151" s="230" t="s">
        <v>1395</v>
      </c>
      <c r="F151" s="231" t="s">
        <v>1396</v>
      </c>
      <c r="G151" s="232" t="s">
        <v>259</v>
      </c>
      <c r="H151" s="233">
        <v>8</v>
      </c>
      <c r="I151" s="234"/>
      <c r="J151" s="235">
        <f>ROUND(I151*H151,2)</f>
        <v>0</v>
      </c>
      <c r="K151" s="236"/>
      <c r="L151" s="44"/>
      <c r="M151" s="237" t="s">
        <v>1</v>
      </c>
      <c r="N151" s="238" t="s">
        <v>41</v>
      </c>
      <c r="O151" s="91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1" t="s">
        <v>198</v>
      </c>
      <c r="AT151" s="241" t="s">
        <v>194</v>
      </c>
      <c r="AU151" s="241" t="s">
        <v>82</v>
      </c>
      <c r="AY151" s="17" t="s">
        <v>192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7" t="s">
        <v>82</v>
      </c>
      <c r="BK151" s="242">
        <f>ROUND(I151*H151,2)</f>
        <v>0</v>
      </c>
      <c r="BL151" s="17" t="s">
        <v>198</v>
      </c>
      <c r="BM151" s="241" t="s">
        <v>337</v>
      </c>
    </row>
    <row r="152" s="2" customFormat="1" ht="16.5" customHeight="1">
      <c r="A152" s="38"/>
      <c r="B152" s="39"/>
      <c r="C152" s="229" t="s">
        <v>8</v>
      </c>
      <c r="D152" s="229" t="s">
        <v>194</v>
      </c>
      <c r="E152" s="230" t="s">
        <v>1397</v>
      </c>
      <c r="F152" s="231" t="s">
        <v>1398</v>
      </c>
      <c r="G152" s="232" t="s">
        <v>259</v>
      </c>
      <c r="H152" s="233">
        <v>8</v>
      </c>
      <c r="I152" s="234"/>
      <c r="J152" s="235">
        <f>ROUND(I152*H152,2)</f>
        <v>0</v>
      </c>
      <c r="K152" s="236"/>
      <c r="L152" s="44"/>
      <c r="M152" s="237" t="s">
        <v>1</v>
      </c>
      <c r="N152" s="238" t="s">
        <v>41</v>
      </c>
      <c r="O152" s="91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1" t="s">
        <v>198</v>
      </c>
      <c r="AT152" s="241" t="s">
        <v>194</v>
      </c>
      <c r="AU152" s="241" t="s">
        <v>82</v>
      </c>
      <c r="AY152" s="17" t="s">
        <v>192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7" t="s">
        <v>82</v>
      </c>
      <c r="BK152" s="242">
        <f>ROUND(I152*H152,2)</f>
        <v>0</v>
      </c>
      <c r="BL152" s="17" t="s">
        <v>198</v>
      </c>
      <c r="BM152" s="241" t="s">
        <v>348</v>
      </c>
    </row>
    <row r="153" s="2" customFormat="1" ht="16.5" customHeight="1">
      <c r="A153" s="38"/>
      <c r="B153" s="39"/>
      <c r="C153" s="229" t="s">
        <v>156</v>
      </c>
      <c r="D153" s="229" t="s">
        <v>194</v>
      </c>
      <c r="E153" s="230" t="s">
        <v>1399</v>
      </c>
      <c r="F153" s="231" t="s">
        <v>1400</v>
      </c>
      <c r="G153" s="232" t="s">
        <v>259</v>
      </c>
      <c r="H153" s="233">
        <v>8</v>
      </c>
      <c r="I153" s="234"/>
      <c r="J153" s="235">
        <f>ROUND(I153*H153,2)</f>
        <v>0</v>
      </c>
      <c r="K153" s="236"/>
      <c r="L153" s="44"/>
      <c r="M153" s="237" t="s">
        <v>1</v>
      </c>
      <c r="N153" s="238" t="s">
        <v>41</v>
      </c>
      <c r="O153" s="91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1" t="s">
        <v>198</v>
      </c>
      <c r="AT153" s="241" t="s">
        <v>194</v>
      </c>
      <c r="AU153" s="241" t="s">
        <v>82</v>
      </c>
      <c r="AY153" s="17" t="s">
        <v>192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7" t="s">
        <v>82</v>
      </c>
      <c r="BK153" s="242">
        <f>ROUND(I153*H153,2)</f>
        <v>0</v>
      </c>
      <c r="BL153" s="17" t="s">
        <v>198</v>
      </c>
      <c r="BM153" s="241" t="s">
        <v>364</v>
      </c>
    </row>
    <row r="154" s="2" customFormat="1" ht="16.5" customHeight="1">
      <c r="A154" s="38"/>
      <c r="B154" s="39"/>
      <c r="C154" s="229" t="s">
        <v>290</v>
      </c>
      <c r="D154" s="229" t="s">
        <v>194</v>
      </c>
      <c r="E154" s="230" t="s">
        <v>1401</v>
      </c>
      <c r="F154" s="231" t="s">
        <v>1402</v>
      </c>
      <c r="G154" s="232" t="s">
        <v>259</v>
      </c>
      <c r="H154" s="233">
        <v>8</v>
      </c>
      <c r="I154" s="234"/>
      <c r="J154" s="235">
        <f>ROUND(I154*H154,2)</f>
        <v>0</v>
      </c>
      <c r="K154" s="236"/>
      <c r="L154" s="44"/>
      <c r="M154" s="237" t="s">
        <v>1</v>
      </c>
      <c r="N154" s="238" t="s">
        <v>41</v>
      </c>
      <c r="O154" s="91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1" t="s">
        <v>198</v>
      </c>
      <c r="AT154" s="241" t="s">
        <v>194</v>
      </c>
      <c r="AU154" s="241" t="s">
        <v>82</v>
      </c>
      <c r="AY154" s="17" t="s">
        <v>192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7" t="s">
        <v>82</v>
      </c>
      <c r="BK154" s="242">
        <f>ROUND(I154*H154,2)</f>
        <v>0</v>
      </c>
      <c r="BL154" s="17" t="s">
        <v>198</v>
      </c>
      <c r="BM154" s="241" t="s">
        <v>373</v>
      </c>
    </row>
    <row r="155" s="2" customFormat="1" ht="16.5" customHeight="1">
      <c r="A155" s="38"/>
      <c r="B155" s="39"/>
      <c r="C155" s="229" t="s">
        <v>296</v>
      </c>
      <c r="D155" s="229" t="s">
        <v>194</v>
      </c>
      <c r="E155" s="230" t="s">
        <v>1326</v>
      </c>
      <c r="F155" s="231" t="s">
        <v>1327</v>
      </c>
      <c r="G155" s="232" t="s">
        <v>279</v>
      </c>
      <c r="H155" s="233">
        <v>0.02</v>
      </c>
      <c r="I155" s="234"/>
      <c r="J155" s="235">
        <f>ROUND(I155*H155,2)</f>
        <v>0</v>
      </c>
      <c r="K155" s="236"/>
      <c r="L155" s="44"/>
      <c r="M155" s="237" t="s">
        <v>1</v>
      </c>
      <c r="N155" s="238" t="s">
        <v>41</v>
      </c>
      <c r="O155" s="91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1" t="s">
        <v>198</v>
      </c>
      <c r="AT155" s="241" t="s">
        <v>194</v>
      </c>
      <c r="AU155" s="241" t="s">
        <v>82</v>
      </c>
      <c r="AY155" s="17" t="s">
        <v>192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7" t="s">
        <v>82</v>
      </c>
      <c r="BK155" s="242">
        <f>ROUND(I155*H155,2)</f>
        <v>0</v>
      </c>
      <c r="BL155" s="17" t="s">
        <v>198</v>
      </c>
      <c r="BM155" s="241" t="s">
        <v>383</v>
      </c>
    </row>
    <row r="156" s="2" customFormat="1" ht="16.5" customHeight="1">
      <c r="A156" s="38"/>
      <c r="B156" s="39"/>
      <c r="C156" s="229" t="s">
        <v>301</v>
      </c>
      <c r="D156" s="229" t="s">
        <v>194</v>
      </c>
      <c r="E156" s="230" t="s">
        <v>1403</v>
      </c>
      <c r="F156" s="231" t="s">
        <v>1404</v>
      </c>
      <c r="G156" s="232" t="s">
        <v>221</v>
      </c>
      <c r="H156" s="233">
        <v>2.7999999999999998</v>
      </c>
      <c r="I156" s="234"/>
      <c r="J156" s="235">
        <f>ROUND(I156*H156,2)</f>
        <v>0</v>
      </c>
      <c r="K156" s="236"/>
      <c r="L156" s="44"/>
      <c r="M156" s="237" t="s">
        <v>1</v>
      </c>
      <c r="N156" s="238" t="s">
        <v>41</v>
      </c>
      <c r="O156" s="91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1" t="s">
        <v>198</v>
      </c>
      <c r="AT156" s="241" t="s">
        <v>194</v>
      </c>
      <c r="AU156" s="241" t="s">
        <v>82</v>
      </c>
      <c r="AY156" s="17" t="s">
        <v>192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7" t="s">
        <v>82</v>
      </c>
      <c r="BK156" s="242">
        <f>ROUND(I156*H156,2)</f>
        <v>0</v>
      </c>
      <c r="BL156" s="17" t="s">
        <v>198</v>
      </c>
      <c r="BM156" s="241" t="s">
        <v>392</v>
      </c>
    </row>
    <row r="157" s="2" customFormat="1" ht="21.75" customHeight="1">
      <c r="A157" s="38"/>
      <c r="B157" s="39"/>
      <c r="C157" s="229" t="s">
        <v>306</v>
      </c>
      <c r="D157" s="229" t="s">
        <v>194</v>
      </c>
      <c r="E157" s="230" t="s">
        <v>1405</v>
      </c>
      <c r="F157" s="231" t="s">
        <v>1406</v>
      </c>
      <c r="G157" s="232" t="s">
        <v>1263</v>
      </c>
      <c r="H157" s="233">
        <v>1</v>
      </c>
      <c r="I157" s="234"/>
      <c r="J157" s="235">
        <f>ROUND(I157*H157,2)</f>
        <v>0</v>
      </c>
      <c r="K157" s="236"/>
      <c r="L157" s="44"/>
      <c r="M157" s="237" t="s">
        <v>1</v>
      </c>
      <c r="N157" s="238" t="s">
        <v>41</v>
      </c>
      <c r="O157" s="91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1" t="s">
        <v>198</v>
      </c>
      <c r="AT157" s="241" t="s">
        <v>194</v>
      </c>
      <c r="AU157" s="241" t="s">
        <v>82</v>
      </c>
      <c r="AY157" s="17" t="s">
        <v>192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7" t="s">
        <v>82</v>
      </c>
      <c r="BK157" s="242">
        <f>ROUND(I157*H157,2)</f>
        <v>0</v>
      </c>
      <c r="BL157" s="17" t="s">
        <v>198</v>
      </c>
      <c r="BM157" s="241" t="s">
        <v>401</v>
      </c>
    </row>
    <row r="158" s="2" customFormat="1" ht="21.75" customHeight="1">
      <c r="A158" s="38"/>
      <c r="B158" s="39"/>
      <c r="C158" s="229" t="s">
        <v>7</v>
      </c>
      <c r="D158" s="229" t="s">
        <v>194</v>
      </c>
      <c r="E158" s="230" t="s">
        <v>1324</v>
      </c>
      <c r="F158" s="231" t="s">
        <v>1325</v>
      </c>
      <c r="G158" s="232" t="s">
        <v>279</v>
      </c>
      <c r="H158" s="233">
        <v>0.82999999999999996</v>
      </c>
      <c r="I158" s="234"/>
      <c r="J158" s="235">
        <f>ROUND(I158*H158,2)</f>
        <v>0</v>
      </c>
      <c r="K158" s="236"/>
      <c r="L158" s="44"/>
      <c r="M158" s="237" t="s">
        <v>1</v>
      </c>
      <c r="N158" s="238" t="s">
        <v>41</v>
      </c>
      <c r="O158" s="91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1" t="s">
        <v>198</v>
      </c>
      <c r="AT158" s="241" t="s">
        <v>194</v>
      </c>
      <c r="AU158" s="241" t="s">
        <v>82</v>
      </c>
      <c r="AY158" s="17" t="s">
        <v>192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7" t="s">
        <v>82</v>
      </c>
      <c r="BK158" s="242">
        <f>ROUND(I158*H158,2)</f>
        <v>0</v>
      </c>
      <c r="BL158" s="17" t="s">
        <v>198</v>
      </c>
      <c r="BM158" s="241" t="s">
        <v>410</v>
      </c>
    </row>
    <row r="159" s="2" customFormat="1" ht="16.5" customHeight="1">
      <c r="A159" s="38"/>
      <c r="B159" s="39"/>
      <c r="C159" s="229" t="s">
        <v>314</v>
      </c>
      <c r="D159" s="229" t="s">
        <v>194</v>
      </c>
      <c r="E159" s="230" t="s">
        <v>1326</v>
      </c>
      <c r="F159" s="231" t="s">
        <v>1327</v>
      </c>
      <c r="G159" s="232" t="s">
        <v>279</v>
      </c>
      <c r="H159" s="233">
        <v>0.82999999999999996</v>
      </c>
      <c r="I159" s="234"/>
      <c r="J159" s="235">
        <f>ROUND(I159*H159,2)</f>
        <v>0</v>
      </c>
      <c r="K159" s="236"/>
      <c r="L159" s="44"/>
      <c r="M159" s="237" t="s">
        <v>1</v>
      </c>
      <c r="N159" s="238" t="s">
        <v>41</v>
      </c>
      <c r="O159" s="91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1" t="s">
        <v>198</v>
      </c>
      <c r="AT159" s="241" t="s">
        <v>194</v>
      </c>
      <c r="AU159" s="241" t="s">
        <v>82</v>
      </c>
      <c r="AY159" s="17" t="s">
        <v>192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7" t="s">
        <v>82</v>
      </c>
      <c r="BK159" s="242">
        <f>ROUND(I159*H159,2)</f>
        <v>0</v>
      </c>
      <c r="BL159" s="17" t="s">
        <v>198</v>
      </c>
      <c r="BM159" s="241" t="s">
        <v>420</v>
      </c>
    </row>
    <row r="160" s="2" customFormat="1" ht="16.5" customHeight="1">
      <c r="A160" s="38"/>
      <c r="B160" s="39"/>
      <c r="C160" s="229" t="s">
        <v>319</v>
      </c>
      <c r="D160" s="229" t="s">
        <v>194</v>
      </c>
      <c r="E160" s="230" t="s">
        <v>1330</v>
      </c>
      <c r="F160" s="231" t="s">
        <v>1331</v>
      </c>
      <c r="G160" s="232" t="s">
        <v>1268</v>
      </c>
      <c r="H160" s="296"/>
      <c r="I160" s="234"/>
      <c r="J160" s="235">
        <f>ROUND(I160*H160,2)</f>
        <v>0</v>
      </c>
      <c r="K160" s="236"/>
      <c r="L160" s="44"/>
      <c r="M160" s="237" t="s">
        <v>1</v>
      </c>
      <c r="N160" s="238" t="s">
        <v>41</v>
      </c>
      <c r="O160" s="91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1" t="s">
        <v>198</v>
      </c>
      <c r="AT160" s="241" t="s">
        <v>194</v>
      </c>
      <c r="AU160" s="241" t="s">
        <v>82</v>
      </c>
      <c r="AY160" s="17" t="s">
        <v>192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7" t="s">
        <v>82</v>
      </c>
      <c r="BK160" s="242">
        <f>ROUND(I160*H160,2)</f>
        <v>0</v>
      </c>
      <c r="BL160" s="17" t="s">
        <v>198</v>
      </c>
      <c r="BM160" s="241" t="s">
        <v>1407</v>
      </c>
    </row>
    <row r="161" s="12" customFormat="1" ht="25.92" customHeight="1">
      <c r="A161" s="12"/>
      <c r="B161" s="213"/>
      <c r="C161" s="214"/>
      <c r="D161" s="215" t="s">
        <v>75</v>
      </c>
      <c r="E161" s="216" t="s">
        <v>1321</v>
      </c>
      <c r="F161" s="216" t="s">
        <v>1334</v>
      </c>
      <c r="G161" s="214"/>
      <c r="H161" s="214"/>
      <c r="I161" s="217"/>
      <c r="J161" s="218">
        <f>BK161</f>
        <v>0</v>
      </c>
      <c r="K161" s="214"/>
      <c r="L161" s="219"/>
      <c r="M161" s="220"/>
      <c r="N161" s="221"/>
      <c r="O161" s="221"/>
      <c r="P161" s="222">
        <f>SUM(P162:P164)</f>
        <v>0</v>
      </c>
      <c r="Q161" s="221"/>
      <c r="R161" s="222">
        <f>SUM(R162:R164)</f>
        <v>0</v>
      </c>
      <c r="S161" s="221"/>
      <c r="T161" s="223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4" t="s">
        <v>82</v>
      </c>
      <c r="AT161" s="225" t="s">
        <v>75</v>
      </c>
      <c r="AU161" s="225" t="s">
        <v>76</v>
      </c>
      <c r="AY161" s="224" t="s">
        <v>192</v>
      </c>
      <c r="BK161" s="226">
        <f>SUM(BK162:BK164)</f>
        <v>0</v>
      </c>
    </row>
    <row r="162" s="2" customFormat="1" ht="16.5" customHeight="1">
      <c r="A162" s="38"/>
      <c r="B162" s="39"/>
      <c r="C162" s="229" t="s">
        <v>325</v>
      </c>
      <c r="D162" s="229" t="s">
        <v>194</v>
      </c>
      <c r="E162" s="230" t="s">
        <v>1408</v>
      </c>
      <c r="F162" s="231" t="s">
        <v>1409</v>
      </c>
      <c r="G162" s="232" t="s">
        <v>1050</v>
      </c>
      <c r="H162" s="233">
        <v>2</v>
      </c>
      <c r="I162" s="234"/>
      <c r="J162" s="235">
        <f>ROUND(I162*H162,2)</f>
        <v>0</v>
      </c>
      <c r="K162" s="236"/>
      <c r="L162" s="44"/>
      <c r="M162" s="237" t="s">
        <v>1</v>
      </c>
      <c r="N162" s="238" t="s">
        <v>41</v>
      </c>
      <c r="O162" s="91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1" t="s">
        <v>198</v>
      </c>
      <c r="AT162" s="241" t="s">
        <v>194</v>
      </c>
      <c r="AU162" s="241" t="s">
        <v>82</v>
      </c>
      <c r="AY162" s="17" t="s">
        <v>192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7" t="s">
        <v>82</v>
      </c>
      <c r="BK162" s="242">
        <f>ROUND(I162*H162,2)</f>
        <v>0</v>
      </c>
      <c r="BL162" s="17" t="s">
        <v>198</v>
      </c>
      <c r="BM162" s="241" t="s">
        <v>429</v>
      </c>
    </row>
    <row r="163" s="2" customFormat="1" ht="16.5" customHeight="1">
      <c r="A163" s="38"/>
      <c r="B163" s="39"/>
      <c r="C163" s="229" t="s">
        <v>332</v>
      </c>
      <c r="D163" s="229" t="s">
        <v>194</v>
      </c>
      <c r="E163" s="230" t="s">
        <v>1410</v>
      </c>
      <c r="F163" s="231" t="s">
        <v>1411</v>
      </c>
      <c r="G163" s="232" t="s">
        <v>1050</v>
      </c>
      <c r="H163" s="233">
        <v>2</v>
      </c>
      <c r="I163" s="234"/>
      <c r="J163" s="235">
        <f>ROUND(I163*H163,2)</f>
        <v>0</v>
      </c>
      <c r="K163" s="236"/>
      <c r="L163" s="44"/>
      <c r="M163" s="237" t="s">
        <v>1</v>
      </c>
      <c r="N163" s="238" t="s">
        <v>41</v>
      </c>
      <c r="O163" s="91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1" t="s">
        <v>198</v>
      </c>
      <c r="AT163" s="241" t="s">
        <v>194</v>
      </c>
      <c r="AU163" s="241" t="s">
        <v>82</v>
      </c>
      <c r="AY163" s="17" t="s">
        <v>192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7" t="s">
        <v>82</v>
      </c>
      <c r="BK163" s="242">
        <f>ROUND(I163*H163,2)</f>
        <v>0</v>
      </c>
      <c r="BL163" s="17" t="s">
        <v>198</v>
      </c>
      <c r="BM163" s="241" t="s">
        <v>439</v>
      </c>
    </row>
    <row r="164" s="2" customFormat="1" ht="16.5" customHeight="1">
      <c r="A164" s="38"/>
      <c r="B164" s="39"/>
      <c r="C164" s="229" t="s">
        <v>337</v>
      </c>
      <c r="D164" s="229" t="s">
        <v>194</v>
      </c>
      <c r="E164" s="230" t="s">
        <v>1335</v>
      </c>
      <c r="F164" s="231" t="s">
        <v>1336</v>
      </c>
      <c r="G164" s="232" t="s">
        <v>1050</v>
      </c>
      <c r="H164" s="233">
        <v>2</v>
      </c>
      <c r="I164" s="234"/>
      <c r="J164" s="235">
        <f>ROUND(I164*H164,2)</f>
        <v>0</v>
      </c>
      <c r="K164" s="236"/>
      <c r="L164" s="44"/>
      <c r="M164" s="237" t="s">
        <v>1</v>
      </c>
      <c r="N164" s="238" t="s">
        <v>41</v>
      </c>
      <c r="O164" s="91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1" t="s">
        <v>198</v>
      </c>
      <c r="AT164" s="241" t="s">
        <v>194</v>
      </c>
      <c r="AU164" s="241" t="s">
        <v>82</v>
      </c>
      <c r="AY164" s="17" t="s">
        <v>192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7" t="s">
        <v>82</v>
      </c>
      <c r="BK164" s="242">
        <f>ROUND(I164*H164,2)</f>
        <v>0</v>
      </c>
      <c r="BL164" s="17" t="s">
        <v>198</v>
      </c>
      <c r="BM164" s="241" t="s">
        <v>450</v>
      </c>
    </row>
    <row r="165" s="12" customFormat="1" ht="25.92" customHeight="1">
      <c r="A165" s="12"/>
      <c r="B165" s="213"/>
      <c r="C165" s="214"/>
      <c r="D165" s="215" t="s">
        <v>75</v>
      </c>
      <c r="E165" s="216" t="s">
        <v>1339</v>
      </c>
      <c r="F165" s="216" t="s">
        <v>1340</v>
      </c>
      <c r="G165" s="214"/>
      <c r="H165" s="214"/>
      <c r="I165" s="217"/>
      <c r="J165" s="218">
        <f>BK165</f>
        <v>0</v>
      </c>
      <c r="K165" s="214"/>
      <c r="L165" s="219"/>
      <c r="M165" s="220"/>
      <c r="N165" s="221"/>
      <c r="O165" s="221"/>
      <c r="P165" s="222">
        <f>P166+P168+P170</f>
        <v>0</v>
      </c>
      <c r="Q165" s="221"/>
      <c r="R165" s="222">
        <f>R166+R168+R170</f>
        <v>0</v>
      </c>
      <c r="S165" s="221"/>
      <c r="T165" s="223">
        <f>T166+T168+T170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4" t="s">
        <v>213</v>
      </c>
      <c r="AT165" s="225" t="s">
        <v>75</v>
      </c>
      <c r="AU165" s="225" t="s">
        <v>76</v>
      </c>
      <c r="AY165" s="224" t="s">
        <v>192</v>
      </c>
      <c r="BK165" s="226">
        <f>BK166+BK168+BK170</f>
        <v>0</v>
      </c>
    </row>
    <row r="166" s="12" customFormat="1" ht="22.8" customHeight="1">
      <c r="A166" s="12"/>
      <c r="B166" s="213"/>
      <c r="C166" s="214"/>
      <c r="D166" s="215" t="s">
        <v>75</v>
      </c>
      <c r="E166" s="227" t="s">
        <v>1341</v>
      </c>
      <c r="F166" s="227" t="s">
        <v>1342</v>
      </c>
      <c r="G166" s="214"/>
      <c r="H166" s="214"/>
      <c r="I166" s="217"/>
      <c r="J166" s="228">
        <f>BK166</f>
        <v>0</v>
      </c>
      <c r="K166" s="214"/>
      <c r="L166" s="219"/>
      <c r="M166" s="220"/>
      <c r="N166" s="221"/>
      <c r="O166" s="221"/>
      <c r="P166" s="222">
        <f>P167</f>
        <v>0</v>
      </c>
      <c r="Q166" s="221"/>
      <c r="R166" s="222">
        <f>R167</f>
        <v>0</v>
      </c>
      <c r="S166" s="221"/>
      <c r="T166" s="223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4" t="s">
        <v>213</v>
      </c>
      <c r="AT166" s="225" t="s">
        <v>75</v>
      </c>
      <c r="AU166" s="225" t="s">
        <v>82</v>
      </c>
      <c r="AY166" s="224" t="s">
        <v>192</v>
      </c>
      <c r="BK166" s="226">
        <f>BK167</f>
        <v>0</v>
      </c>
    </row>
    <row r="167" s="2" customFormat="1" ht="16.5" customHeight="1">
      <c r="A167" s="38"/>
      <c r="B167" s="39"/>
      <c r="C167" s="229" t="s">
        <v>342</v>
      </c>
      <c r="D167" s="229" t="s">
        <v>194</v>
      </c>
      <c r="E167" s="230" t="s">
        <v>1412</v>
      </c>
      <c r="F167" s="231" t="s">
        <v>1413</v>
      </c>
      <c r="G167" s="232" t="s">
        <v>1345</v>
      </c>
      <c r="H167" s="233">
        <v>1</v>
      </c>
      <c r="I167" s="234"/>
      <c r="J167" s="235">
        <f>ROUND(I167*H167,2)</f>
        <v>0</v>
      </c>
      <c r="K167" s="236"/>
      <c r="L167" s="44"/>
      <c r="M167" s="237" t="s">
        <v>1</v>
      </c>
      <c r="N167" s="238" t="s">
        <v>41</v>
      </c>
      <c r="O167" s="91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1" t="s">
        <v>1346</v>
      </c>
      <c r="AT167" s="241" t="s">
        <v>194</v>
      </c>
      <c r="AU167" s="241" t="s">
        <v>84</v>
      </c>
      <c r="AY167" s="17" t="s">
        <v>192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7" t="s">
        <v>82</v>
      </c>
      <c r="BK167" s="242">
        <f>ROUND(I167*H167,2)</f>
        <v>0</v>
      </c>
      <c r="BL167" s="17" t="s">
        <v>1346</v>
      </c>
      <c r="BM167" s="241" t="s">
        <v>1414</v>
      </c>
    </row>
    <row r="168" s="12" customFormat="1" ht="22.8" customHeight="1">
      <c r="A168" s="12"/>
      <c r="B168" s="213"/>
      <c r="C168" s="214"/>
      <c r="D168" s="215" t="s">
        <v>75</v>
      </c>
      <c r="E168" s="227" t="s">
        <v>1351</v>
      </c>
      <c r="F168" s="227" t="s">
        <v>1352</v>
      </c>
      <c r="G168" s="214"/>
      <c r="H168" s="214"/>
      <c r="I168" s="217"/>
      <c r="J168" s="228">
        <f>BK168</f>
        <v>0</v>
      </c>
      <c r="K168" s="214"/>
      <c r="L168" s="219"/>
      <c r="M168" s="220"/>
      <c r="N168" s="221"/>
      <c r="O168" s="221"/>
      <c r="P168" s="222">
        <f>P169</f>
        <v>0</v>
      </c>
      <c r="Q168" s="221"/>
      <c r="R168" s="222">
        <f>R169</f>
        <v>0</v>
      </c>
      <c r="S168" s="221"/>
      <c r="T168" s="223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4" t="s">
        <v>213</v>
      </c>
      <c r="AT168" s="225" t="s">
        <v>75</v>
      </c>
      <c r="AU168" s="225" t="s">
        <v>82</v>
      </c>
      <c r="AY168" s="224" t="s">
        <v>192</v>
      </c>
      <c r="BK168" s="226">
        <f>BK169</f>
        <v>0</v>
      </c>
    </row>
    <row r="169" s="2" customFormat="1" ht="16.5" customHeight="1">
      <c r="A169" s="38"/>
      <c r="B169" s="39"/>
      <c r="C169" s="229" t="s">
        <v>348</v>
      </c>
      <c r="D169" s="229" t="s">
        <v>194</v>
      </c>
      <c r="E169" s="230" t="s">
        <v>1353</v>
      </c>
      <c r="F169" s="231" t="s">
        <v>1352</v>
      </c>
      <c r="G169" s="232" t="s">
        <v>1268</v>
      </c>
      <c r="H169" s="296"/>
      <c r="I169" s="234"/>
      <c r="J169" s="235">
        <f>ROUND(I169*H169,2)</f>
        <v>0</v>
      </c>
      <c r="K169" s="236"/>
      <c r="L169" s="44"/>
      <c r="M169" s="237" t="s">
        <v>1</v>
      </c>
      <c r="N169" s="238" t="s">
        <v>41</v>
      </c>
      <c r="O169" s="91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1" t="s">
        <v>1346</v>
      </c>
      <c r="AT169" s="241" t="s">
        <v>194</v>
      </c>
      <c r="AU169" s="241" t="s">
        <v>84</v>
      </c>
      <c r="AY169" s="17" t="s">
        <v>192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7" t="s">
        <v>82</v>
      </c>
      <c r="BK169" s="242">
        <f>ROUND(I169*H169,2)</f>
        <v>0</v>
      </c>
      <c r="BL169" s="17" t="s">
        <v>1346</v>
      </c>
      <c r="BM169" s="241" t="s">
        <v>1415</v>
      </c>
    </row>
    <row r="170" s="12" customFormat="1" ht="22.8" customHeight="1">
      <c r="A170" s="12"/>
      <c r="B170" s="213"/>
      <c r="C170" s="214"/>
      <c r="D170" s="215" t="s">
        <v>75</v>
      </c>
      <c r="E170" s="227" t="s">
        <v>1355</v>
      </c>
      <c r="F170" s="227" t="s">
        <v>1356</v>
      </c>
      <c r="G170" s="214"/>
      <c r="H170" s="214"/>
      <c r="I170" s="217"/>
      <c r="J170" s="228">
        <f>BK170</f>
        <v>0</v>
      </c>
      <c r="K170" s="214"/>
      <c r="L170" s="219"/>
      <c r="M170" s="220"/>
      <c r="N170" s="221"/>
      <c r="O170" s="221"/>
      <c r="P170" s="222">
        <f>SUM(P171:P173)</f>
        <v>0</v>
      </c>
      <c r="Q170" s="221"/>
      <c r="R170" s="222">
        <f>SUM(R171:R173)</f>
        <v>0</v>
      </c>
      <c r="S170" s="221"/>
      <c r="T170" s="223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4" t="s">
        <v>213</v>
      </c>
      <c r="AT170" s="225" t="s">
        <v>75</v>
      </c>
      <c r="AU170" s="225" t="s">
        <v>82</v>
      </c>
      <c r="AY170" s="224" t="s">
        <v>192</v>
      </c>
      <c r="BK170" s="226">
        <f>SUM(BK171:BK173)</f>
        <v>0</v>
      </c>
    </row>
    <row r="171" s="2" customFormat="1" ht="16.5" customHeight="1">
      <c r="A171" s="38"/>
      <c r="B171" s="39"/>
      <c r="C171" s="229" t="s">
        <v>359</v>
      </c>
      <c r="D171" s="229" t="s">
        <v>194</v>
      </c>
      <c r="E171" s="230" t="s">
        <v>1357</v>
      </c>
      <c r="F171" s="231" t="s">
        <v>1358</v>
      </c>
      <c r="G171" s="232" t="s">
        <v>1345</v>
      </c>
      <c r="H171" s="233">
        <v>1</v>
      </c>
      <c r="I171" s="234"/>
      <c r="J171" s="235">
        <f>ROUND(I171*H171,2)</f>
        <v>0</v>
      </c>
      <c r="K171" s="236"/>
      <c r="L171" s="44"/>
      <c r="M171" s="237" t="s">
        <v>1</v>
      </c>
      <c r="N171" s="238" t="s">
        <v>41</v>
      </c>
      <c r="O171" s="91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1" t="s">
        <v>1346</v>
      </c>
      <c r="AT171" s="241" t="s">
        <v>194</v>
      </c>
      <c r="AU171" s="241" t="s">
        <v>84</v>
      </c>
      <c r="AY171" s="17" t="s">
        <v>192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7" t="s">
        <v>82</v>
      </c>
      <c r="BK171" s="242">
        <f>ROUND(I171*H171,2)</f>
        <v>0</v>
      </c>
      <c r="BL171" s="17" t="s">
        <v>1346</v>
      </c>
      <c r="BM171" s="241" t="s">
        <v>1416</v>
      </c>
    </row>
    <row r="172" s="2" customFormat="1" ht="16.5" customHeight="1">
      <c r="A172" s="38"/>
      <c r="B172" s="39"/>
      <c r="C172" s="229" t="s">
        <v>364</v>
      </c>
      <c r="D172" s="229" t="s">
        <v>194</v>
      </c>
      <c r="E172" s="230" t="s">
        <v>1360</v>
      </c>
      <c r="F172" s="231" t="s">
        <v>1361</v>
      </c>
      <c r="G172" s="232" t="s">
        <v>1345</v>
      </c>
      <c r="H172" s="233">
        <v>1</v>
      </c>
      <c r="I172" s="234"/>
      <c r="J172" s="235">
        <f>ROUND(I172*H172,2)</f>
        <v>0</v>
      </c>
      <c r="K172" s="236"/>
      <c r="L172" s="44"/>
      <c r="M172" s="237" t="s">
        <v>1</v>
      </c>
      <c r="N172" s="238" t="s">
        <v>41</v>
      </c>
      <c r="O172" s="91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1" t="s">
        <v>1346</v>
      </c>
      <c r="AT172" s="241" t="s">
        <v>194</v>
      </c>
      <c r="AU172" s="241" t="s">
        <v>84</v>
      </c>
      <c r="AY172" s="17" t="s">
        <v>192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7" t="s">
        <v>82</v>
      </c>
      <c r="BK172" s="242">
        <f>ROUND(I172*H172,2)</f>
        <v>0</v>
      </c>
      <c r="BL172" s="17" t="s">
        <v>1346</v>
      </c>
      <c r="BM172" s="241" t="s">
        <v>1417</v>
      </c>
    </row>
    <row r="173" s="2" customFormat="1" ht="16.5" customHeight="1">
      <c r="A173" s="38"/>
      <c r="B173" s="39"/>
      <c r="C173" s="229" t="s">
        <v>369</v>
      </c>
      <c r="D173" s="229" t="s">
        <v>194</v>
      </c>
      <c r="E173" s="230" t="s">
        <v>1363</v>
      </c>
      <c r="F173" s="231" t="s">
        <v>1364</v>
      </c>
      <c r="G173" s="232" t="s">
        <v>1345</v>
      </c>
      <c r="H173" s="233">
        <v>1</v>
      </c>
      <c r="I173" s="234"/>
      <c r="J173" s="235">
        <f>ROUND(I173*H173,2)</f>
        <v>0</v>
      </c>
      <c r="K173" s="236"/>
      <c r="L173" s="44"/>
      <c r="M173" s="290" t="s">
        <v>1</v>
      </c>
      <c r="N173" s="291" t="s">
        <v>41</v>
      </c>
      <c r="O173" s="292"/>
      <c r="P173" s="293">
        <f>O173*H173</f>
        <v>0</v>
      </c>
      <c r="Q173" s="293">
        <v>0</v>
      </c>
      <c r="R173" s="293">
        <f>Q173*H173</f>
        <v>0</v>
      </c>
      <c r="S173" s="293">
        <v>0</v>
      </c>
      <c r="T173" s="29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1" t="s">
        <v>1346</v>
      </c>
      <c r="AT173" s="241" t="s">
        <v>194</v>
      </c>
      <c r="AU173" s="241" t="s">
        <v>84</v>
      </c>
      <c r="AY173" s="17" t="s">
        <v>192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7" t="s">
        <v>82</v>
      </c>
      <c r="BK173" s="242">
        <f>ROUND(I173*H173,2)</f>
        <v>0</v>
      </c>
      <c r="BL173" s="17" t="s">
        <v>1346</v>
      </c>
      <c r="BM173" s="241" t="s">
        <v>1418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L+UNjBjv1YfhJN8uJBJdJB/8yQFqVqu4DyU9SrvNjHi2tl5vC4VZYicXQA+triUgbXv05/75k8zWOd0GzjsJnA==" hashValue="To0eon9K2g4Hu2o9yslfr3bcrtk4TyrYU9hRqZ+N681Ly/TVzgi8eORUt4AmG7y6r1appGmFQHoA9DFdtFKKNw==" algorithmName="SHA-512" password="CC35"/>
  <autoFilter ref="C132:K17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0"/>
      <c r="AT3" s="17" t="s">
        <v>84</v>
      </c>
    </row>
    <row r="4" s="1" customFormat="1" ht="24.96" customHeight="1">
      <c r="B4" s="20"/>
      <c r="D4" s="150" t="s">
        <v>122</v>
      </c>
      <c r="L4" s="20"/>
      <c r="M4" s="15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2" t="s">
        <v>16</v>
      </c>
      <c r="L6" s="20"/>
    </row>
    <row r="7" s="1" customFormat="1" ht="16.5" customHeight="1">
      <c r="B7" s="20"/>
      <c r="E7" s="153" t="str">
        <f>'Rekapitulace stavby'!K6</f>
        <v>Propojení Labské a Ploučnické cyklostezky, Děčín</v>
      </c>
      <c r="F7" s="152"/>
      <c r="G7" s="152"/>
      <c r="H7" s="152"/>
      <c r="L7" s="20"/>
    </row>
    <row r="8" s="1" customFormat="1" ht="12" customHeight="1">
      <c r="B8" s="20"/>
      <c r="D8" s="152" t="s">
        <v>131</v>
      </c>
      <c r="L8" s="20"/>
    </row>
    <row r="9" s="2" customFormat="1" ht="16.5" customHeight="1">
      <c r="A9" s="38"/>
      <c r="B9" s="44"/>
      <c r="C9" s="38"/>
      <c r="D9" s="38"/>
      <c r="E9" s="153" t="s">
        <v>134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4" t="s">
        <v>1419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2" t="s">
        <v>22</v>
      </c>
      <c r="J14" s="155" t="str">
        <f>'Rekapitulace stavby'!AN8</f>
        <v>15. 11. 2022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2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2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36</v>
      </c>
      <c r="E32" s="38"/>
      <c r="F32" s="38"/>
      <c r="G32" s="38"/>
      <c r="H32" s="38"/>
      <c r="I32" s="38"/>
      <c r="J32" s="162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38</v>
      </c>
      <c r="G34" s="38"/>
      <c r="H34" s="38"/>
      <c r="I34" s="163" t="s">
        <v>37</v>
      </c>
      <c r="J34" s="163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40</v>
      </c>
      <c r="E35" s="152" t="s">
        <v>41</v>
      </c>
      <c r="F35" s="165">
        <f>ROUND((SUM(BE129:BE164)),  2)</f>
        <v>0</v>
      </c>
      <c r="G35" s="38"/>
      <c r="H35" s="38"/>
      <c r="I35" s="166">
        <v>0.20999999999999999</v>
      </c>
      <c r="J35" s="165">
        <f>ROUND(((SUM(BE129:BE164))*I35),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65">
        <f>ROUND((SUM(BF129:BF164)),  2)</f>
        <v>0</v>
      </c>
      <c r="G36" s="38"/>
      <c r="H36" s="38"/>
      <c r="I36" s="166">
        <v>0.14999999999999999</v>
      </c>
      <c r="J36" s="165">
        <f>ROUND(((SUM(BF129:BF164))*I36),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65">
        <f>ROUND((SUM(BG129:BG164)),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65">
        <f>ROUND((SUM(BH129:BH164)),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65">
        <f>ROUND((SUM(BI129:BI164)),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Propojení Labské a Ploučnické cyklostezky, Děčín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5" t="s">
        <v>134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VRN-D - Vedlejší rozpočtové náklady - dotovaná část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15. 11. 2022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Statutární město Děčín</v>
      </c>
      <c r="G93" s="40"/>
      <c r="H93" s="40"/>
      <c r="I93" s="32" t="s">
        <v>30</v>
      </c>
      <c r="J93" s="36" t="str">
        <f>E23</f>
        <v>Ing. Vladimír Polda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Jan Duben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160</v>
      </c>
      <c r="D96" s="187"/>
      <c r="E96" s="187"/>
      <c r="F96" s="187"/>
      <c r="G96" s="187"/>
      <c r="H96" s="187"/>
      <c r="I96" s="187"/>
      <c r="J96" s="188" t="s">
        <v>161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162</v>
      </c>
      <c r="D98" s="40"/>
      <c r="E98" s="40"/>
      <c r="F98" s="40"/>
      <c r="G98" s="40"/>
      <c r="H98" s="40"/>
      <c r="I98" s="40"/>
      <c r="J98" s="110">
        <f>J129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163</v>
      </c>
    </row>
    <row r="99" s="9" customFormat="1" ht="24.96" customHeight="1">
      <c r="A99" s="9"/>
      <c r="B99" s="190"/>
      <c r="C99" s="191"/>
      <c r="D99" s="192" t="s">
        <v>1255</v>
      </c>
      <c r="E99" s="193"/>
      <c r="F99" s="193"/>
      <c r="G99" s="193"/>
      <c r="H99" s="193"/>
      <c r="I99" s="193"/>
      <c r="J99" s="194">
        <f>J130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3"/>
      <c r="D100" s="197" t="s">
        <v>1256</v>
      </c>
      <c r="E100" s="198"/>
      <c r="F100" s="198"/>
      <c r="G100" s="198"/>
      <c r="H100" s="198"/>
      <c r="I100" s="198"/>
      <c r="J100" s="199">
        <f>J131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1420</v>
      </c>
      <c r="E101" s="198"/>
      <c r="F101" s="198"/>
      <c r="G101" s="198"/>
      <c r="H101" s="198"/>
      <c r="I101" s="198"/>
      <c r="J101" s="199">
        <f>J135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1257</v>
      </c>
      <c r="E102" s="198"/>
      <c r="F102" s="198"/>
      <c r="G102" s="198"/>
      <c r="H102" s="198"/>
      <c r="I102" s="198"/>
      <c r="J102" s="199">
        <f>J138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3"/>
      <c r="D103" s="197" t="s">
        <v>1258</v>
      </c>
      <c r="E103" s="198"/>
      <c r="F103" s="198"/>
      <c r="G103" s="198"/>
      <c r="H103" s="198"/>
      <c r="I103" s="198"/>
      <c r="J103" s="199">
        <f>J142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3"/>
      <c r="D104" s="197" t="s">
        <v>1421</v>
      </c>
      <c r="E104" s="198"/>
      <c r="F104" s="198"/>
      <c r="G104" s="198"/>
      <c r="H104" s="198"/>
      <c r="I104" s="198"/>
      <c r="J104" s="199">
        <f>J147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3"/>
      <c r="D105" s="197" t="s">
        <v>1422</v>
      </c>
      <c r="E105" s="198"/>
      <c r="F105" s="198"/>
      <c r="G105" s="198"/>
      <c r="H105" s="198"/>
      <c r="I105" s="198"/>
      <c r="J105" s="199">
        <f>J157</f>
        <v>0</v>
      </c>
      <c r="K105" s="133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3"/>
      <c r="D106" s="197" t="s">
        <v>1423</v>
      </c>
      <c r="E106" s="198"/>
      <c r="F106" s="198"/>
      <c r="G106" s="198"/>
      <c r="H106" s="198"/>
      <c r="I106" s="198"/>
      <c r="J106" s="199">
        <f>J160</f>
        <v>0</v>
      </c>
      <c r="K106" s="133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3"/>
      <c r="D107" s="197" t="s">
        <v>1424</v>
      </c>
      <c r="E107" s="198"/>
      <c r="F107" s="198"/>
      <c r="G107" s="198"/>
      <c r="H107" s="198"/>
      <c r="I107" s="198"/>
      <c r="J107" s="199">
        <f>J162</f>
        <v>0</v>
      </c>
      <c r="K107" s="133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177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5" t="str">
        <f>E7</f>
        <v>Propojení Labské a Ploučnické cyklostezky, Děčín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131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5" t="s">
        <v>134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137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E11</f>
        <v>VRN-D - Vedlejší rozpočtové náklady - dotovaná část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F14</f>
        <v xml:space="preserve"> </v>
      </c>
      <c r="G123" s="40"/>
      <c r="H123" s="40"/>
      <c r="I123" s="32" t="s">
        <v>22</v>
      </c>
      <c r="J123" s="79" t="str">
        <f>IF(J14="","",J14)</f>
        <v>15. 11. 2022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E17</f>
        <v>Statutární město Děčín</v>
      </c>
      <c r="G125" s="40"/>
      <c r="H125" s="40"/>
      <c r="I125" s="32" t="s">
        <v>30</v>
      </c>
      <c r="J125" s="36" t="str">
        <f>E23</f>
        <v>Ing. Vladimír Polda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IF(E20="","",E20)</f>
        <v>Vyplň údaj</v>
      </c>
      <c r="G126" s="40"/>
      <c r="H126" s="40"/>
      <c r="I126" s="32" t="s">
        <v>33</v>
      </c>
      <c r="J126" s="36" t="str">
        <f>E26</f>
        <v>Ing. Jan Duben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1"/>
      <c r="B128" s="202"/>
      <c r="C128" s="203" t="s">
        <v>178</v>
      </c>
      <c r="D128" s="204" t="s">
        <v>61</v>
      </c>
      <c r="E128" s="204" t="s">
        <v>57</v>
      </c>
      <c r="F128" s="204" t="s">
        <v>58</v>
      </c>
      <c r="G128" s="204" t="s">
        <v>179</v>
      </c>
      <c r="H128" s="204" t="s">
        <v>180</v>
      </c>
      <c r="I128" s="204" t="s">
        <v>181</v>
      </c>
      <c r="J128" s="205" t="s">
        <v>161</v>
      </c>
      <c r="K128" s="206" t="s">
        <v>182</v>
      </c>
      <c r="L128" s="207"/>
      <c r="M128" s="100" t="s">
        <v>1</v>
      </c>
      <c r="N128" s="101" t="s">
        <v>40</v>
      </c>
      <c r="O128" s="101" t="s">
        <v>183</v>
      </c>
      <c r="P128" s="101" t="s">
        <v>184</v>
      </c>
      <c r="Q128" s="101" t="s">
        <v>185</v>
      </c>
      <c r="R128" s="101" t="s">
        <v>186</v>
      </c>
      <c r="S128" s="101" t="s">
        <v>187</v>
      </c>
      <c r="T128" s="102" t="s">
        <v>188</v>
      </c>
      <c r="U128" s="201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</row>
    <row r="129" s="2" customFormat="1" ht="22.8" customHeight="1">
      <c r="A129" s="38"/>
      <c r="B129" s="39"/>
      <c r="C129" s="107" t="s">
        <v>189</v>
      </c>
      <c r="D129" s="40"/>
      <c r="E129" s="40"/>
      <c r="F129" s="40"/>
      <c r="G129" s="40"/>
      <c r="H129" s="40"/>
      <c r="I129" s="40"/>
      <c r="J129" s="208">
        <f>BK129</f>
        <v>0</v>
      </c>
      <c r="K129" s="40"/>
      <c r="L129" s="44"/>
      <c r="M129" s="103"/>
      <c r="N129" s="209"/>
      <c r="O129" s="104"/>
      <c r="P129" s="210">
        <f>P130</f>
        <v>0</v>
      </c>
      <c r="Q129" s="104"/>
      <c r="R129" s="210">
        <f>R130</f>
        <v>0</v>
      </c>
      <c r="S129" s="104"/>
      <c r="T129" s="211">
        <f>T130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163</v>
      </c>
      <c r="BK129" s="212">
        <f>BK130</f>
        <v>0</v>
      </c>
    </row>
    <row r="130" s="12" customFormat="1" ht="25.92" customHeight="1">
      <c r="A130" s="12"/>
      <c r="B130" s="213"/>
      <c r="C130" s="214"/>
      <c r="D130" s="215" t="s">
        <v>75</v>
      </c>
      <c r="E130" s="216" t="s">
        <v>1339</v>
      </c>
      <c r="F130" s="216" t="s">
        <v>1340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P131+P135+P138+P142+P147+P157+P160+P162</f>
        <v>0</v>
      </c>
      <c r="Q130" s="221"/>
      <c r="R130" s="222">
        <f>R131+R135+R138+R142+R147+R157+R160+R162</f>
        <v>0</v>
      </c>
      <c r="S130" s="221"/>
      <c r="T130" s="223">
        <f>T131+T135+T138+T142+T147+T157+T160+T162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213</v>
      </c>
      <c r="AT130" s="225" t="s">
        <v>75</v>
      </c>
      <c r="AU130" s="225" t="s">
        <v>76</v>
      </c>
      <c r="AY130" s="224" t="s">
        <v>192</v>
      </c>
      <c r="BK130" s="226">
        <f>BK131+BK135+BK138+BK142+BK147+BK157+BK160+BK162</f>
        <v>0</v>
      </c>
    </row>
    <row r="131" s="12" customFormat="1" ht="22.8" customHeight="1">
      <c r="A131" s="12"/>
      <c r="B131" s="213"/>
      <c r="C131" s="214"/>
      <c r="D131" s="215" t="s">
        <v>75</v>
      </c>
      <c r="E131" s="227" t="s">
        <v>1341</v>
      </c>
      <c r="F131" s="227" t="s">
        <v>1342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SUM(P132:P134)</f>
        <v>0</v>
      </c>
      <c r="Q131" s="221"/>
      <c r="R131" s="222">
        <f>SUM(R132:R134)</f>
        <v>0</v>
      </c>
      <c r="S131" s="221"/>
      <c r="T131" s="223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213</v>
      </c>
      <c r="AT131" s="225" t="s">
        <v>75</v>
      </c>
      <c r="AU131" s="225" t="s">
        <v>82</v>
      </c>
      <c r="AY131" s="224" t="s">
        <v>192</v>
      </c>
      <c r="BK131" s="226">
        <f>SUM(BK132:BK134)</f>
        <v>0</v>
      </c>
    </row>
    <row r="132" s="2" customFormat="1" ht="16.5" customHeight="1">
      <c r="A132" s="38"/>
      <c r="B132" s="39"/>
      <c r="C132" s="229" t="s">
        <v>82</v>
      </c>
      <c r="D132" s="229" t="s">
        <v>194</v>
      </c>
      <c r="E132" s="230" t="s">
        <v>1412</v>
      </c>
      <c r="F132" s="231" t="s">
        <v>1425</v>
      </c>
      <c r="G132" s="232" t="s">
        <v>1345</v>
      </c>
      <c r="H132" s="233">
        <v>1</v>
      </c>
      <c r="I132" s="234"/>
      <c r="J132" s="235">
        <f>ROUND(I132*H132,2)</f>
        <v>0</v>
      </c>
      <c r="K132" s="236"/>
      <c r="L132" s="44"/>
      <c r="M132" s="237" t="s">
        <v>1</v>
      </c>
      <c r="N132" s="238" t="s">
        <v>41</v>
      </c>
      <c r="O132" s="91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1" t="s">
        <v>1346</v>
      </c>
      <c r="AT132" s="241" t="s">
        <v>194</v>
      </c>
      <c r="AU132" s="241" t="s">
        <v>84</v>
      </c>
      <c r="AY132" s="17" t="s">
        <v>192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7" t="s">
        <v>82</v>
      </c>
      <c r="BK132" s="242">
        <f>ROUND(I132*H132,2)</f>
        <v>0</v>
      </c>
      <c r="BL132" s="17" t="s">
        <v>1346</v>
      </c>
      <c r="BM132" s="241" t="s">
        <v>1426</v>
      </c>
    </row>
    <row r="133" s="2" customFormat="1" ht="16.5" customHeight="1">
      <c r="A133" s="38"/>
      <c r="B133" s="39"/>
      <c r="C133" s="229" t="s">
        <v>84</v>
      </c>
      <c r="D133" s="229" t="s">
        <v>194</v>
      </c>
      <c r="E133" s="230" t="s">
        <v>1427</v>
      </c>
      <c r="F133" s="231" t="s">
        <v>1428</v>
      </c>
      <c r="G133" s="232" t="s">
        <v>1345</v>
      </c>
      <c r="H133" s="233">
        <v>1</v>
      </c>
      <c r="I133" s="234"/>
      <c r="J133" s="235">
        <f>ROUND(I133*H133,2)</f>
        <v>0</v>
      </c>
      <c r="K133" s="236"/>
      <c r="L133" s="44"/>
      <c r="M133" s="237" t="s">
        <v>1</v>
      </c>
      <c r="N133" s="238" t="s">
        <v>41</v>
      </c>
      <c r="O133" s="91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1" t="s">
        <v>1346</v>
      </c>
      <c r="AT133" s="241" t="s">
        <v>194</v>
      </c>
      <c r="AU133" s="241" t="s">
        <v>84</v>
      </c>
      <c r="AY133" s="17" t="s">
        <v>192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7" t="s">
        <v>82</v>
      </c>
      <c r="BK133" s="242">
        <f>ROUND(I133*H133,2)</f>
        <v>0</v>
      </c>
      <c r="BL133" s="17" t="s">
        <v>1346</v>
      </c>
      <c r="BM133" s="241" t="s">
        <v>1429</v>
      </c>
    </row>
    <row r="134" s="2" customFormat="1" ht="16.5" customHeight="1">
      <c r="A134" s="38"/>
      <c r="B134" s="39"/>
      <c r="C134" s="229" t="s">
        <v>101</v>
      </c>
      <c r="D134" s="229" t="s">
        <v>194</v>
      </c>
      <c r="E134" s="230" t="s">
        <v>1348</v>
      </c>
      <c r="F134" s="231" t="s">
        <v>1349</v>
      </c>
      <c r="G134" s="232" t="s">
        <v>1345</v>
      </c>
      <c r="H134" s="233">
        <v>1</v>
      </c>
      <c r="I134" s="234"/>
      <c r="J134" s="235">
        <f>ROUND(I134*H134,2)</f>
        <v>0</v>
      </c>
      <c r="K134" s="236"/>
      <c r="L134" s="44"/>
      <c r="M134" s="237" t="s">
        <v>1</v>
      </c>
      <c r="N134" s="238" t="s">
        <v>41</v>
      </c>
      <c r="O134" s="91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1" t="s">
        <v>1346</v>
      </c>
      <c r="AT134" s="241" t="s">
        <v>194</v>
      </c>
      <c r="AU134" s="241" t="s">
        <v>84</v>
      </c>
      <c r="AY134" s="17" t="s">
        <v>192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7" t="s">
        <v>82</v>
      </c>
      <c r="BK134" s="242">
        <f>ROUND(I134*H134,2)</f>
        <v>0</v>
      </c>
      <c r="BL134" s="17" t="s">
        <v>1346</v>
      </c>
      <c r="BM134" s="241" t="s">
        <v>1430</v>
      </c>
    </row>
    <row r="135" s="12" customFormat="1" ht="22.8" customHeight="1">
      <c r="A135" s="12"/>
      <c r="B135" s="213"/>
      <c r="C135" s="214"/>
      <c r="D135" s="215" t="s">
        <v>75</v>
      </c>
      <c r="E135" s="227" t="s">
        <v>1431</v>
      </c>
      <c r="F135" s="227" t="s">
        <v>1432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SUM(P136:P137)</f>
        <v>0</v>
      </c>
      <c r="Q135" s="221"/>
      <c r="R135" s="222">
        <f>SUM(R136:R137)</f>
        <v>0</v>
      </c>
      <c r="S135" s="221"/>
      <c r="T135" s="22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213</v>
      </c>
      <c r="AT135" s="225" t="s">
        <v>75</v>
      </c>
      <c r="AU135" s="225" t="s">
        <v>82</v>
      </c>
      <c r="AY135" s="224" t="s">
        <v>192</v>
      </c>
      <c r="BK135" s="226">
        <f>SUM(BK136:BK137)</f>
        <v>0</v>
      </c>
    </row>
    <row r="136" s="2" customFormat="1" ht="16.5" customHeight="1">
      <c r="A136" s="38"/>
      <c r="B136" s="39"/>
      <c r="C136" s="229" t="s">
        <v>198</v>
      </c>
      <c r="D136" s="229" t="s">
        <v>194</v>
      </c>
      <c r="E136" s="230" t="s">
        <v>1433</v>
      </c>
      <c r="F136" s="231" t="s">
        <v>1434</v>
      </c>
      <c r="G136" s="232" t="s">
        <v>1345</v>
      </c>
      <c r="H136" s="233">
        <v>1</v>
      </c>
      <c r="I136" s="234"/>
      <c r="J136" s="235">
        <f>ROUND(I136*H136,2)</f>
        <v>0</v>
      </c>
      <c r="K136" s="236"/>
      <c r="L136" s="44"/>
      <c r="M136" s="237" t="s">
        <v>1</v>
      </c>
      <c r="N136" s="238" t="s">
        <v>41</v>
      </c>
      <c r="O136" s="91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1" t="s">
        <v>1346</v>
      </c>
      <c r="AT136" s="241" t="s">
        <v>194</v>
      </c>
      <c r="AU136" s="241" t="s">
        <v>84</v>
      </c>
      <c r="AY136" s="17" t="s">
        <v>192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7" t="s">
        <v>82</v>
      </c>
      <c r="BK136" s="242">
        <f>ROUND(I136*H136,2)</f>
        <v>0</v>
      </c>
      <c r="BL136" s="17" t="s">
        <v>1346</v>
      </c>
      <c r="BM136" s="241" t="s">
        <v>1435</v>
      </c>
    </row>
    <row r="137" s="13" customFormat="1">
      <c r="A137" s="13"/>
      <c r="B137" s="243"/>
      <c r="C137" s="244"/>
      <c r="D137" s="245" t="s">
        <v>200</v>
      </c>
      <c r="E137" s="246" t="s">
        <v>1</v>
      </c>
      <c r="F137" s="247" t="s">
        <v>1436</v>
      </c>
      <c r="G137" s="244"/>
      <c r="H137" s="248">
        <v>1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200</v>
      </c>
      <c r="AU137" s="254" t="s">
        <v>84</v>
      </c>
      <c r="AV137" s="13" t="s">
        <v>84</v>
      </c>
      <c r="AW137" s="13" t="s">
        <v>32</v>
      </c>
      <c r="AX137" s="13" t="s">
        <v>82</v>
      </c>
      <c r="AY137" s="254" t="s">
        <v>192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1351</v>
      </c>
      <c r="F138" s="227" t="s">
        <v>1352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SUM(P139:P141)</f>
        <v>0</v>
      </c>
      <c r="Q138" s="221"/>
      <c r="R138" s="222">
        <f>SUM(R139:R141)</f>
        <v>0</v>
      </c>
      <c r="S138" s="221"/>
      <c r="T138" s="223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213</v>
      </c>
      <c r="AT138" s="225" t="s">
        <v>75</v>
      </c>
      <c r="AU138" s="225" t="s">
        <v>82</v>
      </c>
      <c r="AY138" s="224" t="s">
        <v>192</v>
      </c>
      <c r="BK138" s="226">
        <f>SUM(BK139:BK141)</f>
        <v>0</v>
      </c>
    </row>
    <row r="139" s="2" customFormat="1" ht="16.5" customHeight="1">
      <c r="A139" s="38"/>
      <c r="B139" s="39"/>
      <c r="C139" s="229" t="s">
        <v>213</v>
      </c>
      <c r="D139" s="229" t="s">
        <v>194</v>
      </c>
      <c r="E139" s="230" t="s">
        <v>1353</v>
      </c>
      <c r="F139" s="231" t="s">
        <v>1352</v>
      </c>
      <c r="G139" s="232" t="s">
        <v>1345</v>
      </c>
      <c r="H139" s="233">
        <v>1</v>
      </c>
      <c r="I139" s="234"/>
      <c r="J139" s="235">
        <f>ROUND(I139*H139,2)</f>
        <v>0</v>
      </c>
      <c r="K139" s="236"/>
      <c r="L139" s="44"/>
      <c r="M139" s="237" t="s">
        <v>1</v>
      </c>
      <c r="N139" s="238" t="s">
        <v>41</v>
      </c>
      <c r="O139" s="91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1" t="s">
        <v>1346</v>
      </c>
      <c r="AT139" s="241" t="s">
        <v>194</v>
      </c>
      <c r="AU139" s="241" t="s">
        <v>84</v>
      </c>
      <c r="AY139" s="17" t="s">
        <v>192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7" t="s">
        <v>82</v>
      </c>
      <c r="BK139" s="242">
        <f>ROUND(I139*H139,2)</f>
        <v>0</v>
      </c>
      <c r="BL139" s="17" t="s">
        <v>1346</v>
      </c>
      <c r="BM139" s="241" t="s">
        <v>1437</v>
      </c>
    </row>
    <row r="140" s="2" customFormat="1" ht="16.5" customHeight="1">
      <c r="A140" s="38"/>
      <c r="B140" s="39"/>
      <c r="C140" s="229" t="s">
        <v>218</v>
      </c>
      <c r="D140" s="229" t="s">
        <v>194</v>
      </c>
      <c r="E140" s="230" t="s">
        <v>1438</v>
      </c>
      <c r="F140" s="231" t="s">
        <v>1439</v>
      </c>
      <c r="G140" s="232" t="s">
        <v>1345</v>
      </c>
      <c r="H140" s="233">
        <v>1</v>
      </c>
      <c r="I140" s="234"/>
      <c r="J140" s="235">
        <f>ROUND(I140*H140,2)</f>
        <v>0</v>
      </c>
      <c r="K140" s="236"/>
      <c r="L140" s="44"/>
      <c r="M140" s="237" t="s">
        <v>1</v>
      </c>
      <c r="N140" s="238" t="s">
        <v>41</v>
      </c>
      <c r="O140" s="91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1" t="s">
        <v>1346</v>
      </c>
      <c r="AT140" s="241" t="s">
        <v>194</v>
      </c>
      <c r="AU140" s="241" t="s">
        <v>84</v>
      </c>
      <c r="AY140" s="17" t="s">
        <v>192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7" t="s">
        <v>82</v>
      </c>
      <c r="BK140" s="242">
        <f>ROUND(I140*H140,2)</f>
        <v>0</v>
      </c>
      <c r="BL140" s="17" t="s">
        <v>1346</v>
      </c>
      <c r="BM140" s="241" t="s">
        <v>1440</v>
      </c>
    </row>
    <row r="141" s="13" customFormat="1">
      <c r="A141" s="13"/>
      <c r="B141" s="243"/>
      <c r="C141" s="244"/>
      <c r="D141" s="245" t="s">
        <v>200</v>
      </c>
      <c r="E141" s="246" t="s">
        <v>1</v>
      </c>
      <c r="F141" s="247" t="s">
        <v>1441</v>
      </c>
      <c r="G141" s="244"/>
      <c r="H141" s="248">
        <v>1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200</v>
      </c>
      <c r="AU141" s="254" t="s">
        <v>84</v>
      </c>
      <c r="AV141" s="13" t="s">
        <v>84</v>
      </c>
      <c r="AW141" s="13" t="s">
        <v>32</v>
      </c>
      <c r="AX141" s="13" t="s">
        <v>82</v>
      </c>
      <c r="AY141" s="254" t="s">
        <v>192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1355</v>
      </c>
      <c r="F142" s="227" t="s">
        <v>1356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SUM(P143:P146)</f>
        <v>0</v>
      </c>
      <c r="Q142" s="221"/>
      <c r="R142" s="222">
        <f>SUM(R143:R146)</f>
        <v>0</v>
      </c>
      <c r="S142" s="221"/>
      <c r="T142" s="223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213</v>
      </c>
      <c r="AT142" s="225" t="s">
        <v>75</v>
      </c>
      <c r="AU142" s="225" t="s">
        <v>82</v>
      </c>
      <c r="AY142" s="224" t="s">
        <v>192</v>
      </c>
      <c r="BK142" s="226">
        <f>SUM(BK143:BK146)</f>
        <v>0</v>
      </c>
    </row>
    <row r="143" s="2" customFormat="1" ht="16.5" customHeight="1">
      <c r="A143" s="38"/>
      <c r="B143" s="39"/>
      <c r="C143" s="229" t="s">
        <v>230</v>
      </c>
      <c r="D143" s="229" t="s">
        <v>194</v>
      </c>
      <c r="E143" s="230" t="s">
        <v>1442</v>
      </c>
      <c r="F143" s="231" t="s">
        <v>1356</v>
      </c>
      <c r="G143" s="232" t="s">
        <v>1345</v>
      </c>
      <c r="H143" s="233">
        <v>1</v>
      </c>
      <c r="I143" s="234"/>
      <c r="J143" s="235">
        <f>ROUND(I143*H143,2)</f>
        <v>0</v>
      </c>
      <c r="K143" s="236"/>
      <c r="L143" s="44"/>
      <c r="M143" s="237" t="s">
        <v>1</v>
      </c>
      <c r="N143" s="238" t="s">
        <v>41</v>
      </c>
      <c r="O143" s="91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1" t="s">
        <v>1346</v>
      </c>
      <c r="AT143" s="241" t="s">
        <v>194</v>
      </c>
      <c r="AU143" s="241" t="s">
        <v>84</v>
      </c>
      <c r="AY143" s="17" t="s">
        <v>192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7" t="s">
        <v>82</v>
      </c>
      <c r="BK143" s="242">
        <f>ROUND(I143*H143,2)</f>
        <v>0</v>
      </c>
      <c r="BL143" s="17" t="s">
        <v>1346</v>
      </c>
      <c r="BM143" s="241" t="s">
        <v>1443</v>
      </c>
    </row>
    <row r="144" s="13" customFormat="1">
      <c r="A144" s="13"/>
      <c r="B144" s="243"/>
      <c r="C144" s="244"/>
      <c r="D144" s="245" t="s">
        <v>200</v>
      </c>
      <c r="E144" s="246" t="s">
        <v>1</v>
      </c>
      <c r="F144" s="247" t="s">
        <v>1444</v>
      </c>
      <c r="G144" s="244"/>
      <c r="H144" s="248">
        <v>1</v>
      </c>
      <c r="I144" s="249"/>
      <c r="J144" s="244"/>
      <c r="K144" s="244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200</v>
      </c>
      <c r="AU144" s="254" t="s">
        <v>84</v>
      </c>
      <c r="AV144" s="13" t="s">
        <v>84</v>
      </c>
      <c r="AW144" s="13" t="s">
        <v>32</v>
      </c>
      <c r="AX144" s="13" t="s">
        <v>82</v>
      </c>
      <c r="AY144" s="254" t="s">
        <v>192</v>
      </c>
    </row>
    <row r="145" s="2" customFormat="1" ht="16.5" customHeight="1">
      <c r="A145" s="38"/>
      <c r="B145" s="39"/>
      <c r="C145" s="229" t="s">
        <v>235</v>
      </c>
      <c r="D145" s="229" t="s">
        <v>194</v>
      </c>
      <c r="E145" s="230" t="s">
        <v>1360</v>
      </c>
      <c r="F145" s="231" t="s">
        <v>1361</v>
      </c>
      <c r="G145" s="232" t="s">
        <v>1345</v>
      </c>
      <c r="H145" s="233">
        <v>1</v>
      </c>
      <c r="I145" s="234"/>
      <c r="J145" s="235">
        <f>ROUND(I145*H145,2)</f>
        <v>0</v>
      </c>
      <c r="K145" s="236"/>
      <c r="L145" s="44"/>
      <c r="M145" s="237" t="s">
        <v>1</v>
      </c>
      <c r="N145" s="238" t="s">
        <v>41</v>
      </c>
      <c r="O145" s="91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1" t="s">
        <v>1346</v>
      </c>
      <c r="AT145" s="241" t="s">
        <v>194</v>
      </c>
      <c r="AU145" s="241" t="s">
        <v>84</v>
      </c>
      <c r="AY145" s="17" t="s">
        <v>192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7" t="s">
        <v>82</v>
      </c>
      <c r="BK145" s="242">
        <f>ROUND(I145*H145,2)</f>
        <v>0</v>
      </c>
      <c r="BL145" s="17" t="s">
        <v>1346</v>
      </c>
      <c r="BM145" s="241" t="s">
        <v>1445</v>
      </c>
    </row>
    <row r="146" s="2" customFormat="1" ht="16.5" customHeight="1">
      <c r="A146" s="38"/>
      <c r="B146" s="39"/>
      <c r="C146" s="229" t="s">
        <v>240</v>
      </c>
      <c r="D146" s="229" t="s">
        <v>194</v>
      </c>
      <c r="E146" s="230" t="s">
        <v>1363</v>
      </c>
      <c r="F146" s="231" t="s">
        <v>1364</v>
      </c>
      <c r="G146" s="232" t="s">
        <v>1345</v>
      </c>
      <c r="H146" s="233">
        <v>1</v>
      </c>
      <c r="I146" s="234"/>
      <c r="J146" s="235">
        <f>ROUND(I146*H146,2)</f>
        <v>0</v>
      </c>
      <c r="K146" s="236"/>
      <c r="L146" s="44"/>
      <c r="M146" s="237" t="s">
        <v>1</v>
      </c>
      <c r="N146" s="238" t="s">
        <v>41</v>
      </c>
      <c r="O146" s="91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1" t="s">
        <v>1346</v>
      </c>
      <c r="AT146" s="241" t="s">
        <v>194</v>
      </c>
      <c r="AU146" s="241" t="s">
        <v>84</v>
      </c>
      <c r="AY146" s="17" t="s">
        <v>192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7" t="s">
        <v>82</v>
      </c>
      <c r="BK146" s="242">
        <f>ROUND(I146*H146,2)</f>
        <v>0</v>
      </c>
      <c r="BL146" s="17" t="s">
        <v>1346</v>
      </c>
      <c r="BM146" s="241" t="s">
        <v>1446</v>
      </c>
    </row>
    <row r="147" s="12" customFormat="1" ht="22.8" customHeight="1">
      <c r="A147" s="12"/>
      <c r="B147" s="213"/>
      <c r="C147" s="214"/>
      <c r="D147" s="215" t="s">
        <v>75</v>
      </c>
      <c r="E147" s="227" t="s">
        <v>1447</v>
      </c>
      <c r="F147" s="227" t="s">
        <v>1448</v>
      </c>
      <c r="G147" s="214"/>
      <c r="H147" s="214"/>
      <c r="I147" s="217"/>
      <c r="J147" s="228">
        <f>BK147</f>
        <v>0</v>
      </c>
      <c r="K147" s="214"/>
      <c r="L147" s="219"/>
      <c r="M147" s="220"/>
      <c r="N147" s="221"/>
      <c r="O147" s="221"/>
      <c r="P147" s="222">
        <f>SUM(P148:P156)</f>
        <v>0</v>
      </c>
      <c r="Q147" s="221"/>
      <c r="R147" s="222">
        <f>SUM(R148:R156)</f>
        <v>0</v>
      </c>
      <c r="S147" s="221"/>
      <c r="T147" s="223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4" t="s">
        <v>213</v>
      </c>
      <c r="AT147" s="225" t="s">
        <v>75</v>
      </c>
      <c r="AU147" s="225" t="s">
        <v>82</v>
      </c>
      <c r="AY147" s="224" t="s">
        <v>192</v>
      </c>
      <c r="BK147" s="226">
        <f>SUM(BK148:BK156)</f>
        <v>0</v>
      </c>
    </row>
    <row r="148" s="2" customFormat="1" ht="16.5" customHeight="1">
      <c r="A148" s="38"/>
      <c r="B148" s="39"/>
      <c r="C148" s="229" t="s">
        <v>246</v>
      </c>
      <c r="D148" s="229" t="s">
        <v>194</v>
      </c>
      <c r="E148" s="230" t="s">
        <v>1449</v>
      </c>
      <c r="F148" s="231" t="s">
        <v>1450</v>
      </c>
      <c r="G148" s="232" t="s">
        <v>1345</v>
      </c>
      <c r="H148" s="233">
        <v>1</v>
      </c>
      <c r="I148" s="234"/>
      <c r="J148" s="235">
        <f>ROUND(I148*H148,2)</f>
        <v>0</v>
      </c>
      <c r="K148" s="236"/>
      <c r="L148" s="44"/>
      <c r="M148" s="237" t="s">
        <v>1</v>
      </c>
      <c r="N148" s="238" t="s">
        <v>41</v>
      </c>
      <c r="O148" s="91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1" t="s">
        <v>1346</v>
      </c>
      <c r="AT148" s="241" t="s">
        <v>194</v>
      </c>
      <c r="AU148" s="241" t="s">
        <v>84</v>
      </c>
      <c r="AY148" s="17" t="s">
        <v>192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7" t="s">
        <v>82</v>
      </c>
      <c r="BK148" s="242">
        <f>ROUND(I148*H148,2)</f>
        <v>0</v>
      </c>
      <c r="BL148" s="17" t="s">
        <v>1346</v>
      </c>
      <c r="BM148" s="241" t="s">
        <v>1451</v>
      </c>
    </row>
    <row r="149" s="13" customFormat="1">
      <c r="A149" s="13"/>
      <c r="B149" s="243"/>
      <c r="C149" s="244"/>
      <c r="D149" s="245" t="s">
        <v>200</v>
      </c>
      <c r="E149" s="246" t="s">
        <v>1</v>
      </c>
      <c r="F149" s="247" t="s">
        <v>1452</v>
      </c>
      <c r="G149" s="244"/>
      <c r="H149" s="248">
        <v>1</v>
      </c>
      <c r="I149" s="249"/>
      <c r="J149" s="244"/>
      <c r="K149" s="244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200</v>
      </c>
      <c r="AU149" s="254" t="s">
        <v>84</v>
      </c>
      <c r="AV149" s="13" t="s">
        <v>84</v>
      </c>
      <c r="AW149" s="13" t="s">
        <v>32</v>
      </c>
      <c r="AX149" s="13" t="s">
        <v>82</v>
      </c>
      <c r="AY149" s="254" t="s">
        <v>192</v>
      </c>
    </row>
    <row r="150" s="2" customFormat="1" ht="24.15" customHeight="1">
      <c r="A150" s="38"/>
      <c r="B150" s="39"/>
      <c r="C150" s="229" t="s">
        <v>251</v>
      </c>
      <c r="D150" s="229" t="s">
        <v>194</v>
      </c>
      <c r="E150" s="230" t="s">
        <v>1453</v>
      </c>
      <c r="F150" s="231" t="s">
        <v>1454</v>
      </c>
      <c r="G150" s="232" t="s">
        <v>293</v>
      </c>
      <c r="H150" s="233">
        <v>2024.432</v>
      </c>
      <c r="I150" s="234"/>
      <c r="J150" s="235">
        <f>ROUND(I150*H150,2)</f>
        <v>0</v>
      </c>
      <c r="K150" s="236"/>
      <c r="L150" s="44"/>
      <c r="M150" s="237" t="s">
        <v>1</v>
      </c>
      <c r="N150" s="238" t="s">
        <v>41</v>
      </c>
      <c r="O150" s="91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1" t="s">
        <v>1346</v>
      </c>
      <c r="AT150" s="241" t="s">
        <v>194</v>
      </c>
      <c r="AU150" s="241" t="s">
        <v>84</v>
      </c>
      <c r="AY150" s="17" t="s">
        <v>192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7" t="s">
        <v>82</v>
      </c>
      <c r="BK150" s="242">
        <f>ROUND(I150*H150,2)</f>
        <v>0</v>
      </c>
      <c r="BL150" s="17" t="s">
        <v>1346</v>
      </c>
      <c r="BM150" s="241" t="s">
        <v>1455</v>
      </c>
    </row>
    <row r="151" s="15" customFormat="1">
      <c r="A151" s="15"/>
      <c r="B151" s="277"/>
      <c r="C151" s="278"/>
      <c r="D151" s="245" t="s">
        <v>200</v>
      </c>
      <c r="E151" s="279" t="s">
        <v>1</v>
      </c>
      <c r="F151" s="280" t="s">
        <v>1456</v>
      </c>
      <c r="G151" s="278"/>
      <c r="H151" s="279" t="s">
        <v>1</v>
      </c>
      <c r="I151" s="281"/>
      <c r="J151" s="278"/>
      <c r="K151" s="278"/>
      <c r="L151" s="282"/>
      <c r="M151" s="283"/>
      <c r="N151" s="284"/>
      <c r="O151" s="284"/>
      <c r="P151" s="284"/>
      <c r="Q151" s="284"/>
      <c r="R151" s="284"/>
      <c r="S151" s="284"/>
      <c r="T151" s="28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6" t="s">
        <v>200</v>
      </c>
      <c r="AU151" s="286" t="s">
        <v>84</v>
      </c>
      <c r="AV151" s="15" t="s">
        <v>82</v>
      </c>
      <c r="AW151" s="15" t="s">
        <v>32</v>
      </c>
      <c r="AX151" s="15" t="s">
        <v>76</v>
      </c>
      <c r="AY151" s="286" t="s">
        <v>192</v>
      </c>
    </row>
    <row r="152" s="13" customFormat="1">
      <c r="A152" s="13"/>
      <c r="B152" s="243"/>
      <c r="C152" s="244"/>
      <c r="D152" s="245" t="s">
        <v>200</v>
      </c>
      <c r="E152" s="246" t="s">
        <v>1</v>
      </c>
      <c r="F152" s="247" t="s">
        <v>1457</v>
      </c>
      <c r="G152" s="244"/>
      <c r="H152" s="248">
        <v>2884.6819999999998</v>
      </c>
      <c r="I152" s="249"/>
      <c r="J152" s="244"/>
      <c r="K152" s="244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200</v>
      </c>
      <c r="AU152" s="254" t="s">
        <v>84</v>
      </c>
      <c r="AV152" s="13" t="s">
        <v>84</v>
      </c>
      <c r="AW152" s="13" t="s">
        <v>32</v>
      </c>
      <c r="AX152" s="13" t="s">
        <v>76</v>
      </c>
      <c r="AY152" s="254" t="s">
        <v>192</v>
      </c>
    </row>
    <row r="153" s="13" customFormat="1">
      <c r="A153" s="13"/>
      <c r="B153" s="243"/>
      <c r="C153" s="244"/>
      <c r="D153" s="245" t="s">
        <v>200</v>
      </c>
      <c r="E153" s="246" t="s">
        <v>1</v>
      </c>
      <c r="F153" s="247" t="s">
        <v>1458</v>
      </c>
      <c r="G153" s="244"/>
      <c r="H153" s="248">
        <v>11.063000000000001</v>
      </c>
      <c r="I153" s="249"/>
      <c r="J153" s="244"/>
      <c r="K153" s="244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200</v>
      </c>
      <c r="AU153" s="254" t="s">
        <v>84</v>
      </c>
      <c r="AV153" s="13" t="s">
        <v>84</v>
      </c>
      <c r="AW153" s="13" t="s">
        <v>32</v>
      </c>
      <c r="AX153" s="13" t="s">
        <v>76</v>
      </c>
      <c r="AY153" s="254" t="s">
        <v>192</v>
      </c>
    </row>
    <row r="154" s="13" customFormat="1">
      <c r="A154" s="13"/>
      <c r="B154" s="243"/>
      <c r="C154" s="244"/>
      <c r="D154" s="245" t="s">
        <v>200</v>
      </c>
      <c r="E154" s="246" t="s">
        <v>1</v>
      </c>
      <c r="F154" s="247" t="s">
        <v>1459</v>
      </c>
      <c r="G154" s="244"/>
      <c r="H154" s="248">
        <v>2.5899999999999999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200</v>
      </c>
      <c r="AU154" s="254" t="s">
        <v>84</v>
      </c>
      <c r="AV154" s="13" t="s">
        <v>84</v>
      </c>
      <c r="AW154" s="13" t="s">
        <v>32</v>
      </c>
      <c r="AX154" s="13" t="s">
        <v>76</v>
      </c>
      <c r="AY154" s="254" t="s">
        <v>192</v>
      </c>
    </row>
    <row r="155" s="13" customFormat="1">
      <c r="A155" s="13"/>
      <c r="B155" s="243"/>
      <c r="C155" s="244"/>
      <c r="D155" s="245" t="s">
        <v>200</v>
      </c>
      <c r="E155" s="246" t="s">
        <v>1</v>
      </c>
      <c r="F155" s="247" t="s">
        <v>1460</v>
      </c>
      <c r="G155" s="244"/>
      <c r="H155" s="248">
        <v>2895.7449999999999</v>
      </c>
      <c r="I155" s="249"/>
      <c r="J155" s="244"/>
      <c r="K155" s="244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200</v>
      </c>
      <c r="AU155" s="254" t="s">
        <v>84</v>
      </c>
      <c r="AV155" s="13" t="s">
        <v>84</v>
      </c>
      <c r="AW155" s="13" t="s">
        <v>32</v>
      </c>
      <c r="AX155" s="13" t="s">
        <v>76</v>
      </c>
      <c r="AY155" s="254" t="s">
        <v>192</v>
      </c>
    </row>
    <row r="156" s="13" customFormat="1">
      <c r="A156" s="13"/>
      <c r="B156" s="243"/>
      <c r="C156" s="244"/>
      <c r="D156" s="245" t="s">
        <v>200</v>
      </c>
      <c r="E156" s="246" t="s">
        <v>1</v>
      </c>
      <c r="F156" s="247" t="s">
        <v>1461</v>
      </c>
      <c r="G156" s="244"/>
      <c r="H156" s="248">
        <v>2024.432</v>
      </c>
      <c r="I156" s="249"/>
      <c r="J156" s="244"/>
      <c r="K156" s="244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200</v>
      </c>
      <c r="AU156" s="254" t="s">
        <v>84</v>
      </c>
      <c r="AV156" s="13" t="s">
        <v>84</v>
      </c>
      <c r="AW156" s="13" t="s">
        <v>32</v>
      </c>
      <c r="AX156" s="13" t="s">
        <v>82</v>
      </c>
      <c r="AY156" s="254" t="s">
        <v>192</v>
      </c>
    </row>
    <row r="157" s="12" customFormat="1" ht="22.8" customHeight="1">
      <c r="A157" s="12"/>
      <c r="B157" s="213"/>
      <c r="C157" s="214"/>
      <c r="D157" s="215" t="s">
        <v>75</v>
      </c>
      <c r="E157" s="227" t="s">
        <v>1462</v>
      </c>
      <c r="F157" s="227" t="s">
        <v>1463</v>
      </c>
      <c r="G157" s="214"/>
      <c r="H157" s="214"/>
      <c r="I157" s="217"/>
      <c r="J157" s="228">
        <f>BK157</f>
        <v>0</v>
      </c>
      <c r="K157" s="214"/>
      <c r="L157" s="219"/>
      <c r="M157" s="220"/>
      <c r="N157" s="221"/>
      <c r="O157" s="221"/>
      <c r="P157" s="222">
        <f>SUM(P158:P159)</f>
        <v>0</v>
      </c>
      <c r="Q157" s="221"/>
      <c r="R157" s="222">
        <f>SUM(R158:R159)</f>
        <v>0</v>
      </c>
      <c r="S157" s="221"/>
      <c r="T157" s="223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4" t="s">
        <v>213</v>
      </c>
      <c r="AT157" s="225" t="s">
        <v>75</v>
      </c>
      <c r="AU157" s="225" t="s">
        <v>82</v>
      </c>
      <c r="AY157" s="224" t="s">
        <v>192</v>
      </c>
      <c r="BK157" s="226">
        <f>SUM(BK158:BK159)</f>
        <v>0</v>
      </c>
    </row>
    <row r="158" s="2" customFormat="1" ht="16.5" customHeight="1">
      <c r="A158" s="38"/>
      <c r="B158" s="39"/>
      <c r="C158" s="229" t="s">
        <v>154</v>
      </c>
      <c r="D158" s="229" t="s">
        <v>194</v>
      </c>
      <c r="E158" s="230" t="s">
        <v>1464</v>
      </c>
      <c r="F158" s="231" t="s">
        <v>1463</v>
      </c>
      <c r="G158" s="232" t="s">
        <v>1345</v>
      </c>
      <c r="H158" s="233">
        <v>1</v>
      </c>
      <c r="I158" s="234"/>
      <c r="J158" s="235">
        <f>ROUND(I158*H158,2)</f>
        <v>0</v>
      </c>
      <c r="K158" s="236"/>
      <c r="L158" s="44"/>
      <c r="M158" s="237" t="s">
        <v>1</v>
      </c>
      <c r="N158" s="238" t="s">
        <v>41</v>
      </c>
      <c r="O158" s="91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1" t="s">
        <v>1346</v>
      </c>
      <c r="AT158" s="241" t="s">
        <v>194</v>
      </c>
      <c r="AU158" s="241" t="s">
        <v>84</v>
      </c>
      <c r="AY158" s="17" t="s">
        <v>192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7" t="s">
        <v>82</v>
      </c>
      <c r="BK158" s="242">
        <f>ROUND(I158*H158,2)</f>
        <v>0</v>
      </c>
      <c r="BL158" s="17" t="s">
        <v>1346</v>
      </c>
      <c r="BM158" s="241" t="s">
        <v>1465</v>
      </c>
    </row>
    <row r="159" s="13" customFormat="1">
      <c r="A159" s="13"/>
      <c r="B159" s="243"/>
      <c r="C159" s="244"/>
      <c r="D159" s="245" t="s">
        <v>200</v>
      </c>
      <c r="E159" s="246" t="s">
        <v>1</v>
      </c>
      <c r="F159" s="247" t="s">
        <v>1466</v>
      </c>
      <c r="G159" s="244"/>
      <c r="H159" s="248">
        <v>1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200</v>
      </c>
      <c r="AU159" s="254" t="s">
        <v>84</v>
      </c>
      <c r="AV159" s="13" t="s">
        <v>84</v>
      </c>
      <c r="AW159" s="13" t="s">
        <v>32</v>
      </c>
      <c r="AX159" s="13" t="s">
        <v>82</v>
      </c>
      <c r="AY159" s="254" t="s">
        <v>192</v>
      </c>
    </row>
    <row r="160" s="12" customFormat="1" ht="22.8" customHeight="1">
      <c r="A160" s="12"/>
      <c r="B160" s="213"/>
      <c r="C160" s="214"/>
      <c r="D160" s="215" t="s">
        <v>75</v>
      </c>
      <c r="E160" s="227" t="s">
        <v>1467</v>
      </c>
      <c r="F160" s="227" t="s">
        <v>1468</v>
      </c>
      <c r="G160" s="214"/>
      <c r="H160" s="214"/>
      <c r="I160" s="217"/>
      <c r="J160" s="228">
        <f>BK160</f>
        <v>0</v>
      </c>
      <c r="K160" s="214"/>
      <c r="L160" s="219"/>
      <c r="M160" s="220"/>
      <c r="N160" s="221"/>
      <c r="O160" s="221"/>
      <c r="P160" s="222">
        <f>P161</f>
        <v>0</v>
      </c>
      <c r="Q160" s="221"/>
      <c r="R160" s="222">
        <f>R161</f>
        <v>0</v>
      </c>
      <c r="S160" s="221"/>
      <c r="T160" s="22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4" t="s">
        <v>213</v>
      </c>
      <c r="AT160" s="225" t="s">
        <v>75</v>
      </c>
      <c r="AU160" s="225" t="s">
        <v>82</v>
      </c>
      <c r="AY160" s="224" t="s">
        <v>192</v>
      </c>
      <c r="BK160" s="226">
        <f>BK161</f>
        <v>0</v>
      </c>
    </row>
    <row r="161" s="2" customFormat="1" ht="16.5" customHeight="1">
      <c r="A161" s="38"/>
      <c r="B161" s="39"/>
      <c r="C161" s="229" t="s">
        <v>270</v>
      </c>
      <c r="D161" s="229" t="s">
        <v>194</v>
      </c>
      <c r="E161" s="230" t="s">
        <v>1469</v>
      </c>
      <c r="F161" s="231" t="s">
        <v>1470</v>
      </c>
      <c r="G161" s="232" t="s">
        <v>1345</v>
      </c>
      <c r="H161" s="233">
        <v>1</v>
      </c>
      <c r="I161" s="234"/>
      <c r="J161" s="235">
        <f>ROUND(I161*H161,2)</f>
        <v>0</v>
      </c>
      <c r="K161" s="236"/>
      <c r="L161" s="44"/>
      <c r="M161" s="237" t="s">
        <v>1</v>
      </c>
      <c r="N161" s="238" t="s">
        <v>41</v>
      </c>
      <c r="O161" s="91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1" t="s">
        <v>1346</v>
      </c>
      <c r="AT161" s="241" t="s">
        <v>194</v>
      </c>
      <c r="AU161" s="241" t="s">
        <v>84</v>
      </c>
      <c r="AY161" s="17" t="s">
        <v>192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7" t="s">
        <v>82</v>
      </c>
      <c r="BK161" s="242">
        <f>ROUND(I161*H161,2)</f>
        <v>0</v>
      </c>
      <c r="BL161" s="17" t="s">
        <v>1346</v>
      </c>
      <c r="BM161" s="241" t="s">
        <v>1471</v>
      </c>
    </row>
    <row r="162" s="12" customFormat="1" ht="22.8" customHeight="1">
      <c r="A162" s="12"/>
      <c r="B162" s="213"/>
      <c r="C162" s="214"/>
      <c r="D162" s="215" t="s">
        <v>75</v>
      </c>
      <c r="E162" s="227" t="s">
        <v>1472</v>
      </c>
      <c r="F162" s="227" t="s">
        <v>1473</v>
      </c>
      <c r="G162" s="214"/>
      <c r="H162" s="214"/>
      <c r="I162" s="217"/>
      <c r="J162" s="228">
        <f>BK162</f>
        <v>0</v>
      </c>
      <c r="K162" s="214"/>
      <c r="L162" s="219"/>
      <c r="M162" s="220"/>
      <c r="N162" s="221"/>
      <c r="O162" s="221"/>
      <c r="P162" s="222">
        <f>SUM(P163:P164)</f>
        <v>0</v>
      </c>
      <c r="Q162" s="221"/>
      <c r="R162" s="222">
        <f>SUM(R163:R164)</f>
        <v>0</v>
      </c>
      <c r="S162" s="221"/>
      <c r="T162" s="223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4" t="s">
        <v>198</v>
      </c>
      <c r="AT162" s="225" t="s">
        <v>75</v>
      </c>
      <c r="AU162" s="225" t="s">
        <v>82</v>
      </c>
      <c r="AY162" s="224" t="s">
        <v>192</v>
      </c>
      <c r="BK162" s="226">
        <f>SUM(BK163:BK164)</f>
        <v>0</v>
      </c>
    </row>
    <row r="163" s="2" customFormat="1" ht="62.7" customHeight="1">
      <c r="A163" s="38"/>
      <c r="B163" s="39"/>
      <c r="C163" s="229" t="s">
        <v>8</v>
      </c>
      <c r="D163" s="229" t="s">
        <v>194</v>
      </c>
      <c r="E163" s="230" t="s">
        <v>1474</v>
      </c>
      <c r="F163" s="231" t="s">
        <v>1475</v>
      </c>
      <c r="G163" s="232" t="s">
        <v>1345</v>
      </c>
      <c r="H163" s="233">
        <v>1</v>
      </c>
      <c r="I163" s="234"/>
      <c r="J163" s="235">
        <f>ROUND(I163*H163,2)</f>
        <v>0</v>
      </c>
      <c r="K163" s="236"/>
      <c r="L163" s="44"/>
      <c r="M163" s="237" t="s">
        <v>1</v>
      </c>
      <c r="N163" s="238" t="s">
        <v>41</v>
      </c>
      <c r="O163" s="91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1" t="s">
        <v>1346</v>
      </c>
      <c r="AT163" s="241" t="s">
        <v>194</v>
      </c>
      <c r="AU163" s="241" t="s">
        <v>84</v>
      </c>
      <c r="AY163" s="17" t="s">
        <v>192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7" t="s">
        <v>82</v>
      </c>
      <c r="BK163" s="242">
        <f>ROUND(I163*H163,2)</f>
        <v>0</v>
      </c>
      <c r="BL163" s="17" t="s">
        <v>1346</v>
      </c>
      <c r="BM163" s="241" t="s">
        <v>1476</v>
      </c>
    </row>
    <row r="164" s="2" customFormat="1" ht="62.7" customHeight="1">
      <c r="A164" s="38"/>
      <c r="B164" s="39"/>
      <c r="C164" s="229" t="s">
        <v>156</v>
      </c>
      <c r="D164" s="229" t="s">
        <v>194</v>
      </c>
      <c r="E164" s="230" t="s">
        <v>1477</v>
      </c>
      <c r="F164" s="231" t="s">
        <v>1478</v>
      </c>
      <c r="G164" s="232" t="s">
        <v>1345</v>
      </c>
      <c r="H164" s="233">
        <v>1</v>
      </c>
      <c r="I164" s="234"/>
      <c r="J164" s="235">
        <f>ROUND(I164*H164,2)</f>
        <v>0</v>
      </c>
      <c r="K164" s="236"/>
      <c r="L164" s="44"/>
      <c r="M164" s="290" t="s">
        <v>1</v>
      </c>
      <c r="N164" s="291" t="s">
        <v>41</v>
      </c>
      <c r="O164" s="292"/>
      <c r="P164" s="293">
        <f>O164*H164</f>
        <v>0</v>
      </c>
      <c r="Q164" s="293">
        <v>0</v>
      </c>
      <c r="R164" s="293">
        <f>Q164*H164</f>
        <v>0</v>
      </c>
      <c r="S164" s="293">
        <v>0</v>
      </c>
      <c r="T164" s="29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1" t="s">
        <v>1346</v>
      </c>
      <c r="AT164" s="241" t="s">
        <v>194</v>
      </c>
      <c r="AU164" s="241" t="s">
        <v>84</v>
      </c>
      <c r="AY164" s="17" t="s">
        <v>192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7" t="s">
        <v>82</v>
      </c>
      <c r="BK164" s="242">
        <f>ROUND(I164*H164,2)</f>
        <v>0</v>
      </c>
      <c r="BL164" s="17" t="s">
        <v>1346</v>
      </c>
      <c r="BM164" s="241" t="s">
        <v>1479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67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ueL1c1ldEuPcdzvITvGmV/T17k9Qlh7GpeblhSXfqgGn+bnMElww5V4texeCIlk8J8fI75cdNLhM2KIWebNEaA==" hashValue="oerVlh0gsUZZrLyijex2wNm+2xecxSfYChs4eW/pxJyNJJfvIEZ2WXt2fRosKGKdRVVHUOcRXNFsC7qYs9l5ww==" algorithmName="SHA-512" password="CC35"/>
  <autoFilter ref="C128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0"/>
      <c r="AT3" s="17" t="s">
        <v>84</v>
      </c>
    </row>
    <row r="4" s="1" customFormat="1" ht="24.96" customHeight="1">
      <c r="B4" s="20"/>
      <c r="D4" s="150" t="s">
        <v>122</v>
      </c>
      <c r="L4" s="20"/>
      <c r="M4" s="15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2" t="s">
        <v>16</v>
      </c>
      <c r="L6" s="20"/>
    </row>
    <row r="7" s="1" customFormat="1" ht="16.5" customHeight="1">
      <c r="B7" s="20"/>
      <c r="E7" s="153" t="str">
        <f>'Rekapitulace stavby'!K6</f>
        <v>Propojení Labské a Ploučnické cyklostezky, Děčín</v>
      </c>
      <c r="F7" s="152"/>
      <c r="G7" s="152"/>
      <c r="H7" s="152"/>
      <c r="L7" s="20"/>
    </row>
    <row r="8" s="1" customFormat="1" ht="12" customHeight="1">
      <c r="B8" s="20"/>
      <c r="D8" s="152" t="s">
        <v>131</v>
      </c>
      <c r="L8" s="20"/>
    </row>
    <row r="9" s="2" customFormat="1" ht="16.5" customHeight="1">
      <c r="A9" s="38"/>
      <c r="B9" s="44"/>
      <c r="C9" s="38"/>
      <c r="D9" s="38"/>
      <c r="E9" s="153" t="s">
        <v>1480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4" t="s">
        <v>1481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2" t="s">
        <v>22</v>
      </c>
      <c r="J14" s="155" t="str">
        <f>'Rekapitulace stavby'!AN8</f>
        <v>15. 11. 2022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2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2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59.25" customHeight="1">
      <c r="A29" s="156"/>
      <c r="B29" s="157"/>
      <c r="C29" s="156"/>
      <c r="D29" s="156"/>
      <c r="E29" s="158" t="s">
        <v>1482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36</v>
      </c>
      <c r="E32" s="38"/>
      <c r="F32" s="38"/>
      <c r="G32" s="38"/>
      <c r="H32" s="38"/>
      <c r="I32" s="38"/>
      <c r="J32" s="162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38</v>
      </c>
      <c r="G34" s="38"/>
      <c r="H34" s="38"/>
      <c r="I34" s="163" t="s">
        <v>37</v>
      </c>
      <c r="J34" s="163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40</v>
      </c>
      <c r="E35" s="152" t="s">
        <v>41</v>
      </c>
      <c r="F35" s="165">
        <f>ROUND((SUM(BE122:BE133)),  2)</f>
        <v>0</v>
      </c>
      <c r="G35" s="38"/>
      <c r="H35" s="38"/>
      <c r="I35" s="166">
        <v>0.20999999999999999</v>
      </c>
      <c r="J35" s="165">
        <f>ROUND(((SUM(BE122:BE133))*I35),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65">
        <f>ROUND((SUM(BF122:BF133)),  2)</f>
        <v>0</v>
      </c>
      <c r="G36" s="38"/>
      <c r="H36" s="38"/>
      <c r="I36" s="166">
        <v>0.14999999999999999</v>
      </c>
      <c r="J36" s="165">
        <f>ROUND(((SUM(BF122:BF133))*I36),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65">
        <f>ROUND((SUM(BG122:BG133)),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65">
        <f>ROUND((SUM(BH122:BH133)),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65">
        <f>ROUND((SUM(BI122:BI133)),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Propojení Labské a Ploučnické cyklostezky, Děčín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5" t="s">
        <v>1480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D.1.9 - Ostatní stavební objekty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15. 11. 2022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Statutární město Děčín</v>
      </c>
      <c r="G93" s="40"/>
      <c r="H93" s="40"/>
      <c r="I93" s="32" t="s">
        <v>30</v>
      </c>
      <c r="J93" s="36" t="str">
        <f>E23</f>
        <v>Ing. Vladimír Polda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Jan Duben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160</v>
      </c>
      <c r="D96" s="187"/>
      <c r="E96" s="187"/>
      <c r="F96" s="187"/>
      <c r="G96" s="187"/>
      <c r="H96" s="187"/>
      <c r="I96" s="187"/>
      <c r="J96" s="188" t="s">
        <v>161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162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163</v>
      </c>
    </row>
    <row r="99" s="9" customFormat="1" ht="24.96" customHeight="1">
      <c r="A99" s="9"/>
      <c r="B99" s="190"/>
      <c r="C99" s="191"/>
      <c r="D99" s="192" t="s">
        <v>1483</v>
      </c>
      <c r="E99" s="193"/>
      <c r="F99" s="193"/>
      <c r="G99" s="193"/>
      <c r="H99" s="193"/>
      <c r="I99" s="193"/>
      <c r="J99" s="194">
        <f>J123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3"/>
      <c r="D100" s="197" t="s">
        <v>1484</v>
      </c>
      <c r="E100" s="198"/>
      <c r="F100" s="198"/>
      <c r="G100" s="198"/>
      <c r="H100" s="198"/>
      <c r="I100" s="198"/>
      <c r="J100" s="199">
        <f>J124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177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5" t="str">
        <f>E7</f>
        <v>Propojení Labské a Ploučnické cyklostezky, Děčín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131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5" t="s">
        <v>1480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D.1.9 - Ostatní stavební objekty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15. 11. 2022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Statutární město Děčín</v>
      </c>
      <c r="G118" s="40"/>
      <c r="H118" s="40"/>
      <c r="I118" s="32" t="s">
        <v>30</v>
      </c>
      <c r="J118" s="36" t="str">
        <f>E23</f>
        <v>Ing. Vladimír Polda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32" t="s">
        <v>33</v>
      </c>
      <c r="J119" s="36" t="str">
        <f>E26</f>
        <v>Ing. Jan Duben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1"/>
      <c r="B121" s="202"/>
      <c r="C121" s="203" t="s">
        <v>178</v>
      </c>
      <c r="D121" s="204" t="s">
        <v>61</v>
      </c>
      <c r="E121" s="204" t="s">
        <v>57</v>
      </c>
      <c r="F121" s="204" t="s">
        <v>58</v>
      </c>
      <c r="G121" s="204" t="s">
        <v>179</v>
      </c>
      <c r="H121" s="204" t="s">
        <v>180</v>
      </c>
      <c r="I121" s="204" t="s">
        <v>181</v>
      </c>
      <c r="J121" s="205" t="s">
        <v>161</v>
      </c>
      <c r="K121" s="206" t="s">
        <v>182</v>
      </c>
      <c r="L121" s="207"/>
      <c r="M121" s="100" t="s">
        <v>1</v>
      </c>
      <c r="N121" s="101" t="s">
        <v>40</v>
      </c>
      <c r="O121" s="101" t="s">
        <v>183</v>
      </c>
      <c r="P121" s="101" t="s">
        <v>184</v>
      </c>
      <c r="Q121" s="101" t="s">
        <v>185</v>
      </c>
      <c r="R121" s="101" t="s">
        <v>186</v>
      </c>
      <c r="S121" s="101" t="s">
        <v>187</v>
      </c>
      <c r="T121" s="102" t="s">
        <v>188</v>
      </c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201"/>
    </row>
    <row r="122" s="2" customFormat="1" ht="22.8" customHeight="1">
      <c r="A122" s="38"/>
      <c r="B122" s="39"/>
      <c r="C122" s="107" t="s">
        <v>189</v>
      </c>
      <c r="D122" s="40"/>
      <c r="E122" s="40"/>
      <c r="F122" s="40"/>
      <c r="G122" s="40"/>
      <c r="H122" s="40"/>
      <c r="I122" s="40"/>
      <c r="J122" s="208">
        <f>BK122</f>
        <v>0</v>
      </c>
      <c r="K122" s="40"/>
      <c r="L122" s="44"/>
      <c r="M122" s="103"/>
      <c r="N122" s="209"/>
      <c r="O122" s="104"/>
      <c r="P122" s="210">
        <f>P123</f>
        <v>0</v>
      </c>
      <c r="Q122" s="104"/>
      <c r="R122" s="210">
        <f>R123</f>
        <v>0</v>
      </c>
      <c r="S122" s="104"/>
      <c r="T122" s="21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163</v>
      </c>
      <c r="BK122" s="212">
        <f>BK123</f>
        <v>0</v>
      </c>
    </row>
    <row r="123" s="12" customFormat="1" ht="25.92" customHeight="1">
      <c r="A123" s="12"/>
      <c r="B123" s="213"/>
      <c r="C123" s="214"/>
      <c r="D123" s="215" t="s">
        <v>75</v>
      </c>
      <c r="E123" s="216" t="s">
        <v>1485</v>
      </c>
      <c r="F123" s="216" t="s">
        <v>1486</v>
      </c>
      <c r="G123" s="214"/>
      <c r="H123" s="214"/>
      <c r="I123" s="217"/>
      <c r="J123" s="218">
        <f>BK123</f>
        <v>0</v>
      </c>
      <c r="K123" s="214"/>
      <c r="L123" s="219"/>
      <c r="M123" s="220"/>
      <c r="N123" s="221"/>
      <c r="O123" s="221"/>
      <c r="P123" s="222">
        <f>P124</f>
        <v>0</v>
      </c>
      <c r="Q123" s="221"/>
      <c r="R123" s="222">
        <f>R124</f>
        <v>0</v>
      </c>
      <c r="S123" s="221"/>
      <c r="T123" s="22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4" t="s">
        <v>198</v>
      </c>
      <c r="AT123" s="225" t="s">
        <v>75</v>
      </c>
      <c r="AU123" s="225" t="s">
        <v>76</v>
      </c>
      <c r="AY123" s="224" t="s">
        <v>192</v>
      </c>
      <c r="BK123" s="226">
        <f>BK124</f>
        <v>0</v>
      </c>
    </row>
    <row r="124" s="12" customFormat="1" ht="22.8" customHeight="1">
      <c r="A124" s="12"/>
      <c r="B124" s="213"/>
      <c r="C124" s="214"/>
      <c r="D124" s="215" t="s">
        <v>75</v>
      </c>
      <c r="E124" s="227" t="s">
        <v>1487</v>
      </c>
      <c r="F124" s="227" t="s">
        <v>1488</v>
      </c>
      <c r="G124" s="214"/>
      <c r="H124" s="214"/>
      <c r="I124" s="217"/>
      <c r="J124" s="228">
        <f>BK124</f>
        <v>0</v>
      </c>
      <c r="K124" s="214"/>
      <c r="L124" s="219"/>
      <c r="M124" s="220"/>
      <c r="N124" s="221"/>
      <c r="O124" s="221"/>
      <c r="P124" s="222">
        <f>SUM(P125:P133)</f>
        <v>0</v>
      </c>
      <c r="Q124" s="221"/>
      <c r="R124" s="222">
        <f>SUM(R125:R133)</f>
        <v>0</v>
      </c>
      <c r="S124" s="221"/>
      <c r="T124" s="223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198</v>
      </c>
      <c r="AT124" s="225" t="s">
        <v>75</v>
      </c>
      <c r="AU124" s="225" t="s">
        <v>82</v>
      </c>
      <c r="AY124" s="224" t="s">
        <v>192</v>
      </c>
      <c r="BK124" s="226">
        <f>SUM(BK125:BK133)</f>
        <v>0</v>
      </c>
    </row>
    <row r="125" s="2" customFormat="1" ht="24.15" customHeight="1">
      <c r="A125" s="38"/>
      <c r="B125" s="39"/>
      <c r="C125" s="229" t="s">
        <v>82</v>
      </c>
      <c r="D125" s="229" t="s">
        <v>194</v>
      </c>
      <c r="E125" s="230" t="s">
        <v>1489</v>
      </c>
      <c r="F125" s="231" t="s">
        <v>1490</v>
      </c>
      <c r="G125" s="232" t="s">
        <v>259</v>
      </c>
      <c r="H125" s="233">
        <v>555.60000000000002</v>
      </c>
      <c r="I125" s="234"/>
      <c r="J125" s="235">
        <f>ROUND(I125*H125,2)</f>
        <v>0</v>
      </c>
      <c r="K125" s="236"/>
      <c r="L125" s="44"/>
      <c r="M125" s="237" t="s">
        <v>1</v>
      </c>
      <c r="N125" s="238" t="s">
        <v>41</v>
      </c>
      <c r="O125" s="91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1" t="s">
        <v>1491</v>
      </c>
      <c r="AT125" s="241" t="s">
        <v>194</v>
      </c>
      <c r="AU125" s="241" t="s">
        <v>84</v>
      </c>
      <c r="AY125" s="17" t="s">
        <v>192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7" t="s">
        <v>82</v>
      </c>
      <c r="BK125" s="242">
        <f>ROUND(I125*H125,2)</f>
        <v>0</v>
      </c>
      <c r="BL125" s="17" t="s">
        <v>1491</v>
      </c>
      <c r="BM125" s="241" t="s">
        <v>1492</v>
      </c>
    </row>
    <row r="126" s="2" customFormat="1" ht="24.15" customHeight="1">
      <c r="A126" s="38"/>
      <c r="B126" s="39"/>
      <c r="C126" s="229" t="s">
        <v>84</v>
      </c>
      <c r="D126" s="229" t="s">
        <v>194</v>
      </c>
      <c r="E126" s="230" t="s">
        <v>1493</v>
      </c>
      <c r="F126" s="231" t="s">
        <v>1494</v>
      </c>
      <c r="G126" s="232" t="s">
        <v>259</v>
      </c>
      <c r="H126" s="233">
        <v>547.10000000000002</v>
      </c>
      <c r="I126" s="234"/>
      <c r="J126" s="235">
        <f>ROUND(I126*H126,2)</f>
        <v>0</v>
      </c>
      <c r="K126" s="236"/>
      <c r="L126" s="44"/>
      <c r="M126" s="237" t="s">
        <v>1</v>
      </c>
      <c r="N126" s="238" t="s">
        <v>41</v>
      </c>
      <c r="O126" s="91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1" t="s">
        <v>1491</v>
      </c>
      <c r="AT126" s="241" t="s">
        <v>194</v>
      </c>
      <c r="AU126" s="241" t="s">
        <v>84</v>
      </c>
      <c r="AY126" s="17" t="s">
        <v>192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7" t="s">
        <v>82</v>
      </c>
      <c r="BK126" s="242">
        <f>ROUND(I126*H126,2)</f>
        <v>0</v>
      </c>
      <c r="BL126" s="17" t="s">
        <v>1491</v>
      </c>
      <c r="BM126" s="241" t="s">
        <v>1495</v>
      </c>
    </row>
    <row r="127" s="2" customFormat="1" ht="21.75" customHeight="1">
      <c r="A127" s="38"/>
      <c r="B127" s="39"/>
      <c r="C127" s="229" t="s">
        <v>101</v>
      </c>
      <c r="D127" s="229" t="s">
        <v>194</v>
      </c>
      <c r="E127" s="230" t="s">
        <v>1496</v>
      </c>
      <c r="F127" s="231" t="s">
        <v>1497</v>
      </c>
      <c r="G127" s="232" t="s">
        <v>259</v>
      </c>
      <c r="H127" s="233">
        <v>272</v>
      </c>
      <c r="I127" s="234"/>
      <c r="J127" s="235">
        <f>ROUND(I127*H127,2)</f>
        <v>0</v>
      </c>
      <c r="K127" s="236"/>
      <c r="L127" s="44"/>
      <c r="M127" s="237" t="s">
        <v>1</v>
      </c>
      <c r="N127" s="238" t="s">
        <v>41</v>
      </c>
      <c r="O127" s="91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1" t="s">
        <v>1491</v>
      </c>
      <c r="AT127" s="241" t="s">
        <v>194</v>
      </c>
      <c r="AU127" s="241" t="s">
        <v>84</v>
      </c>
      <c r="AY127" s="17" t="s">
        <v>192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7" t="s">
        <v>82</v>
      </c>
      <c r="BK127" s="242">
        <f>ROUND(I127*H127,2)</f>
        <v>0</v>
      </c>
      <c r="BL127" s="17" t="s">
        <v>1491</v>
      </c>
      <c r="BM127" s="241" t="s">
        <v>1498</v>
      </c>
    </row>
    <row r="128" s="2" customFormat="1" ht="24.15" customHeight="1">
      <c r="A128" s="38"/>
      <c r="B128" s="39"/>
      <c r="C128" s="229" t="s">
        <v>198</v>
      </c>
      <c r="D128" s="229" t="s">
        <v>194</v>
      </c>
      <c r="E128" s="230" t="s">
        <v>1499</v>
      </c>
      <c r="F128" s="231" t="s">
        <v>1500</v>
      </c>
      <c r="G128" s="232" t="s">
        <v>259</v>
      </c>
      <c r="H128" s="233">
        <v>547.10000000000002</v>
      </c>
      <c r="I128" s="234"/>
      <c r="J128" s="235">
        <f>ROUND(I128*H128,2)</f>
        <v>0</v>
      </c>
      <c r="K128" s="236"/>
      <c r="L128" s="44"/>
      <c r="M128" s="237" t="s">
        <v>1</v>
      </c>
      <c r="N128" s="238" t="s">
        <v>41</v>
      </c>
      <c r="O128" s="91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1" t="s">
        <v>1491</v>
      </c>
      <c r="AT128" s="241" t="s">
        <v>194</v>
      </c>
      <c r="AU128" s="241" t="s">
        <v>84</v>
      </c>
      <c r="AY128" s="17" t="s">
        <v>192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7" t="s">
        <v>82</v>
      </c>
      <c r="BK128" s="242">
        <f>ROUND(I128*H128,2)</f>
        <v>0</v>
      </c>
      <c r="BL128" s="17" t="s">
        <v>1491</v>
      </c>
      <c r="BM128" s="241" t="s">
        <v>1501</v>
      </c>
    </row>
    <row r="129" s="2" customFormat="1" ht="21.75" customHeight="1">
      <c r="A129" s="38"/>
      <c r="B129" s="39"/>
      <c r="C129" s="229" t="s">
        <v>213</v>
      </c>
      <c r="D129" s="229" t="s">
        <v>194</v>
      </c>
      <c r="E129" s="230" t="s">
        <v>1502</v>
      </c>
      <c r="F129" s="231" t="s">
        <v>1503</v>
      </c>
      <c r="G129" s="232" t="s">
        <v>259</v>
      </c>
      <c r="H129" s="233">
        <v>544</v>
      </c>
      <c r="I129" s="234"/>
      <c r="J129" s="235">
        <f>ROUND(I129*H129,2)</f>
        <v>0</v>
      </c>
      <c r="K129" s="236"/>
      <c r="L129" s="44"/>
      <c r="M129" s="237" t="s">
        <v>1</v>
      </c>
      <c r="N129" s="238" t="s">
        <v>41</v>
      </c>
      <c r="O129" s="91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1" t="s">
        <v>1491</v>
      </c>
      <c r="AT129" s="241" t="s">
        <v>194</v>
      </c>
      <c r="AU129" s="241" t="s">
        <v>84</v>
      </c>
      <c r="AY129" s="17" t="s">
        <v>192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7" t="s">
        <v>82</v>
      </c>
      <c r="BK129" s="242">
        <f>ROUND(I129*H129,2)</f>
        <v>0</v>
      </c>
      <c r="BL129" s="17" t="s">
        <v>1491</v>
      </c>
      <c r="BM129" s="241" t="s">
        <v>1504</v>
      </c>
    </row>
    <row r="130" s="2" customFormat="1" ht="16.5" customHeight="1">
      <c r="A130" s="38"/>
      <c r="B130" s="39"/>
      <c r="C130" s="229" t="s">
        <v>218</v>
      </c>
      <c r="D130" s="229" t="s">
        <v>194</v>
      </c>
      <c r="E130" s="230" t="s">
        <v>1505</v>
      </c>
      <c r="F130" s="231" t="s">
        <v>1506</v>
      </c>
      <c r="G130" s="232" t="s">
        <v>197</v>
      </c>
      <c r="H130" s="233">
        <v>4</v>
      </c>
      <c r="I130" s="234"/>
      <c r="J130" s="235">
        <f>ROUND(I130*H130,2)</f>
        <v>0</v>
      </c>
      <c r="K130" s="236"/>
      <c r="L130" s="44"/>
      <c r="M130" s="237" t="s">
        <v>1</v>
      </c>
      <c r="N130" s="238" t="s">
        <v>41</v>
      </c>
      <c r="O130" s="91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1" t="s">
        <v>1491</v>
      </c>
      <c r="AT130" s="241" t="s">
        <v>194</v>
      </c>
      <c r="AU130" s="241" t="s">
        <v>84</v>
      </c>
      <c r="AY130" s="17" t="s">
        <v>192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7" t="s">
        <v>82</v>
      </c>
      <c r="BK130" s="242">
        <f>ROUND(I130*H130,2)</f>
        <v>0</v>
      </c>
      <c r="BL130" s="17" t="s">
        <v>1491</v>
      </c>
      <c r="BM130" s="241" t="s">
        <v>1507</v>
      </c>
    </row>
    <row r="131" s="2" customFormat="1" ht="16.5" customHeight="1">
      <c r="A131" s="38"/>
      <c r="B131" s="39"/>
      <c r="C131" s="229" t="s">
        <v>230</v>
      </c>
      <c r="D131" s="229" t="s">
        <v>194</v>
      </c>
      <c r="E131" s="230" t="s">
        <v>1508</v>
      </c>
      <c r="F131" s="231" t="s">
        <v>1509</v>
      </c>
      <c r="G131" s="232" t="s">
        <v>197</v>
      </c>
      <c r="H131" s="233">
        <v>4</v>
      </c>
      <c r="I131" s="234"/>
      <c r="J131" s="235">
        <f>ROUND(I131*H131,2)</f>
        <v>0</v>
      </c>
      <c r="K131" s="236"/>
      <c r="L131" s="44"/>
      <c r="M131" s="237" t="s">
        <v>1</v>
      </c>
      <c r="N131" s="238" t="s">
        <v>41</v>
      </c>
      <c r="O131" s="91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1" t="s">
        <v>1491</v>
      </c>
      <c r="AT131" s="241" t="s">
        <v>194</v>
      </c>
      <c r="AU131" s="241" t="s">
        <v>84</v>
      </c>
      <c r="AY131" s="17" t="s">
        <v>192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7" t="s">
        <v>82</v>
      </c>
      <c r="BK131" s="242">
        <f>ROUND(I131*H131,2)</f>
        <v>0</v>
      </c>
      <c r="BL131" s="17" t="s">
        <v>1491</v>
      </c>
      <c r="BM131" s="241" t="s">
        <v>1510</v>
      </c>
    </row>
    <row r="132" s="2" customFormat="1" ht="16.5" customHeight="1">
      <c r="A132" s="38"/>
      <c r="B132" s="39"/>
      <c r="C132" s="229" t="s">
        <v>235</v>
      </c>
      <c r="D132" s="229" t="s">
        <v>194</v>
      </c>
      <c r="E132" s="230" t="s">
        <v>1511</v>
      </c>
      <c r="F132" s="231" t="s">
        <v>1512</v>
      </c>
      <c r="G132" s="232" t="s">
        <v>259</v>
      </c>
      <c r="H132" s="233">
        <v>1374.7000000000001</v>
      </c>
      <c r="I132" s="234"/>
      <c r="J132" s="235">
        <f>ROUND(I132*H132,2)</f>
        <v>0</v>
      </c>
      <c r="K132" s="236"/>
      <c r="L132" s="44"/>
      <c r="M132" s="237" t="s">
        <v>1</v>
      </c>
      <c r="N132" s="238" t="s">
        <v>41</v>
      </c>
      <c r="O132" s="91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1" t="s">
        <v>1491</v>
      </c>
      <c r="AT132" s="241" t="s">
        <v>194</v>
      </c>
      <c r="AU132" s="241" t="s">
        <v>84</v>
      </c>
      <c r="AY132" s="17" t="s">
        <v>192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7" t="s">
        <v>82</v>
      </c>
      <c r="BK132" s="242">
        <f>ROUND(I132*H132,2)</f>
        <v>0</v>
      </c>
      <c r="BL132" s="17" t="s">
        <v>1491</v>
      </c>
      <c r="BM132" s="241" t="s">
        <v>1513</v>
      </c>
    </row>
    <row r="133" s="2" customFormat="1" ht="16.5" customHeight="1">
      <c r="A133" s="38"/>
      <c r="B133" s="39"/>
      <c r="C133" s="229" t="s">
        <v>240</v>
      </c>
      <c r="D133" s="229" t="s">
        <v>194</v>
      </c>
      <c r="E133" s="230" t="s">
        <v>1514</v>
      </c>
      <c r="F133" s="231" t="s">
        <v>1515</v>
      </c>
      <c r="G133" s="232" t="s">
        <v>1516</v>
      </c>
      <c r="H133" s="233">
        <v>2</v>
      </c>
      <c r="I133" s="234"/>
      <c r="J133" s="235">
        <f>ROUND(I133*H133,2)</f>
        <v>0</v>
      </c>
      <c r="K133" s="236"/>
      <c r="L133" s="44"/>
      <c r="M133" s="290" t="s">
        <v>1</v>
      </c>
      <c r="N133" s="291" t="s">
        <v>41</v>
      </c>
      <c r="O133" s="292"/>
      <c r="P133" s="293">
        <f>O133*H133</f>
        <v>0</v>
      </c>
      <c r="Q133" s="293">
        <v>0</v>
      </c>
      <c r="R133" s="293">
        <f>Q133*H133</f>
        <v>0</v>
      </c>
      <c r="S133" s="293">
        <v>0</v>
      </c>
      <c r="T133" s="29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1" t="s">
        <v>1491</v>
      </c>
      <c r="AT133" s="241" t="s">
        <v>194</v>
      </c>
      <c r="AU133" s="241" t="s">
        <v>84</v>
      </c>
      <c r="AY133" s="17" t="s">
        <v>192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7" t="s">
        <v>82</v>
      </c>
      <c r="BK133" s="242">
        <f>ROUND(I133*H133,2)</f>
        <v>0</v>
      </c>
      <c r="BL133" s="17" t="s">
        <v>1491</v>
      </c>
      <c r="BM133" s="241" t="s">
        <v>1517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Bq//y4zWLRVIoprJuQaK4m4ebwz/35ZutT5Xf2PLDZpomiGZGmO0rD/I8Ufdcpj/0nxwH2FrxliCWE46vryitw==" hashValue="u4z0YFPbhpitzyzilAb9u6CJEbufS4X75j7Dx0ZgT8m6TEQBt5gJNinuESQQwuuRGqZWHZeCmFiQcTCQn4WSNg==" algorithmName="SHA-512" password="CC35"/>
  <autoFilter ref="C121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0"/>
      <c r="AT3" s="17" t="s">
        <v>84</v>
      </c>
    </row>
    <row r="4" s="1" customFormat="1" ht="24.96" customHeight="1">
      <c r="B4" s="20"/>
      <c r="D4" s="150" t="s">
        <v>122</v>
      </c>
      <c r="L4" s="20"/>
      <c r="M4" s="15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2" t="s">
        <v>16</v>
      </c>
      <c r="L6" s="20"/>
    </row>
    <row r="7" s="1" customFormat="1" ht="16.5" customHeight="1">
      <c r="B7" s="20"/>
      <c r="E7" s="153" t="str">
        <f>'Rekapitulace stavby'!K6</f>
        <v>Propojení Labské a Ploučnické cyklostezky, Děčín</v>
      </c>
      <c r="F7" s="152"/>
      <c r="G7" s="152"/>
      <c r="H7" s="152"/>
      <c r="L7" s="20"/>
    </row>
    <row r="8" s="1" customFormat="1" ht="12" customHeight="1">
      <c r="B8" s="20"/>
      <c r="D8" s="152" t="s">
        <v>131</v>
      </c>
      <c r="L8" s="20"/>
    </row>
    <row r="9" s="2" customFormat="1" ht="16.5" customHeight="1">
      <c r="A9" s="38"/>
      <c r="B9" s="44"/>
      <c r="C9" s="38"/>
      <c r="D9" s="38"/>
      <c r="E9" s="153" t="s">
        <v>1480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137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4" t="s">
        <v>1518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2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2" t="s">
        <v>22</v>
      </c>
      <c r="J14" s="155" t="str">
        <f>'Rekapitulace stavby'!AN8</f>
        <v>15. 11. 2022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2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2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2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2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2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2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2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2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36</v>
      </c>
      <c r="E32" s="38"/>
      <c r="F32" s="38"/>
      <c r="G32" s="38"/>
      <c r="H32" s="38"/>
      <c r="I32" s="38"/>
      <c r="J32" s="162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38</v>
      </c>
      <c r="G34" s="38"/>
      <c r="H34" s="38"/>
      <c r="I34" s="163" t="s">
        <v>37</v>
      </c>
      <c r="J34" s="163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40</v>
      </c>
      <c r="E35" s="152" t="s">
        <v>41</v>
      </c>
      <c r="F35" s="165">
        <f>ROUND((SUM(BE126:BE140)),  2)</f>
        <v>0</v>
      </c>
      <c r="G35" s="38"/>
      <c r="H35" s="38"/>
      <c r="I35" s="166">
        <v>0.20999999999999999</v>
      </c>
      <c r="J35" s="165">
        <f>ROUND(((SUM(BE126:BE140))*I35),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42</v>
      </c>
      <c r="F36" s="165">
        <f>ROUND((SUM(BF126:BF140)),  2)</f>
        <v>0</v>
      </c>
      <c r="G36" s="38"/>
      <c r="H36" s="38"/>
      <c r="I36" s="166">
        <v>0.14999999999999999</v>
      </c>
      <c r="J36" s="165">
        <f>ROUND(((SUM(BF126:BF140))*I36),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43</v>
      </c>
      <c r="F37" s="165">
        <f>ROUND((SUM(BG126:BG140)),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44</v>
      </c>
      <c r="F38" s="165">
        <f>ROUND((SUM(BH126:BH140)),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45</v>
      </c>
      <c r="F39" s="165">
        <f>ROUND((SUM(BI126:BI140)),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159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5" t="str">
        <f>E7</f>
        <v>Propojení Labské a Ploučnické cyklostezky, Děčín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5" t="s">
        <v>1480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VRN-N - Vedlejší rozpočtové náklady - nedotovaná část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15. 11. 2022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Statutární město Děčín</v>
      </c>
      <c r="G93" s="40"/>
      <c r="H93" s="40"/>
      <c r="I93" s="32" t="s">
        <v>30</v>
      </c>
      <c r="J93" s="36" t="str">
        <f>E23</f>
        <v>Ing. Vladimír Polda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Jan Duben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6" t="s">
        <v>160</v>
      </c>
      <c r="D96" s="187"/>
      <c r="E96" s="187"/>
      <c r="F96" s="187"/>
      <c r="G96" s="187"/>
      <c r="H96" s="187"/>
      <c r="I96" s="187"/>
      <c r="J96" s="188" t="s">
        <v>161</v>
      </c>
      <c r="K96" s="187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9" t="s">
        <v>162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163</v>
      </c>
    </row>
    <row r="99" s="9" customFormat="1" ht="24.96" customHeight="1">
      <c r="A99" s="9"/>
      <c r="B99" s="190"/>
      <c r="C99" s="191"/>
      <c r="D99" s="192" t="s">
        <v>1255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3"/>
      <c r="D100" s="197" t="s">
        <v>1256</v>
      </c>
      <c r="E100" s="198"/>
      <c r="F100" s="198"/>
      <c r="G100" s="198"/>
      <c r="H100" s="198"/>
      <c r="I100" s="198"/>
      <c r="J100" s="199">
        <f>J128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1257</v>
      </c>
      <c r="E101" s="198"/>
      <c r="F101" s="198"/>
      <c r="G101" s="198"/>
      <c r="H101" s="198"/>
      <c r="I101" s="198"/>
      <c r="J101" s="199">
        <f>J130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1258</v>
      </c>
      <c r="E102" s="198"/>
      <c r="F102" s="198"/>
      <c r="G102" s="198"/>
      <c r="H102" s="198"/>
      <c r="I102" s="198"/>
      <c r="J102" s="199">
        <f>J132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3"/>
      <c r="D103" s="197" t="s">
        <v>1421</v>
      </c>
      <c r="E103" s="198"/>
      <c r="F103" s="198"/>
      <c r="G103" s="198"/>
      <c r="H103" s="198"/>
      <c r="I103" s="198"/>
      <c r="J103" s="199">
        <f>J135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3"/>
      <c r="D104" s="197" t="s">
        <v>1422</v>
      </c>
      <c r="E104" s="198"/>
      <c r="F104" s="198"/>
      <c r="G104" s="198"/>
      <c r="H104" s="198"/>
      <c r="I104" s="198"/>
      <c r="J104" s="199">
        <f>J138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177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5" t="str">
        <f>E7</f>
        <v>Propojení Labské a Ploučnické cyklostezky, Děčín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131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5" t="s">
        <v>1480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137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VRN-N - Vedlejší rozpočtové náklady - nedotovaná část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15. 11. 2022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>Statutární město Děčín</v>
      </c>
      <c r="G122" s="40"/>
      <c r="H122" s="40"/>
      <c r="I122" s="32" t="s">
        <v>30</v>
      </c>
      <c r="J122" s="36" t="str">
        <f>E23</f>
        <v>Ing. Vladimír Polda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IF(E20="","",E20)</f>
        <v>Vyplň údaj</v>
      </c>
      <c r="G123" s="40"/>
      <c r="H123" s="40"/>
      <c r="I123" s="32" t="s">
        <v>33</v>
      </c>
      <c r="J123" s="36" t="str">
        <f>E26</f>
        <v>Ing. Jan Duben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1"/>
      <c r="B125" s="202"/>
      <c r="C125" s="203" t="s">
        <v>178</v>
      </c>
      <c r="D125" s="204" t="s">
        <v>61</v>
      </c>
      <c r="E125" s="204" t="s">
        <v>57</v>
      </c>
      <c r="F125" s="204" t="s">
        <v>58</v>
      </c>
      <c r="G125" s="204" t="s">
        <v>179</v>
      </c>
      <c r="H125" s="204" t="s">
        <v>180</v>
      </c>
      <c r="I125" s="204" t="s">
        <v>181</v>
      </c>
      <c r="J125" s="205" t="s">
        <v>161</v>
      </c>
      <c r="K125" s="206" t="s">
        <v>182</v>
      </c>
      <c r="L125" s="207"/>
      <c r="M125" s="100" t="s">
        <v>1</v>
      </c>
      <c r="N125" s="101" t="s">
        <v>40</v>
      </c>
      <c r="O125" s="101" t="s">
        <v>183</v>
      </c>
      <c r="P125" s="101" t="s">
        <v>184</v>
      </c>
      <c r="Q125" s="101" t="s">
        <v>185</v>
      </c>
      <c r="R125" s="101" t="s">
        <v>186</v>
      </c>
      <c r="S125" s="101" t="s">
        <v>187</v>
      </c>
      <c r="T125" s="102" t="s">
        <v>188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8"/>
      <c r="B126" s="39"/>
      <c r="C126" s="107" t="s">
        <v>189</v>
      </c>
      <c r="D126" s="40"/>
      <c r="E126" s="40"/>
      <c r="F126" s="40"/>
      <c r="G126" s="40"/>
      <c r="H126" s="40"/>
      <c r="I126" s="40"/>
      <c r="J126" s="208">
        <f>BK126</f>
        <v>0</v>
      </c>
      <c r="K126" s="40"/>
      <c r="L126" s="44"/>
      <c r="M126" s="103"/>
      <c r="N126" s="209"/>
      <c r="O126" s="104"/>
      <c r="P126" s="210">
        <f>P127</f>
        <v>0</v>
      </c>
      <c r="Q126" s="104"/>
      <c r="R126" s="210">
        <f>R127</f>
        <v>0</v>
      </c>
      <c r="S126" s="104"/>
      <c r="T126" s="211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163</v>
      </c>
      <c r="BK126" s="212">
        <f>BK127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1339</v>
      </c>
      <c r="F127" s="216" t="s">
        <v>1340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P128+P130+P132+P135+P138</f>
        <v>0</v>
      </c>
      <c r="Q127" s="221"/>
      <c r="R127" s="222">
        <f>R128+R130+R132+R135+R138</f>
        <v>0</v>
      </c>
      <c r="S127" s="221"/>
      <c r="T127" s="223">
        <f>T128+T130+T132+T135+T138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213</v>
      </c>
      <c r="AT127" s="225" t="s">
        <v>75</v>
      </c>
      <c r="AU127" s="225" t="s">
        <v>76</v>
      </c>
      <c r="AY127" s="224" t="s">
        <v>192</v>
      </c>
      <c r="BK127" s="226">
        <f>BK128+BK130+BK132+BK135+BK138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1341</v>
      </c>
      <c r="F128" s="227" t="s">
        <v>1342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P129</f>
        <v>0</v>
      </c>
      <c r="Q128" s="221"/>
      <c r="R128" s="222">
        <f>R129</f>
        <v>0</v>
      </c>
      <c r="S128" s="221"/>
      <c r="T128" s="22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213</v>
      </c>
      <c r="AT128" s="225" t="s">
        <v>75</v>
      </c>
      <c r="AU128" s="225" t="s">
        <v>82</v>
      </c>
      <c r="AY128" s="224" t="s">
        <v>192</v>
      </c>
      <c r="BK128" s="226">
        <f>BK129</f>
        <v>0</v>
      </c>
    </row>
    <row r="129" s="2" customFormat="1" ht="16.5" customHeight="1">
      <c r="A129" s="38"/>
      <c r="B129" s="39"/>
      <c r="C129" s="229" t="s">
        <v>82</v>
      </c>
      <c r="D129" s="229" t="s">
        <v>194</v>
      </c>
      <c r="E129" s="230" t="s">
        <v>1519</v>
      </c>
      <c r="F129" s="231" t="s">
        <v>1342</v>
      </c>
      <c r="G129" s="232" t="s">
        <v>1345</v>
      </c>
      <c r="H129" s="233">
        <v>1</v>
      </c>
      <c r="I129" s="234"/>
      <c r="J129" s="235">
        <f>ROUND(I129*H129,2)</f>
        <v>0</v>
      </c>
      <c r="K129" s="236"/>
      <c r="L129" s="44"/>
      <c r="M129" s="237" t="s">
        <v>1</v>
      </c>
      <c r="N129" s="238" t="s">
        <v>41</v>
      </c>
      <c r="O129" s="91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1" t="s">
        <v>1346</v>
      </c>
      <c r="AT129" s="241" t="s">
        <v>194</v>
      </c>
      <c r="AU129" s="241" t="s">
        <v>84</v>
      </c>
      <c r="AY129" s="17" t="s">
        <v>192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7" t="s">
        <v>82</v>
      </c>
      <c r="BK129" s="242">
        <f>ROUND(I129*H129,2)</f>
        <v>0</v>
      </c>
      <c r="BL129" s="17" t="s">
        <v>1346</v>
      </c>
      <c r="BM129" s="241" t="s">
        <v>1520</v>
      </c>
    </row>
    <row r="130" s="12" customFormat="1" ht="22.8" customHeight="1">
      <c r="A130" s="12"/>
      <c r="B130" s="213"/>
      <c r="C130" s="214"/>
      <c r="D130" s="215" t="s">
        <v>75</v>
      </c>
      <c r="E130" s="227" t="s">
        <v>1351</v>
      </c>
      <c r="F130" s="227" t="s">
        <v>1352</v>
      </c>
      <c r="G130" s="214"/>
      <c r="H130" s="214"/>
      <c r="I130" s="217"/>
      <c r="J130" s="228">
        <f>BK130</f>
        <v>0</v>
      </c>
      <c r="K130" s="214"/>
      <c r="L130" s="219"/>
      <c r="M130" s="220"/>
      <c r="N130" s="221"/>
      <c r="O130" s="221"/>
      <c r="P130" s="222">
        <f>P131</f>
        <v>0</v>
      </c>
      <c r="Q130" s="221"/>
      <c r="R130" s="222">
        <f>R131</f>
        <v>0</v>
      </c>
      <c r="S130" s="221"/>
      <c r="T130" s="22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213</v>
      </c>
      <c r="AT130" s="225" t="s">
        <v>75</v>
      </c>
      <c r="AU130" s="225" t="s">
        <v>82</v>
      </c>
      <c r="AY130" s="224" t="s">
        <v>192</v>
      </c>
      <c r="BK130" s="226">
        <f>BK131</f>
        <v>0</v>
      </c>
    </row>
    <row r="131" s="2" customFormat="1" ht="16.5" customHeight="1">
      <c r="A131" s="38"/>
      <c r="B131" s="39"/>
      <c r="C131" s="229" t="s">
        <v>84</v>
      </c>
      <c r="D131" s="229" t="s">
        <v>194</v>
      </c>
      <c r="E131" s="230" t="s">
        <v>1353</v>
      </c>
      <c r="F131" s="231" t="s">
        <v>1352</v>
      </c>
      <c r="G131" s="232" t="s">
        <v>1345</v>
      </c>
      <c r="H131" s="233">
        <v>1</v>
      </c>
      <c r="I131" s="234"/>
      <c r="J131" s="235">
        <f>ROUND(I131*H131,2)</f>
        <v>0</v>
      </c>
      <c r="K131" s="236"/>
      <c r="L131" s="44"/>
      <c r="M131" s="237" t="s">
        <v>1</v>
      </c>
      <c r="N131" s="238" t="s">
        <v>41</v>
      </c>
      <c r="O131" s="91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1" t="s">
        <v>1346</v>
      </c>
      <c r="AT131" s="241" t="s">
        <v>194</v>
      </c>
      <c r="AU131" s="241" t="s">
        <v>84</v>
      </c>
      <c r="AY131" s="17" t="s">
        <v>192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7" t="s">
        <v>82</v>
      </c>
      <c r="BK131" s="242">
        <f>ROUND(I131*H131,2)</f>
        <v>0</v>
      </c>
      <c r="BL131" s="17" t="s">
        <v>1346</v>
      </c>
      <c r="BM131" s="241" t="s">
        <v>1521</v>
      </c>
    </row>
    <row r="132" s="12" customFormat="1" ht="22.8" customHeight="1">
      <c r="A132" s="12"/>
      <c r="B132" s="213"/>
      <c r="C132" s="214"/>
      <c r="D132" s="215" t="s">
        <v>75</v>
      </c>
      <c r="E132" s="227" t="s">
        <v>1355</v>
      </c>
      <c r="F132" s="227" t="s">
        <v>1356</v>
      </c>
      <c r="G132" s="214"/>
      <c r="H132" s="214"/>
      <c r="I132" s="217"/>
      <c r="J132" s="228">
        <f>BK132</f>
        <v>0</v>
      </c>
      <c r="K132" s="214"/>
      <c r="L132" s="219"/>
      <c r="M132" s="220"/>
      <c r="N132" s="221"/>
      <c r="O132" s="221"/>
      <c r="P132" s="222">
        <f>SUM(P133:P134)</f>
        <v>0</v>
      </c>
      <c r="Q132" s="221"/>
      <c r="R132" s="222">
        <f>SUM(R133:R134)</f>
        <v>0</v>
      </c>
      <c r="S132" s="221"/>
      <c r="T132" s="223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213</v>
      </c>
      <c r="AT132" s="225" t="s">
        <v>75</v>
      </c>
      <c r="AU132" s="225" t="s">
        <v>82</v>
      </c>
      <c r="AY132" s="224" t="s">
        <v>192</v>
      </c>
      <c r="BK132" s="226">
        <f>SUM(BK133:BK134)</f>
        <v>0</v>
      </c>
    </row>
    <row r="133" s="2" customFormat="1" ht="16.5" customHeight="1">
      <c r="A133" s="38"/>
      <c r="B133" s="39"/>
      <c r="C133" s="229" t="s">
        <v>101</v>
      </c>
      <c r="D133" s="229" t="s">
        <v>194</v>
      </c>
      <c r="E133" s="230" t="s">
        <v>1442</v>
      </c>
      <c r="F133" s="231" t="s">
        <v>1356</v>
      </c>
      <c r="G133" s="232" t="s">
        <v>1345</v>
      </c>
      <c r="H133" s="233">
        <v>1</v>
      </c>
      <c r="I133" s="234"/>
      <c r="J133" s="235">
        <f>ROUND(I133*H133,2)</f>
        <v>0</v>
      </c>
      <c r="K133" s="236"/>
      <c r="L133" s="44"/>
      <c r="M133" s="237" t="s">
        <v>1</v>
      </c>
      <c r="N133" s="238" t="s">
        <v>41</v>
      </c>
      <c r="O133" s="91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1" t="s">
        <v>1346</v>
      </c>
      <c r="AT133" s="241" t="s">
        <v>194</v>
      </c>
      <c r="AU133" s="241" t="s">
        <v>84</v>
      </c>
      <c r="AY133" s="17" t="s">
        <v>192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7" t="s">
        <v>82</v>
      </c>
      <c r="BK133" s="242">
        <f>ROUND(I133*H133,2)</f>
        <v>0</v>
      </c>
      <c r="BL133" s="17" t="s">
        <v>1346</v>
      </c>
      <c r="BM133" s="241" t="s">
        <v>1522</v>
      </c>
    </row>
    <row r="134" s="13" customFormat="1">
      <c r="A134" s="13"/>
      <c r="B134" s="243"/>
      <c r="C134" s="244"/>
      <c r="D134" s="245" t="s">
        <v>200</v>
      </c>
      <c r="E134" s="246" t="s">
        <v>1</v>
      </c>
      <c r="F134" s="247" t="s">
        <v>1523</v>
      </c>
      <c r="G134" s="244"/>
      <c r="H134" s="248">
        <v>1</v>
      </c>
      <c r="I134" s="249"/>
      <c r="J134" s="244"/>
      <c r="K134" s="244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200</v>
      </c>
      <c r="AU134" s="254" t="s">
        <v>84</v>
      </c>
      <c r="AV134" s="13" t="s">
        <v>84</v>
      </c>
      <c r="AW134" s="13" t="s">
        <v>32</v>
      </c>
      <c r="AX134" s="13" t="s">
        <v>82</v>
      </c>
      <c r="AY134" s="254" t="s">
        <v>192</v>
      </c>
    </row>
    <row r="135" s="12" customFormat="1" ht="22.8" customHeight="1">
      <c r="A135" s="12"/>
      <c r="B135" s="213"/>
      <c r="C135" s="214"/>
      <c r="D135" s="215" t="s">
        <v>75</v>
      </c>
      <c r="E135" s="227" t="s">
        <v>1447</v>
      </c>
      <c r="F135" s="227" t="s">
        <v>1448</v>
      </c>
      <c r="G135" s="214"/>
      <c r="H135" s="214"/>
      <c r="I135" s="217"/>
      <c r="J135" s="228">
        <f>BK135</f>
        <v>0</v>
      </c>
      <c r="K135" s="214"/>
      <c r="L135" s="219"/>
      <c r="M135" s="220"/>
      <c r="N135" s="221"/>
      <c r="O135" s="221"/>
      <c r="P135" s="222">
        <f>SUM(P136:P137)</f>
        <v>0</v>
      </c>
      <c r="Q135" s="221"/>
      <c r="R135" s="222">
        <f>SUM(R136:R137)</f>
        <v>0</v>
      </c>
      <c r="S135" s="221"/>
      <c r="T135" s="22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213</v>
      </c>
      <c r="AT135" s="225" t="s">
        <v>75</v>
      </c>
      <c r="AU135" s="225" t="s">
        <v>82</v>
      </c>
      <c r="AY135" s="224" t="s">
        <v>192</v>
      </c>
      <c r="BK135" s="226">
        <f>SUM(BK136:BK137)</f>
        <v>0</v>
      </c>
    </row>
    <row r="136" s="2" customFormat="1" ht="16.5" customHeight="1">
      <c r="A136" s="38"/>
      <c r="B136" s="39"/>
      <c r="C136" s="229" t="s">
        <v>198</v>
      </c>
      <c r="D136" s="229" t="s">
        <v>194</v>
      </c>
      <c r="E136" s="230" t="s">
        <v>1449</v>
      </c>
      <c r="F136" s="231" t="s">
        <v>1450</v>
      </c>
      <c r="G136" s="232" t="s">
        <v>1345</v>
      </c>
      <c r="H136" s="233">
        <v>1</v>
      </c>
      <c r="I136" s="234"/>
      <c r="J136" s="235">
        <f>ROUND(I136*H136,2)</f>
        <v>0</v>
      </c>
      <c r="K136" s="236"/>
      <c r="L136" s="44"/>
      <c r="M136" s="237" t="s">
        <v>1</v>
      </c>
      <c r="N136" s="238" t="s">
        <v>41</v>
      </c>
      <c r="O136" s="91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1" t="s">
        <v>1346</v>
      </c>
      <c r="AT136" s="241" t="s">
        <v>194</v>
      </c>
      <c r="AU136" s="241" t="s">
        <v>84</v>
      </c>
      <c r="AY136" s="17" t="s">
        <v>192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7" t="s">
        <v>82</v>
      </c>
      <c r="BK136" s="242">
        <f>ROUND(I136*H136,2)</f>
        <v>0</v>
      </c>
      <c r="BL136" s="17" t="s">
        <v>1346</v>
      </c>
      <c r="BM136" s="241" t="s">
        <v>1524</v>
      </c>
    </row>
    <row r="137" s="13" customFormat="1">
      <c r="A137" s="13"/>
      <c r="B137" s="243"/>
      <c r="C137" s="244"/>
      <c r="D137" s="245" t="s">
        <v>200</v>
      </c>
      <c r="E137" s="246" t="s">
        <v>1</v>
      </c>
      <c r="F137" s="247" t="s">
        <v>1452</v>
      </c>
      <c r="G137" s="244"/>
      <c r="H137" s="248">
        <v>1</v>
      </c>
      <c r="I137" s="249"/>
      <c r="J137" s="244"/>
      <c r="K137" s="244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200</v>
      </c>
      <c r="AU137" s="254" t="s">
        <v>84</v>
      </c>
      <c r="AV137" s="13" t="s">
        <v>84</v>
      </c>
      <c r="AW137" s="13" t="s">
        <v>32</v>
      </c>
      <c r="AX137" s="13" t="s">
        <v>82</v>
      </c>
      <c r="AY137" s="254" t="s">
        <v>192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1462</v>
      </c>
      <c r="F138" s="227" t="s">
        <v>1463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SUM(P139:P140)</f>
        <v>0</v>
      </c>
      <c r="Q138" s="221"/>
      <c r="R138" s="222">
        <f>SUM(R139:R140)</f>
        <v>0</v>
      </c>
      <c r="S138" s="221"/>
      <c r="T138" s="22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213</v>
      </c>
      <c r="AT138" s="225" t="s">
        <v>75</v>
      </c>
      <c r="AU138" s="225" t="s">
        <v>82</v>
      </c>
      <c r="AY138" s="224" t="s">
        <v>192</v>
      </c>
      <c r="BK138" s="226">
        <f>SUM(BK139:BK140)</f>
        <v>0</v>
      </c>
    </row>
    <row r="139" s="2" customFormat="1" ht="16.5" customHeight="1">
      <c r="A139" s="38"/>
      <c r="B139" s="39"/>
      <c r="C139" s="229" t="s">
        <v>213</v>
      </c>
      <c r="D139" s="229" t="s">
        <v>194</v>
      </c>
      <c r="E139" s="230" t="s">
        <v>1464</v>
      </c>
      <c r="F139" s="231" t="s">
        <v>1463</v>
      </c>
      <c r="G139" s="232" t="s">
        <v>1345</v>
      </c>
      <c r="H139" s="233">
        <v>1</v>
      </c>
      <c r="I139" s="234"/>
      <c r="J139" s="235">
        <f>ROUND(I139*H139,2)</f>
        <v>0</v>
      </c>
      <c r="K139" s="236"/>
      <c r="L139" s="44"/>
      <c r="M139" s="237" t="s">
        <v>1</v>
      </c>
      <c r="N139" s="238" t="s">
        <v>41</v>
      </c>
      <c r="O139" s="91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1" t="s">
        <v>1346</v>
      </c>
      <c r="AT139" s="241" t="s">
        <v>194</v>
      </c>
      <c r="AU139" s="241" t="s">
        <v>84</v>
      </c>
      <c r="AY139" s="17" t="s">
        <v>192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7" t="s">
        <v>82</v>
      </c>
      <c r="BK139" s="242">
        <f>ROUND(I139*H139,2)</f>
        <v>0</v>
      </c>
      <c r="BL139" s="17" t="s">
        <v>1346</v>
      </c>
      <c r="BM139" s="241" t="s">
        <v>1525</v>
      </c>
    </row>
    <row r="140" s="13" customFormat="1">
      <c r="A140" s="13"/>
      <c r="B140" s="243"/>
      <c r="C140" s="244"/>
      <c r="D140" s="245" t="s">
        <v>200</v>
      </c>
      <c r="E140" s="246" t="s">
        <v>1</v>
      </c>
      <c r="F140" s="247" t="s">
        <v>1466</v>
      </c>
      <c r="G140" s="244"/>
      <c r="H140" s="248">
        <v>1</v>
      </c>
      <c r="I140" s="249"/>
      <c r="J140" s="244"/>
      <c r="K140" s="244"/>
      <c r="L140" s="250"/>
      <c r="M140" s="287"/>
      <c r="N140" s="288"/>
      <c r="O140" s="288"/>
      <c r="P140" s="288"/>
      <c r="Q140" s="288"/>
      <c r="R140" s="288"/>
      <c r="S140" s="288"/>
      <c r="T140" s="28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200</v>
      </c>
      <c r="AU140" s="254" t="s">
        <v>84</v>
      </c>
      <c r="AV140" s="13" t="s">
        <v>84</v>
      </c>
      <c r="AW140" s="13" t="s">
        <v>32</v>
      </c>
      <c r="AX140" s="13" t="s">
        <v>82</v>
      </c>
      <c r="AY140" s="254" t="s">
        <v>192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v+pN+yKq5o7UJQGUP4NiVc1PsboyWleeqwGCuf31RNl7puegZjpuDWpw8OP640rf8yhDIS6qXGZv5bXkEiwBnA==" hashValue="2X/7Y4b/QQba+uWuASeRy+fjJPc1Jn2gwSENr2OVC4Mlc5CAKWOQAtzn0uAjPpiepNmkxbm4+iLj9QQ6uiR9VQ==" algorithmName="SHA-512" password="CC35"/>
  <autoFilter ref="C125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Duben</dc:creator>
  <cp:lastModifiedBy>Jan Duben</cp:lastModifiedBy>
  <dcterms:created xsi:type="dcterms:W3CDTF">2023-05-09T10:40:42Z</dcterms:created>
  <dcterms:modified xsi:type="dcterms:W3CDTF">2023-05-09T10:41:04Z</dcterms:modified>
</cp:coreProperties>
</file>