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930087B7-975C-4719-A621-4A605E4BC78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Rekapitulace stavby" sheetId="1" r:id="rId1"/>
    <sheet name="01 - ÚPRAVA VNĚJŠÍHO SCHO..." sheetId="2" r:id="rId2"/>
    <sheet name="02 - ZPEVNĚNÁ PLOCHA" sheetId="3" r:id="rId3"/>
    <sheet name="03 - VEDLEJŠÍ ROZPOČTOVÉ ..." sheetId="4" r:id="rId4"/>
    <sheet name="Pokyny pro vyplnění" sheetId="5" r:id="rId5"/>
  </sheets>
  <definedNames>
    <definedName name="_xlnm._FilterDatabase" localSheetId="1" hidden="1">'01 - ÚPRAVA VNĚJŠÍHO SCHO...'!$C$95:$K$286</definedName>
    <definedName name="_xlnm._FilterDatabase" localSheetId="2" hidden="1">'02 - ZPEVNĚNÁ PLOCHA'!$C$91:$K$203</definedName>
    <definedName name="_xlnm._FilterDatabase" localSheetId="3" hidden="1">'03 - VEDLEJŠÍ ROZPOČTOVÉ ...'!$C$79:$K$85</definedName>
    <definedName name="_xlnm.Print_Titles" localSheetId="1">'01 - ÚPRAVA VNĚJŠÍHO SCHO...'!$95:$95</definedName>
    <definedName name="_xlnm.Print_Titles" localSheetId="2">'02 - ZPEVNĚNÁ PLOCHA'!$91:$91</definedName>
    <definedName name="_xlnm.Print_Titles" localSheetId="3">'03 - VEDLEJŠÍ ROZPOČTOVÉ ...'!$79:$79</definedName>
    <definedName name="_xlnm.Print_Titles" localSheetId="0">'Rekapitulace stavby'!$52:$52</definedName>
    <definedName name="_xlnm.Print_Area" localSheetId="1">'01 - ÚPRAVA VNĚJŠÍHO SCHO...'!$C$4:$J$39,'01 - ÚPRAVA VNĚJŠÍHO SCHO...'!$C$45:$J$77,'01 - ÚPRAVA VNĚJŠÍHO SCHO...'!$C$83:$K$286</definedName>
    <definedName name="_xlnm.Print_Area" localSheetId="2">'02 - ZPEVNĚNÁ PLOCHA'!$C$4:$J$39,'02 - ZPEVNĚNÁ PLOCHA'!$C$45:$J$73,'02 - ZPEVNĚNÁ PLOCHA'!$C$79:$K$203</definedName>
    <definedName name="_xlnm.Print_Area" localSheetId="3">'03 - VEDLEJŠÍ ROZPOČTOVÉ ...'!$C$4:$J$39,'03 - VEDLEJŠÍ ROZPOČTOVÉ ...'!$C$45:$J$61,'03 - VEDLEJŠÍ ROZPOČTOVÉ ...'!$C$67:$K$85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84" i="4"/>
  <c r="BH84" i="4"/>
  <c r="BG84" i="4"/>
  <c r="BF84" i="4"/>
  <c r="T84" i="4"/>
  <c r="R84" i="4"/>
  <c r="P84" i="4"/>
  <c r="BI82" i="4"/>
  <c r="BH82" i="4"/>
  <c r="BG82" i="4"/>
  <c r="BF82" i="4"/>
  <c r="T82" i="4"/>
  <c r="R82" i="4"/>
  <c r="P82" i="4"/>
  <c r="J77" i="4"/>
  <c r="J76" i="4"/>
  <c r="F76" i="4"/>
  <c r="F74" i="4"/>
  <c r="E72" i="4"/>
  <c r="J55" i="4"/>
  <c r="J54" i="4"/>
  <c r="F54" i="4"/>
  <c r="F52" i="4"/>
  <c r="E50" i="4"/>
  <c r="J18" i="4"/>
  <c r="E18" i="4"/>
  <c r="F77" i="4"/>
  <c r="J17" i="4"/>
  <c r="J12" i="4"/>
  <c r="J74" i="4" s="1"/>
  <c r="E7" i="4"/>
  <c r="E70" i="4" s="1"/>
  <c r="J37" i="3"/>
  <c r="J36" i="3"/>
  <c r="AY56" i="1"/>
  <c r="J35" i="3"/>
  <c r="AX56" i="1" s="1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T105" i="3" s="1"/>
  <c r="R106" i="3"/>
  <c r="R105" i="3"/>
  <c r="P106" i="3"/>
  <c r="P105" i="3" s="1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T95" i="3" s="1"/>
  <c r="R96" i="3"/>
  <c r="R95" i="3"/>
  <c r="P96" i="3"/>
  <c r="P95" i="3" s="1"/>
  <c r="J89" i="3"/>
  <c r="J88" i="3"/>
  <c r="F88" i="3"/>
  <c r="F86" i="3"/>
  <c r="E84" i="3"/>
  <c r="J55" i="3"/>
  <c r="J54" i="3"/>
  <c r="F54" i="3"/>
  <c r="F52" i="3"/>
  <c r="E50" i="3"/>
  <c r="J18" i="3"/>
  <c r="E18" i="3"/>
  <c r="F89" i="3" s="1"/>
  <c r="J17" i="3"/>
  <c r="J12" i="3"/>
  <c r="J86" i="3" s="1"/>
  <c r="E7" i="3"/>
  <c r="E48" i="3" s="1"/>
  <c r="J37" i="2"/>
  <c r="J36" i="2"/>
  <c r="AY55" i="1"/>
  <c r="J35" i="2"/>
  <c r="AX55" i="1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T167" i="2" s="1"/>
  <c r="R168" i="2"/>
  <c r="R167" i="2"/>
  <c r="P168" i="2"/>
  <c r="P167" i="2" s="1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0" i="2"/>
  <c r="BH100" i="2"/>
  <c r="BG100" i="2"/>
  <c r="BF100" i="2"/>
  <c r="T100" i="2"/>
  <c r="T99" i="2"/>
  <c r="T98" i="2"/>
  <c r="R100" i="2"/>
  <c r="R99" i="2" s="1"/>
  <c r="R98" i="2" s="1"/>
  <c r="P100" i="2"/>
  <c r="P99" i="2" s="1"/>
  <c r="P98" i="2" s="1"/>
  <c r="J93" i="2"/>
  <c r="J92" i="2"/>
  <c r="F92" i="2"/>
  <c r="F90" i="2"/>
  <c r="E88" i="2"/>
  <c r="J55" i="2"/>
  <c r="J54" i="2"/>
  <c r="F54" i="2"/>
  <c r="F52" i="2"/>
  <c r="E50" i="2"/>
  <c r="J18" i="2"/>
  <c r="E18" i="2"/>
  <c r="F93" i="2"/>
  <c r="J17" i="2"/>
  <c r="J12" i="2"/>
  <c r="J90" i="2" s="1"/>
  <c r="E7" i="2"/>
  <c r="E48" i="2" s="1"/>
  <c r="L50" i="1"/>
  <c r="AM50" i="1"/>
  <c r="AM49" i="1"/>
  <c r="L49" i="1"/>
  <c r="AM47" i="1"/>
  <c r="L47" i="1"/>
  <c r="L45" i="1"/>
  <c r="L44" i="1"/>
  <c r="J127" i="2"/>
  <c r="J164" i="2"/>
  <c r="J145" i="3"/>
  <c r="BK281" i="2"/>
  <c r="J128" i="3"/>
  <c r="J135" i="2"/>
  <c r="J240" i="2"/>
  <c r="BK170" i="3"/>
  <c r="BK115" i="2"/>
  <c r="BK138" i="2"/>
  <c r="BK134" i="3"/>
  <c r="BK220" i="2"/>
  <c r="BK180" i="3"/>
  <c r="J189" i="3"/>
  <c r="BK109" i="2"/>
  <c r="BK144" i="2"/>
  <c r="J134" i="3"/>
  <c r="BK156" i="3"/>
  <c r="BK122" i="2"/>
  <c r="J143" i="3"/>
  <c r="J84" i="4"/>
  <c r="BK125" i="2"/>
  <c r="J132" i="2"/>
  <c r="J163" i="3"/>
  <c r="BK219" i="2"/>
  <c r="J185" i="3"/>
  <c r="J100" i="2"/>
  <c r="BK182" i="3"/>
  <c r="BK120" i="2"/>
  <c r="J151" i="2"/>
  <c r="J106" i="3"/>
  <c r="BK172" i="2"/>
  <c r="J144" i="2"/>
  <c r="BK131" i="3"/>
  <c r="J160" i="2"/>
  <c r="BK164" i="3"/>
  <c r="J122" i="3"/>
  <c r="J246" i="2"/>
  <c r="J115" i="3"/>
  <c r="BK84" i="4"/>
  <c r="J220" i="2"/>
  <c r="BK140" i="3"/>
  <c r="J109" i="2"/>
  <c r="J157" i="2"/>
  <c r="J176" i="3"/>
  <c r="BK143" i="3"/>
  <c r="J129" i="2"/>
  <c r="J100" i="3"/>
  <c r="J281" i="2"/>
  <c r="BK283" i="2"/>
  <c r="J182" i="3"/>
  <c r="J233" i="2"/>
  <c r="BK151" i="2"/>
  <c r="BK125" i="3"/>
  <c r="BK82" i="4"/>
  <c r="BK112" i="2"/>
  <c r="BK160" i="3"/>
  <c r="J196" i="3"/>
  <c r="J181" i="2"/>
  <c r="BK129" i="2"/>
  <c r="J137" i="3"/>
  <c r="BK237" i="2"/>
  <c r="J219" i="2"/>
  <c r="BK157" i="2"/>
  <c r="J110" i="3"/>
  <c r="BK236" i="2"/>
  <c r="J164" i="3"/>
  <c r="BK207" i="2"/>
  <c r="BK122" i="3"/>
  <c r="J251" i="2"/>
  <c r="BK255" i="2"/>
  <c r="BK117" i="3"/>
  <c r="BK203" i="2"/>
  <c r="BK141" i="2"/>
  <c r="BK113" i="3"/>
  <c r="BK168" i="2"/>
  <c r="J138" i="2"/>
  <c r="J117" i="3"/>
  <c r="J112" i="2"/>
  <c r="BK214" i="2"/>
  <c r="BK102" i="3"/>
  <c r="BK241" i="2"/>
  <c r="BK240" i="2"/>
  <c r="BK137" i="3"/>
  <c r="J102" i="3"/>
  <c r="J178" i="2"/>
  <c r="BK248" i="2"/>
  <c r="J131" i="3"/>
  <c r="J120" i="2"/>
  <c r="BK127" i="2"/>
  <c r="BK153" i="3"/>
  <c r="BK221" i="2"/>
  <c r="J193" i="3"/>
  <c r="BK110" i="3"/>
  <c r="BK226" i="2"/>
  <c r="BK107" i="2"/>
  <c r="BK173" i="3"/>
  <c r="J82" i="4"/>
  <c r="BK183" i="2"/>
  <c r="J156" i="3"/>
  <c r="J214" i="2"/>
  <c r="J226" i="2"/>
  <c r="BK119" i="3"/>
  <c r="BK148" i="2"/>
  <c r="J241" i="2"/>
  <c r="BK201" i="3"/>
  <c r="J122" i="2"/>
  <c r="BK198" i="2"/>
  <c r="BK100" i="3"/>
  <c r="BK163" i="3"/>
  <c r="BK165" i="2"/>
  <c r="J191" i="3"/>
  <c r="J160" i="3"/>
  <c r="BK205" i="2"/>
  <c r="BK145" i="3"/>
  <c r="J141" i="2"/>
  <c r="BK178" i="2"/>
  <c r="BK193" i="3"/>
  <c r="J198" i="2"/>
  <c r="J205" i="2"/>
  <c r="J159" i="3"/>
  <c r="BK228" i="2"/>
  <c r="J168" i="2"/>
  <c r="BK147" i="3"/>
  <c r="J255" i="2"/>
  <c r="BK233" i="2"/>
  <c r="BK191" i="3"/>
  <c r="J285" i="2"/>
  <c r="J207" i="2"/>
  <c r="J165" i="2"/>
  <c r="J201" i="3"/>
  <c r="J175" i="2"/>
  <c r="J228" i="2"/>
  <c r="BK128" i="3"/>
  <c r="BK185" i="3"/>
  <c r="J148" i="2"/>
  <c r="J115" i="2"/>
  <c r="J125" i="3"/>
  <c r="BK181" i="2"/>
  <c r="BK160" i="2"/>
  <c r="J113" i="3"/>
  <c r="J170" i="3"/>
  <c r="BK132" i="2"/>
  <c r="J180" i="3"/>
  <c r="J96" i="3"/>
  <c r="J203" i="2"/>
  <c r="BK164" i="2"/>
  <c r="BK150" i="3"/>
  <c r="BK252" i="2"/>
  <c r="BK251" i="2"/>
  <c r="BK106" i="3"/>
  <c r="J221" i="2"/>
  <c r="BK285" i="2"/>
  <c r="J147" i="3"/>
  <c r="J140" i="3"/>
  <c r="BK246" i="2"/>
  <c r="BK189" i="3"/>
  <c r="J152" i="3"/>
  <c r="AS54" i="1"/>
  <c r="J236" i="2"/>
  <c r="J237" i="2"/>
  <c r="J173" i="3"/>
  <c r="BK231" i="2"/>
  <c r="J125" i="2"/>
  <c r="J119" i="3"/>
  <c r="J283" i="2"/>
  <c r="J150" i="3"/>
  <c r="J153" i="3"/>
  <c r="J183" i="2"/>
  <c r="BK96" i="3"/>
  <c r="BK187" i="3"/>
  <c r="BK135" i="2"/>
  <c r="J107" i="2"/>
  <c r="J187" i="3"/>
  <c r="BK100" i="2"/>
  <c r="J172" i="2"/>
  <c r="BK176" i="3"/>
  <c r="BK159" i="3"/>
  <c r="J252" i="2"/>
  <c r="J248" i="2"/>
  <c r="J231" i="2"/>
  <c r="BK196" i="3"/>
  <c r="BK115" i="3"/>
  <c r="BK175" i="2"/>
  <c r="BK152" i="3"/>
  <c r="P111" i="2" l="1"/>
  <c r="P110" i="2"/>
  <c r="BK119" i="2"/>
  <c r="J119" i="2" s="1"/>
  <c r="J68" i="2" s="1"/>
  <c r="BK147" i="2"/>
  <c r="BK118" i="2" s="1"/>
  <c r="J118" i="2" s="1"/>
  <c r="J67" i="2" s="1"/>
  <c r="BK163" i="2"/>
  <c r="J163" i="2"/>
  <c r="J71" i="2" s="1"/>
  <c r="R163" i="2"/>
  <c r="BK171" i="2"/>
  <c r="BK170" i="2" s="1"/>
  <c r="J170" i="2" s="1"/>
  <c r="J73" i="2" s="1"/>
  <c r="J171" i="2"/>
  <c r="J74" i="2" s="1"/>
  <c r="R171" i="2"/>
  <c r="R170" i="2" s="1"/>
  <c r="R254" i="2"/>
  <c r="P99" i="3"/>
  <c r="P94" i="3" s="1"/>
  <c r="R109" i="3"/>
  <c r="P149" i="3"/>
  <c r="T155" i="3"/>
  <c r="BK195" i="3"/>
  <c r="J195" i="3"/>
  <c r="J72" i="3" s="1"/>
  <c r="P106" i="2"/>
  <c r="P105" i="2" s="1"/>
  <c r="R119" i="2"/>
  <c r="R147" i="2"/>
  <c r="T177" i="2"/>
  <c r="BK124" i="3"/>
  <c r="J124" i="3"/>
  <c r="J66" i="3" s="1"/>
  <c r="BK155" i="3"/>
  <c r="T179" i="3"/>
  <c r="BK111" i="2"/>
  <c r="J111" i="2"/>
  <c r="J66" i="2"/>
  <c r="P119" i="2"/>
  <c r="R134" i="2"/>
  <c r="BK177" i="2"/>
  <c r="J177" i="2"/>
  <c r="J75" i="2" s="1"/>
  <c r="P254" i="2"/>
  <c r="R99" i="3"/>
  <c r="R94" i="3"/>
  <c r="T124" i="3"/>
  <c r="R155" i="3"/>
  <c r="BK179" i="3"/>
  <c r="J179" i="3"/>
  <c r="J71" i="3" s="1"/>
  <c r="BK106" i="2"/>
  <c r="BK105" i="2"/>
  <c r="J105" i="2"/>
  <c r="J63" i="2" s="1"/>
  <c r="R111" i="2"/>
  <c r="R110" i="2" s="1"/>
  <c r="BK134" i="2"/>
  <c r="J134" i="2" s="1"/>
  <c r="J69" i="2" s="1"/>
  <c r="T134" i="2"/>
  <c r="T118" i="2" s="1"/>
  <c r="P163" i="2"/>
  <c r="T163" i="2"/>
  <c r="P171" i="2"/>
  <c r="T171" i="2"/>
  <c r="BK254" i="2"/>
  <c r="J254" i="2" s="1"/>
  <c r="J76" i="2" s="1"/>
  <c r="T99" i="3"/>
  <c r="T94" i="3"/>
  <c r="R124" i="3"/>
  <c r="R149" i="3"/>
  <c r="R169" i="3"/>
  <c r="T169" i="3"/>
  <c r="P195" i="3"/>
  <c r="P81" i="4"/>
  <c r="P80" i="4"/>
  <c r="AU57" i="1"/>
  <c r="T106" i="2"/>
  <c r="T105" i="2"/>
  <c r="T119" i="2"/>
  <c r="T147" i="2"/>
  <c r="R177" i="2"/>
  <c r="BK99" i="3"/>
  <c r="J99" i="3" s="1"/>
  <c r="J63" i="3" s="1"/>
  <c r="P109" i="3"/>
  <c r="T109" i="3"/>
  <c r="BK149" i="3"/>
  <c r="J149" i="3"/>
  <c r="J67" i="3"/>
  <c r="T149" i="3"/>
  <c r="BK169" i="3"/>
  <c r="J169" i="3"/>
  <c r="J70" i="3" s="1"/>
  <c r="R179" i="3"/>
  <c r="R195" i="3"/>
  <c r="BK81" i="4"/>
  <c r="J81" i="4"/>
  <c r="J60" i="4"/>
  <c r="R81" i="4"/>
  <c r="R80" i="4"/>
  <c r="R106" i="2"/>
  <c r="R105" i="2"/>
  <c r="T111" i="2"/>
  <c r="T110" i="2"/>
  <c r="P134" i="2"/>
  <c r="P147" i="2"/>
  <c r="P177" i="2"/>
  <c r="P170" i="2"/>
  <c r="T254" i="2"/>
  <c r="BK109" i="3"/>
  <c r="J109" i="3" s="1"/>
  <c r="J65" i="3" s="1"/>
  <c r="P124" i="3"/>
  <c r="P155" i="3"/>
  <c r="P169" i="3"/>
  <c r="P179" i="3"/>
  <c r="T195" i="3"/>
  <c r="T81" i="4"/>
  <c r="T80" i="4" s="1"/>
  <c r="BK167" i="2"/>
  <c r="J167" i="2"/>
  <c r="J72" i="2"/>
  <c r="BK105" i="3"/>
  <c r="J105" i="3"/>
  <c r="J64" i="3" s="1"/>
  <c r="BK95" i="3"/>
  <c r="BK94" i="3" s="1"/>
  <c r="J94" i="3" s="1"/>
  <c r="J61" i="3" s="1"/>
  <c r="BK99" i="2"/>
  <c r="J99" i="2" s="1"/>
  <c r="J62" i="2" s="1"/>
  <c r="J155" i="3"/>
  <c r="J69" i="3"/>
  <c r="BE82" i="4"/>
  <c r="F55" i="4"/>
  <c r="BE84" i="4"/>
  <c r="J52" i="4"/>
  <c r="J95" i="3"/>
  <c r="J62" i="3"/>
  <c r="E48" i="4"/>
  <c r="J106" i="2"/>
  <c r="J64" i="2"/>
  <c r="E82" i="3"/>
  <c r="BE145" i="3"/>
  <c r="BK110" i="2"/>
  <c r="J110" i="2" s="1"/>
  <c r="J65" i="2" s="1"/>
  <c r="BE100" i="3"/>
  <c r="BE102" i="3"/>
  <c r="BE110" i="3"/>
  <c r="BE119" i="3"/>
  <c r="BE150" i="3"/>
  <c r="BE152" i="3"/>
  <c r="BE106" i="3"/>
  <c r="BE113" i="3"/>
  <c r="BE170" i="3"/>
  <c r="J52" i="3"/>
  <c r="BE96" i="3"/>
  <c r="BE128" i="3"/>
  <c r="BE140" i="3"/>
  <c r="BE143" i="3"/>
  <c r="BE180" i="3"/>
  <c r="BE182" i="3"/>
  <c r="BE115" i="3"/>
  <c r="BE117" i="3"/>
  <c r="BE137" i="3"/>
  <c r="BE163" i="3"/>
  <c r="BE164" i="3"/>
  <c r="BE173" i="3"/>
  <c r="BE176" i="3"/>
  <c r="F55" i="3"/>
  <c r="BE122" i="3"/>
  <c r="BE147" i="3"/>
  <c r="BE153" i="3"/>
  <c r="BE159" i="3"/>
  <c r="BE160" i="3"/>
  <c r="BE189" i="3"/>
  <c r="BE191" i="3"/>
  <c r="BE193" i="3"/>
  <c r="BE196" i="3"/>
  <c r="BE125" i="3"/>
  <c r="BE131" i="3"/>
  <c r="BE134" i="3"/>
  <c r="BE156" i="3"/>
  <c r="BE185" i="3"/>
  <c r="BE187" i="3"/>
  <c r="BE201" i="3"/>
  <c r="BE115" i="2"/>
  <c r="BE148" i="2"/>
  <c r="BE168" i="2"/>
  <c r="BE175" i="2"/>
  <c r="BE125" i="2"/>
  <c r="BE129" i="2"/>
  <c r="BE132" i="2"/>
  <c r="BE138" i="2"/>
  <c r="BE178" i="2"/>
  <c r="BE198" i="2"/>
  <c r="BE207" i="2"/>
  <c r="BE226" i="2"/>
  <c r="BE248" i="2"/>
  <c r="BE251" i="2"/>
  <c r="BE283" i="2"/>
  <c r="F55" i="2"/>
  <c r="BE122" i="2"/>
  <c r="BE164" i="2"/>
  <c r="BE181" i="2"/>
  <c r="BE205" i="2"/>
  <c r="BE236" i="2"/>
  <c r="BE252" i="2"/>
  <c r="BE112" i="2"/>
  <c r="BE144" i="2"/>
  <c r="BE165" i="2"/>
  <c r="BE203" i="2"/>
  <c r="BE231" i="2"/>
  <c r="BE237" i="2"/>
  <c r="BE241" i="2"/>
  <c r="BE281" i="2"/>
  <c r="J52" i="2"/>
  <c r="BE107" i="2"/>
  <c r="BE135" i="2"/>
  <c r="BE172" i="2"/>
  <c r="BE221" i="2"/>
  <c r="BE255" i="2"/>
  <c r="E86" i="2"/>
  <c r="BE100" i="2"/>
  <c r="BE120" i="2"/>
  <c r="BE127" i="2"/>
  <c r="BE157" i="2"/>
  <c r="BE160" i="2"/>
  <c r="BE183" i="2"/>
  <c r="BE109" i="2"/>
  <c r="BE151" i="2"/>
  <c r="BE246" i="2"/>
  <c r="BE141" i="2"/>
  <c r="BE214" i="2"/>
  <c r="BE219" i="2"/>
  <c r="BE220" i="2"/>
  <c r="BE228" i="2"/>
  <c r="BE233" i="2"/>
  <c r="BE240" i="2"/>
  <c r="BE285" i="2"/>
  <c r="F34" i="2"/>
  <c r="BA55" i="1"/>
  <c r="F34" i="4"/>
  <c r="BA57" i="1"/>
  <c r="F37" i="3"/>
  <c r="BD56" i="1" s="1"/>
  <c r="F36" i="3"/>
  <c r="BC56" i="1" s="1"/>
  <c r="J34" i="4"/>
  <c r="AW57" i="1"/>
  <c r="J34" i="2"/>
  <c r="AW55" i="1"/>
  <c r="F36" i="2"/>
  <c r="BC55" i="1" s="1"/>
  <c r="F37" i="4"/>
  <c r="BD57" i="1" s="1"/>
  <c r="F34" i="3"/>
  <c r="BA56" i="1"/>
  <c r="F35" i="2"/>
  <c r="BB55" i="1"/>
  <c r="F35" i="3"/>
  <c r="BB56" i="1" s="1"/>
  <c r="J34" i="3"/>
  <c r="AW56" i="1" s="1"/>
  <c r="F36" i="4"/>
  <c r="BC57" i="1"/>
  <c r="F35" i="4"/>
  <c r="BB57" i="1"/>
  <c r="F37" i="2"/>
  <c r="BD55" i="1" s="1"/>
  <c r="J147" i="2" l="1"/>
  <c r="J70" i="2" s="1"/>
  <c r="R118" i="2"/>
  <c r="R97" i="2" s="1"/>
  <c r="R96" i="2" s="1"/>
  <c r="T97" i="2"/>
  <c r="P118" i="2"/>
  <c r="P97" i="2" s="1"/>
  <c r="P96" i="2" s="1"/>
  <c r="AU55" i="1" s="1"/>
  <c r="BK154" i="3"/>
  <c r="J154" i="3"/>
  <c r="J68" i="3" s="1"/>
  <c r="P154" i="3"/>
  <c r="P93" i="3"/>
  <c r="P92" i="3" s="1"/>
  <c r="AU56" i="1" s="1"/>
  <c r="R154" i="3"/>
  <c r="R93" i="3"/>
  <c r="R92" i="3" s="1"/>
  <c r="T154" i="3"/>
  <c r="T93" i="3"/>
  <c r="T92" i="3"/>
  <c r="T170" i="2"/>
  <c r="BK98" i="2"/>
  <c r="J98" i="2" s="1"/>
  <c r="J61" i="2" s="1"/>
  <c r="BK80" i="4"/>
  <c r="J80" i="4"/>
  <c r="J59" i="4"/>
  <c r="BK97" i="2"/>
  <c r="J97" i="2" s="1"/>
  <c r="J60" i="2" s="1"/>
  <c r="J33" i="4"/>
  <c r="AV57" i="1"/>
  <c r="AT57" i="1" s="1"/>
  <c r="F33" i="4"/>
  <c r="AZ57" i="1"/>
  <c r="F33" i="2"/>
  <c r="AZ55" i="1" s="1"/>
  <c r="F33" i="3"/>
  <c r="AZ56" i="1" s="1"/>
  <c r="J33" i="3"/>
  <c r="AV56" i="1" s="1"/>
  <c r="AT56" i="1" s="1"/>
  <c r="J33" i="2"/>
  <c r="AV55" i="1" s="1"/>
  <c r="AT55" i="1" s="1"/>
  <c r="BD54" i="1"/>
  <c r="W33" i="1" s="1"/>
  <c r="BA54" i="1"/>
  <c r="W30" i="1" s="1"/>
  <c r="BB54" i="1"/>
  <c r="AX54" i="1"/>
  <c r="BC54" i="1"/>
  <c r="AY54" i="1" s="1"/>
  <c r="T96" i="2" l="1"/>
  <c r="BK93" i="3"/>
  <c r="BK92" i="3" s="1"/>
  <c r="J92" i="3" s="1"/>
  <c r="J59" i="3" s="1"/>
  <c r="BK96" i="2"/>
  <c r="J96" i="2"/>
  <c r="J30" i="2" s="1"/>
  <c r="AG55" i="1" s="1"/>
  <c r="J30" i="4"/>
  <c r="AG57" i="1" s="1"/>
  <c r="AW54" i="1"/>
  <c r="AK30" i="1" s="1"/>
  <c r="AZ54" i="1"/>
  <c r="AV54" i="1"/>
  <c r="AK29" i="1" s="1"/>
  <c r="W31" i="1"/>
  <c r="W32" i="1"/>
  <c r="AU54" i="1"/>
  <c r="J39" i="4" l="1"/>
  <c r="J93" i="3"/>
  <c r="J60" i="3"/>
  <c r="J39" i="2"/>
  <c r="AN55" i="1"/>
  <c r="J59" i="2"/>
  <c r="AN57" i="1"/>
  <c r="AT54" i="1"/>
  <c r="J30" i="3"/>
  <c r="AG56" i="1"/>
  <c r="AG54" i="1"/>
  <c r="AK26" i="1"/>
  <c r="AK35" i="1"/>
  <c r="W29" i="1"/>
  <c r="J39" i="3" l="1"/>
  <c r="AN56" i="1"/>
  <c r="AN54" i="1"/>
</calcChain>
</file>

<file path=xl/sharedStrings.xml><?xml version="1.0" encoding="utf-8"?>
<sst xmlns="http://schemas.openxmlformats.org/spreadsheetml/2006/main" count="3930" uniqueCount="847">
  <si>
    <t>Export Komplet</t>
  </si>
  <si>
    <t>VZ</t>
  </si>
  <si>
    <t>2.0</t>
  </si>
  <si>
    <t>ZAMOK</t>
  </si>
  <si>
    <t>False</t>
  </si>
  <si>
    <t>{69837d3d-eeca-4bd2-b3eb-514eee2c9feb}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</si>
  <si>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</si>
  <si>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</si>
  <si>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</si>
  <si>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</si>
  <si>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</si>
  <si>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</si>
  <si>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</si>
  <si>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</si>
  <si>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</si>
  <si>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</si>
  <si>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</si>
  <si>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</si>
  <si>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</si>
  <si>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</si>
  <si>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DĚČÍN</t>
  </si>
  <si>
    <t>Datum:</t>
  </si>
  <si>
    <t>18. 4. 2023</t>
  </si>
  <si>
    <t>Zadavatel:</t>
  </si>
  <si>
    <t>IČ:</t>
  </si>
  <si>
    <t xml:space="preserve">STATUTÁRNÍ MĚSTO DĚČÍN </t>
  </si>
  <si>
    <t>DIČ:</t>
  </si>
  <si>
    <t>Uchazeč:</t>
  </si>
  <si>
    <t>Vyplň údaj</t>
  </si>
  <si>
    <t>Projektant:</t>
  </si>
  <si>
    <t>Ing. Jiří Demuth Děčín</t>
  </si>
  <si>
    <t>True</t>
  </si>
  <si>
    <t>Zpracovatel:</t>
  </si>
  <si>
    <t>Nina Blavková Děčín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</si>
  <si>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</si>
  <si>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</si>
  <si>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</si>
  <si>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</si>
  <si>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</si>
  <si>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</si>
  <si>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</si>
  <si>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</si>
  <si>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</si>
  <si>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</si>
  <si>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</si>
  <si>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</si>
  <si>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</si>
  <si>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</si>
  <si>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</si>
  <si>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</si>
  <si>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</si>
  <si>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</si>
  <si>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</si>
  <si>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</si>
  <si>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</si>
  <si>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</si>
  <si>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</si>
  <si>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</si>
  <si>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</si>
  <si>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</si>
  <si>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</si>
  <si>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</si>
  <si>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</si>
  <si>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</si>
  <si>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</si>
  <si>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</si>
  <si>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</si>
  <si>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</si>
  <si>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</si>
  <si>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</si>
  <si>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</si>
  <si>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</si>
  <si>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</si>
  <si>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</si>
  <si>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</si>
  <si>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</si>
  <si>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ÚPRAVA VNĚJŠÍHO SCHODIŠTĚ</t>
  </si>
  <si>
    <t>STA</t>
  </si>
  <si>
    <t>1</t>
  </si>
  <si>
    <t>{f07d3f36-7e30-46e4-a66b-26fa53e42904}</t>
  </si>
  <si>
    <t>2</t>
  </si>
  <si>
    <t>02</t>
  </si>
  <si>
    <t>ZPEVNĚNÁ PLOCHA</t>
  </si>
  <si>
    <t>{db186dfd-c794-4a53-a3b5-4f54c3a27bb4}</t>
  </si>
  <si>
    <t>03</t>
  </si>
  <si>
    <t>VEDLEJŠÍ ROZPOČTOVÉ NÁKLADY</t>
  </si>
  <si>
    <t>VON</t>
  </si>
  <si>
    <t>{d5dc6623-5023-4e08-b63b-5fe26be84343}</t>
  </si>
  <si>
    <t>KRYCÍ LIST SOUPISU PRACÍ</t>
  </si>
  <si>
    <t>Objekt:</t>
  </si>
  <si>
    <t>01 - ÚPRAVA VNĚJŠÍHO SCHODIŠTĚ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</si>
  <si>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</si>
  <si>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</si>
  <si>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</si>
  <si>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</si>
  <si>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</si>
  <si>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</si>
  <si>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  31 - Zdi pozemních staveb</t>
  </si>
  <si>
    <t xml:space="preserve">      348  - Oplocení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</si>
  <si>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</si>
  <si>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</si>
  <si>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</si>
  <si>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</si>
  <si>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951 - Ostatní konstrukce a práce  </t>
  </si>
  <si>
    <t xml:space="preserve">      961 - Bourání a demontáže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</si>
  <si>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</si>
  <si>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</si>
  <si>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</si>
  <si>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</si>
  <si>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</si>
  <si>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</si>
  <si>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</si>
  <si>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</si>
  <si>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</si>
  <si>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</si>
  <si>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</si>
  <si>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</si>
  <si>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</si>
  <si>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</si>
  <si>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</si>
  <si>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</si>
  <si>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</si>
  <si>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</si>
  <si>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</si>
  <si>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</si>
  <si>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</si>
  <si>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</si>
  <si>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</si>
  <si>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3</t>
  </si>
  <si>
    <t>Svislé a kompletní konstrukce</t>
  </si>
  <si>
    <t>31</t>
  </si>
  <si>
    <t>Zdi pozemních staveb</t>
  </si>
  <si>
    <t>K</t>
  </si>
  <si>
    <t>413232211</t>
  </si>
  <si>
    <t>Zazdívka zhlaví stropních trámů nebo válcovaných nosníků pálenými cihlami válcovaných nosníků, výšky do 150 mm</t>
  </si>
  <si>
    <t>kus</t>
  </si>
  <si>
    <t>CS ÚRS 2023 01</t>
  </si>
  <si>
    <t>4</t>
  </si>
  <si>
    <t>-1325714160</t>
  </si>
  <si>
    <t>Online PSC</t>
  </si>
  <si>
    <t>https://podminky.urs.cz/item/CS_URS_2023_01/413232211</t>
  </si>
  <si>
    <t>VV</t>
  </si>
  <si>
    <t>2   "I  120"</t>
  </si>
  <si>
    <t>2   "U 120"</t>
  </si>
  <si>
    <t>Součet</t>
  </si>
  <si>
    <t xml:space="preserve">348 </t>
  </si>
  <si>
    <t>Oplocení</t>
  </si>
  <si>
    <t>3481811R01</t>
  </si>
  <si>
    <t>Snížení a úprava oplocení v šířce 1150mm pod podestou nového schodiště</t>
  </si>
  <si>
    <t>2099689277</t>
  </si>
  <si>
    <t xml:space="preserve">1   </t>
  </si>
  <si>
    <t>3481811R02</t>
  </si>
  <si>
    <t>Doplnění branky š.1050mm do křídla vrat, pozinkováno, včetně kování a zámku</t>
  </si>
  <si>
    <t>-2119542606</t>
  </si>
  <si>
    <t>6</t>
  </si>
  <si>
    <t>Úpravy povrchů, podlahy a osazování výplní</t>
  </si>
  <si>
    <t>62</t>
  </si>
  <si>
    <t>Úprava povrchů vnějších</t>
  </si>
  <si>
    <t>622525102</t>
  </si>
  <si>
    <t>Omítka tenkovrstvá jednotlivých malých ploch silikátová, akrylátová, silikonová nebo silikonsilikátová stěn, plochy jednotlivě přes 0,1 do 0,25 m2</t>
  </si>
  <si>
    <t>-763921018</t>
  </si>
  <si>
    <t>https://podminky.urs.cz/item/CS_URS_2023_01/622525102</t>
  </si>
  <si>
    <t>4   "zazděné ocelové profily"</t>
  </si>
  <si>
    <t>5</t>
  </si>
  <si>
    <t>622525105</t>
  </si>
  <si>
    <t>Omítka tenkovrstvá jednotlivých malých ploch silikátová, akrylátová, silikonová nebo silikonsilikátová stěn, plochy jednotlivě přes 1,0 do 4,0 m2</t>
  </si>
  <si>
    <t>83419524</t>
  </si>
  <si>
    <t>https://podminky.urs.cz/item/CS_URS_2023_01/622525105</t>
  </si>
  <si>
    <t>1   "po demontované schodnici"</t>
  </si>
  <si>
    <t>9</t>
  </si>
  <si>
    <t>Ostatní konstrukce a práce, bourání</t>
  </si>
  <si>
    <t>94</t>
  </si>
  <si>
    <t>Lešení a stavební výtahy</t>
  </si>
  <si>
    <t>949121112</t>
  </si>
  <si>
    <t>Montáž lešení lehkého kozového dílcového o výšce lešeňové podlahy přes 1,2 do 1,9 m</t>
  </si>
  <si>
    <t>sada</t>
  </si>
  <si>
    <t>1939752059</t>
  </si>
  <si>
    <t>https://podminky.urs.cz/item/CS_URS_2023_01/949121112</t>
  </si>
  <si>
    <t>7</t>
  </si>
  <si>
    <t>949121212</t>
  </si>
  <si>
    <t>Montáž lešení lehkého kozového dílcového Příplatek za první a každý další den použití lešení k ceně -1112</t>
  </si>
  <si>
    <t>622015092</t>
  </si>
  <si>
    <t>https://podminky.urs.cz/item/CS_URS_2023_01/949121212</t>
  </si>
  <si>
    <t>1*15</t>
  </si>
  <si>
    <t>8</t>
  </si>
  <si>
    <t>949121812</t>
  </si>
  <si>
    <t>Demontáž lešení lehkého kozového dílcového o výšce lešeňové podlahy přes 1,2 do 1,9 m</t>
  </si>
  <si>
    <t>2037250609</t>
  </si>
  <si>
    <t>https://podminky.urs.cz/item/CS_URS_2023_01/949121812</t>
  </si>
  <si>
    <t>949121114</t>
  </si>
  <si>
    <t>Montáž lešení lehkého kozového dílcového o výšce lešeňové podlahy přes 2,5 do 3,5 m</t>
  </si>
  <si>
    <t>1371236413</t>
  </si>
  <si>
    <t>https://podminky.urs.cz/item/CS_URS_2023_01/949121114</t>
  </si>
  <si>
    <t>10</t>
  </si>
  <si>
    <t>949121214</t>
  </si>
  <si>
    <t>Montáž lešení lehkého kozového dílcového Příplatek za první a každý další den použití lešení k ceně -1114</t>
  </si>
  <si>
    <t>-1504601126</t>
  </si>
  <si>
    <t>https://podminky.urs.cz/item/CS_URS_2023_01/949121214</t>
  </si>
  <si>
    <t>1*30   "cca 1 měsíc"</t>
  </si>
  <si>
    <t>11</t>
  </si>
  <si>
    <t>949121814</t>
  </si>
  <si>
    <t>Demontáž lešení lehkého kozového dílcového o výšce lešeňové podlahy přes 2,5 do 3,5 m</t>
  </si>
  <si>
    <t>980879029</t>
  </si>
  <si>
    <t>https://podminky.urs.cz/item/CS_URS_2023_01/949121814</t>
  </si>
  <si>
    <t>951</t>
  </si>
  <si>
    <t xml:space="preserve">Ostatní konstrukce a práce  </t>
  </si>
  <si>
    <t>12</t>
  </si>
  <si>
    <t>953961115</t>
  </si>
  <si>
    <t>Kotvy chemické s vyvrtáním otvoru do betonu, železobetonu nebo tvrdého kamene tmel, velikost M 20, hloubka 170 mm</t>
  </si>
  <si>
    <t>945678977</t>
  </si>
  <si>
    <t>https://podminky.urs.cz/item/CS_URS_2023_01/953961115</t>
  </si>
  <si>
    <t>4 *4  "ukotvení patních plechů - pod sloupky"</t>
  </si>
  <si>
    <t>13</t>
  </si>
  <si>
    <t>953965142</t>
  </si>
  <si>
    <t>Kotvy chemické s vyvrtáním otvoru kotevní šrouby pro chemické kotvy, velikost M 20, délka 260 mm</t>
  </si>
  <si>
    <t>1326325529</t>
  </si>
  <si>
    <t>https://podminky.urs.cz/item/CS_URS_2023_01/953965142</t>
  </si>
  <si>
    <t>14</t>
  </si>
  <si>
    <t>953961113</t>
  </si>
  <si>
    <t>Kotvy chemické s vyvrtáním otvoru do betonu, železobetonu nebo tvrdého kamene tmel, velikost M 12, hloubka 110 mm</t>
  </si>
  <si>
    <t>2037413047</t>
  </si>
  <si>
    <t>https://podminky.urs.cz/item/CS_URS_2023_01/953961113</t>
  </si>
  <si>
    <t>8*5   "nosné prvky stříšky"</t>
  </si>
  <si>
    <t>953965122</t>
  </si>
  <si>
    <t>Kotvy chemické s vyvrtáním otvoru kotevní šrouby pro chemické kotvy, velikost M 12, délka 220 mm</t>
  </si>
  <si>
    <t>-503771998</t>
  </si>
  <si>
    <t>https://podminky.urs.cz/item/CS_URS_2023_01/953965122</t>
  </si>
  <si>
    <t>961</t>
  </si>
  <si>
    <t>Bourání a demontáže konstrukcí</t>
  </si>
  <si>
    <t>16</t>
  </si>
  <si>
    <t>767161823</t>
  </si>
  <si>
    <t>Demontáž zábradlí do suti schodišťového nerozebíratelný spoj hmotnosti 1 m zábradlí do 20 kg</t>
  </si>
  <si>
    <t>m</t>
  </si>
  <si>
    <t>-142627514</t>
  </si>
  <si>
    <t>https://podminky.urs.cz/item/CS_URS_2023_01/767161823</t>
  </si>
  <si>
    <t>3,70+0,75</t>
  </si>
  <si>
    <t>17</t>
  </si>
  <si>
    <t>767996701</t>
  </si>
  <si>
    <t>Demontáž ostatních zámečnických konstrukcí řezáním o hmotnosti jednotlivých dílů do 50 kg</t>
  </si>
  <si>
    <t>kg</t>
  </si>
  <si>
    <t>-897982323</t>
  </si>
  <si>
    <t>https://podminky.urs.cz/item/CS_URS_2023_01/767996701</t>
  </si>
  <si>
    <t>(1,00*0,75+0,25*1,00*12)*25,55   "podesta a stupně"</t>
  </si>
  <si>
    <t>1,00*13*4,03   "úhelník u stupňů"</t>
  </si>
  <si>
    <t>0,20*12*1,18   "plocháče - středové uchycení stupňů"</t>
  </si>
  <si>
    <t>18</t>
  </si>
  <si>
    <t>767996702</t>
  </si>
  <si>
    <t>Demontáž ostatních zámečnických konstrukcí řezáním o hmotnosti jednotlivých dílů přes 50 do 100 kg</t>
  </si>
  <si>
    <t>-1519582038</t>
  </si>
  <si>
    <t>https://podminky.urs.cz/item/CS_URS_2023_01/767996702</t>
  </si>
  <si>
    <t>(3,70*2+0,75*2)*13,43   "schodnice"</t>
  </si>
  <si>
    <t>19</t>
  </si>
  <si>
    <t>973031325</t>
  </si>
  <si>
    <t>Vysekání výklenků nebo kapes ve zdivu z cihel na maltu vápennou nebo vápenocementovou kapes, plochy do 0,10 m2, hl. do 300 mm</t>
  </si>
  <si>
    <t>409093192</t>
  </si>
  <si>
    <t>https://podminky.urs.cz/item/CS_URS_2023_01/973031325</t>
  </si>
  <si>
    <t>4   "pro osazení I 120 a U 120"</t>
  </si>
  <si>
    <t>997</t>
  </si>
  <si>
    <t>Přesun sutě</t>
  </si>
  <si>
    <t>20</t>
  </si>
  <si>
    <t>9970135R01</t>
  </si>
  <si>
    <t>Odvoz demontovaných a vybouraných hmot do Kovošrotu a na skládku</t>
  </si>
  <si>
    <t>Kč</t>
  </si>
  <si>
    <t>-1075909202</t>
  </si>
  <si>
    <t>997013631</t>
  </si>
  <si>
    <t>Poplatek za uložení stavebního odpadu na skládce (skládkovné) směsného stavebního a demoličního zatříděného do Katalogu odpadů pod kódem 17 09 04</t>
  </si>
  <si>
    <t>t</t>
  </si>
  <si>
    <t>-1603336738</t>
  </si>
  <si>
    <t>https://podminky.urs.cz/item/CS_URS_2023_01/997013631</t>
  </si>
  <si>
    <t>998</t>
  </si>
  <si>
    <t>Přesun hmot</t>
  </si>
  <si>
    <t>22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</si>
  <si>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</si>
  <si>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</si>
  <si>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-409168162</t>
  </si>
  <si>
    <t>https://podminky.urs.cz/item/CS_URS_2023_01/998018001</t>
  </si>
  <si>
    <t>PSV</t>
  </si>
  <si>
    <t>Práce a dodávky PSV</t>
  </si>
  <si>
    <t>764</t>
  </si>
  <si>
    <t>Konstrukce klempířské</t>
  </si>
  <si>
    <t>23</t>
  </si>
  <si>
    <t>764311603</t>
  </si>
  <si>
    <t>Lemování zdí z pozinkovaného plechu s povrchovou úpravou boční nebo horní rovné, střech s krytinou prejzovou nebo vlnitou rš 250 mm</t>
  </si>
  <si>
    <t>-977442334</t>
  </si>
  <si>
    <t>https://podminky.urs.cz/item/CS_URS_2023_01/764311603</t>
  </si>
  <si>
    <t>3,40+1,70+1,40</t>
  </si>
  <si>
    <t>24</t>
  </si>
  <si>
    <t>998764201</t>
  </si>
  <si>
    <t>Přesun hmot pro konstrukce klempířské stanovený procentní sazbou (%) z ceny vodorovná dopravní vzdálenost do 50 m v objektech výšky do 6 m</t>
  </si>
  <si>
    <t>%</t>
  </si>
  <si>
    <t>-224521468</t>
  </si>
  <si>
    <t>https://podminky.urs.cz/item/CS_URS_2023_01/998764201</t>
  </si>
  <si>
    <t>767</t>
  </si>
  <si>
    <t>Konstrukce zámečnické</t>
  </si>
  <si>
    <t>25</t>
  </si>
  <si>
    <t>767210114</t>
  </si>
  <si>
    <t>Montáž schodnic ocelových rovných na ocelovou konstrukci svařováním</t>
  </si>
  <si>
    <t>-1995564871</t>
  </si>
  <si>
    <t>https://podminky.urs.cz/item/CS_URS_2023_01/767210114</t>
  </si>
  <si>
    <t>2,20*2</t>
  </si>
  <si>
    <t>26</t>
  </si>
  <si>
    <t>M</t>
  </si>
  <si>
    <t>13010818</t>
  </si>
  <si>
    <t>ocel profilová jakost S235JR (11 375) průřez U (UPN) 120</t>
  </si>
  <si>
    <t>32</t>
  </si>
  <si>
    <t>386436189</t>
  </si>
  <si>
    <t>2,20*2*13,43/1000*1,1   "schodnice U 120"</t>
  </si>
  <si>
    <t>27</t>
  </si>
  <si>
    <t>767995113</t>
  </si>
  <si>
    <t>Montáž ostatních atypických zámečnických konstrukcí hmotnosti přes 10 do 20 kg</t>
  </si>
  <si>
    <t>1884189130</t>
  </si>
  <si>
    <t>https://podminky.urs.cz/item/CS_URS_2023_01/767995113</t>
  </si>
  <si>
    <t>(1,60*2+1,55*2+0,25*2)*13,43</t>
  </si>
  <si>
    <t>(1,15+1,15*2+0,45*2+1,05*2+1,30*2)*13,43</t>
  </si>
  <si>
    <t>Mezisoučet   nosná kce U 120</t>
  </si>
  <si>
    <t>1,20*2*13,97</t>
  </si>
  <si>
    <t>Mezisoučet   nosné sloupky 100x100x5</t>
  </si>
  <si>
    <t>1,45*2*11,10</t>
  </si>
  <si>
    <t>Mezisoučet   nosná kce I 120</t>
  </si>
  <si>
    <t>(0,25*2+0,175*2+1,05)*7*3,36</t>
  </si>
  <si>
    <t>Mezisoučet  nosná kce pro stupně 40x40x3 mm</t>
  </si>
  <si>
    <t>(1,20+1,35+0,80)*3,36 *5   "nosný prvek stříšky 40x40x3"</t>
  </si>
  <si>
    <t>(4,60+2,90+3,40+1,70+4,00+2,30)*3,36   "krokvičky 40x40x3"</t>
  </si>
  <si>
    <t>Mezisoučet   stříška</t>
  </si>
  <si>
    <t>28</t>
  </si>
  <si>
    <t>-812783864</t>
  </si>
  <si>
    <t>(1,60*2+1,55*2+0,25*2)*13,43/1000*1,1</t>
  </si>
  <si>
    <t>(1,15+1,15*2+0,45*2+1,05*2+1,30*2)*13,43/1000*1,1</t>
  </si>
  <si>
    <t>29</t>
  </si>
  <si>
    <t>14550301</t>
  </si>
  <si>
    <t>profil ocelový svařovaný jakost S235 průřez čtvercový 100x100x5mm</t>
  </si>
  <si>
    <t>-958379294</t>
  </si>
  <si>
    <t>1,20*2*13,97/1000*1,1</t>
  </si>
  <si>
    <t>30</t>
  </si>
  <si>
    <t>13010714</t>
  </si>
  <si>
    <t>ocel profilová jakost S235JR (11 375) průřez I (IPN) 120</t>
  </si>
  <si>
    <t>1866127432</t>
  </si>
  <si>
    <t>1,45*2*11,10/1000*1,1</t>
  </si>
  <si>
    <t>14550236</t>
  </si>
  <si>
    <t>profil ocelový svařovaný jakost S235 průřez čtvercový 40x40x3mm</t>
  </si>
  <si>
    <t>-1413019067</t>
  </si>
  <si>
    <t>(0,25*2+0,175*2+1,05)*7*3,36/1000*1,1</t>
  </si>
  <si>
    <t>(1,20+1,35+0,80)*3,36 *5/1000*1,1   "nosný prvek stříšky 40x40x3"</t>
  </si>
  <si>
    <t>(4,60+2,90+3,40+1,70+4,00+2,30)*3,36/1000*1,1   "krokvičky 40x40x3"</t>
  </si>
  <si>
    <t>767995111</t>
  </si>
  <si>
    <t>Montáž ostatních atypických zámečnických konstrukcí hmotnosti do 5 kg</t>
  </si>
  <si>
    <t>295522637</t>
  </si>
  <si>
    <t>https://podminky.urs.cz/item/CS_URS_2023_01/767995111</t>
  </si>
  <si>
    <t>0,25*0,25*64,00 *4   "patní plech 250x250x8"</t>
  </si>
  <si>
    <t>0,20*0,20*64,00 *10   "kotevní plech nosného prvku stříšky"</t>
  </si>
  <si>
    <t>33</t>
  </si>
  <si>
    <t>135308R001</t>
  </si>
  <si>
    <t>patní plech ocel 250x250x8 mm včetně 4 otvorů</t>
  </si>
  <si>
    <t>1045863139</t>
  </si>
  <si>
    <t>34</t>
  </si>
  <si>
    <t>135308R002</t>
  </si>
  <si>
    <t>kotevní plech ocel 200x200x8 mm včetně 4 otvorů</t>
  </si>
  <si>
    <t>-1911861311</t>
  </si>
  <si>
    <t>35</t>
  </si>
  <si>
    <t>767250113</t>
  </si>
  <si>
    <t>Montáž podest z oceli svařováním</t>
  </si>
  <si>
    <t>m2</t>
  </si>
  <si>
    <t>1531136954</t>
  </si>
  <si>
    <t>https://podminky.urs.cz/item/CS_URS_2023_01/767250113</t>
  </si>
  <si>
    <t>1,150*(1,60+1,55+0,25+1,15+0,45+1,15)</t>
  </si>
  <si>
    <t>0,175*(1,15*2+1,15+0,45+1,15+0,25+1,55+1,60)  "čelo podesty"</t>
  </si>
  <si>
    <t>36</t>
  </si>
  <si>
    <t>13611309</t>
  </si>
  <si>
    <t>plech ocelový černý žebrovaný S235JR slza tl 6mm tabule</t>
  </si>
  <si>
    <t>-238406823</t>
  </si>
  <si>
    <t>8,552*49,10/1000*1,1</t>
  </si>
  <si>
    <t>37</t>
  </si>
  <si>
    <t>767995114</t>
  </si>
  <si>
    <t>Montáž ostatních atypických zámečnických konstrukcí hmotnosti přes 20 do 50 kg</t>
  </si>
  <si>
    <t>-1633563487</t>
  </si>
  <si>
    <t>https://podminky.urs.cz/item/CS_URS_2023_01/767995114</t>
  </si>
  <si>
    <t>1,15*(0,25+0,175)*7*49,10   "schodišťové stupně plech slza tl 6mm"</t>
  </si>
  <si>
    <t>38</t>
  </si>
  <si>
    <t>-611679721</t>
  </si>
  <si>
    <t>1,15*(0,25+0,175)*7*49,10 /1000*1,1</t>
  </si>
  <si>
    <t>39</t>
  </si>
  <si>
    <t>767161111</t>
  </si>
  <si>
    <t>Montáž zábradlí rovného z trubek nebo tenkostěnných profilů do zdiva, hmotnosti 1 m zábradlí do 20 kg</t>
  </si>
  <si>
    <t>-1658166146</t>
  </si>
  <si>
    <t>https://podminky.urs.cz/item/CS_URS_2023_01/767161111</t>
  </si>
  <si>
    <t>1,60+1,55+0,25+1,15+1,15+0,45+1,15</t>
  </si>
  <si>
    <t>40</t>
  </si>
  <si>
    <t>553420R001</t>
  </si>
  <si>
    <t>zábradlí ocelové v. 1000mm, sloupky a spodní vodorovný profil 40x40x3mm, výplň svislé pruty 20x20x2mm, madlo z profilu 40x40x3mm</t>
  </si>
  <si>
    <t>1554431426</t>
  </si>
  <si>
    <t>41</t>
  </si>
  <si>
    <t>767220220</t>
  </si>
  <si>
    <t>Montáž schodišťového zábradlí z trubek nebo tenkostěnných profilů na ocelovou konstrukci, hmotnosti 1 m zábradlí přes 15 do 25 kg</t>
  </si>
  <si>
    <t>-202261845</t>
  </si>
  <si>
    <t>https://podminky.urs.cz/item/CS_URS_2023_01/767220220</t>
  </si>
  <si>
    <t>42</t>
  </si>
  <si>
    <t>553420R002</t>
  </si>
  <si>
    <t>zábradlí ocelové schodišťové v.1000mm, sloupky a spodní vodorovný profil 40x40x3mm, výplň svislé pruty 20x20x2mm, madlo z profilu 40x40x3mm</t>
  </si>
  <si>
    <t>1470237658</t>
  </si>
  <si>
    <t>43</t>
  </si>
  <si>
    <t>767391112</t>
  </si>
  <si>
    <t>Montáž krytiny z tvarovaných plechů trapézových nebo vlnitých, uchycených šroubováním</t>
  </si>
  <si>
    <t>458754811</t>
  </si>
  <si>
    <t>https://podminky.urs.cz/item/CS_URS_2023_01/767391112</t>
  </si>
  <si>
    <t>(4,60+3,40)/2*1,40</t>
  </si>
  <si>
    <t>(2,90+1,70)/2*1,40</t>
  </si>
  <si>
    <t>Součet    stříška</t>
  </si>
  <si>
    <t>44</t>
  </si>
  <si>
    <t>15485148</t>
  </si>
  <si>
    <t>plech trapézový 20/130/1040 PE tl 0,7mm</t>
  </si>
  <si>
    <t>1714225684</t>
  </si>
  <si>
    <t>8,82*1,133</t>
  </si>
  <si>
    <t>45</t>
  </si>
  <si>
    <t>767391231</t>
  </si>
  <si>
    <t>Montáž krytiny z tvarovaných plechů hřebene nebo nároží z hřebenáčů</t>
  </si>
  <si>
    <t>998950477</t>
  </si>
  <si>
    <t>https://podminky.urs.cz/item/CS_URS_2023_01/767391231</t>
  </si>
  <si>
    <t>2,00   "stříška"</t>
  </si>
  <si>
    <t>46</t>
  </si>
  <si>
    <t>15486009</t>
  </si>
  <si>
    <t>hřebenáč plechový rovný k trapézovým plechům malý tl 0,5mm PE 25µm lesk</t>
  </si>
  <si>
    <t>-1628528806</t>
  </si>
  <si>
    <t>47</t>
  </si>
  <si>
    <t>998767201</t>
  </si>
  <si>
    <t>Přesun hmot pro zámečnické konstrukce stanovený procentní sazbou (%) z ceny vodorovná dopravní vzdálenost do 50 m v objektech výšky do 6 m</t>
  </si>
  <si>
    <t>-1138656499</t>
  </si>
  <si>
    <t>https://podminky.urs.cz/item/CS_URS_2023_01/998767201</t>
  </si>
  <si>
    <t>783</t>
  </si>
  <si>
    <t>Dokončovací práce - nátěry</t>
  </si>
  <si>
    <t>48</t>
  </si>
  <si>
    <t>783301311</t>
  </si>
  <si>
    <t>Příprava podkladu zámečnických konstrukcí před provedením nátěru odmaštění odmašťovačem vodou ředitelným</t>
  </si>
  <si>
    <t>370246187</t>
  </si>
  <si>
    <t>https://podminky.urs.cz/item/CS_URS_2023_01/783301311</t>
  </si>
  <si>
    <t>2,20*2*0,429   "schodnice U 120"</t>
  </si>
  <si>
    <t>(1,60*2+1,55*2+0,25*2)*0,429</t>
  </si>
  <si>
    <t>(1,15+1,15*2+0,45*2+1,05*2+1,30*2)*0,429</t>
  </si>
  <si>
    <t>1,20*2*(0,10*4)</t>
  </si>
  <si>
    <t>1,45*2*0,438</t>
  </si>
  <si>
    <t>(0,25*2+0,175*2+1,05)*7*0,04*4</t>
  </si>
  <si>
    <t>(1,20+1,35+0,80) *5*0,04*4   "nosný prvek stříšky 40x40x3"</t>
  </si>
  <si>
    <t>(4,60+2,90+3,40+1,70+4,00+2,30)*0,04*4   "krokvičky 40x40x3"</t>
  </si>
  <si>
    <t>0,25*0,25*2 *4     "patní plech 250x250x8"</t>
  </si>
  <si>
    <t>0,20*0,20*2 *10   "kotevní plech nosného prvku stříšky"</t>
  </si>
  <si>
    <t>Mezisoučet</t>
  </si>
  <si>
    <t>1,150*(1,60+1,55+0,25+1,15+0,45+1,15)*2   "podesta"</t>
  </si>
  <si>
    <t>0,175*(1,15*2+1,15+0,45+1,15+0,25+1,55+1,60)*2  "čelo podesty"</t>
  </si>
  <si>
    <t>1,15*(0,25+0,175)*7*2   "schodišťové stupně plech slza tl 6mm"</t>
  </si>
  <si>
    <t>Mezisoučet   plechy</t>
  </si>
  <si>
    <t>(1,60+1,55+0,25+1,15+1,15+0,45+1,15)*1,00*2</t>
  </si>
  <si>
    <t>2,20*2*1,00 *2</t>
  </si>
  <si>
    <t>Mezisoučet   zábradlí</t>
  </si>
  <si>
    <t>49</t>
  </si>
  <si>
    <t>783314201</t>
  </si>
  <si>
    <t>Základní antikorozní nátěr zámečnických konstrukcí jednonásobný syntetický standardní</t>
  </si>
  <si>
    <t>1256451682</t>
  </si>
  <si>
    <t>https://podminky.urs.cz/item/CS_URS_2023_01/783314201</t>
  </si>
  <si>
    <t>50</t>
  </si>
  <si>
    <t>783315101</t>
  </si>
  <si>
    <t>Mezinátěr zámečnických konstrukcí jednonásobný syntetický standardní</t>
  </si>
  <si>
    <t>-853424158</t>
  </si>
  <si>
    <t>https://podminky.urs.cz/item/CS_URS_2023_01/783315101</t>
  </si>
  <si>
    <t>51</t>
  </si>
  <si>
    <t>783317101</t>
  </si>
  <si>
    <t>Krycí nátěr (email) zámečnických konstrukcí jednonásobný syntetický standardní</t>
  </si>
  <si>
    <t>-556940548</t>
  </si>
  <si>
    <t>https://podminky.urs.cz/item/CS_URS_2023_01/783317101</t>
  </si>
  <si>
    <t>02 - ZPEVNĚNÁ PLOCHA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</si>
  <si>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</si>
  <si>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</si>
  <si>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</si>
  <si>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279 - Podbetonování základů </t>
  </si>
  <si>
    <t xml:space="preserve">    599 - Pojízdné zpevněné plochy  </t>
  </si>
  <si>
    <t xml:space="preserve">    62 - Úprava povrchů vnějších</t>
  </si>
  <si>
    <t xml:space="preserve">    89 - Ostatní konstrukce</t>
  </si>
  <si>
    <t xml:space="preserve">      916 - Obrubníky</t>
  </si>
  <si>
    <t xml:space="preserve">      96 - Bourání konstrukcí</t>
  </si>
  <si>
    <t>Zemní práce</t>
  </si>
  <si>
    <t>Zemní práce - hloubené vykopávky</t>
  </si>
  <si>
    <t>132211401</t>
  </si>
  <si>
    <t>Hloubená vykopávka pod základy ručně s přehozením výkopku na vzdálenost 3 m nebo s naložením na dopravní prostředek v hornině třídy těžitelnosti I skupiny 3</t>
  </si>
  <si>
    <t>m3</t>
  </si>
  <si>
    <t>-367933553</t>
  </si>
  <si>
    <t>https://podminky.urs.cz/item/CS_URS_2023_01/132211401</t>
  </si>
  <si>
    <t>0,40*0,80*4,70</t>
  </si>
  <si>
    <t>Zemní práce - přemístění výkopku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</si>
  <si>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</si>
  <si>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</si>
  <si>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-1437173566</t>
  </si>
  <si>
    <t>https://podminky.urs.cz/item/CS_URS_2023_01/162751117</t>
  </si>
  <si>
    <t>171201231</t>
  </si>
  <si>
    <t>Poplatek za uložení stavebního odpadu na recyklační skládce (skládkovné) zeminy a kamení zatříděného do Katalogu odpadů pod kódem 17 05 04</t>
  </si>
  <si>
    <t>1700301829</t>
  </si>
  <si>
    <t>https://podminky.urs.cz/item/CS_URS_2023_01/171201231</t>
  </si>
  <si>
    <t>1,504*1,7</t>
  </si>
  <si>
    <t>279</t>
  </si>
  <si>
    <t xml:space="preserve">Podbetonování základů </t>
  </si>
  <si>
    <t>279311114</t>
  </si>
  <si>
    <t>Postupné podbetonování základového zdiva jakékoliv tloušťky, bez výkopu, bez zapažení a bednění, prostým betonem tř. C 16/20</t>
  </si>
  <si>
    <t>1956092181</t>
  </si>
  <si>
    <t>https://podminky.urs.cz/item/CS_URS_2023_01/279311114</t>
  </si>
  <si>
    <t>599</t>
  </si>
  <si>
    <t xml:space="preserve">Pojízdné zpevněné plochy  </t>
  </si>
  <si>
    <t>171152501</t>
  </si>
  <si>
    <t>Zhutnění podloží pod násypy z rostlé horniny třídy těžitelnosti I a II, skupiny 1 až 4 z hornin soudružných a nesoudržných</t>
  </si>
  <si>
    <t>1719644123</t>
  </si>
  <si>
    <t>https://podminky.urs.cz/item/CS_URS_2023_01/171152501</t>
  </si>
  <si>
    <t>(3,40+3,25)/2*9,50</t>
  </si>
  <si>
    <t>564861011</t>
  </si>
  <si>
    <t>Podklad ze štěrkodrti ŠD s rozprostřením a zhutněním plochy jednotlivě do 100 m2, po zhutnění tl. 200 mm</t>
  </si>
  <si>
    <t>-996279470</t>
  </si>
  <si>
    <t>https://podminky.urs.cz/item/CS_URS_2023_01/564861011</t>
  </si>
  <si>
    <t>564710001</t>
  </si>
  <si>
    <t>Podklad nebo kryt z kameniva hrubého drceného vel. 8-16 mm s rozprostřením a zhutněním plochy jednotlivě do 100 m2, po zhutnění tl. 50 mm</t>
  </si>
  <si>
    <t>426257451</t>
  </si>
  <si>
    <t>https://podminky.urs.cz/item/CS_URS_2023_01/564710001</t>
  </si>
  <si>
    <t>451577877</t>
  </si>
  <si>
    <t>Podklad nebo lože pod dlažbu (přídlažbu) v ploše vodorovné nebo ve sklonu do 1:5, tloušťky od 30 do 100 mm ze štěrkopísku</t>
  </si>
  <si>
    <t>-308179863</t>
  </si>
  <si>
    <t>https://podminky.urs.cz/item/CS_URS_2023_01/451577877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</si>
  <si>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</si>
  <si>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</si>
  <si>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65257328</t>
  </si>
  <si>
    <t>https://podminky.urs.cz/item/CS_URS_2023_01/596212210</t>
  </si>
  <si>
    <t>59245020</t>
  </si>
  <si>
    <t>dlažba tvar obdélník betonová 200x100x80mm přírodní</t>
  </si>
  <si>
    <t>-1750017092</t>
  </si>
  <si>
    <t>31,588*1,03</t>
  </si>
  <si>
    <t>967042712</t>
  </si>
  <si>
    <t>Odsekání zdiva z kamene nebo betonu plošné, tl. do 100 mm</t>
  </si>
  <si>
    <t>951685591</t>
  </si>
  <si>
    <t>https://podminky.urs.cz/item/CS_URS_2023_01/967042712</t>
  </si>
  <si>
    <t>(0,30+0,40)*3,00   "viditelná část základů pod stávajícím schodištěm"</t>
  </si>
  <si>
    <t>629995201</t>
  </si>
  <si>
    <t>Očištění vnějších ploch tryskáním křemičitým pískem sušeným</t>
  </si>
  <si>
    <t>575256172</t>
  </si>
  <si>
    <t>https://podminky.urs.cz/item/CS_URS_2023_01/629995201</t>
  </si>
  <si>
    <t>622131101</t>
  </si>
  <si>
    <t>Podkladní a spojovací vrstva vnějších omítaných ploch cementový postřik nanášený ručně celoplošně stěn</t>
  </si>
  <si>
    <t>-493826221</t>
  </si>
  <si>
    <t>https://podminky.urs.cz/item/CS_URS_2023_01/622131101</t>
  </si>
  <si>
    <t>622331121</t>
  </si>
  <si>
    <t>Omítka cementová vnějších ploch nanášená ručně jednovrstvá, tloušťky do 15 mm hladká stěn</t>
  </si>
  <si>
    <t>404320264</t>
  </si>
  <si>
    <t>https://podminky.urs.cz/item/CS_URS_2023_01/622331121</t>
  </si>
  <si>
    <t>622331191</t>
  </si>
  <si>
    <t>Omítka cementová vnějších ploch nanášená ručně Příplatek k cenám za každých dalších i započatých 5 mm tloušťky omítky přes 15 mm stěn</t>
  </si>
  <si>
    <t>1508420</t>
  </si>
  <si>
    <t>https://podminky.urs.cz/item/CS_URS_2023_01/622331191</t>
  </si>
  <si>
    <t>2,10*5</t>
  </si>
  <si>
    <t>783823135</t>
  </si>
  <si>
    <t>Penetrační nátěr omítek hladkých omítek hladkých, zrnitých tenkovrstvých nebo štukových stupně členitosti 1 a 2 silikonový</t>
  </si>
  <si>
    <t>1464684910</t>
  </si>
  <si>
    <t>https://podminky.urs.cz/item/CS_URS_2023_01/783823135</t>
  </si>
  <si>
    <t>783827425</t>
  </si>
  <si>
    <t>Krycí (ochranný ) nátěr omítek dvojnásobný hladkých omítek hladkých, zrnitých tenkovrstvých nebo štukových stupně členitosti 1 a 2 silikonový</t>
  </si>
  <si>
    <t>1463766316</t>
  </si>
  <si>
    <t>https://podminky.urs.cz/item/CS_URS_2023_01/783827425</t>
  </si>
  <si>
    <t>783827429</t>
  </si>
  <si>
    <t>Krycí (ochranný ) nátěr omítek dvojnásobný hladkých omítek hladkých, zrnitých tenkovrstvých nebo štukových stupně členitosti 1 a 2 Příplatek k cenám -7421 až -7427 za biocidní přísadu</t>
  </si>
  <si>
    <t>-1368991023</t>
  </si>
  <si>
    <t>https://podminky.urs.cz/item/CS_URS_2023_01/783827429</t>
  </si>
  <si>
    <t>783897611</t>
  </si>
  <si>
    <t>Krycí (ochranný ) nátěr omítek Příplatek k cenám za provádění barevného nátěru v odstínu středně sytém dvojnásobného</t>
  </si>
  <si>
    <t>219370715</t>
  </si>
  <si>
    <t>https://podminky.urs.cz/item/CS_URS_2023_01/783897611</t>
  </si>
  <si>
    <t>89</t>
  </si>
  <si>
    <t>Ostatní konstrukce</t>
  </si>
  <si>
    <t>721910941</t>
  </si>
  <si>
    <t>Pročištění dvorních vpustí Ø 300</t>
  </si>
  <si>
    <t>1473567149</t>
  </si>
  <si>
    <t>https://podminky.urs.cz/item/CS_URS_2023_01/721910941</t>
  </si>
  <si>
    <t>8992311R01</t>
  </si>
  <si>
    <t>Výšková úprava uličního vstupu nebo vpusti do 200 mm zvýšením nebo snížením mříže</t>
  </si>
  <si>
    <t>1599063093</t>
  </si>
  <si>
    <t>8993311R02</t>
  </si>
  <si>
    <t>Výšková úprava uličního vstupu nebo vpusti do 200 mm zvýšením nebo snížením poklopu</t>
  </si>
  <si>
    <t>-1105669466</t>
  </si>
  <si>
    <t>916</t>
  </si>
  <si>
    <t>Obrubníky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</si>
  <si>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</si>
  <si>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</si>
  <si>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-1431697513</t>
  </si>
  <si>
    <t>https://podminky.urs.cz/item/CS_URS_2023_01/916131213</t>
  </si>
  <si>
    <t>1,00   "navazující na stávající opěrnou zídku podél ul. Chelčického"</t>
  </si>
  <si>
    <t>59217034</t>
  </si>
  <si>
    <t>obrubník betonový silniční 1000x150x300mm</t>
  </si>
  <si>
    <t>272501501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</si>
  <si>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</si>
  <si>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</si>
  <si>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562889143</t>
  </si>
  <si>
    <t>https://podminky.urs.cz/item/CS_URS_2023_01/916131113</t>
  </si>
  <si>
    <t>3,40   "horní hrana zpevněné plochy"</t>
  </si>
  <si>
    <t>614219914</t>
  </si>
  <si>
    <t>916991121</t>
  </si>
  <si>
    <t>Lože pod obrubníky, krajníky nebo obruby z dlažebních kostek z betonu prostého</t>
  </si>
  <si>
    <t>63642723</t>
  </si>
  <si>
    <t>https://podminky.urs.cz/item/CS_URS_2023_01/916991121</t>
  </si>
  <si>
    <t>1,00*0,25*0,20</t>
  </si>
  <si>
    <t>3,40*0,40*0,20</t>
  </si>
  <si>
    <t>96</t>
  </si>
  <si>
    <t>Bourání konstrukcí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</si>
  <si>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</si>
  <si>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</si>
  <si>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1234196976</t>
  </si>
  <si>
    <t>https://podminky.urs.cz/item/CS_URS_2023_01/113107330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</si>
  <si>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</si>
  <si>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</si>
  <si>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-1142211444</t>
  </si>
  <si>
    <t>https://podminky.urs.cz/item/CS_URS_2023_01/113107342</t>
  </si>
  <si>
    <t>"cca"   6,00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</si>
  <si>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</si>
  <si>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</si>
  <si>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-275156759</t>
  </si>
  <si>
    <t>https://podminky.urs.cz/item/CS_URS_2023_01/113107323</t>
  </si>
  <si>
    <t>997221551</t>
  </si>
  <si>
    <t>Vodorovná doprava suti bez naložení, ale se složením a s hrubým urovnáním ze sypkých materiálů, na vzdálenost do 1 km</t>
  </si>
  <si>
    <t>-1549335723</t>
  </si>
  <si>
    <t>https://podminky.urs.cz/item/CS_URS_2023_01/997221551</t>
  </si>
  <si>
    <t>997221559</t>
  </si>
  <si>
    <t>Vodorovná doprava suti bez naložení, ale se složením a s hrubým urovnáním Příplatek k ceně za každý další i započatý 1 km přes 1 km</t>
  </si>
  <si>
    <t>1867052479</t>
  </si>
  <si>
    <t>https://podminky.urs.cz/item/CS_URS_2023_01/997221559</t>
  </si>
  <si>
    <t>23,375*9</t>
  </si>
  <si>
    <t>997221861</t>
  </si>
  <si>
    <t>Poplatek za uložení stavebního odpadu na recyklační skládce (skládkovné) z prostého betonu zatříděného do Katalogu odpadů pod kódem 17 01 01</t>
  </si>
  <si>
    <t>193778102</t>
  </si>
  <si>
    <t>https://podminky.urs.cz/item/CS_URS_2023_01/997221861</t>
  </si>
  <si>
    <t>997221875</t>
  </si>
  <si>
    <t>Poplatek za uložení stavebního odpadu na recyklační skládce (skládkovné) asfaltového bez obsahu dehtu zatříděného do Katalogu odpadů pod kódem 17 03 02</t>
  </si>
  <si>
    <t>-1575471803</t>
  </si>
  <si>
    <t>https://podminky.urs.cz/item/CS_URS_2023_01/997221875</t>
  </si>
  <si>
    <t>997221873</t>
  </si>
  <si>
    <t>-1028201473</t>
  </si>
  <si>
    <t>https://podminky.urs.cz/item/CS_URS_2023_01/997221873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</si>
  <si>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</si>
  <si>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</si>
  <si>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1159639608</t>
  </si>
  <si>
    <t>https://podminky.urs.cz/item/CS_URS_2023_01/997013841</t>
  </si>
  <si>
    <t>2144268408</t>
  </si>
  <si>
    <t>998229112</t>
  </si>
  <si>
    <t>Přesun hmot ruční pro pozemní komunikace s naložením a složením na vzdálenost do 50 m, s krytem dlážděným</t>
  </si>
  <si>
    <t>1696290489</t>
  </si>
  <si>
    <t>https://podminky.urs.cz/item/CS_URS_2023_01/998229112</t>
  </si>
  <si>
    <t>15,948</t>
  </si>
  <si>
    <t>-0,244</t>
  </si>
  <si>
    <t>-1507672868</t>
  </si>
  <si>
    <t>0,244   "oprava viditelné části základu"</t>
  </si>
  <si>
    <t>03 - VEDLEJŠÍ ROZPOČTOVÉ NÁKLADY</t>
  </si>
  <si>
    <t>VRN - Vedlejší rozpočtové náklady</t>
  </si>
  <si>
    <t>VRN</t>
  </si>
  <si>
    <t>Vedlejší rozpočtové náklady</t>
  </si>
  <si>
    <t>030001000</t>
  </si>
  <si>
    <t>Zařízení staveniště</t>
  </si>
  <si>
    <t>1024</t>
  </si>
  <si>
    <t>-2055595240</t>
  </si>
  <si>
    <t>https://podminky.urs.cz/item/CS_URS_2023_01/030001000</t>
  </si>
  <si>
    <t>072103011</t>
  </si>
  <si>
    <t xml:space="preserve">Zajištění DIO komunikace II. a III. třídy </t>
  </si>
  <si>
    <t>-650438008</t>
  </si>
  <si>
    <t>https://podminky.urs.cz/item/CS_URS_2023_01/072103011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</si>
  <si>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</si>
  <si>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</si>
  <si>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</si>
  <si>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</si>
  <si>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</si>
  <si>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</si>
  <si>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</si>
  <si>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</si>
  <si>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</si>
  <si>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</si>
  <si>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</si>
  <si>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</si>
  <si>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</si>
  <si>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</si>
  <si>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</si>
  <si>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</si>
  <si>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</si>
  <si>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</si>
  <si>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</si>
  <si>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</si>
  <si>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</si>
  <si>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</si>
  <si>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</si>
  <si>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</si>
  <si>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</si>
  <si>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</si>
  <si>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</si>
  <si>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</si>
  <si>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</si>
  <si>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</si>
  <si>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</si>
  <si>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</si>
  <si>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</si>
  <si>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</si>
  <si>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</si>
  <si>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</si>
  <si>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</si>
  <si>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</si>
  <si>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</si>
  <si>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</si>
  <si>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</si>
  <si>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</si>
  <si>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</si>
  <si>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</si>
  <si>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</si>
  <si>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</si>
  <si>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</si>
  <si>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</si>
  <si>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</si>
  <si>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</si>
  <si>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</si>
  <si>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</si>
  <si>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</si>
  <si>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</si>
  <si>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</si>
  <si>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</si>
  <si>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</si>
  <si>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</si>
  <si>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</si>
  <si>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</si>
  <si>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</si>
  <si>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</si>
  <si>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</si>
  <si>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</si>
  <si>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</si>
  <si>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</si>
  <si>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</si>
  <si>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</si>
  <si>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</si>
  <si>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</si>
  <si>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</si>
  <si>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</si>
  <si>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</si>
  <si>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</si>
  <si>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</si>
  <si>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</si>
  <si>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</si>
  <si>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</si>
  <si>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</si>
  <si>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</si>
  <si>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</si>
  <si>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</si>
  <si>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</si>
  <si>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</si>
  <si>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</si>
  <si>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</si>
  <si>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</si>
  <si>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</si>
  <si>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</si>
  <si>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</si>
  <si>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</si>
  <si>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</si>
  <si>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</si>
  <si>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</si>
  <si>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</si>
  <si>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</si>
  <si>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</si>
  <si>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</si>
  <si>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</si>
  <si>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</si>
  <si>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</si>
  <si>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</si>
  <si>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</si>
  <si>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</si>
  <si>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</si>
  <si>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</si>
  <si>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</si>
  <si>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</si>
  <si>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</si>
  <si>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</si>
  <si>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</si>
  <si>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</si>
  <si>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</si>
  <si>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</si>
  <si>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</si>
  <si>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</si>
  <si>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</si>
  <si>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</si>
  <si>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</si>
  <si>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</si>
  <si>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</si>
  <si>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</si>
  <si>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</si>
  <si>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</si>
  <si>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</si>
  <si>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</si>
  <si>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</si>
  <si>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</si>
  <si>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</si>
  <si>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</si>
  <si>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</si>
  <si>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</si>
  <si>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</si>
  <si>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</si>
  <si>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</si>
  <si>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</si>
  <si>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</si>
  <si>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</si>
  <si>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</si>
  <si>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</si>
  <si>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</si>
  <si>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</si>
  <si>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</si>
  <si>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</si>
  <si>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</si>
  <si>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</si>
  <si>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</si>
  <si>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</si>
  <si>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</si>
  <si>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</si>
  <si>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</si>
  <si>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</si>
  <si>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</si>
  <si>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</si>
  <si>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</si>
  <si>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</si>
  <si>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</si>
  <si>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</si>
  <si>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</si>
  <si>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</si>
  <si>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</si>
  <si>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</si>
  <si>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</si>
  <si>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</si>
  <si>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</si>
  <si>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</si>
  <si>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</si>
  <si>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</si>
  <si>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</si>
  <si>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</si>
  <si>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</si>
  <si>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</si>
  <si>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</si>
  <si>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</si>
  <si>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</si>
  <si>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</si>
  <si>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</si>
  <si>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</si>
  <si>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</si>
  <si>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</si>
  <si>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</si>
  <si>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</si>
  <si>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</si>
  <si>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</si>
  <si>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</si>
  <si>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DIVADLO DĚČÍN TEPLICKÁ 587/75 DĚČÍN-ÚPRAVA VNĚJŠÍHO SCHODIŠTĚ A ZPEVNĚNÉ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</si>
</sst>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0" fontId="8" fillId="0" borderId="16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53965122" TargetMode="External"/><Relationship Id="rId18" Type="http://schemas.openxmlformats.org/officeDocument/2006/relationships/hyperlink" Target="https://podminky.urs.cz/item/CS_URS_2023_01/997013631" TargetMode="External"/><Relationship Id="rId26" Type="http://schemas.openxmlformats.org/officeDocument/2006/relationships/hyperlink" Target="https://podminky.urs.cz/item/CS_URS_2023_01/767995114" TargetMode="External"/><Relationship Id="rId21" Type="http://schemas.openxmlformats.org/officeDocument/2006/relationships/hyperlink" Target="https://podminky.urs.cz/item/CS_URS_2023_01/998764201" TargetMode="External"/><Relationship Id="rId34" Type="http://schemas.openxmlformats.org/officeDocument/2006/relationships/hyperlink" Target="https://podminky.urs.cz/item/CS_URS_2023_01/783315101" TargetMode="External"/><Relationship Id="rId7" Type="http://schemas.openxmlformats.org/officeDocument/2006/relationships/hyperlink" Target="https://podminky.urs.cz/item/CS_URS_2023_01/949121114" TargetMode="External"/><Relationship Id="rId12" Type="http://schemas.openxmlformats.org/officeDocument/2006/relationships/hyperlink" Target="https://podminky.urs.cz/item/CS_URS_2023_01/953961113" TargetMode="External"/><Relationship Id="rId17" Type="http://schemas.openxmlformats.org/officeDocument/2006/relationships/hyperlink" Target="https://podminky.urs.cz/item/CS_URS_2023_01/973031325" TargetMode="External"/><Relationship Id="rId25" Type="http://schemas.openxmlformats.org/officeDocument/2006/relationships/hyperlink" Target="https://podminky.urs.cz/item/CS_URS_2023_01/767250113" TargetMode="External"/><Relationship Id="rId33" Type="http://schemas.openxmlformats.org/officeDocument/2006/relationships/hyperlink" Target="https://podminky.urs.cz/item/CS_URS_2023_01/783314201" TargetMode="External"/><Relationship Id="rId2" Type="http://schemas.openxmlformats.org/officeDocument/2006/relationships/hyperlink" Target="https://podminky.urs.cz/item/CS_URS_2023_01/622525102" TargetMode="External"/><Relationship Id="rId16" Type="http://schemas.openxmlformats.org/officeDocument/2006/relationships/hyperlink" Target="https://podminky.urs.cz/item/CS_URS_2023_01/767996702" TargetMode="External"/><Relationship Id="rId20" Type="http://schemas.openxmlformats.org/officeDocument/2006/relationships/hyperlink" Target="https://podminky.urs.cz/item/CS_URS_2023_01/764311603" TargetMode="External"/><Relationship Id="rId29" Type="http://schemas.openxmlformats.org/officeDocument/2006/relationships/hyperlink" Target="https://podminky.urs.cz/item/CS_URS_2023_01/767391112" TargetMode="External"/><Relationship Id="rId1" Type="http://schemas.openxmlformats.org/officeDocument/2006/relationships/hyperlink" Target="https://podminky.urs.cz/item/CS_URS_2023_01/413232211" TargetMode="External"/><Relationship Id="rId6" Type="http://schemas.openxmlformats.org/officeDocument/2006/relationships/hyperlink" Target="https://podminky.urs.cz/item/CS_URS_2023_01/949121812" TargetMode="External"/><Relationship Id="rId11" Type="http://schemas.openxmlformats.org/officeDocument/2006/relationships/hyperlink" Target="https://podminky.urs.cz/item/CS_URS_2023_01/953965142" TargetMode="External"/><Relationship Id="rId24" Type="http://schemas.openxmlformats.org/officeDocument/2006/relationships/hyperlink" Target="https://podminky.urs.cz/item/CS_URS_2023_01/767995111" TargetMode="External"/><Relationship Id="rId32" Type="http://schemas.openxmlformats.org/officeDocument/2006/relationships/hyperlink" Target="https://podminky.urs.cz/item/CS_URS_2023_01/783301311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949121212" TargetMode="External"/><Relationship Id="rId15" Type="http://schemas.openxmlformats.org/officeDocument/2006/relationships/hyperlink" Target="https://podminky.urs.cz/item/CS_URS_2023_01/767996701" TargetMode="External"/><Relationship Id="rId23" Type="http://schemas.openxmlformats.org/officeDocument/2006/relationships/hyperlink" Target="https://podminky.urs.cz/item/CS_URS_2023_01/767995113" TargetMode="External"/><Relationship Id="rId28" Type="http://schemas.openxmlformats.org/officeDocument/2006/relationships/hyperlink" Target="https://podminky.urs.cz/item/CS_URS_2023_01/767220220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3_01/953961115" TargetMode="External"/><Relationship Id="rId19" Type="http://schemas.openxmlformats.org/officeDocument/2006/relationships/hyperlink" Target="https://podminky.urs.cz/item/CS_URS_2023_01/998018001" TargetMode="External"/><Relationship Id="rId31" Type="http://schemas.openxmlformats.org/officeDocument/2006/relationships/hyperlink" Target="https://podminky.urs.cz/item/CS_URS_2023_01/998767201" TargetMode="External"/><Relationship Id="rId4" Type="http://schemas.openxmlformats.org/officeDocument/2006/relationships/hyperlink" Target="https://podminky.urs.cz/item/CS_URS_2023_01/949121112" TargetMode="External"/><Relationship Id="rId9" Type="http://schemas.openxmlformats.org/officeDocument/2006/relationships/hyperlink" Target="https://podminky.urs.cz/item/CS_URS_2023_01/949121814" TargetMode="External"/><Relationship Id="rId14" Type="http://schemas.openxmlformats.org/officeDocument/2006/relationships/hyperlink" Target="https://podminky.urs.cz/item/CS_URS_2023_01/767161823" TargetMode="External"/><Relationship Id="rId22" Type="http://schemas.openxmlformats.org/officeDocument/2006/relationships/hyperlink" Target="https://podminky.urs.cz/item/CS_URS_2023_01/767210114" TargetMode="External"/><Relationship Id="rId27" Type="http://schemas.openxmlformats.org/officeDocument/2006/relationships/hyperlink" Target="https://podminky.urs.cz/item/CS_URS_2023_01/767161111" TargetMode="External"/><Relationship Id="rId30" Type="http://schemas.openxmlformats.org/officeDocument/2006/relationships/hyperlink" Target="https://podminky.urs.cz/item/CS_URS_2023_01/767391231" TargetMode="External"/><Relationship Id="rId35" Type="http://schemas.openxmlformats.org/officeDocument/2006/relationships/hyperlink" Target="https://podminky.urs.cz/item/CS_URS_2023_01/783317101" TargetMode="External"/><Relationship Id="rId8" Type="http://schemas.openxmlformats.org/officeDocument/2006/relationships/hyperlink" Target="https://podminky.urs.cz/item/CS_URS_2023_01/949121214" TargetMode="External"/><Relationship Id="rId3" Type="http://schemas.openxmlformats.org/officeDocument/2006/relationships/hyperlink" Target="https://podminky.urs.cz/item/CS_URS_2023_01/622525105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622331121" TargetMode="External"/><Relationship Id="rId18" Type="http://schemas.openxmlformats.org/officeDocument/2006/relationships/hyperlink" Target="https://podminky.urs.cz/item/CS_URS_2023_01/783897611" TargetMode="External"/><Relationship Id="rId26" Type="http://schemas.openxmlformats.org/officeDocument/2006/relationships/hyperlink" Target="https://podminky.urs.cz/item/CS_URS_2023_01/997221551" TargetMode="External"/><Relationship Id="rId3" Type="http://schemas.openxmlformats.org/officeDocument/2006/relationships/hyperlink" Target="https://podminky.urs.cz/item/CS_URS_2023_01/171201231" TargetMode="External"/><Relationship Id="rId21" Type="http://schemas.openxmlformats.org/officeDocument/2006/relationships/hyperlink" Target="https://podminky.urs.cz/item/CS_URS_2023_01/916131113" TargetMode="External"/><Relationship Id="rId34" Type="http://schemas.openxmlformats.org/officeDocument/2006/relationships/hyperlink" Target="https://podminky.urs.cz/item/CS_URS_2023_01/998018001" TargetMode="External"/><Relationship Id="rId7" Type="http://schemas.openxmlformats.org/officeDocument/2006/relationships/hyperlink" Target="https://podminky.urs.cz/item/CS_URS_2023_01/564710001" TargetMode="External"/><Relationship Id="rId12" Type="http://schemas.openxmlformats.org/officeDocument/2006/relationships/hyperlink" Target="https://podminky.urs.cz/item/CS_URS_2023_01/622131101" TargetMode="External"/><Relationship Id="rId17" Type="http://schemas.openxmlformats.org/officeDocument/2006/relationships/hyperlink" Target="https://podminky.urs.cz/item/CS_URS_2023_01/783827429" TargetMode="External"/><Relationship Id="rId25" Type="http://schemas.openxmlformats.org/officeDocument/2006/relationships/hyperlink" Target="https://podminky.urs.cz/item/CS_URS_2023_01/113107323" TargetMode="External"/><Relationship Id="rId33" Type="http://schemas.openxmlformats.org/officeDocument/2006/relationships/hyperlink" Target="https://podminky.urs.cz/item/CS_URS_2023_01/998229112" TargetMode="External"/><Relationship Id="rId2" Type="http://schemas.openxmlformats.org/officeDocument/2006/relationships/hyperlink" Target="https://podminky.urs.cz/item/CS_URS_2023_01/162751117" TargetMode="External"/><Relationship Id="rId16" Type="http://schemas.openxmlformats.org/officeDocument/2006/relationships/hyperlink" Target="https://podminky.urs.cz/item/CS_URS_2023_01/783827425" TargetMode="External"/><Relationship Id="rId20" Type="http://schemas.openxmlformats.org/officeDocument/2006/relationships/hyperlink" Target="https://podminky.urs.cz/item/CS_URS_2023_01/916131213" TargetMode="External"/><Relationship Id="rId29" Type="http://schemas.openxmlformats.org/officeDocument/2006/relationships/hyperlink" Target="https://podminky.urs.cz/item/CS_URS_2023_01/997221875" TargetMode="External"/><Relationship Id="rId1" Type="http://schemas.openxmlformats.org/officeDocument/2006/relationships/hyperlink" Target="https://podminky.urs.cz/item/CS_URS_2023_01/132211401" TargetMode="External"/><Relationship Id="rId6" Type="http://schemas.openxmlformats.org/officeDocument/2006/relationships/hyperlink" Target="https://podminky.urs.cz/item/CS_URS_2023_01/564861011" TargetMode="External"/><Relationship Id="rId11" Type="http://schemas.openxmlformats.org/officeDocument/2006/relationships/hyperlink" Target="https://podminky.urs.cz/item/CS_URS_2023_01/629995201" TargetMode="External"/><Relationship Id="rId24" Type="http://schemas.openxmlformats.org/officeDocument/2006/relationships/hyperlink" Target="https://podminky.urs.cz/item/CS_URS_2023_01/113107342" TargetMode="External"/><Relationship Id="rId32" Type="http://schemas.openxmlformats.org/officeDocument/2006/relationships/hyperlink" Target="https://podminky.urs.cz/item/CS_URS_2023_01/997013631" TargetMode="External"/><Relationship Id="rId5" Type="http://schemas.openxmlformats.org/officeDocument/2006/relationships/hyperlink" Target="https://podminky.urs.cz/item/CS_URS_2023_01/171152501" TargetMode="External"/><Relationship Id="rId15" Type="http://schemas.openxmlformats.org/officeDocument/2006/relationships/hyperlink" Target="https://podminky.urs.cz/item/CS_URS_2023_01/783823135" TargetMode="External"/><Relationship Id="rId23" Type="http://schemas.openxmlformats.org/officeDocument/2006/relationships/hyperlink" Target="https://podminky.urs.cz/item/CS_URS_2023_01/113107330" TargetMode="External"/><Relationship Id="rId28" Type="http://schemas.openxmlformats.org/officeDocument/2006/relationships/hyperlink" Target="https://podminky.urs.cz/item/CS_URS_2023_01/997221861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1/967042712" TargetMode="External"/><Relationship Id="rId19" Type="http://schemas.openxmlformats.org/officeDocument/2006/relationships/hyperlink" Target="https://podminky.urs.cz/item/CS_URS_2023_01/721910941" TargetMode="External"/><Relationship Id="rId31" Type="http://schemas.openxmlformats.org/officeDocument/2006/relationships/hyperlink" Target="https://podminky.urs.cz/item/CS_URS_2023_01/997013841" TargetMode="External"/><Relationship Id="rId4" Type="http://schemas.openxmlformats.org/officeDocument/2006/relationships/hyperlink" Target="https://podminky.urs.cz/item/CS_URS_2023_01/279311114" TargetMode="External"/><Relationship Id="rId9" Type="http://schemas.openxmlformats.org/officeDocument/2006/relationships/hyperlink" Target="https://podminky.urs.cz/item/CS_URS_2023_01/596212210" TargetMode="External"/><Relationship Id="rId14" Type="http://schemas.openxmlformats.org/officeDocument/2006/relationships/hyperlink" Target="https://podminky.urs.cz/item/CS_URS_2023_01/622331191" TargetMode="External"/><Relationship Id="rId22" Type="http://schemas.openxmlformats.org/officeDocument/2006/relationships/hyperlink" Target="https://podminky.urs.cz/item/CS_URS_2023_01/916991121" TargetMode="External"/><Relationship Id="rId27" Type="http://schemas.openxmlformats.org/officeDocument/2006/relationships/hyperlink" Target="https://podminky.urs.cz/item/CS_URS_2023_01/997221559" TargetMode="External"/><Relationship Id="rId30" Type="http://schemas.openxmlformats.org/officeDocument/2006/relationships/hyperlink" Target="https://podminky.urs.cz/item/CS_URS_2023_01/997221873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https://podminky.urs.cz/item/CS_URS_2023_01/45157787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odminky.urs.cz/item/CS_URS_2023_01/072103011" TargetMode="External"/><Relationship Id="rId1" Type="http://schemas.openxmlformats.org/officeDocument/2006/relationships/hyperlink" Target="https://podminky.urs.cz/item/CS_URS_2023_01/03000100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K6" sqref="K6:AO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4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20"/>
      <c r="BE5" s="261" t="s">
        <v>14</v>
      </c>
      <c r="BS5" s="17" t="s">
        <v>6</v>
      </c>
    </row>
    <row r="6" spans="1:74" ht="36.950000000000003" customHeight="1">
      <c r="B6" s="20"/>
      <c r="D6" s="26" t="s">
        <v>15</v>
      </c>
      <c r="K6" s="266" t="s">
        <v>846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20"/>
      <c r="BE6" s="262"/>
      <c r="BS6" s="17" t="s">
        <v>6</v>
      </c>
    </row>
    <row r="7" spans="1:74" ht="12" customHeight="1">
      <c r="B7" s="20"/>
      <c r="D7" s="27" t="s">
        <v>16</v>
      </c>
      <c r="K7" s="25" t="s">
        <v>17</v>
      </c>
      <c r="AK7" s="27" t="s">
        <v>18</v>
      </c>
      <c r="AN7" s="25" t="s">
        <v>17</v>
      </c>
      <c r="AR7" s="20"/>
      <c r="BE7" s="262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62"/>
      <c r="BS8" s="17" t="s">
        <v>6</v>
      </c>
    </row>
    <row r="9" spans="1:74" ht="14.45" customHeight="1">
      <c r="B9" s="20"/>
      <c r="AR9" s="20"/>
      <c r="BE9" s="262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17</v>
      </c>
      <c r="AR10" s="20"/>
      <c r="BE10" s="262"/>
      <c r="BS10" s="17" t="s">
        <v>6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17</v>
      </c>
      <c r="AR11" s="20"/>
      <c r="BE11" s="262"/>
      <c r="BS11" s="17" t="s">
        <v>6</v>
      </c>
    </row>
    <row r="12" spans="1:74" ht="6.95" customHeight="1">
      <c r="B12" s="20"/>
      <c r="AR12" s="20"/>
      <c r="BE12" s="262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62"/>
      <c r="BS13" s="17" t="s">
        <v>6</v>
      </c>
    </row>
    <row r="14" spans="1:74" ht="12.75">
      <c r="B14" s="20"/>
      <c r="E14" s="267" t="s">
        <v>28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7" t="s">
        <v>26</v>
      </c>
      <c r="AN14" s="29" t="s">
        <v>28</v>
      </c>
      <c r="AR14" s="20"/>
      <c r="BE14" s="262"/>
      <c r="BS14" s="17" t="s">
        <v>6</v>
      </c>
    </row>
    <row r="15" spans="1:74" ht="6.95" customHeight="1">
      <c r="B15" s="20"/>
      <c r="AR15" s="20"/>
      <c r="BE15" s="262"/>
      <c r="BS15" s="17" t="s">
        <v>4</v>
      </c>
    </row>
    <row r="16" spans="1:74" ht="12" customHeight="1">
      <c r="B16" s="20"/>
      <c r="D16" s="27" t="s">
        <v>29</v>
      </c>
      <c r="AK16" s="27" t="s">
        <v>24</v>
      </c>
      <c r="AN16" s="25" t="s">
        <v>17</v>
      </c>
      <c r="AR16" s="20"/>
      <c r="BE16" s="262"/>
      <c r="BS16" s="17" t="s">
        <v>4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17</v>
      </c>
      <c r="AR17" s="20"/>
      <c r="BE17" s="262"/>
      <c r="BS17" s="17" t="s">
        <v>31</v>
      </c>
    </row>
    <row r="18" spans="2:71" ht="6.95" customHeight="1">
      <c r="B18" s="20"/>
      <c r="AR18" s="20"/>
      <c r="BE18" s="262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17</v>
      </c>
      <c r="AR19" s="20"/>
      <c r="BE19" s="262"/>
      <c r="BS19" s="17" t="s">
        <v>6</v>
      </c>
    </row>
    <row r="20" spans="2:71" ht="18.399999999999999" customHeight="1">
      <c r="B20" s="20"/>
      <c r="E20" s="25" t="s">
        <v>33</v>
      </c>
      <c r="AK20" s="27" t="s">
        <v>26</v>
      </c>
      <c r="AN20" s="25" t="s">
        <v>17</v>
      </c>
      <c r="AR20" s="20"/>
      <c r="BE20" s="262"/>
      <c r="BS20" s="17" t="s">
        <v>4</v>
      </c>
    </row>
    <row r="21" spans="2:71" ht="6.95" customHeight="1">
      <c r="B21" s="20"/>
      <c r="AR21" s="20"/>
      <c r="BE21" s="262"/>
    </row>
    <row r="22" spans="2:71" ht="12" customHeight="1">
      <c r="B22" s="20"/>
      <c r="D22" s="27" t="s">
        <v>34</v>
      </c>
      <c r="AR22" s="20"/>
      <c r="BE22" s="262"/>
    </row>
    <row r="23" spans="2:71" ht="47.25" customHeight="1">
      <c r="B23" s="20"/>
      <c r="E23" s="269" t="s">
        <v>35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20"/>
      <c r="BE23" s="262"/>
    </row>
    <row r="24" spans="2:71" ht="6.95" customHeight="1">
      <c r="B24" s="20"/>
      <c r="AR24" s="20"/>
      <c r="BE24" s="26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2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0">
        <f>ROUND(AG54,1)</f>
        <v>0</v>
      </c>
      <c r="AL26" s="271"/>
      <c r="AM26" s="271"/>
      <c r="AN26" s="271"/>
      <c r="AO26" s="271"/>
      <c r="AR26" s="32"/>
      <c r="BE26" s="262"/>
    </row>
    <row r="27" spans="2:71" s="1" customFormat="1" ht="6.95" customHeight="1">
      <c r="B27" s="32"/>
      <c r="AR27" s="32"/>
      <c r="BE27" s="262"/>
    </row>
    <row r="28" spans="2:71" s="1" customFormat="1" ht="12.75">
      <c r="B28" s="32"/>
      <c r="L28" s="272" t="s">
        <v>37</v>
      </c>
      <c r="M28" s="272"/>
      <c r="N28" s="272"/>
      <c r="O28" s="272"/>
      <c r="P28" s="272"/>
      <c r="W28" s="272" t="s">
        <v>38</v>
      </c>
      <c r="X28" s="272"/>
      <c r="Y28" s="272"/>
      <c r="Z28" s="272"/>
      <c r="AA28" s="272"/>
      <c r="AB28" s="272"/>
      <c r="AC28" s="272"/>
      <c r="AD28" s="272"/>
      <c r="AE28" s="272"/>
      <c r="AK28" s="272" t="s">
        <v>39</v>
      </c>
      <c r="AL28" s="272"/>
      <c r="AM28" s="272"/>
      <c r="AN28" s="272"/>
      <c r="AO28" s="272"/>
      <c r="AR28" s="32"/>
      <c r="BE28" s="262"/>
    </row>
    <row r="29" spans="2:71" s="2" customFormat="1" ht="14.45" customHeight="1">
      <c r="B29" s="36"/>
      <c r="D29" s="27" t="s">
        <v>40</v>
      </c>
      <c r="F29" s="27" t="s">
        <v>41</v>
      </c>
      <c r="L29" s="275">
        <v>0.21</v>
      </c>
      <c r="M29" s="274"/>
      <c r="N29" s="274"/>
      <c r="O29" s="274"/>
      <c r="P29" s="274"/>
      <c r="W29" s="273">
        <f>ROUND(AZ54, 1)</f>
        <v>0</v>
      </c>
      <c r="X29" s="274"/>
      <c r="Y29" s="274"/>
      <c r="Z29" s="274"/>
      <c r="AA29" s="274"/>
      <c r="AB29" s="274"/>
      <c r="AC29" s="274"/>
      <c r="AD29" s="274"/>
      <c r="AE29" s="274"/>
      <c r="AK29" s="273">
        <f>ROUND(AV54, 1)</f>
        <v>0</v>
      </c>
      <c r="AL29" s="274"/>
      <c r="AM29" s="274"/>
      <c r="AN29" s="274"/>
      <c r="AO29" s="274"/>
      <c r="AR29" s="36"/>
      <c r="BE29" s="263"/>
    </row>
    <row r="30" spans="2:71" s="2" customFormat="1" ht="14.45" customHeight="1">
      <c r="B30" s="36"/>
      <c r="F30" s="27" t="s">
        <v>42</v>
      </c>
      <c r="L30" s="275">
        <v>0.15</v>
      </c>
      <c r="M30" s="274"/>
      <c r="N30" s="274"/>
      <c r="O30" s="274"/>
      <c r="P30" s="274"/>
      <c r="W30" s="273">
        <f>ROUND(BA54, 1)</f>
        <v>0</v>
      </c>
      <c r="X30" s="274"/>
      <c r="Y30" s="274"/>
      <c r="Z30" s="274"/>
      <c r="AA30" s="274"/>
      <c r="AB30" s="274"/>
      <c r="AC30" s="274"/>
      <c r="AD30" s="274"/>
      <c r="AE30" s="274"/>
      <c r="AK30" s="273">
        <f>ROUND(AW54, 1)</f>
        <v>0</v>
      </c>
      <c r="AL30" s="274"/>
      <c r="AM30" s="274"/>
      <c r="AN30" s="274"/>
      <c r="AO30" s="274"/>
      <c r="AR30" s="36"/>
      <c r="BE30" s="263"/>
    </row>
    <row r="31" spans="2:71" s="2" customFormat="1" ht="14.45" hidden="1" customHeight="1">
      <c r="B31" s="36"/>
      <c r="F31" s="27" t="s">
        <v>43</v>
      </c>
      <c r="L31" s="275">
        <v>0.21</v>
      </c>
      <c r="M31" s="274"/>
      <c r="N31" s="274"/>
      <c r="O31" s="274"/>
      <c r="P31" s="274"/>
      <c r="W31" s="273">
        <f>ROUND(BB54, 1)</f>
        <v>0</v>
      </c>
      <c r="X31" s="274"/>
      <c r="Y31" s="274"/>
      <c r="Z31" s="274"/>
      <c r="AA31" s="274"/>
      <c r="AB31" s="274"/>
      <c r="AC31" s="274"/>
      <c r="AD31" s="274"/>
      <c r="AE31" s="274"/>
      <c r="AK31" s="273">
        <v>0</v>
      </c>
      <c r="AL31" s="274"/>
      <c r="AM31" s="274"/>
      <c r="AN31" s="274"/>
      <c r="AO31" s="274"/>
      <c r="AR31" s="36"/>
      <c r="BE31" s="263"/>
    </row>
    <row r="32" spans="2:71" s="2" customFormat="1" ht="14.45" hidden="1" customHeight="1">
      <c r="B32" s="36"/>
      <c r="F32" s="27" t="s">
        <v>44</v>
      </c>
      <c r="L32" s="275">
        <v>0.15</v>
      </c>
      <c r="M32" s="274"/>
      <c r="N32" s="274"/>
      <c r="O32" s="274"/>
      <c r="P32" s="274"/>
      <c r="W32" s="273">
        <f>ROUND(BC54, 1)</f>
        <v>0</v>
      </c>
      <c r="X32" s="274"/>
      <c r="Y32" s="274"/>
      <c r="Z32" s="274"/>
      <c r="AA32" s="274"/>
      <c r="AB32" s="274"/>
      <c r="AC32" s="274"/>
      <c r="AD32" s="274"/>
      <c r="AE32" s="274"/>
      <c r="AK32" s="273">
        <v>0</v>
      </c>
      <c r="AL32" s="274"/>
      <c r="AM32" s="274"/>
      <c r="AN32" s="274"/>
      <c r="AO32" s="274"/>
      <c r="AR32" s="36"/>
      <c r="BE32" s="263"/>
    </row>
    <row r="33" spans="2:44" s="2" customFormat="1" ht="14.45" hidden="1" customHeight="1">
      <c r="B33" s="36"/>
      <c r="F33" s="27" t="s">
        <v>45</v>
      </c>
      <c r="L33" s="275">
        <v>0</v>
      </c>
      <c r="M33" s="274"/>
      <c r="N33" s="274"/>
      <c r="O33" s="274"/>
      <c r="P33" s="274"/>
      <c r="W33" s="273">
        <f>ROUND(BD54, 1)</f>
        <v>0</v>
      </c>
      <c r="X33" s="274"/>
      <c r="Y33" s="274"/>
      <c r="Z33" s="274"/>
      <c r="AA33" s="274"/>
      <c r="AB33" s="274"/>
      <c r="AC33" s="274"/>
      <c r="AD33" s="274"/>
      <c r="AE33" s="274"/>
      <c r="AK33" s="273">
        <v>0</v>
      </c>
      <c r="AL33" s="274"/>
      <c r="AM33" s="274"/>
      <c r="AN33" s="274"/>
      <c r="AO33" s="274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76" t="s">
        <v>48</v>
      </c>
      <c r="Y35" s="277"/>
      <c r="Z35" s="277"/>
      <c r="AA35" s="277"/>
      <c r="AB35" s="277"/>
      <c r="AC35" s="39"/>
      <c r="AD35" s="39"/>
      <c r="AE35" s="39"/>
      <c r="AF35" s="39"/>
      <c r="AG35" s="39"/>
      <c r="AH35" s="39"/>
      <c r="AI35" s="39"/>
      <c r="AJ35" s="39"/>
      <c r="AK35" s="278">
        <f>SUM(AK26:AK33)</f>
        <v>0</v>
      </c>
      <c r="AL35" s="277"/>
      <c r="AM35" s="277"/>
      <c r="AN35" s="277"/>
      <c r="AO35" s="27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49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>
        <f>K5</f>
        <v>0</v>
      </c>
      <c r="AR44" s="45"/>
    </row>
    <row r="45" spans="2:44" s="4" customFormat="1" ht="36.950000000000003" customHeight="1">
      <c r="B45" s="46"/>
      <c r="C45" s="47" t="s">
        <v>15</v>
      </c>
      <c r="L45" s="280" t="str">
        <f>K6</f>
        <v>DIVADLO DĚČÍN TEPLICKÁ 587/75 DĚČÍN-ÚPRAVA VNĚJŠÍHO SCHODIŠTĚ A ZPEVNĚNÉ PLOCHY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19</v>
      </c>
      <c r="L47" s="48" t="str">
        <f>IF(K8="","",K8)</f>
        <v>DĚČÍN</v>
      </c>
      <c r="AI47" s="27" t="s">
        <v>21</v>
      </c>
      <c r="AM47" s="282" t="str">
        <f>IF(AN8= "","",AN8)</f>
        <v>18. 4. 2023</v>
      </c>
      <c r="AN47" s="282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23</v>
      </c>
      <c r="L49" s="3" t="str">
        <f>IF(E11= "","",E11)</f>
        <v xml:space="preserve">STATUTÁRNÍ MĚSTO DĚČÍN </v>
      </c>
      <c r="AI49" s="27" t="s">
        <v>29</v>
      </c>
      <c r="AM49" s="283" t="str">
        <f>IF(E17="","",E17)</f>
        <v>Ing. Jiří Demuth Děčín</v>
      </c>
      <c r="AN49" s="284"/>
      <c r="AO49" s="284"/>
      <c r="AP49" s="284"/>
      <c r="AR49" s="32"/>
      <c r="AS49" s="285" t="s">
        <v>50</v>
      </c>
      <c r="AT49" s="286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27</v>
      </c>
      <c r="L50" s="3" t="str">
        <f>IF(E14= "Vyplň údaj","",E14)</f>
        <v/>
      </c>
      <c r="AI50" s="27" t="s">
        <v>32</v>
      </c>
      <c r="AM50" s="283" t="str">
        <f>IF(E20="","",E20)</f>
        <v>Nina Blavková Děčín</v>
      </c>
      <c r="AN50" s="284"/>
      <c r="AO50" s="284"/>
      <c r="AP50" s="284"/>
      <c r="AR50" s="32"/>
      <c r="AS50" s="287"/>
      <c r="AT50" s="288"/>
      <c r="BD50" s="53"/>
    </row>
    <row r="51" spans="1:91" s="1" customFormat="1" ht="10.9" customHeight="1">
      <c r="B51" s="32"/>
      <c r="AR51" s="32"/>
      <c r="AS51" s="287"/>
      <c r="AT51" s="288"/>
      <c r="BD51" s="53"/>
    </row>
    <row r="52" spans="1:91" s="1" customFormat="1" ht="29.25" customHeight="1">
      <c r="B52" s="32"/>
      <c r="C52" s="289" t="s">
        <v>51</v>
      </c>
      <c r="D52" s="290"/>
      <c r="E52" s="290"/>
      <c r="F52" s="290"/>
      <c r="G52" s="290"/>
      <c r="H52" s="54"/>
      <c r="I52" s="291" t="s">
        <v>52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2" t="s">
        <v>53</v>
      </c>
      <c r="AH52" s="290"/>
      <c r="AI52" s="290"/>
      <c r="AJ52" s="290"/>
      <c r="AK52" s="290"/>
      <c r="AL52" s="290"/>
      <c r="AM52" s="290"/>
      <c r="AN52" s="291" t="s">
        <v>54</v>
      </c>
      <c r="AO52" s="290"/>
      <c r="AP52" s="290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68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6">
        <f>ROUND(SUM(AG55:AG57),1)</f>
        <v>0</v>
      </c>
      <c r="AH54" s="296"/>
      <c r="AI54" s="296"/>
      <c r="AJ54" s="296"/>
      <c r="AK54" s="296"/>
      <c r="AL54" s="296"/>
      <c r="AM54" s="296"/>
      <c r="AN54" s="297">
        <f>SUM(AG54,AT54)</f>
        <v>0</v>
      </c>
      <c r="AO54" s="297"/>
      <c r="AP54" s="297"/>
      <c r="AQ54" s="64" t="s">
        <v>17</v>
      </c>
      <c r="AR54" s="60"/>
      <c r="AS54" s="65">
        <f>ROUND(SUM(AS55:AS57),1)</f>
        <v>0</v>
      </c>
      <c r="AT54" s="66">
        <f>ROUND(SUM(AV54:AW54),1)</f>
        <v>0</v>
      </c>
      <c r="AU54" s="67">
        <f>ROUND(SUM(AU55:AU57),5)</f>
        <v>0</v>
      </c>
      <c r="AV54" s="66">
        <f>ROUND(AZ54*L29,1)</f>
        <v>0</v>
      </c>
      <c r="AW54" s="66">
        <f>ROUND(BA54*L30,1)</f>
        <v>0</v>
      </c>
      <c r="AX54" s="66">
        <f>ROUND(BB54*L29,1)</f>
        <v>0</v>
      </c>
      <c r="AY54" s="66">
        <f>ROUND(BC54*L30,1)</f>
        <v>0</v>
      </c>
      <c r="AZ54" s="66">
        <f>ROUND(SUM(AZ55:AZ57),1)</f>
        <v>0</v>
      </c>
      <c r="BA54" s="66">
        <f>ROUND(SUM(BA55:BA57),1)</f>
        <v>0</v>
      </c>
      <c r="BB54" s="66">
        <f>ROUND(SUM(BB55:BB57),1)</f>
        <v>0</v>
      </c>
      <c r="BC54" s="66">
        <f>ROUND(SUM(BC55:BC57),1)</f>
        <v>0</v>
      </c>
      <c r="BD54" s="68">
        <f>ROUND(SUM(BD55:BD57),1)</f>
        <v>0</v>
      </c>
      <c r="BS54" s="69" t="s">
        <v>69</v>
      </c>
      <c r="BT54" s="69" t="s">
        <v>70</v>
      </c>
      <c r="BU54" s="70" t="s">
        <v>71</v>
      </c>
      <c r="BV54" s="69" t="s">
        <v>72</v>
      </c>
      <c r="BW54" s="69" t="s">
        <v>5</v>
      </c>
      <c r="BX54" s="69" t="s">
        <v>73</v>
      </c>
      <c r="CL54" s="69" t="s">
        <v>17</v>
      </c>
    </row>
    <row r="55" spans="1:91" s="6" customFormat="1" ht="16.5" customHeight="1">
      <c r="A55" s="71" t="s">
        <v>74</v>
      </c>
      <c r="B55" s="72"/>
      <c r="C55" s="73"/>
      <c r="D55" s="295" t="s">
        <v>75</v>
      </c>
      <c r="E55" s="295"/>
      <c r="F55" s="295"/>
      <c r="G55" s="295"/>
      <c r="H55" s="295"/>
      <c r="I55" s="74"/>
      <c r="J55" s="295" t="s">
        <v>76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3">
        <f>'01 - ÚPRAVA VNĚJŠÍHO SCHO...'!J30</f>
        <v>0</v>
      </c>
      <c r="AH55" s="294"/>
      <c r="AI55" s="294"/>
      <c r="AJ55" s="294"/>
      <c r="AK55" s="294"/>
      <c r="AL55" s="294"/>
      <c r="AM55" s="294"/>
      <c r="AN55" s="293">
        <f>SUM(AG55,AT55)</f>
        <v>0</v>
      </c>
      <c r="AO55" s="294"/>
      <c r="AP55" s="294"/>
      <c r="AQ55" s="75" t="s">
        <v>77</v>
      </c>
      <c r="AR55" s="72"/>
      <c r="AS55" s="76">
        <v>0</v>
      </c>
      <c r="AT55" s="77">
        <f>ROUND(SUM(AV55:AW55),1)</f>
        <v>0</v>
      </c>
      <c r="AU55" s="78">
        <f>'01 - ÚPRAVA VNĚJŠÍHO SCHO...'!P96</f>
        <v>0</v>
      </c>
      <c r="AV55" s="77">
        <f>'01 - ÚPRAVA VNĚJŠÍHO SCHO...'!J33</f>
        <v>0</v>
      </c>
      <c r="AW55" s="77">
        <f>'01 - ÚPRAVA VNĚJŠÍHO SCHO...'!J34</f>
        <v>0</v>
      </c>
      <c r="AX55" s="77">
        <f>'01 - ÚPRAVA VNĚJŠÍHO SCHO...'!J35</f>
        <v>0</v>
      </c>
      <c r="AY55" s="77">
        <f>'01 - ÚPRAVA VNĚJŠÍHO SCHO...'!J36</f>
        <v>0</v>
      </c>
      <c r="AZ55" s="77">
        <f>'01 - ÚPRAVA VNĚJŠÍHO SCHO...'!F33</f>
        <v>0</v>
      </c>
      <c r="BA55" s="77">
        <f>'01 - ÚPRAVA VNĚJŠÍHO SCHO...'!F34</f>
        <v>0</v>
      </c>
      <c r="BB55" s="77">
        <f>'01 - ÚPRAVA VNĚJŠÍHO SCHO...'!F35</f>
        <v>0</v>
      </c>
      <c r="BC55" s="77">
        <f>'01 - ÚPRAVA VNĚJŠÍHO SCHO...'!F36</f>
        <v>0</v>
      </c>
      <c r="BD55" s="79">
        <f>'01 - ÚPRAVA VNĚJŠÍHO SCHO...'!F37</f>
        <v>0</v>
      </c>
      <c r="BT55" s="80" t="s">
        <v>78</v>
      </c>
      <c r="BV55" s="80" t="s">
        <v>72</v>
      </c>
      <c r="BW55" s="80" t="s">
        <v>79</v>
      </c>
      <c r="BX55" s="80" t="s">
        <v>5</v>
      </c>
      <c r="CL55" s="80" t="s">
        <v>17</v>
      </c>
      <c r="CM55" s="80" t="s">
        <v>80</v>
      </c>
    </row>
    <row r="56" spans="1:91" s="6" customFormat="1" ht="16.5" customHeight="1">
      <c r="A56" s="71" t="s">
        <v>74</v>
      </c>
      <c r="B56" s="72"/>
      <c r="C56" s="73"/>
      <c r="D56" s="295" t="s">
        <v>81</v>
      </c>
      <c r="E56" s="295"/>
      <c r="F56" s="295"/>
      <c r="G56" s="295"/>
      <c r="H56" s="295"/>
      <c r="I56" s="74"/>
      <c r="J56" s="295" t="s">
        <v>82</v>
      </c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3">
        <f>'02 - ZPEVNĚNÁ PLOCHA'!J30</f>
        <v>0</v>
      </c>
      <c r="AH56" s="294"/>
      <c r="AI56" s="294"/>
      <c r="AJ56" s="294"/>
      <c r="AK56" s="294"/>
      <c r="AL56" s="294"/>
      <c r="AM56" s="294"/>
      <c r="AN56" s="293">
        <f>SUM(AG56,AT56)</f>
        <v>0</v>
      </c>
      <c r="AO56" s="294"/>
      <c r="AP56" s="294"/>
      <c r="AQ56" s="75" t="s">
        <v>77</v>
      </c>
      <c r="AR56" s="72"/>
      <c r="AS56" s="76">
        <v>0</v>
      </c>
      <c r="AT56" s="77">
        <f>ROUND(SUM(AV56:AW56),1)</f>
        <v>0</v>
      </c>
      <c r="AU56" s="78">
        <f>'02 - ZPEVNĚNÁ PLOCHA'!P92</f>
        <v>0</v>
      </c>
      <c r="AV56" s="77">
        <f>'02 - ZPEVNĚNÁ PLOCHA'!J33</f>
        <v>0</v>
      </c>
      <c r="AW56" s="77">
        <f>'02 - ZPEVNĚNÁ PLOCHA'!J34</f>
        <v>0</v>
      </c>
      <c r="AX56" s="77">
        <f>'02 - ZPEVNĚNÁ PLOCHA'!J35</f>
        <v>0</v>
      </c>
      <c r="AY56" s="77">
        <f>'02 - ZPEVNĚNÁ PLOCHA'!J36</f>
        <v>0</v>
      </c>
      <c r="AZ56" s="77">
        <f>'02 - ZPEVNĚNÁ PLOCHA'!F33</f>
        <v>0</v>
      </c>
      <c r="BA56" s="77">
        <f>'02 - ZPEVNĚNÁ PLOCHA'!F34</f>
        <v>0</v>
      </c>
      <c r="BB56" s="77">
        <f>'02 - ZPEVNĚNÁ PLOCHA'!F35</f>
        <v>0</v>
      </c>
      <c r="BC56" s="77">
        <f>'02 - ZPEVNĚNÁ PLOCHA'!F36</f>
        <v>0</v>
      </c>
      <c r="BD56" s="79">
        <f>'02 - ZPEVNĚNÁ PLOCHA'!F37</f>
        <v>0</v>
      </c>
      <c r="BT56" s="80" t="s">
        <v>78</v>
      </c>
      <c r="BV56" s="80" t="s">
        <v>72</v>
      </c>
      <c r="BW56" s="80" t="s">
        <v>83</v>
      </c>
      <c r="BX56" s="80" t="s">
        <v>5</v>
      </c>
      <c r="CL56" s="80" t="s">
        <v>17</v>
      </c>
      <c r="CM56" s="80" t="s">
        <v>80</v>
      </c>
    </row>
    <row r="57" spans="1:91" s="6" customFormat="1" ht="16.5" customHeight="1">
      <c r="A57" s="71" t="s">
        <v>74</v>
      </c>
      <c r="B57" s="72"/>
      <c r="C57" s="73"/>
      <c r="D57" s="295" t="s">
        <v>84</v>
      </c>
      <c r="E57" s="295"/>
      <c r="F57" s="295"/>
      <c r="G57" s="295"/>
      <c r="H57" s="295"/>
      <c r="I57" s="74"/>
      <c r="J57" s="295" t="s">
        <v>85</v>
      </c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3">
        <f>'03 - VEDLEJŠÍ ROZPOČTOVÉ ...'!J30</f>
        <v>0</v>
      </c>
      <c r="AH57" s="294"/>
      <c r="AI57" s="294"/>
      <c r="AJ57" s="294"/>
      <c r="AK57" s="294"/>
      <c r="AL57" s="294"/>
      <c r="AM57" s="294"/>
      <c r="AN57" s="293">
        <f>SUM(AG57,AT57)</f>
        <v>0</v>
      </c>
      <c r="AO57" s="294"/>
      <c r="AP57" s="294"/>
      <c r="AQ57" s="75" t="s">
        <v>86</v>
      </c>
      <c r="AR57" s="72"/>
      <c r="AS57" s="81">
        <v>0</v>
      </c>
      <c r="AT57" s="82">
        <f>ROUND(SUM(AV57:AW57),1)</f>
        <v>0</v>
      </c>
      <c r="AU57" s="83">
        <f>'03 - VEDLEJŠÍ ROZPOČTOVÉ ...'!P80</f>
        <v>0</v>
      </c>
      <c r="AV57" s="82">
        <f>'03 - VEDLEJŠÍ ROZPOČTOVÉ ...'!J33</f>
        <v>0</v>
      </c>
      <c r="AW57" s="82">
        <f>'03 - VEDLEJŠÍ ROZPOČTOVÉ ...'!J34</f>
        <v>0</v>
      </c>
      <c r="AX57" s="82">
        <f>'03 - VEDLEJŠÍ ROZPOČTOVÉ ...'!J35</f>
        <v>0</v>
      </c>
      <c r="AY57" s="82">
        <f>'03 - VEDLEJŠÍ ROZPOČTOVÉ ...'!J36</f>
        <v>0</v>
      </c>
      <c r="AZ57" s="82">
        <f>'03 - VEDLEJŠÍ ROZPOČTOVÉ ...'!F33</f>
        <v>0</v>
      </c>
      <c r="BA57" s="82">
        <f>'03 - VEDLEJŠÍ ROZPOČTOVÉ ...'!F34</f>
        <v>0</v>
      </c>
      <c r="BB57" s="82">
        <f>'03 - VEDLEJŠÍ ROZPOČTOVÉ ...'!F35</f>
        <v>0</v>
      </c>
      <c r="BC57" s="82">
        <f>'03 - VEDLEJŠÍ ROZPOČTOVÉ ...'!F36</f>
        <v>0</v>
      </c>
      <c r="BD57" s="84">
        <f>'03 - VEDLEJŠÍ ROZPOČTOVÉ ...'!F37</f>
        <v>0</v>
      </c>
      <c r="BT57" s="80" t="s">
        <v>78</v>
      </c>
      <c r="BV57" s="80" t="s">
        <v>72</v>
      </c>
      <c r="BW57" s="80" t="s">
        <v>87</v>
      </c>
      <c r="BX57" s="80" t="s">
        <v>5</v>
      </c>
      <c r="CL57" s="80" t="s">
        <v>17</v>
      </c>
      <c r="CM57" s="80" t="s">
        <v>80</v>
      </c>
    </row>
    <row r="58" spans="1:91" s="1" customFormat="1" ht="30" customHeight="1">
      <c r="B58" s="32"/>
      <c r="AR58" s="32"/>
    </row>
    <row r="59" spans="1:91" s="1" customFormat="1" ht="6.9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2"/>
    </row>
  </sheetData>
  <sheetProtection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ÚPRAVA VNĚJŠÍHO SCHO...'!C2" display="/" xr:uid="{00000000-0004-0000-0000-000000000000}"/>
    <hyperlink ref="A56" location="'02 - ZPEVNĚNÁ PLOCHA'!C2" display="/" xr:uid="{00000000-0004-0000-0000-000001000000}"/>
    <hyperlink ref="A57" location="'03 - VEDLEJŠÍ ROZPOČTOVÉ ...'!C2" display="/" xr:uid="{00000000-0004-0000-0000-000002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1" width="14.16406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79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88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98" t="str">
        <f>'Rekapitulace stavby'!K6</f>
        <v>DIVADLO DĚČÍN TEPLICKÁ 587/75 DĚČÍN-ÚPRAVA VNĚJŠÍHO SCHODIŠTĚ A ZPEVNĚNÉ PLOCHY</v>
      </c>
      <c r="F7" s="299"/>
      <c r="G7" s="299"/>
      <c r="H7" s="299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280" t="s">
        <v>90</v>
      </c>
      <c r="F9" s="300"/>
      <c r="G9" s="300"/>
      <c r="H9" s="30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16</v>
      </c>
      <c r="F11" s="25" t="s">
        <v>17</v>
      </c>
      <c r="I11" s="27" t="s">
        <v>18</v>
      </c>
      <c r="J11" s="25" t="s">
        <v>17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49" t="str">
        <f>'Rekapitulace stavby'!AN8</f>
        <v>18. 4. 2023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17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17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1" t="str">
        <f>'Rekapitulace stavby'!E14</f>
        <v>Vyplň údaj</v>
      </c>
      <c r="F18" s="264"/>
      <c r="G18" s="264"/>
      <c r="H18" s="264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17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17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17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17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47.25" customHeight="1">
      <c r="B27" s="86"/>
      <c r="E27" s="269" t="s">
        <v>35</v>
      </c>
      <c r="F27" s="269"/>
      <c r="G27" s="269"/>
      <c r="H27" s="269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ROUND(J96, 1)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ROUND((SUM(BE96:BE286)),  1)</f>
        <v>0</v>
      </c>
      <c r="I33" s="89">
        <v>0.21</v>
      </c>
      <c r="J33" s="88">
        <f>ROUND(((SUM(BE96:BE286))*I33),  1)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ROUND((SUM(BF96:BF286)),  1)</f>
        <v>0</v>
      </c>
      <c r="I34" s="89">
        <v>0.15</v>
      </c>
      <c r="J34" s="88">
        <f>ROUND(((SUM(BF96:BF286))*I34),  1)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ROUND((SUM(BG96:BG286)),  1)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ROUND((SUM(BH96:BH286)),  1)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ROUND((SUM(BI96:BI286)),  1)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15</v>
      </c>
      <c r="L47" s="32"/>
    </row>
    <row r="48" spans="2:12" s="1" customFormat="1" ht="16.5" customHeight="1">
      <c r="B48" s="32"/>
      <c r="E48" s="298" t="str">
        <f>E7</f>
        <v>DIVADLO DĚČÍN TEPLICKÁ 587/75 DĚČÍN-ÚPRAVA VNĚJŠÍHO SCHODIŠTĚ A ZPEVNĚNÉ PLOCHY</v>
      </c>
      <c r="F48" s="299"/>
      <c r="G48" s="299"/>
      <c r="H48" s="299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280" t="str">
        <f>E9</f>
        <v>01 - ÚPRAVA VNĚJŠÍHO SCHODIŠTĚ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19</v>
      </c>
      <c r="F52" s="25" t="str">
        <f>F12</f>
        <v>DĚČÍN</v>
      </c>
      <c r="I52" s="27" t="s">
        <v>21</v>
      </c>
      <c r="J52" s="49" t="str">
        <f>IF(J12="","",J12)</f>
        <v>18. 4. 2023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23</v>
      </c>
      <c r="F54" s="25" t="str">
        <f>E15</f>
        <v xml:space="preserve">STATUTÁRNÍ MĚSTO DĚČÍN </v>
      </c>
      <c r="I54" s="27" t="s">
        <v>29</v>
      </c>
      <c r="J54" s="30" t="str">
        <f>E21</f>
        <v>Ing. Jiří Demuth Děčín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32</v>
      </c>
      <c r="J55" s="30" t="str">
        <f>E24</f>
        <v>Nina Blavková Děčín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J96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95</v>
      </c>
      <c r="E60" s="101"/>
      <c r="F60" s="101"/>
      <c r="G60" s="101"/>
      <c r="H60" s="101"/>
      <c r="I60" s="101"/>
      <c r="J60" s="102">
        <f>J97</f>
        <v>0</v>
      </c>
      <c r="L60" s="99"/>
    </row>
    <row r="61" spans="2:47" s="9" customFormat="1" ht="19.899999999999999" customHeight="1">
      <c r="B61" s="103"/>
      <c r="D61" s="104" t="s">
        <v>96</v>
      </c>
      <c r="E61" s="105"/>
      <c r="F61" s="105"/>
      <c r="G61" s="105"/>
      <c r="H61" s="105"/>
      <c r="I61" s="105"/>
      <c r="J61" s="106">
        <f>J98</f>
        <v>0</v>
      </c>
      <c r="L61" s="103"/>
    </row>
    <row r="62" spans="2:47" s="9" customFormat="1" ht="14.85" customHeight="1">
      <c r="B62" s="103"/>
      <c r="D62" s="104" t="s">
        <v>97</v>
      </c>
      <c r="E62" s="105"/>
      <c r="F62" s="105"/>
      <c r="G62" s="105"/>
      <c r="H62" s="105"/>
      <c r="I62" s="105"/>
      <c r="J62" s="106">
        <f>J99</f>
        <v>0</v>
      </c>
      <c r="L62" s="103"/>
    </row>
    <row r="63" spans="2:47" s="9" customFormat="1" ht="19.899999999999999" customHeight="1">
      <c r="B63" s="103"/>
      <c r="D63" s="104" t="s">
        <v>96</v>
      </c>
      <c r="E63" s="105"/>
      <c r="F63" s="105"/>
      <c r="G63" s="105"/>
      <c r="H63" s="105"/>
      <c r="I63" s="105"/>
      <c r="J63" s="106">
        <f>J105</f>
        <v>0</v>
      </c>
      <c r="L63" s="103"/>
    </row>
    <row r="64" spans="2:47" s="9" customFormat="1" ht="14.85" customHeight="1">
      <c r="B64" s="103"/>
      <c r="D64" s="104" t="s">
        <v>98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99</v>
      </c>
      <c r="E65" s="105"/>
      <c r="F65" s="105"/>
      <c r="G65" s="105"/>
      <c r="H65" s="105"/>
      <c r="I65" s="105"/>
      <c r="J65" s="106">
        <f>J110</f>
        <v>0</v>
      </c>
      <c r="L65" s="103"/>
    </row>
    <row r="66" spans="2:12" s="9" customFormat="1" ht="14.85" customHeight="1">
      <c r="B66" s="103"/>
      <c r="D66" s="104" t="s">
        <v>100</v>
      </c>
      <c r="E66" s="105"/>
      <c r="F66" s="105"/>
      <c r="G66" s="105"/>
      <c r="H66" s="105"/>
      <c r="I66" s="105"/>
      <c r="J66" s="106">
        <f>J111</f>
        <v>0</v>
      </c>
      <c r="L66" s="103"/>
    </row>
    <row r="67" spans="2:12" s="9" customFormat="1" ht="19.899999999999999" customHeight="1">
      <c r="B67" s="103"/>
      <c r="D67" s="104" t="s">
        <v>101</v>
      </c>
      <c r="E67" s="105"/>
      <c r="F67" s="105"/>
      <c r="G67" s="105"/>
      <c r="H67" s="105"/>
      <c r="I67" s="105"/>
      <c r="J67" s="106">
        <f>J118</f>
        <v>0</v>
      </c>
      <c r="L67" s="103"/>
    </row>
    <row r="68" spans="2:12" s="9" customFormat="1" ht="14.85" customHeight="1">
      <c r="B68" s="103"/>
      <c r="D68" s="104" t="s">
        <v>102</v>
      </c>
      <c r="E68" s="105"/>
      <c r="F68" s="105"/>
      <c r="G68" s="105"/>
      <c r="H68" s="105"/>
      <c r="I68" s="105"/>
      <c r="J68" s="106">
        <f>J119</f>
        <v>0</v>
      </c>
      <c r="L68" s="103"/>
    </row>
    <row r="69" spans="2:12" s="9" customFormat="1" ht="14.85" customHeight="1">
      <c r="B69" s="103"/>
      <c r="D69" s="104" t="s">
        <v>103</v>
      </c>
      <c r="E69" s="105"/>
      <c r="F69" s="105"/>
      <c r="G69" s="105"/>
      <c r="H69" s="105"/>
      <c r="I69" s="105"/>
      <c r="J69" s="106">
        <f>J134</f>
        <v>0</v>
      </c>
      <c r="L69" s="103"/>
    </row>
    <row r="70" spans="2:12" s="9" customFormat="1" ht="14.85" customHeight="1">
      <c r="B70" s="103"/>
      <c r="D70" s="104" t="s">
        <v>104</v>
      </c>
      <c r="E70" s="105"/>
      <c r="F70" s="105"/>
      <c r="G70" s="105"/>
      <c r="H70" s="105"/>
      <c r="I70" s="105"/>
      <c r="J70" s="106">
        <f>J147</f>
        <v>0</v>
      </c>
      <c r="L70" s="103"/>
    </row>
    <row r="71" spans="2:12" s="9" customFormat="1" ht="19.899999999999999" customHeight="1">
      <c r="B71" s="103"/>
      <c r="D71" s="104" t="s">
        <v>105</v>
      </c>
      <c r="E71" s="105"/>
      <c r="F71" s="105"/>
      <c r="G71" s="105"/>
      <c r="H71" s="105"/>
      <c r="I71" s="105"/>
      <c r="J71" s="106">
        <f>J163</f>
        <v>0</v>
      </c>
      <c r="L71" s="103"/>
    </row>
    <row r="72" spans="2:12" s="9" customFormat="1" ht="19.899999999999999" customHeight="1">
      <c r="B72" s="103"/>
      <c r="D72" s="104" t="s">
        <v>106</v>
      </c>
      <c r="E72" s="105"/>
      <c r="F72" s="105"/>
      <c r="G72" s="105"/>
      <c r="H72" s="105"/>
      <c r="I72" s="105"/>
      <c r="J72" s="106">
        <f>J167</f>
        <v>0</v>
      </c>
      <c r="L72" s="103"/>
    </row>
    <row r="73" spans="2:12" s="8" customFormat="1" ht="24.95" customHeight="1">
      <c r="B73" s="99"/>
      <c r="D73" s="100" t="s">
        <v>107</v>
      </c>
      <c r="E73" s="101"/>
      <c r="F73" s="101"/>
      <c r="G73" s="101"/>
      <c r="H73" s="101"/>
      <c r="I73" s="101"/>
      <c r="J73" s="102">
        <f>J170</f>
        <v>0</v>
      </c>
      <c r="L73" s="99"/>
    </row>
    <row r="74" spans="2:12" s="9" customFormat="1" ht="19.899999999999999" customHeight="1">
      <c r="B74" s="103"/>
      <c r="D74" s="104" t="s">
        <v>108</v>
      </c>
      <c r="E74" s="105"/>
      <c r="F74" s="105"/>
      <c r="G74" s="105"/>
      <c r="H74" s="105"/>
      <c r="I74" s="105"/>
      <c r="J74" s="106">
        <f>J171</f>
        <v>0</v>
      </c>
      <c r="L74" s="103"/>
    </row>
    <row r="75" spans="2:12" s="9" customFormat="1" ht="19.899999999999999" customHeight="1">
      <c r="B75" s="103"/>
      <c r="D75" s="104" t="s">
        <v>109</v>
      </c>
      <c r="E75" s="105"/>
      <c r="F75" s="105"/>
      <c r="G75" s="105"/>
      <c r="H75" s="105"/>
      <c r="I75" s="105"/>
      <c r="J75" s="106">
        <f>J177</f>
        <v>0</v>
      </c>
      <c r="L75" s="103"/>
    </row>
    <row r="76" spans="2:12" s="9" customFormat="1" ht="19.899999999999999" customHeight="1">
      <c r="B76" s="103"/>
      <c r="D76" s="104" t="s">
        <v>110</v>
      </c>
      <c r="E76" s="105"/>
      <c r="F76" s="105"/>
      <c r="G76" s="105"/>
      <c r="H76" s="105"/>
      <c r="I76" s="105"/>
      <c r="J76" s="106">
        <f>J254</f>
        <v>0</v>
      </c>
      <c r="L76" s="103"/>
    </row>
    <row r="77" spans="2:12" s="1" customFormat="1" ht="21.75" customHeight="1">
      <c r="B77" s="32"/>
      <c r="L77" s="32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2"/>
    </row>
    <row r="82" spans="2:63" s="1" customFormat="1" ht="6.95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2"/>
    </row>
    <row r="83" spans="2:63" s="1" customFormat="1" ht="24.95" customHeight="1">
      <c r="B83" s="32"/>
      <c r="C83" s="21" t="s">
        <v>111</v>
      </c>
      <c r="L83" s="32"/>
    </row>
    <row r="84" spans="2:63" s="1" customFormat="1" ht="6.95" customHeight="1">
      <c r="B84" s="32"/>
      <c r="L84" s="32"/>
    </row>
    <row r="85" spans="2:63" s="1" customFormat="1" ht="12" customHeight="1">
      <c r="B85" s="32"/>
      <c r="C85" s="27" t="s">
        <v>15</v>
      </c>
      <c r="L85" s="32"/>
    </row>
    <row r="86" spans="2:63" s="1" customFormat="1" ht="16.5" customHeight="1">
      <c r="B86" s="32"/>
      <c r="E86" s="298" t="str">
        <f>E7</f>
        <v>DIVADLO DĚČÍN TEPLICKÁ 587/75 DĚČÍN-ÚPRAVA VNĚJŠÍHO SCHODIŠTĚ A ZPEVNĚNÉ PLOCHY</v>
      </c>
      <c r="F86" s="299"/>
      <c r="G86" s="299"/>
      <c r="H86" s="299"/>
      <c r="L86" s="32"/>
    </row>
    <row r="87" spans="2:63" s="1" customFormat="1" ht="12" customHeight="1">
      <c r="B87" s="32"/>
      <c r="C87" s="27" t="s">
        <v>89</v>
      </c>
      <c r="L87" s="32"/>
    </row>
    <row r="88" spans="2:63" s="1" customFormat="1" ht="16.5" customHeight="1">
      <c r="B88" s="32"/>
      <c r="E88" s="280" t="str">
        <f>E9</f>
        <v>01 - ÚPRAVA VNĚJŠÍHO SCHODIŠTĚ</v>
      </c>
      <c r="F88" s="300"/>
      <c r="G88" s="300"/>
      <c r="H88" s="300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19</v>
      </c>
      <c r="F90" s="25" t="str">
        <f>F12</f>
        <v>DĚČÍN</v>
      </c>
      <c r="I90" s="27" t="s">
        <v>21</v>
      </c>
      <c r="J90" s="49" t="str">
        <f>IF(J12="","",J12)</f>
        <v>18. 4. 2023</v>
      </c>
      <c r="L90" s="32"/>
    </row>
    <row r="91" spans="2:63" s="1" customFormat="1" ht="6.95" customHeight="1">
      <c r="B91" s="32"/>
      <c r="L91" s="32"/>
    </row>
    <row r="92" spans="2:63" s="1" customFormat="1" ht="15.2" customHeight="1">
      <c r="B92" s="32"/>
      <c r="C92" s="27" t="s">
        <v>23</v>
      </c>
      <c r="F92" s="25" t="str">
        <f>E15</f>
        <v xml:space="preserve">STATUTÁRNÍ MĚSTO DĚČÍN </v>
      </c>
      <c r="I92" s="27" t="s">
        <v>29</v>
      </c>
      <c r="J92" s="30" t="str">
        <f>E21</f>
        <v>Ing. Jiří Demuth Děčín</v>
      </c>
      <c r="L92" s="32"/>
    </row>
    <row r="93" spans="2:63" s="1" customFormat="1" ht="15.2" customHeight="1">
      <c r="B93" s="32"/>
      <c r="C93" s="27" t="s">
        <v>27</v>
      </c>
      <c r="F93" s="25" t="str">
        <f>IF(E18="","",E18)</f>
        <v>Vyplň údaj</v>
      </c>
      <c r="I93" s="27" t="s">
        <v>32</v>
      </c>
      <c r="J93" s="30" t="str">
        <f>E24</f>
        <v>Nina Blavková Děčín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07"/>
      <c r="C95" s="108" t="s">
        <v>112</v>
      </c>
      <c r="D95" s="109" t="s">
        <v>55</v>
      </c>
      <c r="E95" s="109" t="s">
        <v>51</v>
      </c>
      <c r="F95" s="109" t="s">
        <v>52</v>
      </c>
      <c r="G95" s="109" t="s">
        <v>113</v>
      </c>
      <c r="H95" s="109" t="s">
        <v>114</v>
      </c>
      <c r="I95" s="109" t="s">
        <v>115</v>
      </c>
      <c r="J95" s="109" t="s">
        <v>93</v>
      </c>
      <c r="K95" s="110" t="s">
        <v>116</v>
      </c>
      <c r="L95" s="107"/>
      <c r="M95" s="56" t="s">
        <v>17</v>
      </c>
      <c r="N95" s="57" t="s">
        <v>40</v>
      </c>
      <c r="O95" s="57" t="s">
        <v>117</v>
      </c>
      <c r="P95" s="57" t="s">
        <v>118</v>
      </c>
      <c r="Q95" s="57" t="s">
        <v>119</v>
      </c>
      <c r="R95" s="57" t="s">
        <v>120</v>
      </c>
      <c r="S95" s="57" t="s">
        <v>121</v>
      </c>
      <c r="T95" s="57" t="s">
        <v>122</v>
      </c>
      <c r="U95" s="58" t="s">
        <v>123</v>
      </c>
    </row>
    <row r="96" spans="2:63" s="1" customFormat="1" ht="22.9" customHeight="1">
      <c r="B96" s="32"/>
      <c r="C96" s="61" t="s">
        <v>124</v>
      </c>
      <c r="J96" s="111">
        <f>BK96</f>
        <v>0</v>
      </c>
      <c r="L96" s="32"/>
      <c r="M96" s="59"/>
      <c r="N96" s="50"/>
      <c r="O96" s="50"/>
      <c r="P96" s="112">
        <f>P97+P170</f>
        <v>0</v>
      </c>
      <c r="Q96" s="50"/>
      <c r="R96" s="112">
        <f>R97+R170</f>
        <v>1.7878517900000002</v>
      </c>
      <c r="S96" s="50"/>
      <c r="T96" s="112">
        <f>T97+T170</f>
        <v>0.46576200000000001</v>
      </c>
      <c r="U96" s="51"/>
      <c r="AT96" s="17" t="s">
        <v>69</v>
      </c>
      <c r="AU96" s="17" t="s">
        <v>94</v>
      </c>
      <c r="BK96" s="113">
        <f>BK97+BK170</f>
        <v>0</v>
      </c>
    </row>
    <row r="97" spans="2:65" s="11" customFormat="1" ht="25.9" customHeight="1">
      <c r="B97" s="114"/>
      <c r="D97" s="115" t="s">
        <v>69</v>
      </c>
      <c r="E97" s="116" t="s">
        <v>125</v>
      </c>
      <c r="F97" s="116" t="s">
        <v>126</v>
      </c>
      <c r="I97" s="117"/>
      <c r="J97" s="118">
        <f>BK97</f>
        <v>0</v>
      </c>
      <c r="L97" s="114"/>
      <c r="M97" s="119"/>
      <c r="P97" s="120">
        <f>P98+P105+P110+P118+P163+P167</f>
        <v>0</v>
      </c>
      <c r="R97" s="120">
        <f>R98+R105+R110+R118+R163+R167</f>
        <v>0.16370000000000001</v>
      </c>
      <c r="T97" s="120">
        <f>T98+T105+T110+T118+T163+T167</f>
        <v>0.46576200000000001</v>
      </c>
      <c r="U97" s="121"/>
      <c r="AR97" s="115" t="s">
        <v>78</v>
      </c>
      <c r="AT97" s="122" t="s">
        <v>69</v>
      </c>
      <c r="AU97" s="122" t="s">
        <v>70</v>
      </c>
      <c r="AY97" s="115" t="s">
        <v>127</v>
      </c>
      <c r="BK97" s="123">
        <f>BK98+BK105+BK110+BK118+BK163+BK167</f>
        <v>0</v>
      </c>
    </row>
    <row r="98" spans="2:65" s="11" customFormat="1" ht="22.9" customHeight="1">
      <c r="B98" s="114"/>
      <c r="D98" s="115" t="s">
        <v>69</v>
      </c>
      <c r="E98" s="124" t="s">
        <v>128</v>
      </c>
      <c r="F98" s="124" t="s">
        <v>129</v>
      </c>
      <c r="I98" s="117"/>
      <c r="J98" s="125">
        <f>BK98</f>
        <v>0</v>
      </c>
      <c r="L98" s="114"/>
      <c r="M98" s="119"/>
      <c r="P98" s="120">
        <f>P99</f>
        <v>0</v>
      </c>
      <c r="R98" s="120">
        <f>R99</f>
        <v>9.1120000000000007E-2</v>
      </c>
      <c r="T98" s="120">
        <f>T99</f>
        <v>0</v>
      </c>
      <c r="U98" s="121"/>
      <c r="AR98" s="115" t="s">
        <v>78</v>
      </c>
      <c r="AT98" s="122" t="s">
        <v>69</v>
      </c>
      <c r="AU98" s="122" t="s">
        <v>78</v>
      </c>
      <c r="AY98" s="115" t="s">
        <v>127</v>
      </c>
      <c r="BK98" s="123">
        <f>BK99</f>
        <v>0</v>
      </c>
    </row>
    <row r="99" spans="2:65" s="11" customFormat="1" ht="20.85" customHeight="1">
      <c r="B99" s="114"/>
      <c r="D99" s="115" t="s">
        <v>69</v>
      </c>
      <c r="E99" s="124" t="s">
        <v>130</v>
      </c>
      <c r="F99" s="124" t="s">
        <v>131</v>
      </c>
      <c r="I99" s="117"/>
      <c r="J99" s="125">
        <f>BK99</f>
        <v>0</v>
      </c>
      <c r="L99" s="114"/>
      <c r="M99" s="119"/>
      <c r="P99" s="120">
        <f>SUM(P100:P104)</f>
        <v>0</v>
      </c>
      <c r="R99" s="120">
        <f>SUM(R100:R104)</f>
        <v>9.1120000000000007E-2</v>
      </c>
      <c r="T99" s="120">
        <f>SUM(T100:T104)</f>
        <v>0</v>
      </c>
      <c r="U99" s="121"/>
      <c r="AR99" s="115" t="s">
        <v>78</v>
      </c>
      <c r="AT99" s="122" t="s">
        <v>69</v>
      </c>
      <c r="AU99" s="122" t="s">
        <v>80</v>
      </c>
      <c r="AY99" s="115" t="s">
        <v>127</v>
      </c>
      <c r="BK99" s="123">
        <f>SUM(BK100:BK104)</f>
        <v>0</v>
      </c>
    </row>
    <row r="100" spans="2:65" s="1" customFormat="1" ht="24.2" customHeight="1">
      <c r="B100" s="32"/>
      <c r="C100" s="126" t="s">
        <v>78</v>
      </c>
      <c r="D100" s="126" t="s">
        <v>132</v>
      </c>
      <c r="E100" s="127" t="s">
        <v>133</v>
      </c>
      <c r="F100" s="128" t="s">
        <v>134</v>
      </c>
      <c r="G100" s="129" t="s">
        <v>135</v>
      </c>
      <c r="H100" s="130">
        <v>4</v>
      </c>
      <c r="I100" s="131"/>
      <c r="J100" s="132">
        <f>ROUND(I100*H100,1)</f>
        <v>0</v>
      </c>
      <c r="K100" s="128" t="s">
        <v>136</v>
      </c>
      <c r="L100" s="32"/>
      <c r="M100" s="133" t="s">
        <v>17</v>
      </c>
      <c r="N100" s="134" t="s">
        <v>41</v>
      </c>
      <c r="P100" s="135">
        <f>O100*H100</f>
        <v>0</v>
      </c>
      <c r="Q100" s="135">
        <v>2.2780000000000002E-2</v>
      </c>
      <c r="R100" s="135">
        <f>Q100*H100</f>
        <v>9.1120000000000007E-2</v>
      </c>
      <c r="S100" s="135">
        <v>0</v>
      </c>
      <c r="T100" s="135">
        <f>S100*H100</f>
        <v>0</v>
      </c>
      <c r="U100" s="136" t="s">
        <v>17</v>
      </c>
      <c r="AR100" s="137" t="s">
        <v>137</v>
      </c>
      <c r="AT100" s="137" t="s">
        <v>132</v>
      </c>
      <c r="AU100" s="137" t="s">
        <v>128</v>
      </c>
      <c r="AY100" s="17" t="s">
        <v>127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7" t="s">
        <v>78</v>
      </c>
      <c r="BK100" s="138">
        <f>ROUND(I100*H100,1)</f>
        <v>0</v>
      </c>
      <c r="BL100" s="17" t="s">
        <v>137</v>
      </c>
      <c r="BM100" s="137" t="s">
        <v>138</v>
      </c>
    </row>
    <row r="101" spans="2:65" s="1" customFormat="1" ht="11.25">
      <c r="B101" s="32"/>
      <c r="D101" s="139" t="s">
        <v>139</v>
      </c>
      <c r="F101" s="140" t="s">
        <v>140</v>
      </c>
      <c r="I101" s="141"/>
      <c r="L101" s="32"/>
      <c r="M101" s="142"/>
      <c r="U101" s="53"/>
      <c r="AT101" s="17" t="s">
        <v>139</v>
      </c>
      <c r="AU101" s="17" t="s">
        <v>128</v>
      </c>
    </row>
    <row r="102" spans="2:65" s="12" customFormat="1" ht="11.25">
      <c r="B102" s="143"/>
      <c r="D102" s="144" t="s">
        <v>141</v>
      </c>
      <c r="E102" s="145" t="s">
        <v>17</v>
      </c>
      <c r="F102" s="146" t="s">
        <v>142</v>
      </c>
      <c r="H102" s="147">
        <v>2</v>
      </c>
      <c r="I102" s="148"/>
      <c r="L102" s="143"/>
      <c r="M102" s="149"/>
      <c r="U102" s="150"/>
      <c r="AT102" s="145" t="s">
        <v>141</v>
      </c>
      <c r="AU102" s="145" t="s">
        <v>128</v>
      </c>
      <c r="AV102" s="12" t="s">
        <v>80</v>
      </c>
      <c r="AW102" s="12" t="s">
        <v>31</v>
      </c>
      <c r="AX102" s="12" t="s">
        <v>70</v>
      </c>
      <c r="AY102" s="145" t="s">
        <v>127</v>
      </c>
    </row>
    <row r="103" spans="2:65" s="12" customFormat="1" ht="11.25">
      <c r="B103" s="143"/>
      <c r="D103" s="144" t="s">
        <v>141</v>
      </c>
      <c r="E103" s="145" t="s">
        <v>17</v>
      </c>
      <c r="F103" s="146" t="s">
        <v>143</v>
      </c>
      <c r="H103" s="147">
        <v>2</v>
      </c>
      <c r="I103" s="148"/>
      <c r="L103" s="143"/>
      <c r="M103" s="149"/>
      <c r="U103" s="150"/>
      <c r="AT103" s="145" t="s">
        <v>141</v>
      </c>
      <c r="AU103" s="145" t="s">
        <v>128</v>
      </c>
      <c r="AV103" s="12" t="s">
        <v>80</v>
      </c>
      <c r="AW103" s="12" t="s">
        <v>31</v>
      </c>
      <c r="AX103" s="12" t="s">
        <v>70</v>
      </c>
      <c r="AY103" s="145" t="s">
        <v>127</v>
      </c>
    </row>
    <row r="104" spans="2:65" s="13" customFormat="1" ht="11.25">
      <c r="B104" s="151"/>
      <c r="D104" s="144" t="s">
        <v>141</v>
      </c>
      <c r="E104" s="152" t="s">
        <v>17</v>
      </c>
      <c r="F104" s="153" t="s">
        <v>144</v>
      </c>
      <c r="H104" s="154">
        <v>4</v>
      </c>
      <c r="I104" s="155"/>
      <c r="L104" s="151"/>
      <c r="M104" s="156"/>
      <c r="U104" s="157"/>
      <c r="AT104" s="152" t="s">
        <v>141</v>
      </c>
      <c r="AU104" s="152" t="s">
        <v>128</v>
      </c>
      <c r="AV104" s="13" t="s">
        <v>137</v>
      </c>
      <c r="AW104" s="13" t="s">
        <v>31</v>
      </c>
      <c r="AX104" s="13" t="s">
        <v>78</v>
      </c>
      <c r="AY104" s="152" t="s">
        <v>127</v>
      </c>
    </row>
    <row r="105" spans="2:65" s="11" customFormat="1" ht="22.9" customHeight="1">
      <c r="B105" s="114"/>
      <c r="D105" s="115" t="s">
        <v>69</v>
      </c>
      <c r="E105" s="124" t="s">
        <v>128</v>
      </c>
      <c r="F105" s="124" t="s">
        <v>129</v>
      </c>
      <c r="I105" s="117"/>
      <c r="J105" s="125">
        <f>BK105</f>
        <v>0</v>
      </c>
      <c r="L105" s="114"/>
      <c r="M105" s="119"/>
      <c r="P105" s="120">
        <f>P106</f>
        <v>0</v>
      </c>
      <c r="R105" s="120">
        <f>R106</f>
        <v>3.5000000000000003E-2</v>
      </c>
      <c r="T105" s="120">
        <f>T106</f>
        <v>0</v>
      </c>
      <c r="U105" s="121"/>
      <c r="AR105" s="115" t="s">
        <v>78</v>
      </c>
      <c r="AT105" s="122" t="s">
        <v>69</v>
      </c>
      <c r="AU105" s="122" t="s">
        <v>78</v>
      </c>
      <c r="AY105" s="115" t="s">
        <v>127</v>
      </c>
      <c r="BK105" s="123">
        <f>BK106</f>
        <v>0</v>
      </c>
    </row>
    <row r="106" spans="2:65" s="11" customFormat="1" ht="20.85" customHeight="1">
      <c r="B106" s="114"/>
      <c r="D106" s="115" t="s">
        <v>69</v>
      </c>
      <c r="E106" s="124" t="s">
        <v>145</v>
      </c>
      <c r="F106" s="124" t="s">
        <v>146</v>
      </c>
      <c r="I106" s="117"/>
      <c r="J106" s="125">
        <f>BK106</f>
        <v>0</v>
      </c>
      <c r="L106" s="114"/>
      <c r="M106" s="119"/>
      <c r="P106" s="120">
        <f>SUM(P107:P109)</f>
        <v>0</v>
      </c>
      <c r="R106" s="120">
        <f>SUM(R107:R109)</f>
        <v>3.5000000000000003E-2</v>
      </c>
      <c r="T106" s="120">
        <f>SUM(T107:T109)</f>
        <v>0</v>
      </c>
      <c r="U106" s="121"/>
      <c r="AR106" s="115" t="s">
        <v>78</v>
      </c>
      <c r="AT106" s="122" t="s">
        <v>69</v>
      </c>
      <c r="AU106" s="122" t="s">
        <v>80</v>
      </c>
      <c r="AY106" s="115" t="s">
        <v>127</v>
      </c>
      <c r="BK106" s="123">
        <f>SUM(BK107:BK109)</f>
        <v>0</v>
      </c>
    </row>
    <row r="107" spans="2:65" s="1" customFormat="1" ht="16.5" customHeight="1">
      <c r="B107" s="32"/>
      <c r="C107" s="126" t="s">
        <v>80</v>
      </c>
      <c r="D107" s="126" t="s">
        <v>132</v>
      </c>
      <c r="E107" s="127" t="s">
        <v>147</v>
      </c>
      <c r="F107" s="128" t="s">
        <v>148</v>
      </c>
      <c r="G107" s="129" t="s">
        <v>135</v>
      </c>
      <c r="H107" s="130">
        <v>1</v>
      </c>
      <c r="I107" s="131"/>
      <c r="J107" s="132">
        <f>ROUND(I107*H107,1)</f>
        <v>0</v>
      </c>
      <c r="K107" s="128" t="s">
        <v>17</v>
      </c>
      <c r="L107" s="32"/>
      <c r="M107" s="133" t="s">
        <v>17</v>
      </c>
      <c r="N107" s="134" t="s">
        <v>41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5">
        <f>S107*H107</f>
        <v>0</v>
      </c>
      <c r="U107" s="136" t="s">
        <v>17</v>
      </c>
      <c r="AR107" s="137" t="s">
        <v>137</v>
      </c>
      <c r="AT107" s="137" t="s">
        <v>132</v>
      </c>
      <c r="AU107" s="137" t="s">
        <v>128</v>
      </c>
      <c r="AY107" s="17" t="s">
        <v>127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7" t="s">
        <v>78</v>
      </c>
      <c r="BK107" s="138">
        <f>ROUND(I107*H107,1)</f>
        <v>0</v>
      </c>
      <c r="BL107" s="17" t="s">
        <v>137</v>
      </c>
      <c r="BM107" s="137" t="s">
        <v>149</v>
      </c>
    </row>
    <row r="108" spans="2:65" s="12" customFormat="1" ht="11.25">
      <c r="B108" s="143"/>
      <c r="D108" s="144" t="s">
        <v>141</v>
      </c>
      <c r="E108" s="145" t="s">
        <v>17</v>
      </c>
      <c r="F108" s="146" t="s">
        <v>150</v>
      </c>
      <c r="H108" s="147">
        <v>1</v>
      </c>
      <c r="I108" s="148"/>
      <c r="L108" s="143"/>
      <c r="M108" s="149"/>
      <c r="U108" s="150"/>
      <c r="AT108" s="145" t="s">
        <v>141</v>
      </c>
      <c r="AU108" s="145" t="s">
        <v>128</v>
      </c>
      <c r="AV108" s="12" t="s">
        <v>80</v>
      </c>
      <c r="AW108" s="12" t="s">
        <v>31</v>
      </c>
      <c r="AX108" s="12" t="s">
        <v>78</v>
      </c>
      <c r="AY108" s="145" t="s">
        <v>127</v>
      </c>
    </row>
    <row r="109" spans="2:65" s="1" customFormat="1" ht="16.5" customHeight="1">
      <c r="B109" s="32"/>
      <c r="C109" s="126" t="s">
        <v>128</v>
      </c>
      <c r="D109" s="126" t="s">
        <v>132</v>
      </c>
      <c r="E109" s="127" t="s">
        <v>151</v>
      </c>
      <c r="F109" s="128" t="s">
        <v>152</v>
      </c>
      <c r="G109" s="129" t="s">
        <v>135</v>
      </c>
      <c r="H109" s="130">
        <v>1</v>
      </c>
      <c r="I109" s="131"/>
      <c r="J109" s="132">
        <f>ROUND(I109*H109,1)</f>
        <v>0</v>
      </c>
      <c r="K109" s="128" t="s">
        <v>17</v>
      </c>
      <c r="L109" s="32"/>
      <c r="M109" s="133" t="s">
        <v>17</v>
      </c>
      <c r="N109" s="134" t="s">
        <v>41</v>
      </c>
      <c r="P109" s="135">
        <f>O109*H109</f>
        <v>0</v>
      </c>
      <c r="Q109" s="135">
        <v>3.5000000000000003E-2</v>
      </c>
      <c r="R109" s="135">
        <f>Q109*H109</f>
        <v>3.5000000000000003E-2</v>
      </c>
      <c r="S109" s="135">
        <v>0</v>
      </c>
      <c r="T109" s="135">
        <f>S109*H109</f>
        <v>0</v>
      </c>
      <c r="U109" s="136" t="s">
        <v>17</v>
      </c>
      <c r="AR109" s="137" t="s">
        <v>137</v>
      </c>
      <c r="AT109" s="137" t="s">
        <v>132</v>
      </c>
      <c r="AU109" s="137" t="s">
        <v>128</v>
      </c>
      <c r="AY109" s="17" t="s">
        <v>127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7" t="s">
        <v>78</v>
      </c>
      <c r="BK109" s="138">
        <f>ROUND(I109*H109,1)</f>
        <v>0</v>
      </c>
      <c r="BL109" s="17" t="s">
        <v>137</v>
      </c>
      <c r="BM109" s="137" t="s">
        <v>153</v>
      </c>
    </row>
    <row r="110" spans="2:65" s="11" customFormat="1" ht="22.9" customHeight="1">
      <c r="B110" s="114"/>
      <c r="D110" s="115" t="s">
        <v>69</v>
      </c>
      <c r="E110" s="124" t="s">
        <v>154</v>
      </c>
      <c r="F110" s="124" t="s">
        <v>155</v>
      </c>
      <c r="I110" s="117"/>
      <c r="J110" s="125">
        <f>BK110</f>
        <v>0</v>
      </c>
      <c r="L110" s="114"/>
      <c r="M110" s="119"/>
      <c r="P110" s="120">
        <f>P111</f>
        <v>0</v>
      </c>
      <c r="R110" s="120">
        <f>R111</f>
        <v>1.966E-2</v>
      </c>
      <c r="T110" s="120">
        <f>T111</f>
        <v>0</v>
      </c>
      <c r="U110" s="121"/>
      <c r="AR110" s="115" t="s">
        <v>78</v>
      </c>
      <c r="AT110" s="122" t="s">
        <v>69</v>
      </c>
      <c r="AU110" s="122" t="s">
        <v>78</v>
      </c>
      <c r="AY110" s="115" t="s">
        <v>127</v>
      </c>
      <c r="BK110" s="123">
        <f>BK111</f>
        <v>0</v>
      </c>
    </row>
    <row r="111" spans="2:65" s="11" customFormat="1" ht="20.85" customHeight="1">
      <c r="B111" s="114"/>
      <c r="D111" s="115" t="s">
        <v>69</v>
      </c>
      <c r="E111" s="124" t="s">
        <v>156</v>
      </c>
      <c r="F111" s="124" t="s">
        <v>157</v>
      </c>
      <c r="I111" s="117"/>
      <c r="J111" s="125">
        <f>BK111</f>
        <v>0</v>
      </c>
      <c r="L111" s="114"/>
      <c r="M111" s="119"/>
      <c r="P111" s="120">
        <f>SUM(P112:P117)</f>
        <v>0</v>
      </c>
      <c r="R111" s="120">
        <f>SUM(R112:R117)</f>
        <v>1.966E-2</v>
      </c>
      <c r="T111" s="120">
        <f>SUM(T112:T117)</f>
        <v>0</v>
      </c>
      <c r="U111" s="121"/>
      <c r="AR111" s="115" t="s">
        <v>78</v>
      </c>
      <c r="AT111" s="122" t="s">
        <v>69</v>
      </c>
      <c r="AU111" s="122" t="s">
        <v>80</v>
      </c>
      <c r="AY111" s="115" t="s">
        <v>127</v>
      </c>
      <c r="BK111" s="123">
        <f>SUM(BK112:BK117)</f>
        <v>0</v>
      </c>
    </row>
    <row r="112" spans="2:65" s="1" customFormat="1" ht="24.2" customHeight="1">
      <c r="B112" s="32"/>
      <c r="C112" s="126" t="s">
        <v>137</v>
      </c>
      <c r="D112" s="126" t="s">
        <v>132</v>
      </c>
      <c r="E112" s="127" t="s">
        <v>158</v>
      </c>
      <c r="F112" s="128" t="s">
        <v>159</v>
      </c>
      <c r="G112" s="129" t="s">
        <v>135</v>
      </c>
      <c r="H112" s="130">
        <v>4</v>
      </c>
      <c r="I112" s="131"/>
      <c r="J112" s="132">
        <f>ROUND(I112*H112,1)</f>
        <v>0</v>
      </c>
      <c r="K112" s="128" t="s">
        <v>136</v>
      </c>
      <c r="L112" s="32"/>
      <c r="M112" s="133" t="s">
        <v>17</v>
      </c>
      <c r="N112" s="134" t="s">
        <v>41</v>
      </c>
      <c r="P112" s="135">
        <f>O112*H112</f>
        <v>0</v>
      </c>
      <c r="Q112" s="135">
        <v>1.25E-3</v>
      </c>
      <c r="R112" s="135">
        <f>Q112*H112</f>
        <v>5.0000000000000001E-3</v>
      </c>
      <c r="S112" s="135">
        <v>0</v>
      </c>
      <c r="T112" s="135">
        <f>S112*H112</f>
        <v>0</v>
      </c>
      <c r="U112" s="136" t="s">
        <v>17</v>
      </c>
      <c r="AR112" s="137" t="s">
        <v>137</v>
      </c>
      <c r="AT112" s="137" t="s">
        <v>132</v>
      </c>
      <c r="AU112" s="137" t="s">
        <v>128</v>
      </c>
      <c r="AY112" s="17" t="s">
        <v>127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7" t="s">
        <v>78</v>
      </c>
      <c r="BK112" s="138">
        <f>ROUND(I112*H112,1)</f>
        <v>0</v>
      </c>
      <c r="BL112" s="17" t="s">
        <v>137</v>
      </c>
      <c r="BM112" s="137" t="s">
        <v>160</v>
      </c>
    </row>
    <row r="113" spans="2:65" s="1" customFormat="1" ht="11.25">
      <c r="B113" s="32"/>
      <c r="D113" s="139" t="s">
        <v>139</v>
      </c>
      <c r="F113" s="140" t="s">
        <v>161</v>
      </c>
      <c r="I113" s="141"/>
      <c r="L113" s="32"/>
      <c r="M113" s="142"/>
      <c r="U113" s="53"/>
      <c r="AT113" s="17" t="s">
        <v>139</v>
      </c>
      <c r="AU113" s="17" t="s">
        <v>128</v>
      </c>
    </row>
    <row r="114" spans="2:65" s="12" customFormat="1" ht="11.25">
      <c r="B114" s="143"/>
      <c r="D114" s="144" t="s">
        <v>141</v>
      </c>
      <c r="E114" s="145" t="s">
        <v>17</v>
      </c>
      <c r="F114" s="146" t="s">
        <v>162</v>
      </c>
      <c r="H114" s="147">
        <v>4</v>
      </c>
      <c r="I114" s="148"/>
      <c r="L114" s="143"/>
      <c r="M114" s="149"/>
      <c r="U114" s="150"/>
      <c r="AT114" s="145" t="s">
        <v>141</v>
      </c>
      <c r="AU114" s="145" t="s">
        <v>128</v>
      </c>
      <c r="AV114" s="12" t="s">
        <v>80</v>
      </c>
      <c r="AW114" s="12" t="s">
        <v>31</v>
      </c>
      <c r="AX114" s="12" t="s">
        <v>78</v>
      </c>
      <c r="AY114" s="145" t="s">
        <v>127</v>
      </c>
    </row>
    <row r="115" spans="2:65" s="1" customFormat="1" ht="24.2" customHeight="1">
      <c r="B115" s="32"/>
      <c r="C115" s="126" t="s">
        <v>163</v>
      </c>
      <c r="D115" s="126" t="s">
        <v>132</v>
      </c>
      <c r="E115" s="127" t="s">
        <v>164</v>
      </c>
      <c r="F115" s="128" t="s">
        <v>165</v>
      </c>
      <c r="G115" s="129" t="s">
        <v>135</v>
      </c>
      <c r="H115" s="130">
        <v>1</v>
      </c>
      <c r="I115" s="131"/>
      <c r="J115" s="132">
        <f>ROUND(I115*H115,1)</f>
        <v>0</v>
      </c>
      <c r="K115" s="128" t="s">
        <v>136</v>
      </c>
      <c r="L115" s="32"/>
      <c r="M115" s="133" t="s">
        <v>17</v>
      </c>
      <c r="N115" s="134" t="s">
        <v>41</v>
      </c>
      <c r="P115" s="135">
        <f>O115*H115</f>
        <v>0</v>
      </c>
      <c r="Q115" s="135">
        <v>1.4659999999999999E-2</v>
      </c>
      <c r="R115" s="135">
        <f>Q115*H115</f>
        <v>1.4659999999999999E-2</v>
      </c>
      <c r="S115" s="135">
        <v>0</v>
      </c>
      <c r="T115" s="135">
        <f>S115*H115</f>
        <v>0</v>
      </c>
      <c r="U115" s="136" t="s">
        <v>17</v>
      </c>
      <c r="AR115" s="137" t="s">
        <v>137</v>
      </c>
      <c r="AT115" s="137" t="s">
        <v>132</v>
      </c>
      <c r="AU115" s="137" t="s">
        <v>128</v>
      </c>
      <c r="AY115" s="17" t="s">
        <v>127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78</v>
      </c>
      <c r="BK115" s="138">
        <f>ROUND(I115*H115,1)</f>
        <v>0</v>
      </c>
      <c r="BL115" s="17" t="s">
        <v>137</v>
      </c>
      <c r="BM115" s="137" t="s">
        <v>166</v>
      </c>
    </row>
    <row r="116" spans="2:65" s="1" customFormat="1" ht="11.25">
      <c r="B116" s="32"/>
      <c r="D116" s="139" t="s">
        <v>139</v>
      </c>
      <c r="F116" s="140" t="s">
        <v>167</v>
      </c>
      <c r="I116" s="141"/>
      <c r="L116" s="32"/>
      <c r="M116" s="142"/>
      <c r="U116" s="53"/>
      <c r="AT116" s="17" t="s">
        <v>139</v>
      </c>
      <c r="AU116" s="17" t="s">
        <v>128</v>
      </c>
    </row>
    <row r="117" spans="2:65" s="12" customFormat="1" ht="11.25">
      <c r="B117" s="143"/>
      <c r="D117" s="144" t="s">
        <v>141</v>
      </c>
      <c r="E117" s="145" t="s">
        <v>17</v>
      </c>
      <c r="F117" s="146" t="s">
        <v>168</v>
      </c>
      <c r="H117" s="147">
        <v>1</v>
      </c>
      <c r="I117" s="148"/>
      <c r="L117" s="143"/>
      <c r="M117" s="149"/>
      <c r="U117" s="150"/>
      <c r="AT117" s="145" t="s">
        <v>141</v>
      </c>
      <c r="AU117" s="145" t="s">
        <v>128</v>
      </c>
      <c r="AV117" s="12" t="s">
        <v>80</v>
      </c>
      <c r="AW117" s="12" t="s">
        <v>31</v>
      </c>
      <c r="AX117" s="12" t="s">
        <v>78</v>
      </c>
      <c r="AY117" s="145" t="s">
        <v>127</v>
      </c>
    </row>
    <row r="118" spans="2:65" s="11" customFormat="1" ht="22.9" customHeight="1">
      <c r="B118" s="114"/>
      <c r="D118" s="115" t="s">
        <v>69</v>
      </c>
      <c r="E118" s="124" t="s">
        <v>169</v>
      </c>
      <c r="F118" s="124" t="s">
        <v>170</v>
      </c>
      <c r="I118" s="117"/>
      <c r="J118" s="125">
        <f>BK118</f>
        <v>0</v>
      </c>
      <c r="L118" s="114"/>
      <c r="M118" s="119"/>
      <c r="P118" s="120">
        <f>P119+P134+P147</f>
        <v>0</v>
      </c>
      <c r="R118" s="120">
        <f>R119+R134+R147</f>
        <v>1.7919999999999998E-2</v>
      </c>
      <c r="T118" s="120">
        <f>T119+T134+T147</f>
        <v>0.46576200000000001</v>
      </c>
      <c r="U118" s="121"/>
      <c r="AR118" s="115" t="s">
        <v>78</v>
      </c>
      <c r="AT118" s="122" t="s">
        <v>69</v>
      </c>
      <c r="AU118" s="122" t="s">
        <v>78</v>
      </c>
      <c r="AY118" s="115" t="s">
        <v>127</v>
      </c>
      <c r="BK118" s="123">
        <f>BK119+BK134+BK147</f>
        <v>0</v>
      </c>
    </row>
    <row r="119" spans="2:65" s="11" customFormat="1" ht="20.85" customHeight="1">
      <c r="B119" s="114"/>
      <c r="D119" s="115" t="s">
        <v>69</v>
      </c>
      <c r="E119" s="124" t="s">
        <v>171</v>
      </c>
      <c r="F119" s="124" t="s">
        <v>172</v>
      </c>
      <c r="I119" s="117"/>
      <c r="J119" s="125">
        <f>BK119</f>
        <v>0</v>
      </c>
      <c r="L119" s="114"/>
      <c r="M119" s="119"/>
      <c r="P119" s="120">
        <f>SUM(P120:P133)</f>
        <v>0</v>
      </c>
      <c r="R119" s="120">
        <f>SUM(R120:R133)</f>
        <v>0</v>
      </c>
      <c r="T119" s="120">
        <f>SUM(T120:T133)</f>
        <v>0</v>
      </c>
      <c r="U119" s="121"/>
      <c r="AR119" s="115" t="s">
        <v>78</v>
      </c>
      <c r="AT119" s="122" t="s">
        <v>69</v>
      </c>
      <c r="AU119" s="122" t="s">
        <v>80</v>
      </c>
      <c r="AY119" s="115" t="s">
        <v>127</v>
      </c>
      <c r="BK119" s="123">
        <f>SUM(BK120:BK133)</f>
        <v>0</v>
      </c>
    </row>
    <row r="120" spans="2:65" s="1" customFormat="1" ht="16.5" customHeight="1">
      <c r="B120" s="32"/>
      <c r="C120" s="126" t="s">
        <v>154</v>
      </c>
      <c r="D120" s="126" t="s">
        <v>132</v>
      </c>
      <c r="E120" s="127" t="s">
        <v>173</v>
      </c>
      <c r="F120" s="128" t="s">
        <v>174</v>
      </c>
      <c r="G120" s="129" t="s">
        <v>175</v>
      </c>
      <c r="H120" s="130">
        <v>1</v>
      </c>
      <c r="I120" s="131"/>
      <c r="J120" s="132">
        <f>ROUND(I120*H120,1)</f>
        <v>0</v>
      </c>
      <c r="K120" s="128" t="s">
        <v>136</v>
      </c>
      <c r="L120" s="32"/>
      <c r="M120" s="133" t="s">
        <v>17</v>
      </c>
      <c r="N120" s="134" t="s">
        <v>41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5">
        <f>S120*H120</f>
        <v>0</v>
      </c>
      <c r="U120" s="136" t="s">
        <v>17</v>
      </c>
      <c r="AR120" s="137" t="s">
        <v>137</v>
      </c>
      <c r="AT120" s="137" t="s">
        <v>132</v>
      </c>
      <c r="AU120" s="137" t="s">
        <v>128</v>
      </c>
      <c r="AY120" s="17" t="s">
        <v>127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7" t="s">
        <v>78</v>
      </c>
      <c r="BK120" s="138">
        <f>ROUND(I120*H120,1)</f>
        <v>0</v>
      </c>
      <c r="BL120" s="17" t="s">
        <v>137</v>
      </c>
      <c r="BM120" s="137" t="s">
        <v>176</v>
      </c>
    </row>
    <row r="121" spans="2:65" s="1" customFormat="1" ht="11.25">
      <c r="B121" s="32"/>
      <c r="D121" s="139" t="s">
        <v>139</v>
      </c>
      <c r="F121" s="140" t="s">
        <v>177</v>
      </c>
      <c r="I121" s="141"/>
      <c r="L121" s="32"/>
      <c r="M121" s="142"/>
      <c r="U121" s="53"/>
      <c r="AT121" s="17" t="s">
        <v>139</v>
      </c>
      <c r="AU121" s="17" t="s">
        <v>128</v>
      </c>
    </row>
    <row r="122" spans="2:65" s="1" customFormat="1" ht="21.75" customHeight="1">
      <c r="B122" s="32"/>
      <c r="C122" s="126" t="s">
        <v>178</v>
      </c>
      <c r="D122" s="126" t="s">
        <v>132</v>
      </c>
      <c r="E122" s="127" t="s">
        <v>179</v>
      </c>
      <c r="F122" s="128" t="s">
        <v>180</v>
      </c>
      <c r="G122" s="129" t="s">
        <v>175</v>
      </c>
      <c r="H122" s="130">
        <v>15</v>
      </c>
      <c r="I122" s="131"/>
      <c r="J122" s="132">
        <f>ROUND(I122*H122,1)</f>
        <v>0</v>
      </c>
      <c r="K122" s="128" t="s">
        <v>136</v>
      </c>
      <c r="L122" s="32"/>
      <c r="M122" s="133" t="s">
        <v>17</v>
      </c>
      <c r="N122" s="134" t="s">
        <v>41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5">
        <f>S122*H122</f>
        <v>0</v>
      </c>
      <c r="U122" s="136" t="s">
        <v>17</v>
      </c>
      <c r="AR122" s="137" t="s">
        <v>137</v>
      </c>
      <c r="AT122" s="137" t="s">
        <v>132</v>
      </c>
      <c r="AU122" s="137" t="s">
        <v>128</v>
      </c>
      <c r="AY122" s="17" t="s">
        <v>127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78</v>
      </c>
      <c r="BK122" s="138">
        <f>ROUND(I122*H122,1)</f>
        <v>0</v>
      </c>
      <c r="BL122" s="17" t="s">
        <v>137</v>
      </c>
      <c r="BM122" s="137" t="s">
        <v>181</v>
      </c>
    </row>
    <row r="123" spans="2:65" s="1" customFormat="1" ht="11.25">
      <c r="B123" s="32"/>
      <c r="D123" s="139" t="s">
        <v>139</v>
      </c>
      <c r="F123" s="140" t="s">
        <v>182</v>
      </c>
      <c r="I123" s="141"/>
      <c r="L123" s="32"/>
      <c r="M123" s="142"/>
      <c r="U123" s="53"/>
      <c r="AT123" s="17" t="s">
        <v>139</v>
      </c>
      <c r="AU123" s="17" t="s">
        <v>128</v>
      </c>
    </row>
    <row r="124" spans="2:65" s="12" customFormat="1" ht="11.25">
      <c r="B124" s="143"/>
      <c r="D124" s="144" t="s">
        <v>141</v>
      </c>
      <c r="E124" s="145" t="s">
        <v>17</v>
      </c>
      <c r="F124" s="146" t="s">
        <v>183</v>
      </c>
      <c r="H124" s="147">
        <v>15</v>
      </c>
      <c r="I124" s="148"/>
      <c r="L124" s="143"/>
      <c r="M124" s="149"/>
      <c r="U124" s="150"/>
      <c r="AT124" s="145" t="s">
        <v>141</v>
      </c>
      <c r="AU124" s="145" t="s">
        <v>128</v>
      </c>
      <c r="AV124" s="12" t="s">
        <v>80</v>
      </c>
      <c r="AW124" s="12" t="s">
        <v>31</v>
      </c>
      <c r="AX124" s="12" t="s">
        <v>78</v>
      </c>
      <c r="AY124" s="145" t="s">
        <v>127</v>
      </c>
    </row>
    <row r="125" spans="2:65" s="1" customFormat="1" ht="16.5" customHeight="1">
      <c r="B125" s="32"/>
      <c r="C125" s="126" t="s">
        <v>184</v>
      </c>
      <c r="D125" s="126" t="s">
        <v>132</v>
      </c>
      <c r="E125" s="127" t="s">
        <v>185</v>
      </c>
      <c r="F125" s="128" t="s">
        <v>186</v>
      </c>
      <c r="G125" s="129" t="s">
        <v>175</v>
      </c>
      <c r="H125" s="130">
        <v>1</v>
      </c>
      <c r="I125" s="131"/>
      <c r="J125" s="132">
        <f>ROUND(I125*H125,1)</f>
        <v>0</v>
      </c>
      <c r="K125" s="128" t="s">
        <v>136</v>
      </c>
      <c r="L125" s="32"/>
      <c r="M125" s="133" t="s">
        <v>17</v>
      </c>
      <c r="N125" s="134" t="s">
        <v>41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5">
        <f>S125*H125</f>
        <v>0</v>
      </c>
      <c r="U125" s="136" t="s">
        <v>17</v>
      </c>
      <c r="AR125" s="137" t="s">
        <v>137</v>
      </c>
      <c r="AT125" s="137" t="s">
        <v>132</v>
      </c>
      <c r="AU125" s="137" t="s">
        <v>128</v>
      </c>
      <c r="AY125" s="17" t="s">
        <v>127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78</v>
      </c>
      <c r="BK125" s="138">
        <f>ROUND(I125*H125,1)</f>
        <v>0</v>
      </c>
      <c r="BL125" s="17" t="s">
        <v>137</v>
      </c>
      <c r="BM125" s="137" t="s">
        <v>187</v>
      </c>
    </row>
    <row r="126" spans="2:65" s="1" customFormat="1" ht="11.25">
      <c r="B126" s="32"/>
      <c r="D126" s="139" t="s">
        <v>139</v>
      </c>
      <c r="F126" s="140" t="s">
        <v>188</v>
      </c>
      <c r="I126" s="141"/>
      <c r="L126" s="32"/>
      <c r="M126" s="142"/>
      <c r="U126" s="53"/>
      <c r="AT126" s="17" t="s">
        <v>139</v>
      </c>
      <c r="AU126" s="17" t="s">
        <v>128</v>
      </c>
    </row>
    <row r="127" spans="2:65" s="1" customFormat="1" ht="16.5" customHeight="1">
      <c r="B127" s="32"/>
      <c r="C127" s="126" t="s">
        <v>169</v>
      </c>
      <c r="D127" s="126" t="s">
        <v>132</v>
      </c>
      <c r="E127" s="127" t="s">
        <v>189</v>
      </c>
      <c r="F127" s="128" t="s">
        <v>190</v>
      </c>
      <c r="G127" s="129" t="s">
        <v>175</v>
      </c>
      <c r="H127" s="130">
        <v>1</v>
      </c>
      <c r="I127" s="131"/>
      <c r="J127" s="132">
        <f>ROUND(I127*H127,1)</f>
        <v>0</v>
      </c>
      <c r="K127" s="128" t="s">
        <v>136</v>
      </c>
      <c r="L127" s="32"/>
      <c r="M127" s="133" t="s">
        <v>17</v>
      </c>
      <c r="N127" s="134" t="s">
        <v>41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5">
        <f>S127*H127</f>
        <v>0</v>
      </c>
      <c r="U127" s="136" t="s">
        <v>17</v>
      </c>
      <c r="AR127" s="137" t="s">
        <v>137</v>
      </c>
      <c r="AT127" s="137" t="s">
        <v>132</v>
      </c>
      <c r="AU127" s="137" t="s">
        <v>128</v>
      </c>
      <c r="AY127" s="17" t="s">
        <v>127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7" t="s">
        <v>78</v>
      </c>
      <c r="BK127" s="138">
        <f>ROUND(I127*H127,1)</f>
        <v>0</v>
      </c>
      <c r="BL127" s="17" t="s">
        <v>137</v>
      </c>
      <c r="BM127" s="137" t="s">
        <v>191</v>
      </c>
    </row>
    <row r="128" spans="2:65" s="1" customFormat="1" ht="11.25">
      <c r="B128" s="32"/>
      <c r="D128" s="139" t="s">
        <v>139</v>
      </c>
      <c r="F128" s="140" t="s">
        <v>192</v>
      </c>
      <c r="I128" s="141"/>
      <c r="L128" s="32"/>
      <c r="M128" s="142"/>
      <c r="U128" s="53"/>
      <c r="AT128" s="17" t="s">
        <v>139</v>
      </c>
      <c r="AU128" s="17" t="s">
        <v>128</v>
      </c>
    </row>
    <row r="129" spans="2:65" s="1" customFormat="1" ht="21.75" customHeight="1">
      <c r="B129" s="32"/>
      <c r="C129" s="126" t="s">
        <v>193</v>
      </c>
      <c r="D129" s="126" t="s">
        <v>132</v>
      </c>
      <c r="E129" s="127" t="s">
        <v>194</v>
      </c>
      <c r="F129" s="128" t="s">
        <v>195</v>
      </c>
      <c r="G129" s="129" t="s">
        <v>175</v>
      </c>
      <c r="H129" s="130">
        <v>30</v>
      </c>
      <c r="I129" s="131"/>
      <c r="J129" s="132">
        <f>ROUND(I129*H129,1)</f>
        <v>0</v>
      </c>
      <c r="K129" s="128" t="s">
        <v>136</v>
      </c>
      <c r="L129" s="32"/>
      <c r="M129" s="133" t="s">
        <v>17</v>
      </c>
      <c r="N129" s="134" t="s">
        <v>41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5">
        <f>S129*H129</f>
        <v>0</v>
      </c>
      <c r="U129" s="136" t="s">
        <v>17</v>
      </c>
      <c r="AR129" s="137" t="s">
        <v>137</v>
      </c>
      <c r="AT129" s="137" t="s">
        <v>132</v>
      </c>
      <c r="AU129" s="137" t="s">
        <v>128</v>
      </c>
      <c r="AY129" s="17" t="s">
        <v>127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7" t="s">
        <v>78</v>
      </c>
      <c r="BK129" s="138">
        <f>ROUND(I129*H129,1)</f>
        <v>0</v>
      </c>
      <c r="BL129" s="17" t="s">
        <v>137</v>
      </c>
      <c r="BM129" s="137" t="s">
        <v>196</v>
      </c>
    </row>
    <row r="130" spans="2:65" s="1" customFormat="1" ht="11.25">
      <c r="B130" s="32"/>
      <c r="D130" s="139" t="s">
        <v>139</v>
      </c>
      <c r="F130" s="140" t="s">
        <v>197</v>
      </c>
      <c r="I130" s="141"/>
      <c r="L130" s="32"/>
      <c r="M130" s="142"/>
      <c r="U130" s="53"/>
      <c r="AT130" s="17" t="s">
        <v>139</v>
      </c>
      <c r="AU130" s="17" t="s">
        <v>128</v>
      </c>
    </row>
    <row r="131" spans="2:65" s="12" customFormat="1" ht="11.25">
      <c r="B131" s="143"/>
      <c r="D131" s="144" t="s">
        <v>141</v>
      </c>
      <c r="E131" s="145" t="s">
        <v>17</v>
      </c>
      <c r="F131" s="146" t="s">
        <v>198</v>
      </c>
      <c r="H131" s="147">
        <v>30</v>
      </c>
      <c r="I131" s="148"/>
      <c r="L131" s="143"/>
      <c r="M131" s="149"/>
      <c r="U131" s="150"/>
      <c r="AT131" s="145" t="s">
        <v>141</v>
      </c>
      <c r="AU131" s="145" t="s">
        <v>128</v>
      </c>
      <c r="AV131" s="12" t="s">
        <v>80</v>
      </c>
      <c r="AW131" s="12" t="s">
        <v>31</v>
      </c>
      <c r="AX131" s="12" t="s">
        <v>78</v>
      </c>
      <c r="AY131" s="145" t="s">
        <v>127</v>
      </c>
    </row>
    <row r="132" spans="2:65" s="1" customFormat="1" ht="16.5" customHeight="1">
      <c r="B132" s="32"/>
      <c r="C132" s="126" t="s">
        <v>199</v>
      </c>
      <c r="D132" s="126" t="s">
        <v>132</v>
      </c>
      <c r="E132" s="127" t="s">
        <v>200</v>
      </c>
      <c r="F132" s="128" t="s">
        <v>201</v>
      </c>
      <c r="G132" s="129" t="s">
        <v>175</v>
      </c>
      <c r="H132" s="130">
        <v>1</v>
      </c>
      <c r="I132" s="131"/>
      <c r="J132" s="132">
        <f>ROUND(I132*H132,1)</f>
        <v>0</v>
      </c>
      <c r="K132" s="128" t="s">
        <v>136</v>
      </c>
      <c r="L132" s="32"/>
      <c r="M132" s="133" t="s">
        <v>17</v>
      </c>
      <c r="N132" s="134" t="s">
        <v>41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5">
        <f>S132*H132</f>
        <v>0</v>
      </c>
      <c r="U132" s="136" t="s">
        <v>17</v>
      </c>
      <c r="AR132" s="137" t="s">
        <v>137</v>
      </c>
      <c r="AT132" s="137" t="s">
        <v>132</v>
      </c>
      <c r="AU132" s="137" t="s">
        <v>128</v>
      </c>
      <c r="AY132" s="17" t="s">
        <v>127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78</v>
      </c>
      <c r="BK132" s="138">
        <f>ROUND(I132*H132,1)</f>
        <v>0</v>
      </c>
      <c r="BL132" s="17" t="s">
        <v>137</v>
      </c>
      <c r="BM132" s="137" t="s">
        <v>202</v>
      </c>
    </row>
    <row r="133" spans="2:65" s="1" customFormat="1" ht="11.25">
      <c r="B133" s="32"/>
      <c r="D133" s="139" t="s">
        <v>139</v>
      </c>
      <c r="F133" s="140" t="s">
        <v>203</v>
      </c>
      <c r="I133" s="141"/>
      <c r="L133" s="32"/>
      <c r="M133" s="142"/>
      <c r="U133" s="53"/>
      <c r="AT133" s="17" t="s">
        <v>139</v>
      </c>
      <c r="AU133" s="17" t="s">
        <v>128</v>
      </c>
    </row>
    <row r="134" spans="2:65" s="11" customFormat="1" ht="20.85" customHeight="1">
      <c r="B134" s="114"/>
      <c r="D134" s="115" t="s">
        <v>69</v>
      </c>
      <c r="E134" s="124" t="s">
        <v>204</v>
      </c>
      <c r="F134" s="124" t="s">
        <v>205</v>
      </c>
      <c r="I134" s="117"/>
      <c r="J134" s="125">
        <f>BK134</f>
        <v>0</v>
      </c>
      <c r="L134" s="114"/>
      <c r="M134" s="119"/>
      <c r="P134" s="120">
        <f>SUM(P135:P146)</f>
        <v>0</v>
      </c>
      <c r="R134" s="120">
        <f>SUM(R135:R146)</f>
        <v>1.7919999999999998E-2</v>
      </c>
      <c r="T134" s="120">
        <f>SUM(T135:T146)</f>
        <v>0</v>
      </c>
      <c r="U134" s="121"/>
      <c r="AR134" s="115" t="s">
        <v>78</v>
      </c>
      <c r="AT134" s="122" t="s">
        <v>69</v>
      </c>
      <c r="AU134" s="122" t="s">
        <v>80</v>
      </c>
      <c r="AY134" s="115" t="s">
        <v>127</v>
      </c>
      <c r="BK134" s="123">
        <f>SUM(BK135:BK146)</f>
        <v>0</v>
      </c>
    </row>
    <row r="135" spans="2:65" s="1" customFormat="1" ht="24.2" customHeight="1">
      <c r="B135" s="32"/>
      <c r="C135" s="126" t="s">
        <v>206</v>
      </c>
      <c r="D135" s="126" t="s">
        <v>132</v>
      </c>
      <c r="E135" s="127" t="s">
        <v>207</v>
      </c>
      <c r="F135" s="128" t="s">
        <v>208</v>
      </c>
      <c r="G135" s="129" t="s">
        <v>135</v>
      </c>
      <c r="H135" s="130">
        <v>16</v>
      </c>
      <c r="I135" s="131"/>
      <c r="J135" s="132">
        <f>ROUND(I135*H135,1)</f>
        <v>0</v>
      </c>
      <c r="K135" s="128" t="s">
        <v>136</v>
      </c>
      <c r="L135" s="32"/>
      <c r="M135" s="133" t="s">
        <v>17</v>
      </c>
      <c r="N135" s="134" t="s">
        <v>41</v>
      </c>
      <c r="P135" s="135">
        <f>O135*H135</f>
        <v>0</v>
      </c>
      <c r="Q135" s="135">
        <v>6.9999999999999994E-5</v>
      </c>
      <c r="R135" s="135">
        <f>Q135*H135</f>
        <v>1.1199999999999999E-3</v>
      </c>
      <c r="S135" s="135">
        <v>0</v>
      </c>
      <c r="T135" s="135">
        <f>S135*H135</f>
        <v>0</v>
      </c>
      <c r="U135" s="136" t="s">
        <v>17</v>
      </c>
      <c r="AR135" s="137" t="s">
        <v>137</v>
      </c>
      <c r="AT135" s="137" t="s">
        <v>132</v>
      </c>
      <c r="AU135" s="137" t="s">
        <v>128</v>
      </c>
      <c r="AY135" s="17" t="s">
        <v>127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7" t="s">
        <v>78</v>
      </c>
      <c r="BK135" s="138">
        <f>ROUND(I135*H135,1)</f>
        <v>0</v>
      </c>
      <c r="BL135" s="17" t="s">
        <v>137</v>
      </c>
      <c r="BM135" s="137" t="s">
        <v>209</v>
      </c>
    </row>
    <row r="136" spans="2:65" s="1" customFormat="1" ht="11.25">
      <c r="B136" s="32"/>
      <c r="D136" s="139" t="s">
        <v>139</v>
      </c>
      <c r="F136" s="140" t="s">
        <v>210</v>
      </c>
      <c r="I136" s="141"/>
      <c r="L136" s="32"/>
      <c r="M136" s="142"/>
      <c r="U136" s="53"/>
      <c r="AT136" s="17" t="s">
        <v>139</v>
      </c>
      <c r="AU136" s="17" t="s">
        <v>128</v>
      </c>
    </row>
    <row r="137" spans="2:65" s="12" customFormat="1" ht="11.25">
      <c r="B137" s="143"/>
      <c r="D137" s="144" t="s">
        <v>141</v>
      </c>
      <c r="E137" s="145" t="s">
        <v>17</v>
      </c>
      <c r="F137" s="146" t="s">
        <v>211</v>
      </c>
      <c r="H137" s="147">
        <v>16</v>
      </c>
      <c r="I137" s="148"/>
      <c r="L137" s="143"/>
      <c r="M137" s="149"/>
      <c r="U137" s="150"/>
      <c r="AT137" s="145" t="s">
        <v>141</v>
      </c>
      <c r="AU137" s="145" t="s">
        <v>128</v>
      </c>
      <c r="AV137" s="12" t="s">
        <v>80</v>
      </c>
      <c r="AW137" s="12" t="s">
        <v>31</v>
      </c>
      <c r="AX137" s="12" t="s">
        <v>78</v>
      </c>
      <c r="AY137" s="145" t="s">
        <v>127</v>
      </c>
    </row>
    <row r="138" spans="2:65" s="1" customFormat="1" ht="21.75" customHeight="1">
      <c r="B138" s="32"/>
      <c r="C138" s="126" t="s">
        <v>212</v>
      </c>
      <c r="D138" s="126" t="s">
        <v>132</v>
      </c>
      <c r="E138" s="127" t="s">
        <v>213</v>
      </c>
      <c r="F138" s="128" t="s">
        <v>214</v>
      </c>
      <c r="G138" s="129" t="s">
        <v>135</v>
      </c>
      <c r="H138" s="130">
        <v>16</v>
      </c>
      <c r="I138" s="131"/>
      <c r="J138" s="132">
        <f>ROUND(I138*H138,1)</f>
        <v>0</v>
      </c>
      <c r="K138" s="128" t="s">
        <v>136</v>
      </c>
      <c r="L138" s="32"/>
      <c r="M138" s="133" t="s">
        <v>17</v>
      </c>
      <c r="N138" s="134" t="s">
        <v>41</v>
      </c>
      <c r="P138" s="135">
        <f>O138*H138</f>
        <v>0</v>
      </c>
      <c r="Q138" s="135">
        <v>5.9999999999999995E-4</v>
      </c>
      <c r="R138" s="135">
        <f>Q138*H138</f>
        <v>9.5999999999999992E-3</v>
      </c>
      <c r="S138" s="135">
        <v>0</v>
      </c>
      <c r="T138" s="135">
        <f>S138*H138</f>
        <v>0</v>
      </c>
      <c r="U138" s="136" t="s">
        <v>17</v>
      </c>
      <c r="AR138" s="137" t="s">
        <v>137</v>
      </c>
      <c r="AT138" s="137" t="s">
        <v>132</v>
      </c>
      <c r="AU138" s="137" t="s">
        <v>128</v>
      </c>
      <c r="AY138" s="17" t="s">
        <v>127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78</v>
      </c>
      <c r="BK138" s="138">
        <f>ROUND(I138*H138,1)</f>
        <v>0</v>
      </c>
      <c r="BL138" s="17" t="s">
        <v>137</v>
      </c>
      <c r="BM138" s="137" t="s">
        <v>215</v>
      </c>
    </row>
    <row r="139" spans="2:65" s="1" customFormat="1" ht="11.25">
      <c r="B139" s="32"/>
      <c r="D139" s="139" t="s">
        <v>139</v>
      </c>
      <c r="F139" s="140" t="s">
        <v>216</v>
      </c>
      <c r="I139" s="141"/>
      <c r="L139" s="32"/>
      <c r="M139" s="142"/>
      <c r="U139" s="53"/>
      <c r="AT139" s="17" t="s">
        <v>139</v>
      </c>
      <c r="AU139" s="17" t="s">
        <v>128</v>
      </c>
    </row>
    <row r="140" spans="2:65" s="12" customFormat="1" ht="11.25">
      <c r="B140" s="143"/>
      <c r="D140" s="144" t="s">
        <v>141</v>
      </c>
      <c r="E140" s="145" t="s">
        <v>17</v>
      </c>
      <c r="F140" s="146" t="s">
        <v>211</v>
      </c>
      <c r="H140" s="147">
        <v>16</v>
      </c>
      <c r="I140" s="148"/>
      <c r="L140" s="143"/>
      <c r="M140" s="149"/>
      <c r="U140" s="150"/>
      <c r="AT140" s="145" t="s">
        <v>141</v>
      </c>
      <c r="AU140" s="145" t="s">
        <v>128</v>
      </c>
      <c r="AV140" s="12" t="s">
        <v>80</v>
      </c>
      <c r="AW140" s="12" t="s">
        <v>31</v>
      </c>
      <c r="AX140" s="12" t="s">
        <v>78</v>
      </c>
      <c r="AY140" s="145" t="s">
        <v>127</v>
      </c>
    </row>
    <row r="141" spans="2:65" s="1" customFormat="1" ht="24.2" customHeight="1">
      <c r="B141" s="32"/>
      <c r="C141" s="126" t="s">
        <v>217</v>
      </c>
      <c r="D141" s="126" t="s">
        <v>132</v>
      </c>
      <c r="E141" s="127" t="s">
        <v>218</v>
      </c>
      <c r="F141" s="128" t="s">
        <v>219</v>
      </c>
      <c r="G141" s="129" t="s">
        <v>135</v>
      </c>
      <c r="H141" s="130">
        <v>40</v>
      </c>
      <c r="I141" s="131"/>
      <c r="J141" s="132">
        <f>ROUND(I141*H141,1)</f>
        <v>0</v>
      </c>
      <c r="K141" s="128" t="s">
        <v>136</v>
      </c>
      <c r="L141" s="32"/>
      <c r="M141" s="133" t="s">
        <v>17</v>
      </c>
      <c r="N141" s="134" t="s">
        <v>41</v>
      </c>
      <c r="P141" s="135">
        <f>O141*H141</f>
        <v>0</v>
      </c>
      <c r="Q141" s="135">
        <v>1.0000000000000001E-5</v>
      </c>
      <c r="R141" s="135">
        <f>Q141*H141</f>
        <v>4.0000000000000002E-4</v>
      </c>
      <c r="S141" s="135">
        <v>0</v>
      </c>
      <c r="T141" s="135">
        <f>S141*H141</f>
        <v>0</v>
      </c>
      <c r="U141" s="136" t="s">
        <v>17</v>
      </c>
      <c r="AR141" s="137" t="s">
        <v>137</v>
      </c>
      <c r="AT141" s="137" t="s">
        <v>132</v>
      </c>
      <c r="AU141" s="137" t="s">
        <v>128</v>
      </c>
      <c r="AY141" s="17" t="s">
        <v>127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7" t="s">
        <v>78</v>
      </c>
      <c r="BK141" s="138">
        <f>ROUND(I141*H141,1)</f>
        <v>0</v>
      </c>
      <c r="BL141" s="17" t="s">
        <v>137</v>
      </c>
      <c r="BM141" s="137" t="s">
        <v>220</v>
      </c>
    </row>
    <row r="142" spans="2:65" s="1" customFormat="1" ht="11.25">
      <c r="B142" s="32"/>
      <c r="D142" s="139" t="s">
        <v>139</v>
      </c>
      <c r="F142" s="140" t="s">
        <v>221</v>
      </c>
      <c r="I142" s="141"/>
      <c r="L142" s="32"/>
      <c r="M142" s="142"/>
      <c r="U142" s="53"/>
      <c r="AT142" s="17" t="s">
        <v>139</v>
      </c>
      <c r="AU142" s="17" t="s">
        <v>128</v>
      </c>
    </row>
    <row r="143" spans="2:65" s="12" customFormat="1" ht="11.25">
      <c r="B143" s="143"/>
      <c r="D143" s="144" t="s">
        <v>141</v>
      </c>
      <c r="E143" s="145" t="s">
        <v>17</v>
      </c>
      <c r="F143" s="146" t="s">
        <v>222</v>
      </c>
      <c r="H143" s="147">
        <v>40</v>
      </c>
      <c r="I143" s="148"/>
      <c r="L143" s="143"/>
      <c r="M143" s="149"/>
      <c r="U143" s="150"/>
      <c r="AT143" s="145" t="s">
        <v>141</v>
      </c>
      <c r="AU143" s="145" t="s">
        <v>128</v>
      </c>
      <c r="AV143" s="12" t="s">
        <v>80</v>
      </c>
      <c r="AW143" s="12" t="s">
        <v>31</v>
      </c>
      <c r="AX143" s="12" t="s">
        <v>78</v>
      </c>
      <c r="AY143" s="145" t="s">
        <v>127</v>
      </c>
    </row>
    <row r="144" spans="2:65" s="1" customFormat="1" ht="21.75" customHeight="1">
      <c r="B144" s="32"/>
      <c r="C144" s="126" t="s">
        <v>8</v>
      </c>
      <c r="D144" s="126" t="s">
        <v>132</v>
      </c>
      <c r="E144" s="127" t="s">
        <v>223</v>
      </c>
      <c r="F144" s="128" t="s">
        <v>224</v>
      </c>
      <c r="G144" s="129" t="s">
        <v>135</v>
      </c>
      <c r="H144" s="130">
        <v>40</v>
      </c>
      <c r="I144" s="131"/>
      <c r="J144" s="132">
        <f>ROUND(I144*H144,1)</f>
        <v>0</v>
      </c>
      <c r="K144" s="128" t="s">
        <v>136</v>
      </c>
      <c r="L144" s="32"/>
      <c r="M144" s="133" t="s">
        <v>17</v>
      </c>
      <c r="N144" s="134" t="s">
        <v>41</v>
      </c>
      <c r="P144" s="135">
        <f>O144*H144</f>
        <v>0</v>
      </c>
      <c r="Q144" s="135">
        <v>1.7000000000000001E-4</v>
      </c>
      <c r="R144" s="135">
        <f>Q144*H144</f>
        <v>6.8000000000000005E-3</v>
      </c>
      <c r="S144" s="135">
        <v>0</v>
      </c>
      <c r="T144" s="135">
        <f>S144*H144</f>
        <v>0</v>
      </c>
      <c r="U144" s="136" t="s">
        <v>17</v>
      </c>
      <c r="AR144" s="137" t="s">
        <v>137</v>
      </c>
      <c r="AT144" s="137" t="s">
        <v>132</v>
      </c>
      <c r="AU144" s="137" t="s">
        <v>128</v>
      </c>
      <c r="AY144" s="17" t="s">
        <v>127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7" t="s">
        <v>78</v>
      </c>
      <c r="BK144" s="138">
        <f>ROUND(I144*H144,1)</f>
        <v>0</v>
      </c>
      <c r="BL144" s="17" t="s">
        <v>137</v>
      </c>
      <c r="BM144" s="137" t="s">
        <v>225</v>
      </c>
    </row>
    <row r="145" spans="2:65" s="1" customFormat="1" ht="11.25">
      <c r="B145" s="32"/>
      <c r="D145" s="139" t="s">
        <v>139</v>
      </c>
      <c r="F145" s="140" t="s">
        <v>226</v>
      </c>
      <c r="I145" s="141"/>
      <c r="L145" s="32"/>
      <c r="M145" s="142"/>
      <c r="U145" s="53"/>
      <c r="AT145" s="17" t="s">
        <v>139</v>
      </c>
      <c r="AU145" s="17" t="s">
        <v>128</v>
      </c>
    </row>
    <row r="146" spans="2:65" s="12" customFormat="1" ht="11.25">
      <c r="B146" s="143"/>
      <c r="D146" s="144" t="s">
        <v>141</v>
      </c>
      <c r="E146" s="145" t="s">
        <v>17</v>
      </c>
      <c r="F146" s="146" t="s">
        <v>222</v>
      </c>
      <c r="H146" s="147">
        <v>40</v>
      </c>
      <c r="I146" s="148"/>
      <c r="L146" s="143"/>
      <c r="M146" s="149"/>
      <c r="U146" s="150"/>
      <c r="AT146" s="145" t="s">
        <v>141</v>
      </c>
      <c r="AU146" s="145" t="s">
        <v>128</v>
      </c>
      <c r="AV146" s="12" t="s">
        <v>80</v>
      </c>
      <c r="AW146" s="12" t="s">
        <v>31</v>
      </c>
      <c r="AX146" s="12" t="s">
        <v>78</v>
      </c>
      <c r="AY146" s="145" t="s">
        <v>127</v>
      </c>
    </row>
    <row r="147" spans="2:65" s="11" customFormat="1" ht="20.85" customHeight="1">
      <c r="B147" s="114"/>
      <c r="D147" s="115" t="s">
        <v>69</v>
      </c>
      <c r="E147" s="124" t="s">
        <v>227</v>
      </c>
      <c r="F147" s="124" t="s">
        <v>228</v>
      </c>
      <c r="I147" s="117"/>
      <c r="J147" s="125">
        <f>BK147</f>
        <v>0</v>
      </c>
      <c r="L147" s="114"/>
      <c r="M147" s="119"/>
      <c r="P147" s="120">
        <f>SUM(P148:P162)</f>
        <v>0</v>
      </c>
      <c r="R147" s="120">
        <f>SUM(R148:R162)</f>
        <v>0</v>
      </c>
      <c r="T147" s="120">
        <f>SUM(T148:T162)</f>
        <v>0.46576200000000001</v>
      </c>
      <c r="U147" s="121"/>
      <c r="AR147" s="115" t="s">
        <v>78</v>
      </c>
      <c r="AT147" s="122" t="s">
        <v>69</v>
      </c>
      <c r="AU147" s="122" t="s">
        <v>80</v>
      </c>
      <c r="AY147" s="115" t="s">
        <v>127</v>
      </c>
      <c r="BK147" s="123">
        <f>SUM(BK148:BK162)</f>
        <v>0</v>
      </c>
    </row>
    <row r="148" spans="2:65" s="1" customFormat="1" ht="16.5" customHeight="1">
      <c r="B148" s="32"/>
      <c r="C148" s="126" t="s">
        <v>229</v>
      </c>
      <c r="D148" s="126" t="s">
        <v>132</v>
      </c>
      <c r="E148" s="127" t="s">
        <v>230</v>
      </c>
      <c r="F148" s="128" t="s">
        <v>231</v>
      </c>
      <c r="G148" s="129" t="s">
        <v>232</v>
      </c>
      <c r="H148" s="130">
        <v>4.45</v>
      </c>
      <c r="I148" s="131"/>
      <c r="J148" s="132">
        <f>ROUND(I148*H148,1)</f>
        <v>0</v>
      </c>
      <c r="K148" s="128" t="s">
        <v>136</v>
      </c>
      <c r="L148" s="32"/>
      <c r="M148" s="133" t="s">
        <v>17</v>
      </c>
      <c r="N148" s="134" t="s">
        <v>41</v>
      </c>
      <c r="P148" s="135">
        <f>O148*H148</f>
        <v>0</v>
      </c>
      <c r="Q148" s="135">
        <v>0</v>
      </c>
      <c r="R148" s="135">
        <f>Q148*H148</f>
        <v>0</v>
      </c>
      <c r="S148" s="135">
        <v>1.6E-2</v>
      </c>
      <c r="T148" s="135">
        <f>S148*H148</f>
        <v>7.1199999999999999E-2</v>
      </c>
      <c r="U148" s="136" t="s">
        <v>17</v>
      </c>
      <c r="AR148" s="137" t="s">
        <v>137</v>
      </c>
      <c r="AT148" s="137" t="s">
        <v>132</v>
      </c>
      <c r="AU148" s="137" t="s">
        <v>128</v>
      </c>
      <c r="AY148" s="17" t="s">
        <v>127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78</v>
      </c>
      <c r="BK148" s="138">
        <f>ROUND(I148*H148,1)</f>
        <v>0</v>
      </c>
      <c r="BL148" s="17" t="s">
        <v>137</v>
      </c>
      <c r="BM148" s="137" t="s">
        <v>233</v>
      </c>
    </row>
    <row r="149" spans="2:65" s="1" customFormat="1" ht="11.25">
      <c r="B149" s="32"/>
      <c r="D149" s="139" t="s">
        <v>139</v>
      </c>
      <c r="F149" s="140" t="s">
        <v>234</v>
      </c>
      <c r="I149" s="141"/>
      <c r="L149" s="32"/>
      <c r="M149" s="142"/>
      <c r="U149" s="53"/>
      <c r="AT149" s="17" t="s">
        <v>139</v>
      </c>
      <c r="AU149" s="17" t="s">
        <v>128</v>
      </c>
    </row>
    <row r="150" spans="2:65" s="12" customFormat="1" ht="11.25">
      <c r="B150" s="143"/>
      <c r="D150" s="144" t="s">
        <v>141</v>
      </c>
      <c r="E150" s="145" t="s">
        <v>17</v>
      </c>
      <c r="F150" s="146" t="s">
        <v>235</v>
      </c>
      <c r="H150" s="147">
        <v>4.45</v>
      </c>
      <c r="I150" s="148"/>
      <c r="L150" s="143"/>
      <c r="M150" s="149"/>
      <c r="U150" s="150"/>
      <c r="AT150" s="145" t="s">
        <v>141</v>
      </c>
      <c r="AU150" s="145" t="s">
        <v>128</v>
      </c>
      <c r="AV150" s="12" t="s">
        <v>80</v>
      </c>
      <c r="AW150" s="12" t="s">
        <v>31</v>
      </c>
      <c r="AX150" s="12" t="s">
        <v>78</v>
      </c>
      <c r="AY150" s="145" t="s">
        <v>127</v>
      </c>
    </row>
    <row r="151" spans="2:65" s="1" customFormat="1" ht="16.5" customHeight="1">
      <c r="B151" s="32"/>
      <c r="C151" s="126" t="s">
        <v>236</v>
      </c>
      <c r="D151" s="126" t="s">
        <v>132</v>
      </c>
      <c r="E151" s="127" t="s">
        <v>237</v>
      </c>
      <c r="F151" s="128" t="s">
        <v>238</v>
      </c>
      <c r="G151" s="129" t="s">
        <v>239</v>
      </c>
      <c r="H151" s="130">
        <v>151.035</v>
      </c>
      <c r="I151" s="131"/>
      <c r="J151" s="132">
        <f>ROUND(I151*H151,1)</f>
        <v>0</v>
      </c>
      <c r="K151" s="128" t="s">
        <v>136</v>
      </c>
      <c r="L151" s="32"/>
      <c r="M151" s="133" t="s">
        <v>17</v>
      </c>
      <c r="N151" s="134" t="s">
        <v>41</v>
      </c>
      <c r="P151" s="135">
        <f>O151*H151</f>
        <v>0</v>
      </c>
      <c r="Q151" s="135">
        <v>0</v>
      </c>
      <c r="R151" s="135">
        <f>Q151*H151</f>
        <v>0</v>
      </c>
      <c r="S151" s="135">
        <v>1E-3</v>
      </c>
      <c r="T151" s="135">
        <f>S151*H151</f>
        <v>0.151035</v>
      </c>
      <c r="U151" s="136" t="s">
        <v>17</v>
      </c>
      <c r="AR151" s="137" t="s">
        <v>137</v>
      </c>
      <c r="AT151" s="137" t="s">
        <v>132</v>
      </c>
      <c r="AU151" s="137" t="s">
        <v>128</v>
      </c>
      <c r="AY151" s="17" t="s">
        <v>127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78</v>
      </c>
      <c r="BK151" s="138">
        <f>ROUND(I151*H151,1)</f>
        <v>0</v>
      </c>
      <c r="BL151" s="17" t="s">
        <v>137</v>
      </c>
      <c r="BM151" s="137" t="s">
        <v>240</v>
      </c>
    </row>
    <row r="152" spans="2:65" s="1" customFormat="1" ht="11.25">
      <c r="B152" s="32"/>
      <c r="D152" s="139" t="s">
        <v>139</v>
      </c>
      <c r="F152" s="140" t="s">
        <v>241</v>
      </c>
      <c r="I152" s="141"/>
      <c r="L152" s="32"/>
      <c r="M152" s="142"/>
      <c r="U152" s="53"/>
      <c r="AT152" s="17" t="s">
        <v>139</v>
      </c>
      <c r="AU152" s="17" t="s">
        <v>128</v>
      </c>
    </row>
    <row r="153" spans="2:65" s="12" customFormat="1" ht="11.25">
      <c r="B153" s="143"/>
      <c r="D153" s="144" t="s">
        <v>141</v>
      </c>
      <c r="E153" s="145" t="s">
        <v>17</v>
      </c>
      <c r="F153" s="146" t="s">
        <v>242</v>
      </c>
      <c r="H153" s="147">
        <v>95.813000000000002</v>
      </c>
      <c r="I153" s="148"/>
      <c r="L153" s="143"/>
      <c r="M153" s="149"/>
      <c r="U153" s="150"/>
      <c r="AT153" s="145" t="s">
        <v>141</v>
      </c>
      <c r="AU153" s="145" t="s">
        <v>128</v>
      </c>
      <c r="AV153" s="12" t="s">
        <v>80</v>
      </c>
      <c r="AW153" s="12" t="s">
        <v>31</v>
      </c>
      <c r="AX153" s="12" t="s">
        <v>70</v>
      </c>
      <c r="AY153" s="145" t="s">
        <v>127</v>
      </c>
    </row>
    <row r="154" spans="2:65" s="12" customFormat="1" ht="11.25">
      <c r="B154" s="143"/>
      <c r="D154" s="144" t="s">
        <v>141</v>
      </c>
      <c r="E154" s="145" t="s">
        <v>17</v>
      </c>
      <c r="F154" s="146" t="s">
        <v>243</v>
      </c>
      <c r="H154" s="147">
        <v>52.39</v>
      </c>
      <c r="I154" s="148"/>
      <c r="L154" s="143"/>
      <c r="M154" s="149"/>
      <c r="U154" s="150"/>
      <c r="AT154" s="145" t="s">
        <v>141</v>
      </c>
      <c r="AU154" s="145" t="s">
        <v>128</v>
      </c>
      <c r="AV154" s="12" t="s">
        <v>80</v>
      </c>
      <c r="AW154" s="12" t="s">
        <v>31</v>
      </c>
      <c r="AX154" s="12" t="s">
        <v>70</v>
      </c>
      <c r="AY154" s="145" t="s">
        <v>127</v>
      </c>
    </row>
    <row r="155" spans="2:65" s="12" customFormat="1" ht="11.25">
      <c r="B155" s="143"/>
      <c r="D155" s="144" t="s">
        <v>141</v>
      </c>
      <c r="E155" s="145" t="s">
        <v>17</v>
      </c>
      <c r="F155" s="146" t="s">
        <v>244</v>
      </c>
      <c r="H155" s="147">
        <v>2.8319999999999999</v>
      </c>
      <c r="I155" s="148"/>
      <c r="L155" s="143"/>
      <c r="M155" s="149"/>
      <c r="U155" s="150"/>
      <c r="AT155" s="145" t="s">
        <v>141</v>
      </c>
      <c r="AU155" s="145" t="s">
        <v>128</v>
      </c>
      <c r="AV155" s="12" t="s">
        <v>80</v>
      </c>
      <c r="AW155" s="12" t="s">
        <v>31</v>
      </c>
      <c r="AX155" s="12" t="s">
        <v>70</v>
      </c>
      <c r="AY155" s="145" t="s">
        <v>127</v>
      </c>
    </row>
    <row r="156" spans="2:65" s="13" customFormat="1" ht="11.25">
      <c r="B156" s="151"/>
      <c r="D156" s="144" t="s">
        <v>141</v>
      </c>
      <c r="E156" s="152" t="s">
        <v>17</v>
      </c>
      <c r="F156" s="153" t="s">
        <v>144</v>
      </c>
      <c r="H156" s="154">
        <v>151.035</v>
      </c>
      <c r="I156" s="155"/>
      <c r="L156" s="151"/>
      <c r="M156" s="156"/>
      <c r="U156" s="157"/>
      <c r="AT156" s="152" t="s">
        <v>141</v>
      </c>
      <c r="AU156" s="152" t="s">
        <v>128</v>
      </c>
      <c r="AV156" s="13" t="s">
        <v>137</v>
      </c>
      <c r="AW156" s="13" t="s">
        <v>31</v>
      </c>
      <c r="AX156" s="13" t="s">
        <v>78</v>
      </c>
      <c r="AY156" s="152" t="s">
        <v>127</v>
      </c>
    </row>
    <row r="157" spans="2:65" s="1" customFormat="1" ht="21.75" customHeight="1">
      <c r="B157" s="32"/>
      <c r="C157" s="126" t="s">
        <v>245</v>
      </c>
      <c r="D157" s="126" t="s">
        <v>132</v>
      </c>
      <c r="E157" s="127" t="s">
        <v>246</v>
      </c>
      <c r="F157" s="128" t="s">
        <v>247</v>
      </c>
      <c r="G157" s="129" t="s">
        <v>239</v>
      </c>
      <c r="H157" s="130">
        <v>119.527</v>
      </c>
      <c r="I157" s="131"/>
      <c r="J157" s="132">
        <f>ROUND(I157*H157,1)</f>
        <v>0</v>
      </c>
      <c r="K157" s="128" t="s">
        <v>136</v>
      </c>
      <c r="L157" s="32"/>
      <c r="M157" s="133" t="s">
        <v>17</v>
      </c>
      <c r="N157" s="134" t="s">
        <v>41</v>
      </c>
      <c r="P157" s="135">
        <f>O157*H157</f>
        <v>0</v>
      </c>
      <c r="Q157" s="135">
        <v>0</v>
      </c>
      <c r="R157" s="135">
        <f>Q157*H157</f>
        <v>0</v>
      </c>
      <c r="S157" s="135">
        <v>1E-3</v>
      </c>
      <c r="T157" s="135">
        <f>S157*H157</f>
        <v>0.11952700000000001</v>
      </c>
      <c r="U157" s="136" t="s">
        <v>17</v>
      </c>
      <c r="AR157" s="137" t="s">
        <v>137</v>
      </c>
      <c r="AT157" s="137" t="s">
        <v>132</v>
      </c>
      <c r="AU157" s="137" t="s">
        <v>128</v>
      </c>
      <c r="AY157" s="17" t="s">
        <v>127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7" t="s">
        <v>78</v>
      </c>
      <c r="BK157" s="138">
        <f>ROUND(I157*H157,1)</f>
        <v>0</v>
      </c>
      <c r="BL157" s="17" t="s">
        <v>137</v>
      </c>
      <c r="BM157" s="137" t="s">
        <v>248</v>
      </c>
    </row>
    <row r="158" spans="2:65" s="1" customFormat="1" ht="11.25">
      <c r="B158" s="32"/>
      <c r="D158" s="139" t="s">
        <v>139</v>
      </c>
      <c r="F158" s="140" t="s">
        <v>249</v>
      </c>
      <c r="I158" s="141"/>
      <c r="L158" s="32"/>
      <c r="M158" s="142"/>
      <c r="U158" s="53"/>
      <c r="AT158" s="17" t="s">
        <v>139</v>
      </c>
      <c r="AU158" s="17" t="s">
        <v>128</v>
      </c>
    </row>
    <row r="159" spans="2:65" s="12" customFormat="1" ht="11.25">
      <c r="B159" s="143"/>
      <c r="D159" s="144" t="s">
        <v>141</v>
      </c>
      <c r="E159" s="145" t="s">
        <v>17</v>
      </c>
      <c r="F159" s="146" t="s">
        <v>250</v>
      </c>
      <c r="H159" s="147">
        <v>119.527</v>
      </c>
      <c r="I159" s="148"/>
      <c r="L159" s="143"/>
      <c r="M159" s="149"/>
      <c r="U159" s="150"/>
      <c r="AT159" s="145" t="s">
        <v>141</v>
      </c>
      <c r="AU159" s="145" t="s">
        <v>128</v>
      </c>
      <c r="AV159" s="12" t="s">
        <v>80</v>
      </c>
      <c r="AW159" s="12" t="s">
        <v>31</v>
      </c>
      <c r="AX159" s="12" t="s">
        <v>78</v>
      </c>
      <c r="AY159" s="145" t="s">
        <v>127</v>
      </c>
    </row>
    <row r="160" spans="2:65" s="1" customFormat="1" ht="24.2" customHeight="1">
      <c r="B160" s="32"/>
      <c r="C160" s="126" t="s">
        <v>251</v>
      </c>
      <c r="D160" s="126" t="s">
        <v>132</v>
      </c>
      <c r="E160" s="127" t="s">
        <v>252</v>
      </c>
      <c r="F160" s="128" t="s">
        <v>253</v>
      </c>
      <c r="G160" s="129" t="s">
        <v>135</v>
      </c>
      <c r="H160" s="130">
        <v>4</v>
      </c>
      <c r="I160" s="131"/>
      <c r="J160" s="132">
        <f>ROUND(I160*H160,1)</f>
        <v>0</v>
      </c>
      <c r="K160" s="128" t="s">
        <v>136</v>
      </c>
      <c r="L160" s="32"/>
      <c r="M160" s="133" t="s">
        <v>17</v>
      </c>
      <c r="N160" s="134" t="s">
        <v>41</v>
      </c>
      <c r="P160" s="135">
        <f>O160*H160</f>
        <v>0</v>
      </c>
      <c r="Q160" s="135">
        <v>0</v>
      </c>
      <c r="R160" s="135">
        <f>Q160*H160</f>
        <v>0</v>
      </c>
      <c r="S160" s="135">
        <v>3.1E-2</v>
      </c>
      <c r="T160" s="135">
        <f>S160*H160</f>
        <v>0.124</v>
      </c>
      <c r="U160" s="136" t="s">
        <v>17</v>
      </c>
      <c r="AR160" s="137" t="s">
        <v>137</v>
      </c>
      <c r="AT160" s="137" t="s">
        <v>132</v>
      </c>
      <c r="AU160" s="137" t="s">
        <v>128</v>
      </c>
      <c r="AY160" s="17" t="s">
        <v>127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7" t="s">
        <v>78</v>
      </c>
      <c r="BK160" s="138">
        <f>ROUND(I160*H160,1)</f>
        <v>0</v>
      </c>
      <c r="BL160" s="17" t="s">
        <v>137</v>
      </c>
      <c r="BM160" s="137" t="s">
        <v>254</v>
      </c>
    </row>
    <row r="161" spans="2:65" s="1" customFormat="1" ht="11.25">
      <c r="B161" s="32"/>
      <c r="D161" s="139" t="s">
        <v>139</v>
      </c>
      <c r="F161" s="140" t="s">
        <v>255</v>
      </c>
      <c r="I161" s="141"/>
      <c r="L161" s="32"/>
      <c r="M161" s="142"/>
      <c r="U161" s="53"/>
      <c r="AT161" s="17" t="s">
        <v>139</v>
      </c>
      <c r="AU161" s="17" t="s">
        <v>128</v>
      </c>
    </row>
    <row r="162" spans="2:65" s="12" customFormat="1" ht="11.25">
      <c r="B162" s="143"/>
      <c r="D162" s="144" t="s">
        <v>141</v>
      </c>
      <c r="E162" s="145" t="s">
        <v>17</v>
      </c>
      <c r="F162" s="146" t="s">
        <v>256</v>
      </c>
      <c r="H162" s="147">
        <v>4</v>
      </c>
      <c r="I162" s="148"/>
      <c r="L162" s="143"/>
      <c r="M162" s="149"/>
      <c r="U162" s="150"/>
      <c r="AT162" s="145" t="s">
        <v>141</v>
      </c>
      <c r="AU162" s="145" t="s">
        <v>128</v>
      </c>
      <c r="AV162" s="12" t="s">
        <v>80</v>
      </c>
      <c r="AW162" s="12" t="s">
        <v>31</v>
      </c>
      <c r="AX162" s="12" t="s">
        <v>78</v>
      </c>
      <c r="AY162" s="145" t="s">
        <v>127</v>
      </c>
    </row>
    <row r="163" spans="2:65" s="11" customFormat="1" ht="22.9" customHeight="1">
      <c r="B163" s="114"/>
      <c r="D163" s="115" t="s">
        <v>69</v>
      </c>
      <c r="E163" s="124" t="s">
        <v>257</v>
      </c>
      <c r="F163" s="124" t="s">
        <v>258</v>
      </c>
      <c r="I163" s="117"/>
      <c r="J163" s="125">
        <f>BK163</f>
        <v>0</v>
      </c>
      <c r="L163" s="114"/>
      <c r="M163" s="119"/>
      <c r="P163" s="120">
        <f>SUM(P164:P166)</f>
        <v>0</v>
      </c>
      <c r="R163" s="120">
        <f>SUM(R164:R166)</f>
        <v>0</v>
      </c>
      <c r="T163" s="120">
        <f>SUM(T164:T166)</f>
        <v>0</v>
      </c>
      <c r="U163" s="121"/>
      <c r="AR163" s="115" t="s">
        <v>78</v>
      </c>
      <c r="AT163" s="122" t="s">
        <v>69</v>
      </c>
      <c r="AU163" s="122" t="s">
        <v>78</v>
      </c>
      <c r="AY163" s="115" t="s">
        <v>127</v>
      </c>
      <c r="BK163" s="123">
        <f>SUM(BK164:BK166)</f>
        <v>0</v>
      </c>
    </row>
    <row r="164" spans="2:65" s="1" customFormat="1" ht="16.5" customHeight="1">
      <c r="B164" s="32"/>
      <c r="C164" s="126" t="s">
        <v>259</v>
      </c>
      <c r="D164" s="126" t="s">
        <v>132</v>
      </c>
      <c r="E164" s="127" t="s">
        <v>260</v>
      </c>
      <c r="F164" s="128" t="s">
        <v>261</v>
      </c>
      <c r="G164" s="129" t="s">
        <v>262</v>
      </c>
      <c r="H164" s="130">
        <v>1</v>
      </c>
      <c r="I164" s="131"/>
      <c r="J164" s="132">
        <f>ROUND(I164*H164,1)</f>
        <v>0</v>
      </c>
      <c r="K164" s="128" t="s">
        <v>17</v>
      </c>
      <c r="L164" s="32"/>
      <c r="M164" s="133" t="s">
        <v>17</v>
      </c>
      <c r="N164" s="134" t="s">
        <v>41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5">
        <f>S164*H164</f>
        <v>0</v>
      </c>
      <c r="U164" s="136" t="s">
        <v>17</v>
      </c>
      <c r="AR164" s="137" t="s">
        <v>137</v>
      </c>
      <c r="AT164" s="137" t="s">
        <v>132</v>
      </c>
      <c r="AU164" s="137" t="s">
        <v>80</v>
      </c>
      <c r="AY164" s="17" t="s">
        <v>127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78</v>
      </c>
      <c r="BK164" s="138">
        <f>ROUND(I164*H164,1)</f>
        <v>0</v>
      </c>
      <c r="BL164" s="17" t="s">
        <v>137</v>
      </c>
      <c r="BM164" s="137" t="s">
        <v>263</v>
      </c>
    </row>
    <row r="165" spans="2:65" s="1" customFormat="1" ht="24.2" customHeight="1">
      <c r="B165" s="32"/>
      <c r="C165" s="126" t="s">
        <v>7</v>
      </c>
      <c r="D165" s="126" t="s">
        <v>132</v>
      </c>
      <c r="E165" s="127" t="s">
        <v>264</v>
      </c>
      <c r="F165" s="128" t="s">
        <v>265</v>
      </c>
      <c r="G165" s="129" t="s">
        <v>266</v>
      </c>
      <c r="H165" s="130">
        <v>0.124</v>
      </c>
      <c r="I165" s="131"/>
      <c r="J165" s="132">
        <f>ROUND(I165*H165,1)</f>
        <v>0</v>
      </c>
      <c r="K165" s="128" t="s">
        <v>136</v>
      </c>
      <c r="L165" s="32"/>
      <c r="M165" s="133" t="s">
        <v>17</v>
      </c>
      <c r="N165" s="134" t="s">
        <v>41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5">
        <f>S165*H165</f>
        <v>0</v>
      </c>
      <c r="U165" s="136" t="s">
        <v>17</v>
      </c>
      <c r="AR165" s="137" t="s">
        <v>137</v>
      </c>
      <c r="AT165" s="137" t="s">
        <v>132</v>
      </c>
      <c r="AU165" s="137" t="s">
        <v>80</v>
      </c>
      <c r="AY165" s="17" t="s">
        <v>127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7" t="s">
        <v>78</v>
      </c>
      <c r="BK165" s="138">
        <f>ROUND(I165*H165,1)</f>
        <v>0</v>
      </c>
      <c r="BL165" s="17" t="s">
        <v>137</v>
      </c>
      <c r="BM165" s="137" t="s">
        <v>267</v>
      </c>
    </row>
    <row r="166" spans="2:65" s="1" customFormat="1" ht="11.25">
      <c r="B166" s="32"/>
      <c r="D166" s="139" t="s">
        <v>139</v>
      </c>
      <c r="F166" s="140" t="s">
        <v>268</v>
      </c>
      <c r="I166" s="141"/>
      <c r="L166" s="32"/>
      <c r="M166" s="142"/>
      <c r="U166" s="53"/>
      <c r="AT166" s="17" t="s">
        <v>139</v>
      </c>
      <c r="AU166" s="17" t="s">
        <v>80</v>
      </c>
    </row>
    <row r="167" spans="2:65" s="11" customFormat="1" ht="22.9" customHeight="1">
      <c r="B167" s="114"/>
      <c r="D167" s="115" t="s">
        <v>69</v>
      </c>
      <c r="E167" s="124" t="s">
        <v>269</v>
      </c>
      <c r="F167" s="124" t="s">
        <v>270</v>
      </c>
      <c r="I167" s="117"/>
      <c r="J167" s="125">
        <f>BK167</f>
        <v>0</v>
      </c>
      <c r="L167" s="114"/>
      <c r="M167" s="119"/>
      <c r="P167" s="120">
        <f>SUM(P168:P169)</f>
        <v>0</v>
      </c>
      <c r="R167" s="120">
        <f>SUM(R168:R169)</f>
        <v>0</v>
      </c>
      <c r="T167" s="120">
        <f>SUM(T168:T169)</f>
        <v>0</v>
      </c>
      <c r="U167" s="121"/>
      <c r="AR167" s="115" t="s">
        <v>78</v>
      </c>
      <c r="AT167" s="122" t="s">
        <v>69</v>
      </c>
      <c r="AU167" s="122" t="s">
        <v>78</v>
      </c>
      <c r="AY167" s="115" t="s">
        <v>127</v>
      </c>
      <c r="BK167" s="123">
        <f>SUM(BK168:BK169)</f>
        <v>0</v>
      </c>
    </row>
    <row r="168" spans="2:65" s="1" customFormat="1" ht="33" customHeight="1">
      <c r="B168" s="32"/>
      <c r="C168" s="126" t="s">
        <v>271</v>
      </c>
      <c r="D168" s="126" t="s">
        <v>132</v>
      </c>
      <c r="E168" s="127" t="s">
        <v>272</v>
      </c>
      <c r="F168" s="128" t="s">
        <v>273</v>
      </c>
      <c r="G168" s="129" t="s">
        <v>266</v>
      </c>
      <c r="H168" s="130">
        <v>0.16400000000000001</v>
      </c>
      <c r="I168" s="131"/>
      <c r="J168" s="132">
        <f>ROUND(I168*H168,1)</f>
        <v>0</v>
      </c>
      <c r="K168" s="128" t="s">
        <v>136</v>
      </c>
      <c r="L168" s="32"/>
      <c r="M168" s="133" t="s">
        <v>17</v>
      </c>
      <c r="N168" s="134" t="s">
        <v>41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5">
        <f>S168*H168</f>
        <v>0</v>
      </c>
      <c r="U168" s="136" t="s">
        <v>17</v>
      </c>
      <c r="AR168" s="137" t="s">
        <v>137</v>
      </c>
      <c r="AT168" s="137" t="s">
        <v>132</v>
      </c>
      <c r="AU168" s="137" t="s">
        <v>80</v>
      </c>
      <c r="AY168" s="17" t="s">
        <v>127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78</v>
      </c>
      <c r="BK168" s="138">
        <f>ROUND(I168*H168,1)</f>
        <v>0</v>
      </c>
      <c r="BL168" s="17" t="s">
        <v>137</v>
      </c>
      <c r="BM168" s="137" t="s">
        <v>274</v>
      </c>
    </row>
    <row r="169" spans="2:65" s="1" customFormat="1" ht="11.25">
      <c r="B169" s="32"/>
      <c r="D169" s="139" t="s">
        <v>139</v>
      </c>
      <c r="F169" s="140" t="s">
        <v>275</v>
      </c>
      <c r="I169" s="141"/>
      <c r="L169" s="32"/>
      <c r="M169" s="142"/>
      <c r="U169" s="53"/>
      <c r="AT169" s="17" t="s">
        <v>139</v>
      </c>
      <c r="AU169" s="17" t="s">
        <v>80</v>
      </c>
    </row>
    <row r="170" spans="2:65" s="11" customFormat="1" ht="25.9" customHeight="1">
      <c r="B170" s="114"/>
      <c r="D170" s="115" t="s">
        <v>69</v>
      </c>
      <c r="E170" s="116" t="s">
        <v>276</v>
      </c>
      <c r="F170" s="116" t="s">
        <v>277</v>
      </c>
      <c r="I170" s="117"/>
      <c r="J170" s="118">
        <f>BK170</f>
        <v>0</v>
      </c>
      <c r="L170" s="114"/>
      <c r="M170" s="119"/>
      <c r="P170" s="120">
        <f>P171+P177+P254</f>
        <v>0</v>
      </c>
      <c r="R170" s="120">
        <f>R171+R177+R254</f>
        <v>1.6241517900000002</v>
      </c>
      <c r="T170" s="120">
        <f>T171+T177+T254</f>
        <v>0</v>
      </c>
      <c r="U170" s="121"/>
      <c r="AR170" s="115" t="s">
        <v>80</v>
      </c>
      <c r="AT170" s="122" t="s">
        <v>69</v>
      </c>
      <c r="AU170" s="122" t="s">
        <v>70</v>
      </c>
      <c r="AY170" s="115" t="s">
        <v>127</v>
      </c>
      <c r="BK170" s="123">
        <f>BK171+BK177+BK254</f>
        <v>0</v>
      </c>
    </row>
    <row r="171" spans="2:65" s="11" customFormat="1" ht="22.9" customHeight="1">
      <c r="B171" s="114"/>
      <c r="D171" s="115" t="s">
        <v>69</v>
      </c>
      <c r="E171" s="124" t="s">
        <v>278</v>
      </c>
      <c r="F171" s="124" t="s">
        <v>279</v>
      </c>
      <c r="I171" s="117"/>
      <c r="J171" s="125">
        <f>BK171</f>
        <v>0</v>
      </c>
      <c r="L171" s="114"/>
      <c r="M171" s="119"/>
      <c r="P171" s="120">
        <f>SUM(P172:P176)</f>
        <v>0</v>
      </c>
      <c r="R171" s="120">
        <f>SUM(R172:R176)</f>
        <v>1.43E-2</v>
      </c>
      <c r="T171" s="120">
        <f>SUM(T172:T176)</f>
        <v>0</v>
      </c>
      <c r="U171" s="121"/>
      <c r="AR171" s="115" t="s">
        <v>80</v>
      </c>
      <c r="AT171" s="122" t="s">
        <v>69</v>
      </c>
      <c r="AU171" s="122" t="s">
        <v>78</v>
      </c>
      <c r="AY171" s="115" t="s">
        <v>127</v>
      </c>
      <c r="BK171" s="123">
        <f>SUM(BK172:BK176)</f>
        <v>0</v>
      </c>
    </row>
    <row r="172" spans="2:65" s="1" customFormat="1" ht="24.2" customHeight="1">
      <c r="B172" s="32"/>
      <c r="C172" s="126" t="s">
        <v>280</v>
      </c>
      <c r="D172" s="126" t="s">
        <v>132</v>
      </c>
      <c r="E172" s="127" t="s">
        <v>281</v>
      </c>
      <c r="F172" s="128" t="s">
        <v>282</v>
      </c>
      <c r="G172" s="129" t="s">
        <v>232</v>
      </c>
      <c r="H172" s="130">
        <v>6.5</v>
      </c>
      <c r="I172" s="131"/>
      <c r="J172" s="132">
        <f>ROUND(I172*H172,1)</f>
        <v>0</v>
      </c>
      <c r="K172" s="128" t="s">
        <v>136</v>
      </c>
      <c r="L172" s="32"/>
      <c r="M172" s="133" t="s">
        <v>17</v>
      </c>
      <c r="N172" s="134" t="s">
        <v>41</v>
      </c>
      <c r="P172" s="135">
        <f>O172*H172</f>
        <v>0</v>
      </c>
      <c r="Q172" s="135">
        <v>2.2000000000000001E-3</v>
      </c>
      <c r="R172" s="135">
        <f>Q172*H172</f>
        <v>1.43E-2</v>
      </c>
      <c r="S172" s="135">
        <v>0</v>
      </c>
      <c r="T172" s="135">
        <f>S172*H172</f>
        <v>0</v>
      </c>
      <c r="U172" s="136" t="s">
        <v>17</v>
      </c>
      <c r="AR172" s="137" t="s">
        <v>229</v>
      </c>
      <c r="AT172" s="137" t="s">
        <v>132</v>
      </c>
      <c r="AU172" s="137" t="s">
        <v>80</v>
      </c>
      <c r="AY172" s="17" t="s">
        <v>127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7" t="s">
        <v>78</v>
      </c>
      <c r="BK172" s="138">
        <f>ROUND(I172*H172,1)</f>
        <v>0</v>
      </c>
      <c r="BL172" s="17" t="s">
        <v>229</v>
      </c>
      <c r="BM172" s="137" t="s">
        <v>283</v>
      </c>
    </row>
    <row r="173" spans="2:65" s="1" customFormat="1" ht="11.25">
      <c r="B173" s="32"/>
      <c r="D173" s="139" t="s">
        <v>139</v>
      </c>
      <c r="F173" s="140" t="s">
        <v>284</v>
      </c>
      <c r="I173" s="141"/>
      <c r="L173" s="32"/>
      <c r="M173" s="142"/>
      <c r="U173" s="53"/>
      <c r="AT173" s="17" t="s">
        <v>139</v>
      </c>
      <c r="AU173" s="17" t="s">
        <v>80</v>
      </c>
    </row>
    <row r="174" spans="2:65" s="12" customFormat="1" ht="11.25">
      <c r="B174" s="143"/>
      <c r="D174" s="144" t="s">
        <v>141</v>
      </c>
      <c r="E174" s="145" t="s">
        <v>17</v>
      </c>
      <c r="F174" s="146" t="s">
        <v>285</v>
      </c>
      <c r="H174" s="147">
        <v>6.5</v>
      </c>
      <c r="I174" s="148"/>
      <c r="L174" s="143"/>
      <c r="M174" s="149"/>
      <c r="U174" s="150"/>
      <c r="AT174" s="145" t="s">
        <v>141</v>
      </c>
      <c r="AU174" s="145" t="s">
        <v>80</v>
      </c>
      <c r="AV174" s="12" t="s">
        <v>80</v>
      </c>
      <c r="AW174" s="12" t="s">
        <v>31</v>
      </c>
      <c r="AX174" s="12" t="s">
        <v>78</v>
      </c>
      <c r="AY174" s="145" t="s">
        <v>127</v>
      </c>
    </row>
    <row r="175" spans="2:65" s="1" customFormat="1" ht="24.2" customHeight="1">
      <c r="B175" s="32"/>
      <c r="C175" s="126" t="s">
        <v>286</v>
      </c>
      <c r="D175" s="126" t="s">
        <v>132</v>
      </c>
      <c r="E175" s="127" t="s">
        <v>287</v>
      </c>
      <c r="F175" s="128" t="s">
        <v>288</v>
      </c>
      <c r="G175" s="129" t="s">
        <v>289</v>
      </c>
      <c r="H175" s="158"/>
      <c r="I175" s="131"/>
      <c r="J175" s="132">
        <f>ROUND(I175*H175,1)</f>
        <v>0</v>
      </c>
      <c r="K175" s="128" t="s">
        <v>136</v>
      </c>
      <c r="L175" s="32"/>
      <c r="M175" s="133" t="s">
        <v>17</v>
      </c>
      <c r="N175" s="134" t="s">
        <v>41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5">
        <f>S175*H175</f>
        <v>0</v>
      </c>
      <c r="U175" s="136" t="s">
        <v>17</v>
      </c>
      <c r="AR175" s="137" t="s">
        <v>229</v>
      </c>
      <c r="AT175" s="137" t="s">
        <v>132</v>
      </c>
      <c r="AU175" s="137" t="s">
        <v>80</v>
      </c>
      <c r="AY175" s="17" t="s">
        <v>127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7" t="s">
        <v>78</v>
      </c>
      <c r="BK175" s="138">
        <f>ROUND(I175*H175,1)</f>
        <v>0</v>
      </c>
      <c r="BL175" s="17" t="s">
        <v>229</v>
      </c>
      <c r="BM175" s="137" t="s">
        <v>290</v>
      </c>
    </row>
    <row r="176" spans="2:65" s="1" customFormat="1" ht="11.25">
      <c r="B176" s="32"/>
      <c r="D176" s="139" t="s">
        <v>139</v>
      </c>
      <c r="F176" s="140" t="s">
        <v>291</v>
      </c>
      <c r="I176" s="141"/>
      <c r="L176" s="32"/>
      <c r="M176" s="142"/>
      <c r="U176" s="53"/>
      <c r="AT176" s="17" t="s">
        <v>139</v>
      </c>
      <c r="AU176" s="17" t="s">
        <v>80</v>
      </c>
    </row>
    <row r="177" spans="2:65" s="11" customFormat="1" ht="22.9" customHeight="1">
      <c r="B177" s="114"/>
      <c r="D177" s="115" t="s">
        <v>69</v>
      </c>
      <c r="E177" s="124" t="s">
        <v>292</v>
      </c>
      <c r="F177" s="124" t="s">
        <v>293</v>
      </c>
      <c r="I177" s="117"/>
      <c r="J177" s="125">
        <f>BK177</f>
        <v>0</v>
      </c>
      <c r="L177" s="114"/>
      <c r="M177" s="119"/>
      <c r="P177" s="120">
        <f>SUM(P178:P253)</f>
        <v>0</v>
      </c>
      <c r="R177" s="120">
        <f>SUM(R178:R253)</f>
        <v>1.5768282400000002</v>
      </c>
      <c r="T177" s="120">
        <f>SUM(T178:T253)</f>
        <v>0</v>
      </c>
      <c r="U177" s="121"/>
      <c r="AR177" s="115" t="s">
        <v>80</v>
      </c>
      <c r="AT177" s="122" t="s">
        <v>69</v>
      </c>
      <c r="AU177" s="122" t="s">
        <v>78</v>
      </c>
      <c r="AY177" s="115" t="s">
        <v>127</v>
      </c>
      <c r="BK177" s="123">
        <f>SUM(BK178:BK253)</f>
        <v>0</v>
      </c>
    </row>
    <row r="178" spans="2:65" s="1" customFormat="1" ht="16.5" customHeight="1">
      <c r="B178" s="32"/>
      <c r="C178" s="126" t="s">
        <v>294</v>
      </c>
      <c r="D178" s="126" t="s">
        <v>132</v>
      </c>
      <c r="E178" s="127" t="s">
        <v>295</v>
      </c>
      <c r="F178" s="128" t="s">
        <v>296</v>
      </c>
      <c r="G178" s="129" t="s">
        <v>232</v>
      </c>
      <c r="H178" s="130">
        <v>4.4000000000000004</v>
      </c>
      <c r="I178" s="131"/>
      <c r="J178" s="132">
        <f>ROUND(I178*H178,1)</f>
        <v>0</v>
      </c>
      <c r="K178" s="128" t="s">
        <v>136</v>
      </c>
      <c r="L178" s="32"/>
      <c r="M178" s="133" t="s">
        <v>17</v>
      </c>
      <c r="N178" s="134" t="s">
        <v>41</v>
      </c>
      <c r="P178" s="135">
        <f>O178*H178</f>
        <v>0</v>
      </c>
      <c r="Q178" s="135">
        <v>8.0000000000000007E-5</v>
      </c>
      <c r="R178" s="135">
        <f>Q178*H178</f>
        <v>3.5200000000000005E-4</v>
      </c>
      <c r="S178" s="135">
        <v>0</v>
      </c>
      <c r="T178" s="135">
        <f>S178*H178</f>
        <v>0</v>
      </c>
      <c r="U178" s="136" t="s">
        <v>17</v>
      </c>
      <c r="AR178" s="137" t="s">
        <v>229</v>
      </c>
      <c r="AT178" s="137" t="s">
        <v>132</v>
      </c>
      <c r="AU178" s="137" t="s">
        <v>80</v>
      </c>
      <c r="AY178" s="17" t="s">
        <v>127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7" t="s">
        <v>78</v>
      </c>
      <c r="BK178" s="138">
        <f>ROUND(I178*H178,1)</f>
        <v>0</v>
      </c>
      <c r="BL178" s="17" t="s">
        <v>229</v>
      </c>
      <c r="BM178" s="137" t="s">
        <v>297</v>
      </c>
    </row>
    <row r="179" spans="2:65" s="1" customFormat="1" ht="11.25">
      <c r="B179" s="32"/>
      <c r="D179" s="139" t="s">
        <v>139</v>
      </c>
      <c r="F179" s="140" t="s">
        <v>298</v>
      </c>
      <c r="I179" s="141"/>
      <c r="L179" s="32"/>
      <c r="M179" s="142"/>
      <c r="U179" s="53"/>
      <c r="AT179" s="17" t="s">
        <v>139</v>
      </c>
      <c r="AU179" s="17" t="s">
        <v>80</v>
      </c>
    </row>
    <row r="180" spans="2:65" s="12" customFormat="1" ht="11.25">
      <c r="B180" s="143"/>
      <c r="D180" s="144" t="s">
        <v>141</v>
      </c>
      <c r="E180" s="145" t="s">
        <v>17</v>
      </c>
      <c r="F180" s="146" t="s">
        <v>299</v>
      </c>
      <c r="H180" s="147">
        <v>4.4000000000000004</v>
      </c>
      <c r="I180" s="148"/>
      <c r="L180" s="143"/>
      <c r="M180" s="149"/>
      <c r="U180" s="150"/>
      <c r="AT180" s="145" t="s">
        <v>141</v>
      </c>
      <c r="AU180" s="145" t="s">
        <v>80</v>
      </c>
      <c r="AV180" s="12" t="s">
        <v>80</v>
      </c>
      <c r="AW180" s="12" t="s">
        <v>31</v>
      </c>
      <c r="AX180" s="12" t="s">
        <v>78</v>
      </c>
      <c r="AY180" s="145" t="s">
        <v>127</v>
      </c>
    </row>
    <row r="181" spans="2:65" s="1" customFormat="1" ht="16.5" customHeight="1">
      <c r="B181" s="32"/>
      <c r="C181" s="159" t="s">
        <v>300</v>
      </c>
      <c r="D181" s="159" t="s">
        <v>301</v>
      </c>
      <c r="E181" s="160" t="s">
        <v>302</v>
      </c>
      <c r="F181" s="161" t="s">
        <v>303</v>
      </c>
      <c r="G181" s="162" t="s">
        <v>266</v>
      </c>
      <c r="H181" s="163">
        <v>6.5000000000000002E-2</v>
      </c>
      <c r="I181" s="164"/>
      <c r="J181" s="165">
        <f>ROUND(I181*H181,1)</f>
        <v>0</v>
      </c>
      <c r="K181" s="161" t="s">
        <v>136</v>
      </c>
      <c r="L181" s="166"/>
      <c r="M181" s="167" t="s">
        <v>17</v>
      </c>
      <c r="N181" s="168" t="s">
        <v>41</v>
      </c>
      <c r="P181" s="135">
        <f>O181*H181</f>
        <v>0</v>
      </c>
      <c r="Q181" s="135">
        <v>1</v>
      </c>
      <c r="R181" s="135">
        <f>Q181*H181</f>
        <v>6.5000000000000002E-2</v>
      </c>
      <c r="S181" s="135">
        <v>0</v>
      </c>
      <c r="T181" s="135">
        <f>S181*H181</f>
        <v>0</v>
      </c>
      <c r="U181" s="136" t="s">
        <v>17</v>
      </c>
      <c r="AR181" s="137" t="s">
        <v>304</v>
      </c>
      <c r="AT181" s="137" t="s">
        <v>301</v>
      </c>
      <c r="AU181" s="137" t="s">
        <v>80</v>
      </c>
      <c r="AY181" s="17" t="s">
        <v>127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7" t="s">
        <v>78</v>
      </c>
      <c r="BK181" s="138">
        <f>ROUND(I181*H181,1)</f>
        <v>0</v>
      </c>
      <c r="BL181" s="17" t="s">
        <v>229</v>
      </c>
      <c r="BM181" s="137" t="s">
        <v>305</v>
      </c>
    </row>
    <row r="182" spans="2:65" s="12" customFormat="1" ht="11.25">
      <c r="B182" s="143"/>
      <c r="D182" s="144" t="s">
        <v>141</v>
      </c>
      <c r="E182" s="145" t="s">
        <v>17</v>
      </c>
      <c r="F182" s="146" t="s">
        <v>306</v>
      </c>
      <c r="H182" s="147">
        <v>6.5000000000000002E-2</v>
      </c>
      <c r="I182" s="148"/>
      <c r="L182" s="143"/>
      <c r="M182" s="149"/>
      <c r="U182" s="150"/>
      <c r="AT182" s="145" t="s">
        <v>141</v>
      </c>
      <c r="AU182" s="145" t="s">
        <v>80</v>
      </c>
      <c r="AV182" s="12" t="s">
        <v>80</v>
      </c>
      <c r="AW182" s="12" t="s">
        <v>31</v>
      </c>
      <c r="AX182" s="12" t="s">
        <v>78</v>
      </c>
      <c r="AY182" s="145" t="s">
        <v>127</v>
      </c>
    </row>
    <row r="183" spans="2:65" s="1" customFormat="1" ht="16.5" customHeight="1">
      <c r="B183" s="32"/>
      <c r="C183" s="126" t="s">
        <v>307</v>
      </c>
      <c r="D183" s="126" t="s">
        <v>132</v>
      </c>
      <c r="E183" s="127" t="s">
        <v>308</v>
      </c>
      <c r="F183" s="128" t="s">
        <v>309</v>
      </c>
      <c r="G183" s="129" t="s">
        <v>239</v>
      </c>
      <c r="H183" s="130">
        <v>443.05599999999998</v>
      </c>
      <c r="I183" s="131"/>
      <c r="J183" s="132">
        <f>ROUND(I183*H183,1)</f>
        <v>0</v>
      </c>
      <c r="K183" s="128" t="s">
        <v>136</v>
      </c>
      <c r="L183" s="32"/>
      <c r="M183" s="133" t="s">
        <v>17</v>
      </c>
      <c r="N183" s="134" t="s">
        <v>41</v>
      </c>
      <c r="P183" s="135">
        <f>O183*H183</f>
        <v>0</v>
      </c>
      <c r="Q183" s="135">
        <v>6.0000000000000002E-5</v>
      </c>
      <c r="R183" s="135">
        <f>Q183*H183</f>
        <v>2.658336E-2</v>
      </c>
      <c r="S183" s="135">
        <v>0</v>
      </c>
      <c r="T183" s="135">
        <f>S183*H183</f>
        <v>0</v>
      </c>
      <c r="U183" s="136" t="s">
        <v>17</v>
      </c>
      <c r="AR183" s="137" t="s">
        <v>229</v>
      </c>
      <c r="AT183" s="137" t="s">
        <v>132</v>
      </c>
      <c r="AU183" s="137" t="s">
        <v>80</v>
      </c>
      <c r="AY183" s="17" t="s">
        <v>127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7" t="s">
        <v>78</v>
      </c>
      <c r="BK183" s="138">
        <f>ROUND(I183*H183,1)</f>
        <v>0</v>
      </c>
      <c r="BL183" s="17" t="s">
        <v>229</v>
      </c>
      <c r="BM183" s="137" t="s">
        <v>310</v>
      </c>
    </row>
    <row r="184" spans="2:65" s="1" customFormat="1" ht="11.25">
      <c r="B184" s="32"/>
      <c r="D184" s="139" t="s">
        <v>139</v>
      </c>
      <c r="F184" s="140" t="s">
        <v>311</v>
      </c>
      <c r="I184" s="141"/>
      <c r="L184" s="32"/>
      <c r="M184" s="142"/>
      <c r="U184" s="53"/>
      <c r="AT184" s="17" t="s">
        <v>139</v>
      </c>
      <c r="AU184" s="17" t="s">
        <v>80</v>
      </c>
    </row>
    <row r="185" spans="2:65" s="12" customFormat="1" ht="11.25">
      <c r="B185" s="143"/>
      <c r="D185" s="144" t="s">
        <v>141</v>
      </c>
      <c r="E185" s="145" t="s">
        <v>17</v>
      </c>
      <c r="F185" s="146" t="s">
        <v>312</v>
      </c>
      <c r="H185" s="147">
        <v>91.323999999999998</v>
      </c>
      <c r="I185" s="148"/>
      <c r="L185" s="143"/>
      <c r="M185" s="149"/>
      <c r="U185" s="150"/>
      <c r="AT185" s="145" t="s">
        <v>141</v>
      </c>
      <c r="AU185" s="145" t="s">
        <v>80</v>
      </c>
      <c r="AV185" s="12" t="s">
        <v>80</v>
      </c>
      <c r="AW185" s="12" t="s">
        <v>31</v>
      </c>
      <c r="AX185" s="12" t="s">
        <v>70</v>
      </c>
      <c r="AY185" s="145" t="s">
        <v>127</v>
      </c>
    </row>
    <row r="186" spans="2:65" s="12" customFormat="1" ht="11.25">
      <c r="B186" s="143"/>
      <c r="D186" s="144" t="s">
        <v>141</v>
      </c>
      <c r="E186" s="145" t="s">
        <v>17</v>
      </c>
      <c r="F186" s="146" t="s">
        <v>313</v>
      </c>
      <c r="H186" s="147">
        <v>121.542</v>
      </c>
      <c r="I186" s="148"/>
      <c r="L186" s="143"/>
      <c r="M186" s="149"/>
      <c r="U186" s="150"/>
      <c r="AT186" s="145" t="s">
        <v>141</v>
      </c>
      <c r="AU186" s="145" t="s">
        <v>80</v>
      </c>
      <c r="AV186" s="12" t="s">
        <v>80</v>
      </c>
      <c r="AW186" s="12" t="s">
        <v>31</v>
      </c>
      <c r="AX186" s="12" t="s">
        <v>70</v>
      </c>
      <c r="AY186" s="145" t="s">
        <v>127</v>
      </c>
    </row>
    <row r="187" spans="2:65" s="14" customFormat="1" ht="11.25">
      <c r="B187" s="169"/>
      <c r="D187" s="144" t="s">
        <v>141</v>
      </c>
      <c r="E187" s="170" t="s">
        <v>17</v>
      </c>
      <c r="F187" s="171" t="s">
        <v>314</v>
      </c>
      <c r="H187" s="172">
        <v>212.86599999999999</v>
      </c>
      <c r="I187" s="173"/>
      <c r="L187" s="169"/>
      <c r="M187" s="174"/>
      <c r="U187" s="175"/>
      <c r="AT187" s="170" t="s">
        <v>141</v>
      </c>
      <c r="AU187" s="170" t="s">
        <v>80</v>
      </c>
      <c r="AV187" s="14" t="s">
        <v>128</v>
      </c>
      <c r="AW187" s="14" t="s">
        <v>31</v>
      </c>
      <c r="AX187" s="14" t="s">
        <v>70</v>
      </c>
      <c r="AY187" s="170" t="s">
        <v>127</v>
      </c>
    </row>
    <row r="188" spans="2:65" s="12" customFormat="1" ht="11.25">
      <c r="B188" s="143"/>
      <c r="D188" s="144" t="s">
        <v>141</v>
      </c>
      <c r="E188" s="145" t="s">
        <v>17</v>
      </c>
      <c r="F188" s="146" t="s">
        <v>315</v>
      </c>
      <c r="H188" s="147">
        <v>33.527999999999999</v>
      </c>
      <c r="I188" s="148"/>
      <c r="L188" s="143"/>
      <c r="M188" s="149"/>
      <c r="U188" s="150"/>
      <c r="AT188" s="145" t="s">
        <v>141</v>
      </c>
      <c r="AU188" s="145" t="s">
        <v>80</v>
      </c>
      <c r="AV188" s="12" t="s">
        <v>80</v>
      </c>
      <c r="AW188" s="12" t="s">
        <v>31</v>
      </c>
      <c r="AX188" s="12" t="s">
        <v>70</v>
      </c>
      <c r="AY188" s="145" t="s">
        <v>127</v>
      </c>
    </row>
    <row r="189" spans="2:65" s="14" customFormat="1" ht="11.25">
      <c r="B189" s="169"/>
      <c r="D189" s="144" t="s">
        <v>141</v>
      </c>
      <c r="E189" s="170" t="s">
        <v>17</v>
      </c>
      <c r="F189" s="171" t="s">
        <v>316</v>
      </c>
      <c r="H189" s="172">
        <v>33.527999999999999</v>
      </c>
      <c r="I189" s="173"/>
      <c r="L189" s="169"/>
      <c r="M189" s="174"/>
      <c r="U189" s="175"/>
      <c r="AT189" s="170" t="s">
        <v>141</v>
      </c>
      <c r="AU189" s="170" t="s">
        <v>80</v>
      </c>
      <c r="AV189" s="14" t="s">
        <v>128</v>
      </c>
      <c r="AW189" s="14" t="s">
        <v>31</v>
      </c>
      <c r="AX189" s="14" t="s">
        <v>70</v>
      </c>
      <c r="AY189" s="170" t="s">
        <v>127</v>
      </c>
    </row>
    <row r="190" spans="2:65" s="12" customFormat="1" ht="11.25">
      <c r="B190" s="143"/>
      <c r="D190" s="144" t="s">
        <v>141</v>
      </c>
      <c r="E190" s="145" t="s">
        <v>17</v>
      </c>
      <c r="F190" s="146" t="s">
        <v>317</v>
      </c>
      <c r="H190" s="147">
        <v>32.19</v>
      </c>
      <c r="I190" s="148"/>
      <c r="L190" s="143"/>
      <c r="M190" s="149"/>
      <c r="U190" s="150"/>
      <c r="AT190" s="145" t="s">
        <v>141</v>
      </c>
      <c r="AU190" s="145" t="s">
        <v>80</v>
      </c>
      <c r="AV190" s="12" t="s">
        <v>80</v>
      </c>
      <c r="AW190" s="12" t="s">
        <v>31</v>
      </c>
      <c r="AX190" s="12" t="s">
        <v>70</v>
      </c>
      <c r="AY190" s="145" t="s">
        <v>127</v>
      </c>
    </row>
    <row r="191" spans="2:65" s="14" customFormat="1" ht="11.25">
      <c r="B191" s="169"/>
      <c r="D191" s="144" t="s">
        <v>141</v>
      </c>
      <c r="E191" s="170" t="s">
        <v>17</v>
      </c>
      <c r="F191" s="171" t="s">
        <v>318</v>
      </c>
      <c r="H191" s="172">
        <v>32.19</v>
      </c>
      <c r="I191" s="173"/>
      <c r="L191" s="169"/>
      <c r="M191" s="174"/>
      <c r="U191" s="175"/>
      <c r="AT191" s="170" t="s">
        <v>141</v>
      </c>
      <c r="AU191" s="170" t="s">
        <v>80</v>
      </c>
      <c r="AV191" s="14" t="s">
        <v>128</v>
      </c>
      <c r="AW191" s="14" t="s">
        <v>31</v>
      </c>
      <c r="AX191" s="14" t="s">
        <v>70</v>
      </c>
      <c r="AY191" s="170" t="s">
        <v>127</v>
      </c>
    </row>
    <row r="192" spans="2:65" s="12" customFormat="1" ht="11.25">
      <c r="B192" s="143"/>
      <c r="D192" s="144" t="s">
        <v>141</v>
      </c>
      <c r="E192" s="145" t="s">
        <v>17</v>
      </c>
      <c r="F192" s="146" t="s">
        <v>319</v>
      </c>
      <c r="H192" s="147">
        <v>44.688000000000002</v>
      </c>
      <c r="I192" s="148"/>
      <c r="L192" s="143"/>
      <c r="M192" s="149"/>
      <c r="U192" s="150"/>
      <c r="AT192" s="145" t="s">
        <v>141</v>
      </c>
      <c r="AU192" s="145" t="s">
        <v>80</v>
      </c>
      <c r="AV192" s="12" t="s">
        <v>80</v>
      </c>
      <c r="AW192" s="12" t="s">
        <v>31</v>
      </c>
      <c r="AX192" s="12" t="s">
        <v>70</v>
      </c>
      <c r="AY192" s="145" t="s">
        <v>127</v>
      </c>
    </row>
    <row r="193" spans="2:65" s="14" customFormat="1" ht="11.25">
      <c r="B193" s="169"/>
      <c r="D193" s="144" t="s">
        <v>141</v>
      </c>
      <c r="E193" s="170" t="s">
        <v>17</v>
      </c>
      <c r="F193" s="171" t="s">
        <v>320</v>
      </c>
      <c r="H193" s="172">
        <v>44.688000000000002</v>
      </c>
      <c r="I193" s="173"/>
      <c r="L193" s="169"/>
      <c r="M193" s="174"/>
      <c r="U193" s="175"/>
      <c r="AT193" s="170" t="s">
        <v>141</v>
      </c>
      <c r="AU193" s="170" t="s">
        <v>80</v>
      </c>
      <c r="AV193" s="14" t="s">
        <v>128</v>
      </c>
      <c r="AW193" s="14" t="s">
        <v>31</v>
      </c>
      <c r="AX193" s="14" t="s">
        <v>70</v>
      </c>
      <c r="AY193" s="170" t="s">
        <v>127</v>
      </c>
    </row>
    <row r="194" spans="2:65" s="12" customFormat="1" ht="11.25">
      <c r="B194" s="143"/>
      <c r="D194" s="144" t="s">
        <v>141</v>
      </c>
      <c r="E194" s="145" t="s">
        <v>17</v>
      </c>
      <c r="F194" s="146" t="s">
        <v>321</v>
      </c>
      <c r="H194" s="147">
        <v>56.28</v>
      </c>
      <c r="I194" s="148"/>
      <c r="L194" s="143"/>
      <c r="M194" s="149"/>
      <c r="U194" s="150"/>
      <c r="AT194" s="145" t="s">
        <v>141</v>
      </c>
      <c r="AU194" s="145" t="s">
        <v>80</v>
      </c>
      <c r="AV194" s="12" t="s">
        <v>80</v>
      </c>
      <c r="AW194" s="12" t="s">
        <v>31</v>
      </c>
      <c r="AX194" s="12" t="s">
        <v>70</v>
      </c>
      <c r="AY194" s="145" t="s">
        <v>127</v>
      </c>
    </row>
    <row r="195" spans="2:65" s="12" customFormat="1" ht="11.25">
      <c r="B195" s="143"/>
      <c r="D195" s="144" t="s">
        <v>141</v>
      </c>
      <c r="E195" s="145" t="s">
        <v>17</v>
      </c>
      <c r="F195" s="146" t="s">
        <v>322</v>
      </c>
      <c r="H195" s="147">
        <v>63.503999999999998</v>
      </c>
      <c r="I195" s="148"/>
      <c r="L195" s="143"/>
      <c r="M195" s="149"/>
      <c r="U195" s="150"/>
      <c r="AT195" s="145" t="s">
        <v>141</v>
      </c>
      <c r="AU195" s="145" t="s">
        <v>80</v>
      </c>
      <c r="AV195" s="12" t="s">
        <v>80</v>
      </c>
      <c r="AW195" s="12" t="s">
        <v>31</v>
      </c>
      <c r="AX195" s="12" t="s">
        <v>70</v>
      </c>
      <c r="AY195" s="145" t="s">
        <v>127</v>
      </c>
    </row>
    <row r="196" spans="2:65" s="14" customFormat="1" ht="11.25">
      <c r="B196" s="169"/>
      <c r="D196" s="144" t="s">
        <v>141</v>
      </c>
      <c r="E196" s="170" t="s">
        <v>17</v>
      </c>
      <c r="F196" s="171" t="s">
        <v>323</v>
      </c>
      <c r="H196" s="172">
        <v>119.78399999999999</v>
      </c>
      <c r="I196" s="173"/>
      <c r="L196" s="169"/>
      <c r="M196" s="174"/>
      <c r="U196" s="175"/>
      <c r="AT196" s="170" t="s">
        <v>141</v>
      </c>
      <c r="AU196" s="170" t="s">
        <v>80</v>
      </c>
      <c r="AV196" s="14" t="s">
        <v>128</v>
      </c>
      <c r="AW196" s="14" t="s">
        <v>31</v>
      </c>
      <c r="AX196" s="14" t="s">
        <v>70</v>
      </c>
      <c r="AY196" s="170" t="s">
        <v>127</v>
      </c>
    </row>
    <row r="197" spans="2:65" s="13" customFormat="1" ht="11.25">
      <c r="B197" s="151"/>
      <c r="D197" s="144" t="s">
        <v>141</v>
      </c>
      <c r="E197" s="152" t="s">
        <v>17</v>
      </c>
      <c r="F197" s="153" t="s">
        <v>144</v>
      </c>
      <c r="H197" s="154">
        <v>443.05599999999993</v>
      </c>
      <c r="I197" s="155"/>
      <c r="L197" s="151"/>
      <c r="M197" s="156"/>
      <c r="U197" s="157"/>
      <c r="AT197" s="152" t="s">
        <v>141</v>
      </c>
      <c r="AU197" s="152" t="s">
        <v>80</v>
      </c>
      <c r="AV197" s="13" t="s">
        <v>137</v>
      </c>
      <c r="AW197" s="13" t="s">
        <v>31</v>
      </c>
      <c r="AX197" s="13" t="s">
        <v>78</v>
      </c>
      <c r="AY197" s="152" t="s">
        <v>127</v>
      </c>
    </row>
    <row r="198" spans="2:65" s="1" customFormat="1" ht="16.5" customHeight="1">
      <c r="B198" s="32"/>
      <c r="C198" s="159" t="s">
        <v>324</v>
      </c>
      <c r="D198" s="159" t="s">
        <v>301</v>
      </c>
      <c r="E198" s="160" t="s">
        <v>302</v>
      </c>
      <c r="F198" s="161" t="s">
        <v>303</v>
      </c>
      <c r="G198" s="162" t="s">
        <v>266</v>
      </c>
      <c r="H198" s="163">
        <v>0.23400000000000001</v>
      </c>
      <c r="I198" s="164"/>
      <c r="J198" s="165">
        <f>ROUND(I198*H198,1)</f>
        <v>0</v>
      </c>
      <c r="K198" s="161" t="s">
        <v>136</v>
      </c>
      <c r="L198" s="166"/>
      <c r="M198" s="167" t="s">
        <v>17</v>
      </c>
      <c r="N198" s="168" t="s">
        <v>41</v>
      </c>
      <c r="P198" s="135">
        <f>O198*H198</f>
        <v>0</v>
      </c>
      <c r="Q198" s="135">
        <v>1</v>
      </c>
      <c r="R198" s="135">
        <f>Q198*H198</f>
        <v>0.23400000000000001</v>
      </c>
      <c r="S198" s="135">
        <v>0</v>
      </c>
      <c r="T198" s="135">
        <f>S198*H198</f>
        <v>0</v>
      </c>
      <c r="U198" s="136" t="s">
        <v>17</v>
      </c>
      <c r="AR198" s="137" t="s">
        <v>304</v>
      </c>
      <c r="AT198" s="137" t="s">
        <v>301</v>
      </c>
      <c r="AU198" s="137" t="s">
        <v>80</v>
      </c>
      <c r="AY198" s="17" t="s">
        <v>127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7" t="s">
        <v>78</v>
      </c>
      <c r="BK198" s="138">
        <f>ROUND(I198*H198,1)</f>
        <v>0</v>
      </c>
      <c r="BL198" s="17" t="s">
        <v>229</v>
      </c>
      <c r="BM198" s="137" t="s">
        <v>325</v>
      </c>
    </row>
    <row r="199" spans="2:65" s="12" customFormat="1" ht="11.25">
      <c r="B199" s="143"/>
      <c r="D199" s="144" t="s">
        <v>141</v>
      </c>
      <c r="E199" s="145" t="s">
        <v>17</v>
      </c>
      <c r="F199" s="146" t="s">
        <v>326</v>
      </c>
      <c r="H199" s="147">
        <v>0.1</v>
      </c>
      <c r="I199" s="148"/>
      <c r="L199" s="143"/>
      <c r="M199" s="149"/>
      <c r="U199" s="150"/>
      <c r="AT199" s="145" t="s">
        <v>141</v>
      </c>
      <c r="AU199" s="145" t="s">
        <v>80</v>
      </c>
      <c r="AV199" s="12" t="s">
        <v>80</v>
      </c>
      <c r="AW199" s="12" t="s">
        <v>31</v>
      </c>
      <c r="AX199" s="12" t="s">
        <v>70</v>
      </c>
      <c r="AY199" s="145" t="s">
        <v>127</v>
      </c>
    </row>
    <row r="200" spans="2:65" s="12" customFormat="1" ht="11.25">
      <c r="B200" s="143"/>
      <c r="D200" s="144" t="s">
        <v>141</v>
      </c>
      <c r="E200" s="145" t="s">
        <v>17</v>
      </c>
      <c r="F200" s="146" t="s">
        <v>327</v>
      </c>
      <c r="H200" s="147">
        <v>0.13400000000000001</v>
      </c>
      <c r="I200" s="148"/>
      <c r="L200" s="143"/>
      <c r="M200" s="149"/>
      <c r="U200" s="150"/>
      <c r="AT200" s="145" t="s">
        <v>141</v>
      </c>
      <c r="AU200" s="145" t="s">
        <v>80</v>
      </c>
      <c r="AV200" s="12" t="s">
        <v>80</v>
      </c>
      <c r="AW200" s="12" t="s">
        <v>31</v>
      </c>
      <c r="AX200" s="12" t="s">
        <v>70</v>
      </c>
      <c r="AY200" s="145" t="s">
        <v>127</v>
      </c>
    </row>
    <row r="201" spans="2:65" s="14" customFormat="1" ht="11.25">
      <c r="B201" s="169"/>
      <c r="D201" s="144" t="s">
        <v>141</v>
      </c>
      <c r="E201" s="170" t="s">
        <v>17</v>
      </c>
      <c r="F201" s="171" t="s">
        <v>314</v>
      </c>
      <c r="H201" s="172">
        <v>0.23400000000000001</v>
      </c>
      <c r="I201" s="173"/>
      <c r="L201" s="169"/>
      <c r="M201" s="174"/>
      <c r="U201" s="175"/>
      <c r="AT201" s="170" t="s">
        <v>141</v>
      </c>
      <c r="AU201" s="170" t="s">
        <v>80</v>
      </c>
      <c r="AV201" s="14" t="s">
        <v>128</v>
      </c>
      <c r="AW201" s="14" t="s">
        <v>31</v>
      </c>
      <c r="AX201" s="14" t="s">
        <v>70</v>
      </c>
      <c r="AY201" s="170" t="s">
        <v>127</v>
      </c>
    </row>
    <row r="202" spans="2:65" s="13" customFormat="1" ht="11.25">
      <c r="B202" s="151"/>
      <c r="D202" s="144" t="s">
        <v>141</v>
      </c>
      <c r="E202" s="152" t="s">
        <v>17</v>
      </c>
      <c r="F202" s="153" t="s">
        <v>144</v>
      </c>
      <c r="H202" s="154">
        <v>0.23400000000000001</v>
      </c>
      <c r="I202" s="155"/>
      <c r="L202" s="151"/>
      <c r="M202" s="156"/>
      <c r="U202" s="157"/>
      <c r="AT202" s="152" t="s">
        <v>141</v>
      </c>
      <c r="AU202" s="152" t="s">
        <v>80</v>
      </c>
      <c r="AV202" s="13" t="s">
        <v>137</v>
      </c>
      <c r="AW202" s="13" t="s">
        <v>31</v>
      </c>
      <c r="AX202" s="13" t="s">
        <v>78</v>
      </c>
      <c r="AY202" s="152" t="s">
        <v>127</v>
      </c>
    </row>
    <row r="203" spans="2:65" s="1" customFormat="1" ht="16.5" customHeight="1">
      <c r="B203" s="32"/>
      <c r="C203" s="159" t="s">
        <v>328</v>
      </c>
      <c r="D203" s="159" t="s">
        <v>301</v>
      </c>
      <c r="E203" s="160" t="s">
        <v>329</v>
      </c>
      <c r="F203" s="161" t="s">
        <v>330</v>
      </c>
      <c r="G203" s="162" t="s">
        <v>266</v>
      </c>
      <c r="H203" s="163">
        <v>3.6999999999999998E-2</v>
      </c>
      <c r="I203" s="164"/>
      <c r="J203" s="165">
        <f>ROUND(I203*H203,1)</f>
        <v>0</v>
      </c>
      <c r="K203" s="161" t="s">
        <v>136</v>
      </c>
      <c r="L203" s="166"/>
      <c r="M203" s="167" t="s">
        <v>17</v>
      </c>
      <c r="N203" s="168" t="s">
        <v>41</v>
      </c>
      <c r="P203" s="135">
        <f>O203*H203</f>
        <v>0</v>
      </c>
      <c r="Q203" s="135">
        <v>1</v>
      </c>
      <c r="R203" s="135">
        <f>Q203*H203</f>
        <v>3.6999999999999998E-2</v>
      </c>
      <c r="S203" s="135">
        <v>0</v>
      </c>
      <c r="T203" s="135">
        <f>S203*H203</f>
        <v>0</v>
      </c>
      <c r="U203" s="136" t="s">
        <v>17</v>
      </c>
      <c r="AR203" s="137" t="s">
        <v>304</v>
      </c>
      <c r="AT203" s="137" t="s">
        <v>301</v>
      </c>
      <c r="AU203" s="137" t="s">
        <v>80</v>
      </c>
      <c r="AY203" s="17" t="s">
        <v>127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7" t="s">
        <v>78</v>
      </c>
      <c r="BK203" s="138">
        <f>ROUND(I203*H203,1)</f>
        <v>0</v>
      </c>
      <c r="BL203" s="17" t="s">
        <v>229</v>
      </c>
      <c r="BM203" s="137" t="s">
        <v>331</v>
      </c>
    </row>
    <row r="204" spans="2:65" s="12" customFormat="1" ht="11.25">
      <c r="B204" s="143"/>
      <c r="D204" s="144" t="s">
        <v>141</v>
      </c>
      <c r="E204" s="145" t="s">
        <v>17</v>
      </c>
      <c r="F204" s="146" t="s">
        <v>332</v>
      </c>
      <c r="H204" s="147">
        <v>3.6999999999999998E-2</v>
      </c>
      <c r="I204" s="148"/>
      <c r="L204" s="143"/>
      <c r="M204" s="149"/>
      <c r="U204" s="150"/>
      <c r="AT204" s="145" t="s">
        <v>141</v>
      </c>
      <c r="AU204" s="145" t="s">
        <v>80</v>
      </c>
      <c r="AV204" s="12" t="s">
        <v>80</v>
      </c>
      <c r="AW204" s="12" t="s">
        <v>31</v>
      </c>
      <c r="AX204" s="12" t="s">
        <v>78</v>
      </c>
      <c r="AY204" s="145" t="s">
        <v>127</v>
      </c>
    </row>
    <row r="205" spans="2:65" s="1" customFormat="1" ht="16.5" customHeight="1">
      <c r="B205" s="32"/>
      <c r="C205" s="159" t="s">
        <v>333</v>
      </c>
      <c r="D205" s="159" t="s">
        <v>301</v>
      </c>
      <c r="E205" s="160" t="s">
        <v>334</v>
      </c>
      <c r="F205" s="161" t="s">
        <v>335</v>
      </c>
      <c r="G205" s="162" t="s">
        <v>266</v>
      </c>
      <c r="H205" s="163">
        <v>3.5000000000000003E-2</v>
      </c>
      <c r="I205" s="164"/>
      <c r="J205" s="165">
        <f>ROUND(I205*H205,1)</f>
        <v>0</v>
      </c>
      <c r="K205" s="161" t="s">
        <v>136</v>
      </c>
      <c r="L205" s="166"/>
      <c r="M205" s="167" t="s">
        <v>17</v>
      </c>
      <c r="N205" s="168" t="s">
        <v>41</v>
      </c>
      <c r="P205" s="135">
        <f>O205*H205</f>
        <v>0</v>
      </c>
      <c r="Q205" s="135">
        <v>1</v>
      </c>
      <c r="R205" s="135">
        <f>Q205*H205</f>
        <v>3.5000000000000003E-2</v>
      </c>
      <c r="S205" s="135">
        <v>0</v>
      </c>
      <c r="T205" s="135">
        <f>S205*H205</f>
        <v>0</v>
      </c>
      <c r="U205" s="136" t="s">
        <v>17</v>
      </c>
      <c r="AR205" s="137" t="s">
        <v>304</v>
      </c>
      <c r="AT205" s="137" t="s">
        <v>301</v>
      </c>
      <c r="AU205" s="137" t="s">
        <v>80</v>
      </c>
      <c r="AY205" s="17" t="s">
        <v>127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7" t="s">
        <v>78</v>
      </c>
      <c r="BK205" s="138">
        <f>ROUND(I205*H205,1)</f>
        <v>0</v>
      </c>
      <c r="BL205" s="17" t="s">
        <v>229</v>
      </c>
      <c r="BM205" s="137" t="s">
        <v>336</v>
      </c>
    </row>
    <row r="206" spans="2:65" s="12" customFormat="1" ht="11.25">
      <c r="B206" s="143"/>
      <c r="D206" s="144" t="s">
        <v>141</v>
      </c>
      <c r="E206" s="145" t="s">
        <v>17</v>
      </c>
      <c r="F206" s="146" t="s">
        <v>337</v>
      </c>
      <c r="H206" s="147">
        <v>3.5000000000000003E-2</v>
      </c>
      <c r="I206" s="148"/>
      <c r="L206" s="143"/>
      <c r="M206" s="149"/>
      <c r="U206" s="150"/>
      <c r="AT206" s="145" t="s">
        <v>141</v>
      </c>
      <c r="AU206" s="145" t="s">
        <v>80</v>
      </c>
      <c r="AV206" s="12" t="s">
        <v>80</v>
      </c>
      <c r="AW206" s="12" t="s">
        <v>31</v>
      </c>
      <c r="AX206" s="12" t="s">
        <v>78</v>
      </c>
      <c r="AY206" s="145" t="s">
        <v>127</v>
      </c>
    </row>
    <row r="207" spans="2:65" s="1" customFormat="1" ht="16.5" customHeight="1">
      <c r="B207" s="32"/>
      <c r="C207" s="159" t="s">
        <v>130</v>
      </c>
      <c r="D207" s="159" t="s">
        <v>301</v>
      </c>
      <c r="E207" s="160" t="s">
        <v>338</v>
      </c>
      <c r="F207" s="161" t="s">
        <v>339</v>
      </c>
      <c r="G207" s="162" t="s">
        <v>266</v>
      </c>
      <c r="H207" s="163">
        <v>0.18099999999999999</v>
      </c>
      <c r="I207" s="164"/>
      <c r="J207" s="165">
        <f>ROUND(I207*H207,1)</f>
        <v>0</v>
      </c>
      <c r="K207" s="161" t="s">
        <v>136</v>
      </c>
      <c r="L207" s="166"/>
      <c r="M207" s="167" t="s">
        <v>17</v>
      </c>
      <c r="N207" s="168" t="s">
        <v>41</v>
      </c>
      <c r="P207" s="135">
        <f>O207*H207</f>
        <v>0</v>
      </c>
      <c r="Q207" s="135">
        <v>1</v>
      </c>
      <c r="R207" s="135">
        <f>Q207*H207</f>
        <v>0.18099999999999999</v>
      </c>
      <c r="S207" s="135">
        <v>0</v>
      </c>
      <c r="T207" s="135">
        <f>S207*H207</f>
        <v>0</v>
      </c>
      <c r="U207" s="136" t="s">
        <v>17</v>
      </c>
      <c r="AR207" s="137" t="s">
        <v>304</v>
      </c>
      <c r="AT207" s="137" t="s">
        <v>301</v>
      </c>
      <c r="AU207" s="137" t="s">
        <v>80</v>
      </c>
      <c r="AY207" s="17" t="s">
        <v>127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7" t="s">
        <v>78</v>
      </c>
      <c r="BK207" s="138">
        <f>ROUND(I207*H207,1)</f>
        <v>0</v>
      </c>
      <c r="BL207" s="17" t="s">
        <v>229</v>
      </c>
      <c r="BM207" s="137" t="s">
        <v>340</v>
      </c>
    </row>
    <row r="208" spans="2:65" s="12" customFormat="1" ht="11.25">
      <c r="B208" s="143"/>
      <c r="D208" s="144" t="s">
        <v>141</v>
      </c>
      <c r="E208" s="145" t="s">
        <v>17</v>
      </c>
      <c r="F208" s="146" t="s">
        <v>341</v>
      </c>
      <c r="H208" s="147">
        <v>4.9000000000000002E-2</v>
      </c>
      <c r="I208" s="148"/>
      <c r="L208" s="143"/>
      <c r="M208" s="149"/>
      <c r="U208" s="150"/>
      <c r="AT208" s="145" t="s">
        <v>141</v>
      </c>
      <c r="AU208" s="145" t="s">
        <v>80</v>
      </c>
      <c r="AV208" s="12" t="s">
        <v>80</v>
      </c>
      <c r="AW208" s="12" t="s">
        <v>31</v>
      </c>
      <c r="AX208" s="12" t="s">
        <v>70</v>
      </c>
      <c r="AY208" s="145" t="s">
        <v>127</v>
      </c>
    </row>
    <row r="209" spans="2:65" s="14" customFormat="1" ht="11.25">
      <c r="B209" s="169"/>
      <c r="D209" s="144" t="s">
        <v>141</v>
      </c>
      <c r="E209" s="170" t="s">
        <v>17</v>
      </c>
      <c r="F209" s="171" t="s">
        <v>320</v>
      </c>
      <c r="H209" s="172">
        <v>4.9000000000000002E-2</v>
      </c>
      <c r="I209" s="173"/>
      <c r="L209" s="169"/>
      <c r="M209" s="174"/>
      <c r="U209" s="175"/>
      <c r="AT209" s="170" t="s">
        <v>141</v>
      </c>
      <c r="AU209" s="170" t="s">
        <v>80</v>
      </c>
      <c r="AV209" s="14" t="s">
        <v>128</v>
      </c>
      <c r="AW209" s="14" t="s">
        <v>31</v>
      </c>
      <c r="AX209" s="14" t="s">
        <v>70</v>
      </c>
      <c r="AY209" s="170" t="s">
        <v>127</v>
      </c>
    </row>
    <row r="210" spans="2:65" s="12" customFormat="1" ht="11.25">
      <c r="B210" s="143"/>
      <c r="D210" s="144" t="s">
        <v>141</v>
      </c>
      <c r="E210" s="145" t="s">
        <v>17</v>
      </c>
      <c r="F210" s="146" t="s">
        <v>342</v>
      </c>
      <c r="H210" s="147">
        <v>6.2E-2</v>
      </c>
      <c r="I210" s="148"/>
      <c r="L210" s="143"/>
      <c r="M210" s="149"/>
      <c r="U210" s="150"/>
      <c r="AT210" s="145" t="s">
        <v>141</v>
      </c>
      <c r="AU210" s="145" t="s">
        <v>80</v>
      </c>
      <c r="AV210" s="12" t="s">
        <v>80</v>
      </c>
      <c r="AW210" s="12" t="s">
        <v>31</v>
      </c>
      <c r="AX210" s="12" t="s">
        <v>70</v>
      </c>
      <c r="AY210" s="145" t="s">
        <v>127</v>
      </c>
    </row>
    <row r="211" spans="2:65" s="12" customFormat="1" ht="11.25">
      <c r="B211" s="143"/>
      <c r="D211" s="144" t="s">
        <v>141</v>
      </c>
      <c r="E211" s="145" t="s">
        <v>17</v>
      </c>
      <c r="F211" s="146" t="s">
        <v>343</v>
      </c>
      <c r="H211" s="147">
        <v>7.0000000000000007E-2</v>
      </c>
      <c r="I211" s="148"/>
      <c r="L211" s="143"/>
      <c r="M211" s="149"/>
      <c r="U211" s="150"/>
      <c r="AT211" s="145" t="s">
        <v>141</v>
      </c>
      <c r="AU211" s="145" t="s">
        <v>80</v>
      </c>
      <c r="AV211" s="12" t="s">
        <v>80</v>
      </c>
      <c r="AW211" s="12" t="s">
        <v>31</v>
      </c>
      <c r="AX211" s="12" t="s">
        <v>70</v>
      </c>
      <c r="AY211" s="145" t="s">
        <v>127</v>
      </c>
    </row>
    <row r="212" spans="2:65" s="14" customFormat="1" ht="11.25">
      <c r="B212" s="169"/>
      <c r="D212" s="144" t="s">
        <v>141</v>
      </c>
      <c r="E212" s="170" t="s">
        <v>17</v>
      </c>
      <c r="F212" s="171" t="s">
        <v>323</v>
      </c>
      <c r="H212" s="172">
        <v>0.13200000000000001</v>
      </c>
      <c r="I212" s="173"/>
      <c r="L212" s="169"/>
      <c r="M212" s="174"/>
      <c r="U212" s="175"/>
      <c r="AT212" s="170" t="s">
        <v>141</v>
      </c>
      <c r="AU212" s="170" t="s">
        <v>80</v>
      </c>
      <c r="AV212" s="14" t="s">
        <v>128</v>
      </c>
      <c r="AW212" s="14" t="s">
        <v>31</v>
      </c>
      <c r="AX212" s="14" t="s">
        <v>70</v>
      </c>
      <c r="AY212" s="170" t="s">
        <v>127</v>
      </c>
    </row>
    <row r="213" spans="2:65" s="13" customFormat="1" ht="11.25">
      <c r="B213" s="151"/>
      <c r="D213" s="144" t="s">
        <v>141</v>
      </c>
      <c r="E213" s="152" t="s">
        <v>17</v>
      </c>
      <c r="F213" s="153" t="s">
        <v>144</v>
      </c>
      <c r="H213" s="154">
        <v>0.18099999999999999</v>
      </c>
      <c r="I213" s="155"/>
      <c r="L213" s="151"/>
      <c r="M213" s="156"/>
      <c r="U213" s="157"/>
      <c r="AT213" s="152" t="s">
        <v>141</v>
      </c>
      <c r="AU213" s="152" t="s">
        <v>80</v>
      </c>
      <c r="AV213" s="13" t="s">
        <v>137</v>
      </c>
      <c r="AW213" s="13" t="s">
        <v>31</v>
      </c>
      <c r="AX213" s="13" t="s">
        <v>78</v>
      </c>
      <c r="AY213" s="152" t="s">
        <v>127</v>
      </c>
    </row>
    <row r="214" spans="2:65" s="1" customFormat="1" ht="16.5" customHeight="1">
      <c r="B214" s="32"/>
      <c r="C214" s="126" t="s">
        <v>304</v>
      </c>
      <c r="D214" s="126" t="s">
        <v>132</v>
      </c>
      <c r="E214" s="127" t="s">
        <v>344</v>
      </c>
      <c r="F214" s="128" t="s">
        <v>345</v>
      </c>
      <c r="G214" s="129" t="s">
        <v>239</v>
      </c>
      <c r="H214" s="130">
        <v>41.6</v>
      </c>
      <c r="I214" s="131"/>
      <c r="J214" s="132">
        <f>ROUND(I214*H214,1)</f>
        <v>0</v>
      </c>
      <c r="K214" s="128" t="s">
        <v>136</v>
      </c>
      <c r="L214" s="32"/>
      <c r="M214" s="133" t="s">
        <v>17</v>
      </c>
      <c r="N214" s="134" t="s">
        <v>41</v>
      </c>
      <c r="P214" s="135">
        <f>O214*H214</f>
        <v>0</v>
      </c>
      <c r="Q214" s="135">
        <v>6.9999999999999994E-5</v>
      </c>
      <c r="R214" s="135">
        <f>Q214*H214</f>
        <v>2.9119999999999997E-3</v>
      </c>
      <c r="S214" s="135">
        <v>0</v>
      </c>
      <c r="T214" s="135">
        <f>S214*H214</f>
        <v>0</v>
      </c>
      <c r="U214" s="136" t="s">
        <v>17</v>
      </c>
      <c r="AR214" s="137" t="s">
        <v>229</v>
      </c>
      <c r="AT214" s="137" t="s">
        <v>132</v>
      </c>
      <c r="AU214" s="137" t="s">
        <v>80</v>
      </c>
      <c r="AY214" s="17" t="s">
        <v>127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7" t="s">
        <v>78</v>
      </c>
      <c r="BK214" s="138">
        <f>ROUND(I214*H214,1)</f>
        <v>0</v>
      </c>
      <c r="BL214" s="17" t="s">
        <v>229</v>
      </c>
      <c r="BM214" s="137" t="s">
        <v>346</v>
      </c>
    </row>
    <row r="215" spans="2:65" s="1" customFormat="1" ht="11.25">
      <c r="B215" s="32"/>
      <c r="D215" s="139" t="s">
        <v>139</v>
      </c>
      <c r="F215" s="140" t="s">
        <v>347</v>
      </c>
      <c r="I215" s="141"/>
      <c r="L215" s="32"/>
      <c r="M215" s="142"/>
      <c r="U215" s="53"/>
      <c r="AT215" s="17" t="s">
        <v>139</v>
      </c>
      <c r="AU215" s="17" t="s">
        <v>80</v>
      </c>
    </row>
    <row r="216" spans="2:65" s="12" customFormat="1" ht="11.25">
      <c r="B216" s="143"/>
      <c r="D216" s="144" t="s">
        <v>141</v>
      </c>
      <c r="E216" s="145" t="s">
        <v>17</v>
      </c>
      <c r="F216" s="146" t="s">
        <v>348</v>
      </c>
      <c r="H216" s="147">
        <v>16</v>
      </c>
      <c r="I216" s="148"/>
      <c r="L216" s="143"/>
      <c r="M216" s="149"/>
      <c r="U216" s="150"/>
      <c r="AT216" s="145" t="s">
        <v>141</v>
      </c>
      <c r="AU216" s="145" t="s">
        <v>80</v>
      </c>
      <c r="AV216" s="12" t="s">
        <v>80</v>
      </c>
      <c r="AW216" s="12" t="s">
        <v>31</v>
      </c>
      <c r="AX216" s="12" t="s">
        <v>70</v>
      </c>
      <c r="AY216" s="145" t="s">
        <v>127</v>
      </c>
    </row>
    <row r="217" spans="2:65" s="12" customFormat="1" ht="11.25">
      <c r="B217" s="143"/>
      <c r="D217" s="144" t="s">
        <v>141</v>
      </c>
      <c r="E217" s="145" t="s">
        <v>17</v>
      </c>
      <c r="F217" s="146" t="s">
        <v>349</v>
      </c>
      <c r="H217" s="147">
        <v>25.6</v>
      </c>
      <c r="I217" s="148"/>
      <c r="L217" s="143"/>
      <c r="M217" s="149"/>
      <c r="U217" s="150"/>
      <c r="AT217" s="145" t="s">
        <v>141</v>
      </c>
      <c r="AU217" s="145" t="s">
        <v>80</v>
      </c>
      <c r="AV217" s="12" t="s">
        <v>80</v>
      </c>
      <c r="AW217" s="12" t="s">
        <v>31</v>
      </c>
      <c r="AX217" s="12" t="s">
        <v>70</v>
      </c>
      <c r="AY217" s="145" t="s">
        <v>127</v>
      </c>
    </row>
    <row r="218" spans="2:65" s="13" customFormat="1" ht="11.25">
      <c r="B218" s="151"/>
      <c r="D218" s="144" t="s">
        <v>141</v>
      </c>
      <c r="E218" s="152" t="s">
        <v>17</v>
      </c>
      <c r="F218" s="153" t="s">
        <v>144</v>
      </c>
      <c r="H218" s="154">
        <v>41.6</v>
      </c>
      <c r="I218" s="155"/>
      <c r="L218" s="151"/>
      <c r="M218" s="156"/>
      <c r="U218" s="157"/>
      <c r="AT218" s="152" t="s">
        <v>141</v>
      </c>
      <c r="AU218" s="152" t="s">
        <v>80</v>
      </c>
      <c r="AV218" s="13" t="s">
        <v>137</v>
      </c>
      <c r="AW218" s="13" t="s">
        <v>31</v>
      </c>
      <c r="AX218" s="13" t="s">
        <v>78</v>
      </c>
      <c r="AY218" s="152" t="s">
        <v>127</v>
      </c>
    </row>
    <row r="219" spans="2:65" s="1" customFormat="1" ht="16.5" customHeight="1">
      <c r="B219" s="32"/>
      <c r="C219" s="159" t="s">
        <v>350</v>
      </c>
      <c r="D219" s="159" t="s">
        <v>301</v>
      </c>
      <c r="E219" s="160" t="s">
        <v>351</v>
      </c>
      <c r="F219" s="161" t="s">
        <v>352</v>
      </c>
      <c r="G219" s="162" t="s">
        <v>135</v>
      </c>
      <c r="H219" s="163">
        <v>4</v>
      </c>
      <c r="I219" s="164"/>
      <c r="J219" s="165">
        <f>ROUND(I219*H219,1)</f>
        <v>0</v>
      </c>
      <c r="K219" s="161" t="s">
        <v>17</v>
      </c>
      <c r="L219" s="166"/>
      <c r="M219" s="167" t="s">
        <v>17</v>
      </c>
      <c r="N219" s="168" t="s">
        <v>41</v>
      </c>
      <c r="P219" s="135">
        <f>O219*H219</f>
        <v>0</v>
      </c>
      <c r="Q219" s="135">
        <v>4.0000000000000001E-3</v>
      </c>
      <c r="R219" s="135">
        <f>Q219*H219</f>
        <v>1.6E-2</v>
      </c>
      <c r="S219" s="135">
        <v>0</v>
      </c>
      <c r="T219" s="135">
        <f>S219*H219</f>
        <v>0</v>
      </c>
      <c r="U219" s="136" t="s">
        <v>17</v>
      </c>
      <c r="AR219" s="137" t="s">
        <v>304</v>
      </c>
      <c r="AT219" s="137" t="s">
        <v>301</v>
      </c>
      <c r="AU219" s="137" t="s">
        <v>80</v>
      </c>
      <c r="AY219" s="17" t="s">
        <v>127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7" t="s">
        <v>78</v>
      </c>
      <c r="BK219" s="138">
        <f>ROUND(I219*H219,1)</f>
        <v>0</v>
      </c>
      <c r="BL219" s="17" t="s">
        <v>229</v>
      </c>
      <c r="BM219" s="137" t="s">
        <v>353</v>
      </c>
    </row>
    <row r="220" spans="2:65" s="1" customFormat="1" ht="16.5" customHeight="1">
      <c r="B220" s="32"/>
      <c r="C220" s="159" t="s">
        <v>354</v>
      </c>
      <c r="D220" s="159" t="s">
        <v>301</v>
      </c>
      <c r="E220" s="160" t="s">
        <v>355</v>
      </c>
      <c r="F220" s="161" t="s">
        <v>356</v>
      </c>
      <c r="G220" s="162" t="s">
        <v>135</v>
      </c>
      <c r="H220" s="163">
        <v>10</v>
      </c>
      <c r="I220" s="164"/>
      <c r="J220" s="165">
        <f>ROUND(I220*H220,1)</f>
        <v>0</v>
      </c>
      <c r="K220" s="161" t="s">
        <v>17</v>
      </c>
      <c r="L220" s="166"/>
      <c r="M220" s="167" t="s">
        <v>17</v>
      </c>
      <c r="N220" s="168" t="s">
        <v>41</v>
      </c>
      <c r="P220" s="135">
        <f>O220*H220</f>
        <v>0</v>
      </c>
      <c r="Q220" s="135">
        <v>2.5600000000000002E-3</v>
      </c>
      <c r="R220" s="135">
        <f>Q220*H220</f>
        <v>2.5600000000000001E-2</v>
      </c>
      <c r="S220" s="135">
        <v>0</v>
      </c>
      <c r="T220" s="135">
        <f>S220*H220</f>
        <v>0</v>
      </c>
      <c r="U220" s="136" t="s">
        <v>17</v>
      </c>
      <c r="AR220" s="137" t="s">
        <v>304</v>
      </c>
      <c r="AT220" s="137" t="s">
        <v>301</v>
      </c>
      <c r="AU220" s="137" t="s">
        <v>80</v>
      </c>
      <c r="AY220" s="17" t="s">
        <v>127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7" t="s">
        <v>78</v>
      </c>
      <c r="BK220" s="138">
        <f>ROUND(I220*H220,1)</f>
        <v>0</v>
      </c>
      <c r="BL220" s="17" t="s">
        <v>229</v>
      </c>
      <c r="BM220" s="137" t="s">
        <v>357</v>
      </c>
    </row>
    <row r="221" spans="2:65" s="1" customFormat="1" ht="16.5" customHeight="1">
      <c r="B221" s="32"/>
      <c r="C221" s="126" t="s">
        <v>358</v>
      </c>
      <c r="D221" s="126" t="s">
        <v>132</v>
      </c>
      <c r="E221" s="127" t="s">
        <v>359</v>
      </c>
      <c r="F221" s="128" t="s">
        <v>360</v>
      </c>
      <c r="G221" s="129" t="s">
        <v>361</v>
      </c>
      <c r="H221" s="130">
        <v>8.5519999999999996</v>
      </c>
      <c r="I221" s="131"/>
      <c r="J221" s="132">
        <f>ROUND(I221*H221,1)</f>
        <v>0</v>
      </c>
      <c r="K221" s="128" t="s">
        <v>136</v>
      </c>
      <c r="L221" s="32"/>
      <c r="M221" s="133" t="s">
        <v>17</v>
      </c>
      <c r="N221" s="134" t="s">
        <v>41</v>
      </c>
      <c r="P221" s="135">
        <f>O221*H221</f>
        <v>0</v>
      </c>
      <c r="Q221" s="135">
        <v>6.9999999999999994E-5</v>
      </c>
      <c r="R221" s="135">
        <f>Q221*H221</f>
        <v>5.9863999999999989E-4</v>
      </c>
      <c r="S221" s="135">
        <v>0</v>
      </c>
      <c r="T221" s="135">
        <f>S221*H221</f>
        <v>0</v>
      </c>
      <c r="U221" s="136" t="s">
        <v>17</v>
      </c>
      <c r="AR221" s="137" t="s">
        <v>229</v>
      </c>
      <c r="AT221" s="137" t="s">
        <v>132</v>
      </c>
      <c r="AU221" s="137" t="s">
        <v>80</v>
      </c>
      <c r="AY221" s="17" t="s">
        <v>127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7" t="s">
        <v>78</v>
      </c>
      <c r="BK221" s="138">
        <f>ROUND(I221*H221,1)</f>
        <v>0</v>
      </c>
      <c r="BL221" s="17" t="s">
        <v>229</v>
      </c>
      <c r="BM221" s="137" t="s">
        <v>362</v>
      </c>
    </row>
    <row r="222" spans="2:65" s="1" customFormat="1" ht="11.25">
      <c r="B222" s="32"/>
      <c r="D222" s="139" t="s">
        <v>139</v>
      </c>
      <c r="F222" s="140" t="s">
        <v>363</v>
      </c>
      <c r="I222" s="141"/>
      <c r="L222" s="32"/>
      <c r="M222" s="142"/>
      <c r="U222" s="53"/>
      <c r="AT222" s="17" t="s">
        <v>139</v>
      </c>
      <c r="AU222" s="17" t="s">
        <v>80</v>
      </c>
    </row>
    <row r="223" spans="2:65" s="12" customFormat="1" ht="11.25">
      <c r="B223" s="143"/>
      <c r="D223" s="144" t="s">
        <v>141</v>
      </c>
      <c r="E223" s="145" t="s">
        <v>17</v>
      </c>
      <c r="F223" s="146" t="s">
        <v>364</v>
      </c>
      <c r="H223" s="147">
        <v>7.0730000000000004</v>
      </c>
      <c r="I223" s="148"/>
      <c r="L223" s="143"/>
      <c r="M223" s="149"/>
      <c r="U223" s="150"/>
      <c r="AT223" s="145" t="s">
        <v>141</v>
      </c>
      <c r="AU223" s="145" t="s">
        <v>80</v>
      </c>
      <c r="AV223" s="12" t="s">
        <v>80</v>
      </c>
      <c r="AW223" s="12" t="s">
        <v>31</v>
      </c>
      <c r="AX223" s="12" t="s">
        <v>70</v>
      </c>
      <c r="AY223" s="145" t="s">
        <v>127</v>
      </c>
    </row>
    <row r="224" spans="2:65" s="12" customFormat="1" ht="11.25">
      <c r="B224" s="143"/>
      <c r="D224" s="144" t="s">
        <v>141</v>
      </c>
      <c r="E224" s="145" t="s">
        <v>17</v>
      </c>
      <c r="F224" s="146" t="s">
        <v>365</v>
      </c>
      <c r="H224" s="147">
        <v>1.4790000000000001</v>
      </c>
      <c r="I224" s="148"/>
      <c r="L224" s="143"/>
      <c r="M224" s="149"/>
      <c r="U224" s="150"/>
      <c r="AT224" s="145" t="s">
        <v>141</v>
      </c>
      <c r="AU224" s="145" t="s">
        <v>80</v>
      </c>
      <c r="AV224" s="12" t="s">
        <v>80</v>
      </c>
      <c r="AW224" s="12" t="s">
        <v>31</v>
      </c>
      <c r="AX224" s="12" t="s">
        <v>70</v>
      </c>
      <c r="AY224" s="145" t="s">
        <v>127</v>
      </c>
    </row>
    <row r="225" spans="2:65" s="13" customFormat="1" ht="11.25">
      <c r="B225" s="151"/>
      <c r="D225" s="144" t="s">
        <v>141</v>
      </c>
      <c r="E225" s="152" t="s">
        <v>17</v>
      </c>
      <c r="F225" s="153" t="s">
        <v>144</v>
      </c>
      <c r="H225" s="154">
        <v>8.5519999999999996</v>
      </c>
      <c r="I225" s="155"/>
      <c r="L225" s="151"/>
      <c r="M225" s="156"/>
      <c r="U225" s="157"/>
      <c r="AT225" s="152" t="s">
        <v>141</v>
      </c>
      <c r="AU225" s="152" t="s">
        <v>80</v>
      </c>
      <c r="AV225" s="13" t="s">
        <v>137</v>
      </c>
      <c r="AW225" s="13" t="s">
        <v>31</v>
      </c>
      <c r="AX225" s="13" t="s">
        <v>78</v>
      </c>
      <c r="AY225" s="152" t="s">
        <v>127</v>
      </c>
    </row>
    <row r="226" spans="2:65" s="1" customFormat="1" ht="16.5" customHeight="1">
      <c r="B226" s="32"/>
      <c r="C226" s="159" t="s">
        <v>366</v>
      </c>
      <c r="D226" s="159" t="s">
        <v>301</v>
      </c>
      <c r="E226" s="160" t="s">
        <v>367</v>
      </c>
      <c r="F226" s="161" t="s">
        <v>368</v>
      </c>
      <c r="G226" s="162" t="s">
        <v>266</v>
      </c>
      <c r="H226" s="163">
        <v>0.46200000000000002</v>
      </c>
      <c r="I226" s="164"/>
      <c r="J226" s="165">
        <f>ROUND(I226*H226,1)</f>
        <v>0</v>
      </c>
      <c r="K226" s="161" t="s">
        <v>136</v>
      </c>
      <c r="L226" s="166"/>
      <c r="M226" s="167" t="s">
        <v>17</v>
      </c>
      <c r="N226" s="168" t="s">
        <v>41</v>
      </c>
      <c r="P226" s="135">
        <f>O226*H226</f>
        <v>0</v>
      </c>
      <c r="Q226" s="135">
        <v>1</v>
      </c>
      <c r="R226" s="135">
        <f>Q226*H226</f>
        <v>0.46200000000000002</v>
      </c>
      <c r="S226" s="135">
        <v>0</v>
      </c>
      <c r="T226" s="135">
        <f>S226*H226</f>
        <v>0</v>
      </c>
      <c r="U226" s="136" t="s">
        <v>17</v>
      </c>
      <c r="AR226" s="137" t="s">
        <v>304</v>
      </c>
      <c r="AT226" s="137" t="s">
        <v>301</v>
      </c>
      <c r="AU226" s="137" t="s">
        <v>80</v>
      </c>
      <c r="AY226" s="17" t="s">
        <v>127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7" t="s">
        <v>78</v>
      </c>
      <c r="BK226" s="138">
        <f>ROUND(I226*H226,1)</f>
        <v>0</v>
      </c>
      <c r="BL226" s="17" t="s">
        <v>229</v>
      </c>
      <c r="BM226" s="137" t="s">
        <v>369</v>
      </c>
    </row>
    <row r="227" spans="2:65" s="12" customFormat="1" ht="11.25">
      <c r="B227" s="143"/>
      <c r="D227" s="144" t="s">
        <v>141</v>
      </c>
      <c r="E227" s="145" t="s">
        <v>17</v>
      </c>
      <c r="F227" s="146" t="s">
        <v>370</v>
      </c>
      <c r="H227" s="147">
        <v>0.46200000000000002</v>
      </c>
      <c r="I227" s="148"/>
      <c r="L227" s="143"/>
      <c r="M227" s="149"/>
      <c r="U227" s="150"/>
      <c r="AT227" s="145" t="s">
        <v>141</v>
      </c>
      <c r="AU227" s="145" t="s">
        <v>80</v>
      </c>
      <c r="AV227" s="12" t="s">
        <v>80</v>
      </c>
      <c r="AW227" s="12" t="s">
        <v>31</v>
      </c>
      <c r="AX227" s="12" t="s">
        <v>78</v>
      </c>
      <c r="AY227" s="145" t="s">
        <v>127</v>
      </c>
    </row>
    <row r="228" spans="2:65" s="1" customFormat="1" ht="16.5" customHeight="1">
      <c r="B228" s="32"/>
      <c r="C228" s="126" t="s">
        <v>371</v>
      </c>
      <c r="D228" s="126" t="s">
        <v>132</v>
      </c>
      <c r="E228" s="127" t="s">
        <v>372</v>
      </c>
      <c r="F228" s="128" t="s">
        <v>373</v>
      </c>
      <c r="G228" s="129" t="s">
        <v>239</v>
      </c>
      <c r="H228" s="130">
        <v>167.983</v>
      </c>
      <c r="I228" s="131"/>
      <c r="J228" s="132">
        <f>ROUND(I228*H228,1)</f>
        <v>0</v>
      </c>
      <c r="K228" s="128" t="s">
        <v>136</v>
      </c>
      <c r="L228" s="32"/>
      <c r="M228" s="133" t="s">
        <v>17</v>
      </c>
      <c r="N228" s="134" t="s">
        <v>41</v>
      </c>
      <c r="P228" s="135">
        <f>O228*H228</f>
        <v>0</v>
      </c>
      <c r="Q228" s="135">
        <v>5.0000000000000002E-5</v>
      </c>
      <c r="R228" s="135">
        <f>Q228*H228</f>
        <v>8.3991500000000011E-3</v>
      </c>
      <c r="S228" s="135">
        <v>0</v>
      </c>
      <c r="T228" s="135">
        <f>S228*H228</f>
        <v>0</v>
      </c>
      <c r="U228" s="136" t="s">
        <v>17</v>
      </c>
      <c r="AR228" s="137" t="s">
        <v>229</v>
      </c>
      <c r="AT228" s="137" t="s">
        <v>132</v>
      </c>
      <c r="AU228" s="137" t="s">
        <v>80</v>
      </c>
      <c r="AY228" s="17" t="s">
        <v>127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7" t="s">
        <v>78</v>
      </c>
      <c r="BK228" s="138">
        <f>ROUND(I228*H228,1)</f>
        <v>0</v>
      </c>
      <c r="BL228" s="17" t="s">
        <v>229</v>
      </c>
      <c r="BM228" s="137" t="s">
        <v>374</v>
      </c>
    </row>
    <row r="229" spans="2:65" s="1" customFormat="1" ht="11.25">
      <c r="B229" s="32"/>
      <c r="D229" s="139" t="s">
        <v>139</v>
      </c>
      <c r="F229" s="140" t="s">
        <v>375</v>
      </c>
      <c r="I229" s="141"/>
      <c r="L229" s="32"/>
      <c r="M229" s="142"/>
      <c r="U229" s="53"/>
      <c r="AT229" s="17" t="s">
        <v>139</v>
      </c>
      <c r="AU229" s="17" t="s">
        <v>80</v>
      </c>
    </row>
    <row r="230" spans="2:65" s="12" customFormat="1" ht="11.25">
      <c r="B230" s="143"/>
      <c r="D230" s="144" t="s">
        <v>141</v>
      </c>
      <c r="E230" s="145" t="s">
        <v>17</v>
      </c>
      <c r="F230" s="146" t="s">
        <v>376</v>
      </c>
      <c r="H230" s="147">
        <v>167.983</v>
      </c>
      <c r="I230" s="148"/>
      <c r="L230" s="143"/>
      <c r="M230" s="149"/>
      <c r="U230" s="150"/>
      <c r="AT230" s="145" t="s">
        <v>141</v>
      </c>
      <c r="AU230" s="145" t="s">
        <v>80</v>
      </c>
      <c r="AV230" s="12" t="s">
        <v>80</v>
      </c>
      <c r="AW230" s="12" t="s">
        <v>31</v>
      </c>
      <c r="AX230" s="12" t="s">
        <v>78</v>
      </c>
      <c r="AY230" s="145" t="s">
        <v>127</v>
      </c>
    </row>
    <row r="231" spans="2:65" s="1" customFormat="1" ht="16.5" customHeight="1">
      <c r="B231" s="32"/>
      <c r="C231" s="159" t="s">
        <v>377</v>
      </c>
      <c r="D231" s="159" t="s">
        <v>301</v>
      </c>
      <c r="E231" s="160" t="s">
        <v>367</v>
      </c>
      <c r="F231" s="161" t="s">
        <v>368</v>
      </c>
      <c r="G231" s="162" t="s">
        <v>266</v>
      </c>
      <c r="H231" s="163">
        <v>0.185</v>
      </c>
      <c r="I231" s="164"/>
      <c r="J231" s="165">
        <f>ROUND(I231*H231,1)</f>
        <v>0</v>
      </c>
      <c r="K231" s="161" t="s">
        <v>136</v>
      </c>
      <c r="L231" s="166"/>
      <c r="M231" s="167" t="s">
        <v>17</v>
      </c>
      <c r="N231" s="168" t="s">
        <v>41</v>
      </c>
      <c r="P231" s="135">
        <f>O231*H231</f>
        <v>0</v>
      </c>
      <c r="Q231" s="135">
        <v>1</v>
      </c>
      <c r="R231" s="135">
        <f>Q231*H231</f>
        <v>0.185</v>
      </c>
      <c r="S231" s="135">
        <v>0</v>
      </c>
      <c r="T231" s="135">
        <f>S231*H231</f>
        <v>0</v>
      </c>
      <c r="U231" s="136" t="s">
        <v>17</v>
      </c>
      <c r="AR231" s="137" t="s">
        <v>304</v>
      </c>
      <c r="AT231" s="137" t="s">
        <v>301</v>
      </c>
      <c r="AU231" s="137" t="s">
        <v>80</v>
      </c>
      <c r="AY231" s="17" t="s">
        <v>127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7" t="s">
        <v>78</v>
      </c>
      <c r="BK231" s="138">
        <f>ROUND(I231*H231,1)</f>
        <v>0</v>
      </c>
      <c r="BL231" s="17" t="s">
        <v>229</v>
      </c>
      <c r="BM231" s="137" t="s">
        <v>378</v>
      </c>
    </row>
    <row r="232" spans="2:65" s="12" customFormat="1" ht="11.25">
      <c r="B232" s="143"/>
      <c r="D232" s="144" t="s">
        <v>141</v>
      </c>
      <c r="E232" s="145" t="s">
        <v>17</v>
      </c>
      <c r="F232" s="146" t="s">
        <v>379</v>
      </c>
      <c r="H232" s="147">
        <v>0.185</v>
      </c>
      <c r="I232" s="148"/>
      <c r="L232" s="143"/>
      <c r="M232" s="149"/>
      <c r="U232" s="150"/>
      <c r="AT232" s="145" t="s">
        <v>141</v>
      </c>
      <c r="AU232" s="145" t="s">
        <v>80</v>
      </c>
      <c r="AV232" s="12" t="s">
        <v>80</v>
      </c>
      <c r="AW232" s="12" t="s">
        <v>31</v>
      </c>
      <c r="AX232" s="12" t="s">
        <v>78</v>
      </c>
      <c r="AY232" s="145" t="s">
        <v>127</v>
      </c>
    </row>
    <row r="233" spans="2:65" s="1" customFormat="1" ht="21.75" customHeight="1">
      <c r="B233" s="32"/>
      <c r="C233" s="126" t="s">
        <v>380</v>
      </c>
      <c r="D233" s="126" t="s">
        <v>132</v>
      </c>
      <c r="E233" s="127" t="s">
        <v>381</v>
      </c>
      <c r="F233" s="128" t="s">
        <v>382</v>
      </c>
      <c r="G233" s="129" t="s">
        <v>232</v>
      </c>
      <c r="H233" s="130">
        <v>7.3</v>
      </c>
      <c r="I233" s="131"/>
      <c r="J233" s="132">
        <f>ROUND(I233*H233,1)</f>
        <v>0</v>
      </c>
      <c r="K233" s="128" t="s">
        <v>136</v>
      </c>
      <c r="L233" s="32"/>
      <c r="M233" s="133" t="s">
        <v>17</v>
      </c>
      <c r="N233" s="134" t="s">
        <v>41</v>
      </c>
      <c r="P233" s="135">
        <f>O233*H233</f>
        <v>0</v>
      </c>
      <c r="Q233" s="135">
        <v>6.0000000000000002E-5</v>
      </c>
      <c r="R233" s="135">
        <f>Q233*H233</f>
        <v>4.3800000000000002E-4</v>
      </c>
      <c r="S233" s="135">
        <v>0</v>
      </c>
      <c r="T233" s="135">
        <f>S233*H233</f>
        <v>0</v>
      </c>
      <c r="U233" s="136" t="s">
        <v>17</v>
      </c>
      <c r="AR233" s="137" t="s">
        <v>229</v>
      </c>
      <c r="AT233" s="137" t="s">
        <v>132</v>
      </c>
      <c r="AU233" s="137" t="s">
        <v>80</v>
      </c>
      <c r="AY233" s="17" t="s">
        <v>127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7" t="s">
        <v>78</v>
      </c>
      <c r="BK233" s="138">
        <f>ROUND(I233*H233,1)</f>
        <v>0</v>
      </c>
      <c r="BL233" s="17" t="s">
        <v>229</v>
      </c>
      <c r="BM233" s="137" t="s">
        <v>383</v>
      </c>
    </row>
    <row r="234" spans="2:65" s="1" customFormat="1" ht="11.25">
      <c r="B234" s="32"/>
      <c r="D234" s="139" t="s">
        <v>139</v>
      </c>
      <c r="F234" s="140" t="s">
        <v>384</v>
      </c>
      <c r="I234" s="141"/>
      <c r="L234" s="32"/>
      <c r="M234" s="142"/>
      <c r="U234" s="53"/>
      <c r="AT234" s="17" t="s">
        <v>139</v>
      </c>
      <c r="AU234" s="17" t="s">
        <v>80</v>
      </c>
    </row>
    <row r="235" spans="2:65" s="12" customFormat="1" ht="11.25">
      <c r="B235" s="143"/>
      <c r="D235" s="144" t="s">
        <v>141</v>
      </c>
      <c r="E235" s="145" t="s">
        <v>17</v>
      </c>
      <c r="F235" s="146" t="s">
        <v>385</v>
      </c>
      <c r="H235" s="147">
        <v>7.3</v>
      </c>
      <c r="I235" s="148"/>
      <c r="L235" s="143"/>
      <c r="M235" s="149"/>
      <c r="U235" s="150"/>
      <c r="AT235" s="145" t="s">
        <v>141</v>
      </c>
      <c r="AU235" s="145" t="s">
        <v>80</v>
      </c>
      <c r="AV235" s="12" t="s">
        <v>80</v>
      </c>
      <c r="AW235" s="12" t="s">
        <v>31</v>
      </c>
      <c r="AX235" s="12" t="s">
        <v>78</v>
      </c>
      <c r="AY235" s="145" t="s">
        <v>127</v>
      </c>
    </row>
    <row r="236" spans="2:65" s="1" customFormat="1" ht="24.2" customHeight="1">
      <c r="B236" s="32"/>
      <c r="C236" s="159" t="s">
        <v>386</v>
      </c>
      <c r="D236" s="159" t="s">
        <v>301</v>
      </c>
      <c r="E236" s="160" t="s">
        <v>387</v>
      </c>
      <c r="F236" s="161" t="s">
        <v>388</v>
      </c>
      <c r="G236" s="162" t="s">
        <v>232</v>
      </c>
      <c r="H236" s="163">
        <v>7.3</v>
      </c>
      <c r="I236" s="164"/>
      <c r="J236" s="165">
        <f>ROUND(I236*H236,1)</f>
        <v>0</v>
      </c>
      <c r="K236" s="161" t="s">
        <v>17</v>
      </c>
      <c r="L236" s="166"/>
      <c r="M236" s="167" t="s">
        <v>17</v>
      </c>
      <c r="N236" s="168" t="s">
        <v>41</v>
      </c>
      <c r="P236" s="135">
        <f>O236*H236</f>
        <v>0</v>
      </c>
      <c r="Q236" s="135">
        <v>1.9E-2</v>
      </c>
      <c r="R236" s="135">
        <f>Q236*H236</f>
        <v>0.13869999999999999</v>
      </c>
      <c r="S236" s="135">
        <v>0</v>
      </c>
      <c r="T236" s="135">
        <f>S236*H236</f>
        <v>0</v>
      </c>
      <c r="U236" s="136" t="s">
        <v>17</v>
      </c>
      <c r="AR236" s="137" t="s">
        <v>304</v>
      </c>
      <c r="AT236" s="137" t="s">
        <v>301</v>
      </c>
      <c r="AU236" s="137" t="s">
        <v>80</v>
      </c>
      <c r="AY236" s="17" t="s">
        <v>127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7" t="s">
        <v>78</v>
      </c>
      <c r="BK236" s="138">
        <f>ROUND(I236*H236,1)</f>
        <v>0</v>
      </c>
      <c r="BL236" s="17" t="s">
        <v>229</v>
      </c>
      <c r="BM236" s="137" t="s">
        <v>389</v>
      </c>
    </row>
    <row r="237" spans="2:65" s="1" customFormat="1" ht="24.2" customHeight="1">
      <c r="B237" s="32"/>
      <c r="C237" s="126" t="s">
        <v>390</v>
      </c>
      <c r="D237" s="126" t="s">
        <v>132</v>
      </c>
      <c r="E237" s="127" t="s">
        <v>391</v>
      </c>
      <c r="F237" s="128" t="s">
        <v>392</v>
      </c>
      <c r="G237" s="129" t="s">
        <v>232</v>
      </c>
      <c r="H237" s="130">
        <v>4.4000000000000004</v>
      </c>
      <c r="I237" s="131"/>
      <c r="J237" s="132">
        <f>ROUND(I237*H237,1)</f>
        <v>0</v>
      </c>
      <c r="K237" s="128" t="s">
        <v>136</v>
      </c>
      <c r="L237" s="32"/>
      <c r="M237" s="133" t="s">
        <v>17</v>
      </c>
      <c r="N237" s="134" t="s">
        <v>41</v>
      </c>
      <c r="P237" s="135">
        <f>O237*H237</f>
        <v>0</v>
      </c>
      <c r="Q237" s="135">
        <v>1.1E-4</v>
      </c>
      <c r="R237" s="135">
        <f>Q237*H237</f>
        <v>4.8400000000000006E-4</v>
      </c>
      <c r="S237" s="135">
        <v>0</v>
      </c>
      <c r="T237" s="135">
        <f>S237*H237</f>
        <v>0</v>
      </c>
      <c r="U237" s="136" t="s">
        <v>17</v>
      </c>
      <c r="AR237" s="137" t="s">
        <v>229</v>
      </c>
      <c r="AT237" s="137" t="s">
        <v>132</v>
      </c>
      <c r="AU237" s="137" t="s">
        <v>80</v>
      </c>
      <c r="AY237" s="17" t="s">
        <v>127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7" t="s">
        <v>78</v>
      </c>
      <c r="BK237" s="138">
        <f>ROUND(I237*H237,1)</f>
        <v>0</v>
      </c>
      <c r="BL237" s="17" t="s">
        <v>229</v>
      </c>
      <c r="BM237" s="137" t="s">
        <v>393</v>
      </c>
    </row>
    <row r="238" spans="2:65" s="1" customFormat="1" ht="11.25">
      <c r="B238" s="32"/>
      <c r="D238" s="139" t="s">
        <v>139</v>
      </c>
      <c r="F238" s="140" t="s">
        <v>394</v>
      </c>
      <c r="I238" s="141"/>
      <c r="L238" s="32"/>
      <c r="M238" s="142"/>
      <c r="U238" s="53"/>
      <c r="AT238" s="17" t="s">
        <v>139</v>
      </c>
      <c r="AU238" s="17" t="s">
        <v>80</v>
      </c>
    </row>
    <row r="239" spans="2:65" s="12" customFormat="1" ht="11.25">
      <c r="B239" s="143"/>
      <c r="D239" s="144" t="s">
        <v>141</v>
      </c>
      <c r="E239" s="145" t="s">
        <v>17</v>
      </c>
      <c r="F239" s="146" t="s">
        <v>299</v>
      </c>
      <c r="H239" s="147">
        <v>4.4000000000000004</v>
      </c>
      <c r="I239" s="148"/>
      <c r="L239" s="143"/>
      <c r="M239" s="149"/>
      <c r="U239" s="150"/>
      <c r="AT239" s="145" t="s">
        <v>141</v>
      </c>
      <c r="AU239" s="145" t="s">
        <v>80</v>
      </c>
      <c r="AV239" s="12" t="s">
        <v>80</v>
      </c>
      <c r="AW239" s="12" t="s">
        <v>31</v>
      </c>
      <c r="AX239" s="12" t="s">
        <v>78</v>
      </c>
      <c r="AY239" s="145" t="s">
        <v>127</v>
      </c>
    </row>
    <row r="240" spans="2:65" s="1" customFormat="1" ht="24.2" customHeight="1">
      <c r="B240" s="32"/>
      <c r="C240" s="159" t="s">
        <v>395</v>
      </c>
      <c r="D240" s="159" t="s">
        <v>301</v>
      </c>
      <c r="E240" s="160" t="s">
        <v>396</v>
      </c>
      <c r="F240" s="161" t="s">
        <v>397</v>
      </c>
      <c r="G240" s="162" t="s">
        <v>232</v>
      </c>
      <c r="H240" s="163">
        <v>4.4000000000000004</v>
      </c>
      <c r="I240" s="164"/>
      <c r="J240" s="165">
        <f>ROUND(I240*H240,1)</f>
        <v>0</v>
      </c>
      <c r="K240" s="161" t="s">
        <v>17</v>
      </c>
      <c r="L240" s="166"/>
      <c r="M240" s="167" t="s">
        <v>17</v>
      </c>
      <c r="N240" s="168" t="s">
        <v>41</v>
      </c>
      <c r="P240" s="135">
        <f>O240*H240</f>
        <v>0</v>
      </c>
      <c r="Q240" s="135">
        <v>1.9E-2</v>
      </c>
      <c r="R240" s="135">
        <f>Q240*H240</f>
        <v>8.3600000000000008E-2</v>
      </c>
      <c r="S240" s="135">
        <v>0</v>
      </c>
      <c r="T240" s="135">
        <f>S240*H240</f>
        <v>0</v>
      </c>
      <c r="U240" s="136" t="s">
        <v>17</v>
      </c>
      <c r="AR240" s="137" t="s">
        <v>304</v>
      </c>
      <c r="AT240" s="137" t="s">
        <v>301</v>
      </c>
      <c r="AU240" s="137" t="s">
        <v>80</v>
      </c>
      <c r="AY240" s="17" t="s">
        <v>127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7" t="s">
        <v>78</v>
      </c>
      <c r="BK240" s="138">
        <f>ROUND(I240*H240,1)</f>
        <v>0</v>
      </c>
      <c r="BL240" s="17" t="s">
        <v>229</v>
      </c>
      <c r="BM240" s="137" t="s">
        <v>398</v>
      </c>
    </row>
    <row r="241" spans="2:65" s="1" customFormat="1" ht="16.5" customHeight="1">
      <c r="B241" s="32"/>
      <c r="C241" s="126" t="s">
        <v>399</v>
      </c>
      <c r="D241" s="126" t="s">
        <v>132</v>
      </c>
      <c r="E241" s="127" t="s">
        <v>400</v>
      </c>
      <c r="F241" s="128" t="s">
        <v>401</v>
      </c>
      <c r="G241" s="129" t="s">
        <v>361</v>
      </c>
      <c r="H241" s="130">
        <v>8.82</v>
      </c>
      <c r="I241" s="131"/>
      <c r="J241" s="132">
        <f>ROUND(I241*H241,1)</f>
        <v>0</v>
      </c>
      <c r="K241" s="128" t="s">
        <v>136</v>
      </c>
      <c r="L241" s="32"/>
      <c r="M241" s="133" t="s">
        <v>17</v>
      </c>
      <c r="N241" s="134" t="s">
        <v>41</v>
      </c>
      <c r="P241" s="135">
        <f>O241*H241</f>
        <v>0</v>
      </c>
      <c r="Q241" s="135">
        <v>2.7999999999999998E-4</v>
      </c>
      <c r="R241" s="135">
        <f>Q241*H241</f>
        <v>2.4695999999999997E-3</v>
      </c>
      <c r="S241" s="135">
        <v>0</v>
      </c>
      <c r="T241" s="135">
        <f>S241*H241</f>
        <v>0</v>
      </c>
      <c r="U241" s="136" t="s">
        <v>17</v>
      </c>
      <c r="AR241" s="137" t="s">
        <v>229</v>
      </c>
      <c r="AT241" s="137" t="s">
        <v>132</v>
      </c>
      <c r="AU241" s="137" t="s">
        <v>80</v>
      </c>
      <c r="AY241" s="17" t="s">
        <v>127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7" t="s">
        <v>78</v>
      </c>
      <c r="BK241" s="138">
        <f>ROUND(I241*H241,1)</f>
        <v>0</v>
      </c>
      <c r="BL241" s="17" t="s">
        <v>229</v>
      </c>
      <c r="BM241" s="137" t="s">
        <v>402</v>
      </c>
    </row>
    <row r="242" spans="2:65" s="1" customFormat="1" ht="11.25">
      <c r="B242" s="32"/>
      <c r="D242" s="139" t="s">
        <v>139</v>
      </c>
      <c r="F242" s="140" t="s">
        <v>403</v>
      </c>
      <c r="I242" s="141"/>
      <c r="L242" s="32"/>
      <c r="M242" s="142"/>
      <c r="U242" s="53"/>
      <c r="AT242" s="17" t="s">
        <v>139</v>
      </c>
      <c r="AU242" s="17" t="s">
        <v>80</v>
      </c>
    </row>
    <row r="243" spans="2:65" s="12" customFormat="1" ht="11.25">
      <c r="B243" s="143"/>
      <c r="D243" s="144" t="s">
        <v>141</v>
      </c>
      <c r="E243" s="145" t="s">
        <v>17</v>
      </c>
      <c r="F243" s="146" t="s">
        <v>404</v>
      </c>
      <c r="H243" s="147">
        <v>5.6</v>
      </c>
      <c r="I243" s="148"/>
      <c r="L243" s="143"/>
      <c r="M243" s="149"/>
      <c r="U243" s="150"/>
      <c r="AT243" s="145" t="s">
        <v>141</v>
      </c>
      <c r="AU243" s="145" t="s">
        <v>80</v>
      </c>
      <c r="AV243" s="12" t="s">
        <v>80</v>
      </c>
      <c r="AW243" s="12" t="s">
        <v>31</v>
      </c>
      <c r="AX243" s="12" t="s">
        <v>70</v>
      </c>
      <c r="AY243" s="145" t="s">
        <v>127</v>
      </c>
    </row>
    <row r="244" spans="2:65" s="12" customFormat="1" ht="11.25">
      <c r="B244" s="143"/>
      <c r="D244" s="144" t="s">
        <v>141</v>
      </c>
      <c r="E244" s="145" t="s">
        <v>17</v>
      </c>
      <c r="F244" s="146" t="s">
        <v>405</v>
      </c>
      <c r="H244" s="147">
        <v>3.22</v>
      </c>
      <c r="I244" s="148"/>
      <c r="L244" s="143"/>
      <c r="M244" s="149"/>
      <c r="U244" s="150"/>
      <c r="AT244" s="145" t="s">
        <v>141</v>
      </c>
      <c r="AU244" s="145" t="s">
        <v>80</v>
      </c>
      <c r="AV244" s="12" t="s">
        <v>80</v>
      </c>
      <c r="AW244" s="12" t="s">
        <v>31</v>
      </c>
      <c r="AX244" s="12" t="s">
        <v>70</v>
      </c>
      <c r="AY244" s="145" t="s">
        <v>127</v>
      </c>
    </row>
    <row r="245" spans="2:65" s="13" customFormat="1" ht="11.25">
      <c r="B245" s="151"/>
      <c r="D245" s="144" t="s">
        <v>141</v>
      </c>
      <c r="E245" s="152" t="s">
        <v>17</v>
      </c>
      <c r="F245" s="153" t="s">
        <v>406</v>
      </c>
      <c r="H245" s="154">
        <v>8.82</v>
      </c>
      <c r="I245" s="155"/>
      <c r="L245" s="151"/>
      <c r="M245" s="156"/>
      <c r="U245" s="157"/>
      <c r="AT245" s="152" t="s">
        <v>141</v>
      </c>
      <c r="AU245" s="152" t="s">
        <v>80</v>
      </c>
      <c r="AV245" s="13" t="s">
        <v>137</v>
      </c>
      <c r="AW245" s="13" t="s">
        <v>31</v>
      </c>
      <c r="AX245" s="13" t="s">
        <v>78</v>
      </c>
      <c r="AY245" s="152" t="s">
        <v>127</v>
      </c>
    </row>
    <row r="246" spans="2:65" s="1" customFormat="1" ht="16.5" customHeight="1">
      <c r="B246" s="32"/>
      <c r="C246" s="159" t="s">
        <v>407</v>
      </c>
      <c r="D246" s="159" t="s">
        <v>301</v>
      </c>
      <c r="E246" s="160" t="s">
        <v>408</v>
      </c>
      <c r="F246" s="161" t="s">
        <v>409</v>
      </c>
      <c r="G246" s="162" t="s">
        <v>361</v>
      </c>
      <c r="H246" s="163">
        <v>9.9930000000000003</v>
      </c>
      <c r="I246" s="164"/>
      <c r="J246" s="165">
        <f>ROUND(I246*H246,1)</f>
        <v>0</v>
      </c>
      <c r="K246" s="161" t="s">
        <v>136</v>
      </c>
      <c r="L246" s="166"/>
      <c r="M246" s="167" t="s">
        <v>17</v>
      </c>
      <c r="N246" s="168" t="s">
        <v>41</v>
      </c>
      <c r="P246" s="135">
        <f>O246*H246</f>
        <v>0</v>
      </c>
      <c r="Q246" s="135">
        <v>6.9300000000000004E-3</v>
      </c>
      <c r="R246" s="135">
        <f>Q246*H246</f>
        <v>6.9251490000000013E-2</v>
      </c>
      <c r="S246" s="135">
        <v>0</v>
      </c>
      <c r="T246" s="135">
        <f>S246*H246</f>
        <v>0</v>
      </c>
      <c r="U246" s="136" t="s">
        <v>17</v>
      </c>
      <c r="AR246" s="137" t="s">
        <v>304</v>
      </c>
      <c r="AT246" s="137" t="s">
        <v>301</v>
      </c>
      <c r="AU246" s="137" t="s">
        <v>80</v>
      </c>
      <c r="AY246" s="17" t="s">
        <v>127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7" t="s">
        <v>78</v>
      </c>
      <c r="BK246" s="138">
        <f>ROUND(I246*H246,1)</f>
        <v>0</v>
      </c>
      <c r="BL246" s="17" t="s">
        <v>229</v>
      </c>
      <c r="BM246" s="137" t="s">
        <v>410</v>
      </c>
    </row>
    <row r="247" spans="2:65" s="12" customFormat="1" ht="11.25">
      <c r="B247" s="143"/>
      <c r="D247" s="144" t="s">
        <v>141</v>
      </c>
      <c r="E247" s="145" t="s">
        <v>17</v>
      </c>
      <c r="F247" s="146" t="s">
        <v>411</v>
      </c>
      <c r="H247" s="147">
        <v>9.9930000000000003</v>
      </c>
      <c r="I247" s="148"/>
      <c r="L247" s="143"/>
      <c r="M247" s="149"/>
      <c r="U247" s="150"/>
      <c r="AT247" s="145" t="s">
        <v>141</v>
      </c>
      <c r="AU247" s="145" t="s">
        <v>80</v>
      </c>
      <c r="AV247" s="12" t="s">
        <v>80</v>
      </c>
      <c r="AW247" s="12" t="s">
        <v>31</v>
      </c>
      <c r="AX247" s="12" t="s">
        <v>78</v>
      </c>
      <c r="AY247" s="145" t="s">
        <v>127</v>
      </c>
    </row>
    <row r="248" spans="2:65" s="1" customFormat="1" ht="16.5" customHeight="1">
      <c r="B248" s="32"/>
      <c r="C248" s="126" t="s">
        <v>412</v>
      </c>
      <c r="D248" s="126" t="s">
        <v>132</v>
      </c>
      <c r="E248" s="127" t="s">
        <v>413</v>
      </c>
      <c r="F248" s="128" t="s">
        <v>414</v>
      </c>
      <c r="G248" s="129" t="s">
        <v>232</v>
      </c>
      <c r="H248" s="130">
        <v>2</v>
      </c>
      <c r="I248" s="131"/>
      <c r="J248" s="132">
        <f>ROUND(I248*H248,1)</f>
        <v>0</v>
      </c>
      <c r="K248" s="128" t="s">
        <v>136</v>
      </c>
      <c r="L248" s="32"/>
      <c r="M248" s="133" t="s">
        <v>17</v>
      </c>
      <c r="N248" s="134" t="s">
        <v>41</v>
      </c>
      <c r="P248" s="135">
        <f>O248*H248</f>
        <v>0</v>
      </c>
      <c r="Q248" s="135">
        <v>0</v>
      </c>
      <c r="R248" s="135">
        <f>Q248*H248</f>
        <v>0</v>
      </c>
      <c r="S248" s="135">
        <v>0</v>
      </c>
      <c r="T248" s="135">
        <f>S248*H248</f>
        <v>0</v>
      </c>
      <c r="U248" s="136" t="s">
        <v>17</v>
      </c>
      <c r="AR248" s="137" t="s">
        <v>229</v>
      </c>
      <c r="AT248" s="137" t="s">
        <v>132</v>
      </c>
      <c r="AU248" s="137" t="s">
        <v>80</v>
      </c>
      <c r="AY248" s="17" t="s">
        <v>127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7" t="s">
        <v>78</v>
      </c>
      <c r="BK248" s="138">
        <f>ROUND(I248*H248,1)</f>
        <v>0</v>
      </c>
      <c r="BL248" s="17" t="s">
        <v>229</v>
      </c>
      <c r="BM248" s="137" t="s">
        <v>415</v>
      </c>
    </row>
    <row r="249" spans="2:65" s="1" customFormat="1" ht="11.25">
      <c r="B249" s="32"/>
      <c r="D249" s="139" t="s">
        <v>139</v>
      </c>
      <c r="F249" s="140" t="s">
        <v>416</v>
      </c>
      <c r="I249" s="141"/>
      <c r="L249" s="32"/>
      <c r="M249" s="142"/>
      <c r="U249" s="53"/>
      <c r="AT249" s="17" t="s">
        <v>139</v>
      </c>
      <c r="AU249" s="17" t="s">
        <v>80</v>
      </c>
    </row>
    <row r="250" spans="2:65" s="12" customFormat="1" ht="11.25">
      <c r="B250" s="143"/>
      <c r="D250" s="144" t="s">
        <v>141</v>
      </c>
      <c r="E250" s="145" t="s">
        <v>17</v>
      </c>
      <c r="F250" s="146" t="s">
        <v>417</v>
      </c>
      <c r="H250" s="147">
        <v>2</v>
      </c>
      <c r="I250" s="148"/>
      <c r="L250" s="143"/>
      <c r="M250" s="149"/>
      <c r="U250" s="150"/>
      <c r="AT250" s="145" t="s">
        <v>141</v>
      </c>
      <c r="AU250" s="145" t="s">
        <v>80</v>
      </c>
      <c r="AV250" s="12" t="s">
        <v>80</v>
      </c>
      <c r="AW250" s="12" t="s">
        <v>31</v>
      </c>
      <c r="AX250" s="12" t="s">
        <v>78</v>
      </c>
      <c r="AY250" s="145" t="s">
        <v>127</v>
      </c>
    </row>
    <row r="251" spans="2:65" s="1" customFormat="1" ht="16.5" customHeight="1">
      <c r="B251" s="32"/>
      <c r="C251" s="159" t="s">
        <v>418</v>
      </c>
      <c r="D251" s="159" t="s">
        <v>301</v>
      </c>
      <c r="E251" s="160" t="s">
        <v>419</v>
      </c>
      <c r="F251" s="161" t="s">
        <v>420</v>
      </c>
      <c r="G251" s="162" t="s">
        <v>232</v>
      </c>
      <c r="H251" s="163">
        <v>2</v>
      </c>
      <c r="I251" s="164"/>
      <c r="J251" s="165">
        <f>ROUND(I251*H251,1)</f>
        <v>0</v>
      </c>
      <c r="K251" s="161" t="s">
        <v>136</v>
      </c>
      <c r="L251" s="166"/>
      <c r="M251" s="167" t="s">
        <v>17</v>
      </c>
      <c r="N251" s="168" t="s">
        <v>41</v>
      </c>
      <c r="P251" s="135">
        <f>O251*H251</f>
        <v>0</v>
      </c>
      <c r="Q251" s="135">
        <v>1.2199999999999999E-3</v>
      </c>
      <c r="R251" s="135">
        <f>Q251*H251</f>
        <v>2.4399999999999999E-3</v>
      </c>
      <c r="S251" s="135">
        <v>0</v>
      </c>
      <c r="T251" s="135">
        <f>S251*H251</f>
        <v>0</v>
      </c>
      <c r="U251" s="136" t="s">
        <v>17</v>
      </c>
      <c r="AR251" s="137" t="s">
        <v>304</v>
      </c>
      <c r="AT251" s="137" t="s">
        <v>301</v>
      </c>
      <c r="AU251" s="137" t="s">
        <v>80</v>
      </c>
      <c r="AY251" s="17" t="s">
        <v>127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7" t="s">
        <v>78</v>
      </c>
      <c r="BK251" s="138">
        <f>ROUND(I251*H251,1)</f>
        <v>0</v>
      </c>
      <c r="BL251" s="17" t="s">
        <v>229</v>
      </c>
      <c r="BM251" s="137" t="s">
        <v>421</v>
      </c>
    </row>
    <row r="252" spans="2:65" s="1" customFormat="1" ht="24.2" customHeight="1">
      <c r="B252" s="32"/>
      <c r="C252" s="126" t="s">
        <v>422</v>
      </c>
      <c r="D252" s="126" t="s">
        <v>132</v>
      </c>
      <c r="E252" s="127" t="s">
        <v>423</v>
      </c>
      <c r="F252" s="128" t="s">
        <v>424</v>
      </c>
      <c r="G252" s="129" t="s">
        <v>289</v>
      </c>
      <c r="H252" s="158"/>
      <c r="I252" s="131"/>
      <c r="J252" s="132">
        <f>ROUND(I252*H252,1)</f>
        <v>0</v>
      </c>
      <c r="K252" s="128" t="s">
        <v>136</v>
      </c>
      <c r="L252" s="32"/>
      <c r="M252" s="133" t="s">
        <v>17</v>
      </c>
      <c r="N252" s="134" t="s">
        <v>41</v>
      </c>
      <c r="P252" s="135">
        <f>O252*H252</f>
        <v>0</v>
      </c>
      <c r="Q252" s="135">
        <v>0</v>
      </c>
      <c r="R252" s="135">
        <f>Q252*H252</f>
        <v>0</v>
      </c>
      <c r="S252" s="135">
        <v>0</v>
      </c>
      <c r="T252" s="135">
        <f>S252*H252</f>
        <v>0</v>
      </c>
      <c r="U252" s="136" t="s">
        <v>17</v>
      </c>
      <c r="AR252" s="137" t="s">
        <v>229</v>
      </c>
      <c r="AT252" s="137" t="s">
        <v>132</v>
      </c>
      <c r="AU252" s="137" t="s">
        <v>80</v>
      </c>
      <c r="AY252" s="17" t="s">
        <v>127</v>
      </c>
      <c r="BE252" s="138">
        <f>IF(N252="základní",J252,0)</f>
        <v>0</v>
      </c>
      <c r="BF252" s="138">
        <f>IF(N252="snížená",J252,0)</f>
        <v>0</v>
      </c>
      <c r="BG252" s="138">
        <f>IF(N252="zákl. přenesená",J252,0)</f>
        <v>0</v>
      </c>
      <c r="BH252" s="138">
        <f>IF(N252="sníž. přenesená",J252,0)</f>
        <v>0</v>
      </c>
      <c r="BI252" s="138">
        <f>IF(N252="nulová",J252,0)</f>
        <v>0</v>
      </c>
      <c r="BJ252" s="17" t="s">
        <v>78</v>
      </c>
      <c r="BK252" s="138">
        <f>ROUND(I252*H252,1)</f>
        <v>0</v>
      </c>
      <c r="BL252" s="17" t="s">
        <v>229</v>
      </c>
      <c r="BM252" s="137" t="s">
        <v>425</v>
      </c>
    </row>
    <row r="253" spans="2:65" s="1" customFormat="1" ht="11.25">
      <c r="B253" s="32"/>
      <c r="D253" s="139" t="s">
        <v>139</v>
      </c>
      <c r="F253" s="140" t="s">
        <v>426</v>
      </c>
      <c r="I253" s="141"/>
      <c r="L253" s="32"/>
      <c r="M253" s="142"/>
      <c r="U253" s="53"/>
      <c r="AT253" s="17" t="s">
        <v>139</v>
      </c>
      <c r="AU253" s="17" t="s">
        <v>80</v>
      </c>
    </row>
    <row r="254" spans="2:65" s="11" customFormat="1" ht="22.9" customHeight="1">
      <c r="B254" s="114"/>
      <c r="D254" s="115" t="s">
        <v>69</v>
      </c>
      <c r="E254" s="124" t="s">
        <v>427</v>
      </c>
      <c r="F254" s="124" t="s">
        <v>428</v>
      </c>
      <c r="I254" s="117"/>
      <c r="J254" s="125">
        <f>BK254</f>
        <v>0</v>
      </c>
      <c r="L254" s="114"/>
      <c r="M254" s="119"/>
      <c r="P254" s="120">
        <f>SUM(P255:P286)</f>
        <v>0</v>
      </c>
      <c r="R254" s="120">
        <f>SUM(R255:R286)</f>
        <v>3.3023549999999999E-2</v>
      </c>
      <c r="T254" s="120">
        <f>SUM(T255:T286)</f>
        <v>0</v>
      </c>
      <c r="U254" s="121"/>
      <c r="AR254" s="115" t="s">
        <v>80</v>
      </c>
      <c r="AT254" s="122" t="s">
        <v>69</v>
      </c>
      <c r="AU254" s="122" t="s">
        <v>78</v>
      </c>
      <c r="AY254" s="115" t="s">
        <v>127</v>
      </c>
      <c r="BK254" s="123">
        <f>SUM(BK255:BK286)</f>
        <v>0</v>
      </c>
    </row>
    <row r="255" spans="2:65" s="1" customFormat="1" ht="24.2" customHeight="1">
      <c r="B255" s="32"/>
      <c r="C255" s="126" t="s">
        <v>429</v>
      </c>
      <c r="D255" s="126" t="s">
        <v>132</v>
      </c>
      <c r="E255" s="127" t="s">
        <v>430</v>
      </c>
      <c r="F255" s="128" t="s">
        <v>431</v>
      </c>
      <c r="G255" s="129" t="s">
        <v>361</v>
      </c>
      <c r="H255" s="130">
        <v>67.394999999999996</v>
      </c>
      <c r="I255" s="131"/>
      <c r="J255" s="132">
        <f>ROUND(I255*H255,1)</f>
        <v>0</v>
      </c>
      <c r="K255" s="128" t="s">
        <v>136</v>
      </c>
      <c r="L255" s="32"/>
      <c r="M255" s="133" t="s">
        <v>17</v>
      </c>
      <c r="N255" s="134" t="s">
        <v>41</v>
      </c>
      <c r="P255" s="135">
        <f>O255*H255</f>
        <v>0</v>
      </c>
      <c r="Q255" s="135">
        <v>8.0000000000000007E-5</v>
      </c>
      <c r="R255" s="135">
        <f>Q255*H255</f>
        <v>5.3915999999999999E-3</v>
      </c>
      <c r="S255" s="135">
        <v>0</v>
      </c>
      <c r="T255" s="135">
        <f>S255*H255</f>
        <v>0</v>
      </c>
      <c r="U255" s="136" t="s">
        <v>17</v>
      </c>
      <c r="AR255" s="137" t="s">
        <v>229</v>
      </c>
      <c r="AT255" s="137" t="s">
        <v>132</v>
      </c>
      <c r="AU255" s="137" t="s">
        <v>80</v>
      </c>
      <c r="AY255" s="17" t="s">
        <v>127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7" t="s">
        <v>78</v>
      </c>
      <c r="BK255" s="138">
        <f>ROUND(I255*H255,1)</f>
        <v>0</v>
      </c>
      <c r="BL255" s="17" t="s">
        <v>229</v>
      </c>
      <c r="BM255" s="137" t="s">
        <v>432</v>
      </c>
    </row>
    <row r="256" spans="2:65" s="1" customFormat="1" ht="11.25">
      <c r="B256" s="32"/>
      <c r="D256" s="139" t="s">
        <v>139</v>
      </c>
      <c r="F256" s="140" t="s">
        <v>433</v>
      </c>
      <c r="I256" s="141"/>
      <c r="L256" s="32"/>
      <c r="M256" s="142"/>
      <c r="U256" s="53"/>
      <c r="AT256" s="17" t="s">
        <v>139</v>
      </c>
      <c r="AU256" s="17" t="s">
        <v>80</v>
      </c>
    </row>
    <row r="257" spans="2:51" s="12" customFormat="1" ht="11.25">
      <c r="B257" s="143"/>
      <c r="D257" s="144" t="s">
        <v>141</v>
      </c>
      <c r="E257" s="145" t="s">
        <v>17</v>
      </c>
      <c r="F257" s="146" t="s">
        <v>434</v>
      </c>
      <c r="H257" s="147">
        <v>1.8879999999999999</v>
      </c>
      <c r="I257" s="148"/>
      <c r="L257" s="143"/>
      <c r="M257" s="149"/>
      <c r="U257" s="150"/>
      <c r="AT257" s="145" t="s">
        <v>141</v>
      </c>
      <c r="AU257" s="145" t="s">
        <v>80</v>
      </c>
      <c r="AV257" s="12" t="s">
        <v>80</v>
      </c>
      <c r="AW257" s="12" t="s">
        <v>31</v>
      </c>
      <c r="AX257" s="12" t="s">
        <v>70</v>
      </c>
      <c r="AY257" s="145" t="s">
        <v>127</v>
      </c>
    </row>
    <row r="258" spans="2:51" s="12" customFormat="1" ht="11.25">
      <c r="B258" s="143"/>
      <c r="D258" s="144" t="s">
        <v>141</v>
      </c>
      <c r="E258" s="145" t="s">
        <v>17</v>
      </c>
      <c r="F258" s="146" t="s">
        <v>435</v>
      </c>
      <c r="H258" s="147">
        <v>2.9169999999999998</v>
      </c>
      <c r="I258" s="148"/>
      <c r="L258" s="143"/>
      <c r="M258" s="149"/>
      <c r="U258" s="150"/>
      <c r="AT258" s="145" t="s">
        <v>141</v>
      </c>
      <c r="AU258" s="145" t="s">
        <v>80</v>
      </c>
      <c r="AV258" s="12" t="s">
        <v>80</v>
      </c>
      <c r="AW258" s="12" t="s">
        <v>31</v>
      </c>
      <c r="AX258" s="12" t="s">
        <v>70</v>
      </c>
      <c r="AY258" s="145" t="s">
        <v>127</v>
      </c>
    </row>
    <row r="259" spans="2:51" s="12" customFormat="1" ht="11.25">
      <c r="B259" s="143"/>
      <c r="D259" s="144" t="s">
        <v>141</v>
      </c>
      <c r="E259" s="145" t="s">
        <v>17</v>
      </c>
      <c r="F259" s="146" t="s">
        <v>436</v>
      </c>
      <c r="H259" s="147">
        <v>3.8820000000000001</v>
      </c>
      <c r="I259" s="148"/>
      <c r="L259" s="143"/>
      <c r="M259" s="149"/>
      <c r="U259" s="150"/>
      <c r="AT259" s="145" t="s">
        <v>141</v>
      </c>
      <c r="AU259" s="145" t="s">
        <v>80</v>
      </c>
      <c r="AV259" s="12" t="s">
        <v>80</v>
      </c>
      <c r="AW259" s="12" t="s">
        <v>31</v>
      </c>
      <c r="AX259" s="12" t="s">
        <v>70</v>
      </c>
      <c r="AY259" s="145" t="s">
        <v>127</v>
      </c>
    </row>
    <row r="260" spans="2:51" s="14" customFormat="1" ht="11.25">
      <c r="B260" s="169"/>
      <c r="D260" s="144" t="s">
        <v>141</v>
      </c>
      <c r="E260" s="170" t="s">
        <v>17</v>
      </c>
      <c r="F260" s="171" t="s">
        <v>314</v>
      </c>
      <c r="H260" s="172">
        <v>8.6869999999999994</v>
      </c>
      <c r="I260" s="173"/>
      <c r="L260" s="169"/>
      <c r="M260" s="174"/>
      <c r="U260" s="175"/>
      <c r="AT260" s="170" t="s">
        <v>141</v>
      </c>
      <c r="AU260" s="170" t="s">
        <v>80</v>
      </c>
      <c r="AV260" s="14" t="s">
        <v>128</v>
      </c>
      <c r="AW260" s="14" t="s">
        <v>31</v>
      </c>
      <c r="AX260" s="14" t="s">
        <v>70</v>
      </c>
      <c r="AY260" s="170" t="s">
        <v>127</v>
      </c>
    </row>
    <row r="261" spans="2:51" s="12" customFormat="1" ht="11.25">
      <c r="B261" s="143"/>
      <c r="D261" s="144" t="s">
        <v>141</v>
      </c>
      <c r="E261" s="145" t="s">
        <v>17</v>
      </c>
      <c r="F261" s="146" t="s">
        <v>437</v>
      </c>
      <c r="H261" s="147">
        <v>0.96</v>
      </c>
      <c r="I261" s="148"/>
      <c r="L261" s="143"/>
      <c r="M261" s="149"/>
      <c r="U261" s="150"/>
      <c r="AT261" s="145" t="s">
        <v>141</v>
      </c>
      <c r="AU261" s="145" t="s">
        <v>80</v>
      </c>
      <c r="AV261" s="12" t="s">
        <v>80</v>
      </c>
      <c r="AW261" s="12" t="s">
        <v>31</v>
      </c>
      <c r="AX261" s="12" t="s">
        <v>70</v>
      </c>
      <c r="AY261" s="145" t="s">
        <v>127</v>
      </c>
    </row>
    <row r="262" spans="2:51" s="14" customFormat="1" ht="11.25">
      <c r="B262" s="169"/>
      <c r="D262" s="144" t="s">
        <v>141</v>
      </c>
      <c r="E262" s="170" t="s">
        <v>17</v>
      </c>
      <c r="F262" s="171" t="s">
        <v>316</v>
      </c>
      <c r="H262" s="172">
        <v>0.96</v>
      </c>
      <c r="I262" s="173"/>
      <c r="L262" s="169"/>
      <c r="M262" s="174"/>
      <c r="U262" s="175"/>
      <c r="AT262" s="170" t="s">
        <v>141</v>
      </c>
      <c r="AU262" s="170" t="s">
        <v>80</v>
      </c>
      <c r="AV262" s="14" t="s">
        <v>128</v>
      </c>
      <c r="AW262" s="14" t="s">
        <v>31</v>
      </c>
      <c r="AX262" s="14" t="s">
        <v>70</v>
      </c>
      <c r="AY262" s="170" t="s">
        <v>127</v>
      </c>
    </row>
    <row r="263" spans="2:51" s="12" customFormat="1" ht="11.25">
      <c r="B263" s="143"/>
      <c r="D263" s="144" t="s">
        <v>141</v>
      </c>
      <c r="E263" s="145" t="s">
        <v>17</v>
      </c>
      <c r="F263" s="146" t="s">
        <v>438</v>
      </c>
      <c r="H263" s="147">
        <v>1.27</v>
      </c>
      <c r="I263" s="148"/>
      <c r="L263" s="143"/>
      <c r="M263" s="149"/>
      <c r="U263" s="150"/>
      <c r="AT263" s="145" t="s">
        <v>141</v>
      </c>
      <c r="AU263" s="145" t="s">
        <v>80</v>
      </c>
      <c r="AV263" s="12" t="s">
        <v>80</v>
      </c>
      <c r="AW263" s="12" t="s">
        <v>31</v>
      </c>
      <c r="AX263" s="12" t="s">
        <v>70</v>
      </c>
      <c r="AY263" s="145" t="s">
        <v>127</v>
      </c>
    </row>
    <row r="264" spans="2:51" s="14" customFormat="1" ht="11.25">
      <c r="B264" s="169"/>
      <c r="D264" s="144" t="s">
        <v>141</v>
      </c>
      <c r="E264" s="170" t="s">
        <v>17</v>
      </c>
      <c r="F264" s="171" t="s">
        <v>318</v>
      </c>
      <c r="H264" s="172">
        <v>1.27</v>
      </c>
      <c r="I264" s="173"/>
      <c r="L264" s="169"/>
      <c r="M264" s="174"/>
      <c r="U264" s="175"/>
      <c r="AT264" s="170" t="s">
        <v>141</v>
      </c>
      <c r="AU264" s="170" t="s">
        <v>80</v>
      </c>
      <c r="AV264" s="14" t="s">
        <v>128</v>
      </c>
      <c r="AW264" s="14" t="s">
        <v>31</v>
      </c>
      <c r="AX264" s="14" t="s">
        <v>70</v>
      </c>
      <c r="AY264" s="170" t="s">
        <v>127</v>
      </c>
    </row>
    <row r="265" spans="2:51" s="12" customFormat="1" ht="11.25">
      <c r="B265" s="143"/>
      <c r="D265" s="144" t="s">
        <v>141</v>
      </c>
      <c r="E265" s="145" t="s">
        <v>17</v>
      </c>
      <c r="F265" s="146" t="s">
        <v>439</v>
      </c>
      <c r="H265" s="147">
        <v>2.1280000000000001</v>
      </c>
      <c r="I265" s="148"/>
      <c r="L265" s="143"/>
      <c r="M265" s="149"/>
      <c r="U265" s="150"/>
      <c r="AT265" s="145" t="s">
        <v>141</v>
      </c>
      <c r="AU265" s="145" t="s">
        <v>80</v>
      </c>
      <c r="AV265" s="12" t="s">
        <v>80</v>
      </c>
      <c r="AW265" s="12" t="s">
        <v>31</v>
      </c>
      <c r="AX265" s="12" t="s">
        <v>70</v>
      </c>
      <c r="AY265" s="145" t="s">
        <v>127</v>
      </c>
    </row>
    <row r="266" spans="2:51" s="14" customFormat="1" ht="11.25">
      <c r="B266" s="169"/>
      <c r="D266" s="144" t="s">
        <v>141</v>
      </c>
      <c r="E266" s="170" t="s">
        <v>17</v>
      </c>
      <c r="F266" s="171" t="s">
        <v>320</v>
      </c>
      <c r="H266" s="172">
        <v>2.1280000000000001</v>
      </c>
      <c r="I266" s="173"/>
      <c r="L266" s="169"/>
      <c r="M266" s="174"/>
      <c r="U266" s="175"/>
      <c r="AT266" s="170" t="s">
        <v>141</v>
      </c>
      <c r="AU266" s="170" t="s">
        <v>80</v>
      </c>
      <c r="AV266" s="14" t="s">
        <v>128</v>
      </c>
      <c r="AW266" s="14" t="s">
        <v>31</v>
      </c>
      <c r="AX266" s="14" t="s">
        <v>70</v>
      </c>
      <c r="AY266" s="170" t="s">
        <v>127</v>
      </c>
    </row>
    <row r="267" spans="2:51" s="12" customFormat="1" ht="11.25">
      <c r="B267" s="143"/>
      <c r="D267" s="144" t="s">
        <v>141</v>
      </c>
      <c r="E267" s="145" t="s">
        <v>17</v>
      </c>
      <c r="F267" s="146" t="s">
        <v>440</v>
      </c>
      <c r="H267" s="147">
        <v>2.68</v>
      </c>
      <c r="I267" s="148"/>
      <c r="L267" s="143"/>
      <c r="M267" s="149"/>
      <c r="U267" s="150"/>
      <c r="AT267" s="145" t="s">
        <v>141</v>
      </c>
      <c r="AU267" s="145" t="s">
        <v>80</v>
      </c>
      <c r="AV267" s="12" t="s">
        <v>80</v>
      </c>
      <c r="AW267" s="12" t="s">
        <v>31</v>
      </c>
      <c r="AX267" s="12" t="s">
        <v>70</v>
      </c>
      <c r="AY267" s="145" t="s">
        <v>127</v>
      </c>
    </row>
    <row r="268" spans="2:51" s="12" customFormat="1" ht="11.25">
      <c r="B268" s="143"/>
      <c r="D268" s="144" t="s">
        <v>141</v>
      </c>
      <c r="E268" s="145" t="s">
        <v>17</v>
      </c>
      <c r="F268" s="146" t="s">
        <v>441</v>
      </c>
      <c r="H268" s="147">
        <v>3.024</v>
      </c>
      <c r="I268" s="148"/>
      <c r="L268" s="143"/>
      <c r="M268" s="149"/>
      <c r="U268" s="150"/>
      <c r="AT268" s="145" t="s">
        <v>141</v>
      </c>
      <c r="AU268" s="145" t="s">
        <v>80</v>
      </c>
      <c r="AV268" s="12" t="s">
        <v>80</v>
      </c>
      <c r="AW268" s="12" t="s">
        <v>31</v>
      </c>
      <c r="AX268" s="12" t="s">
        <v>70</v>
      </c>
      <c r="AY268" s="145" t="s">
        <v>127</v>
      </c>
    </row>
    <row r="269" spans="2:51" s="14" customFormat="1" ht="11.25">
      <c r="B269" s="169"/>
      <c r="D269" s="144" t="s">
        <v>141</v>
      </c>
      <c r="E269" s="170" t="s">
        <v>17</v>
      </c>
      <c r="F269" s="171" t="s">
        <v>323</v>
      </c>
      <c r="H269" s="172">
        <v>5.7040000000000006</v>
      </c>
      <c r="I269" s="173"/>
      <c r="L269" s="169"/>
      <c r="M269" s="174"/>
      <c r="U269" s="175"/>
      <c r="AT269" s="170" t="s">
        <v>141</v>
      </c>
      <c r="AU269" s="170" t="s">
        <v>80</v>
      </c>
      <c r="AV269" s="14" t="s">
        <v>128</v>
      </c>
      <c r="AW269" s="14" t="s">
        <v>31</v>
      </c>
      <c r="AX269" s="14" t="s">
        <v>70</v>
      </c>
      <c r="AY269" s="170" t="s">
        <v>127</v>
      </c>
    </row>
    <row r="270" spans="2:51" s="12" customFormat="1" ht="11.25">
      <c r="B270" s="143"/>
      <c r="D270" s="144" t="s">
        <v>141</v>
      </c>
      <c r="E270" s="145" t="s">
        <v>17</v>
      </c>
      <c r="F270" s="146" t="s">
        <v>442</v>
      </c>
      <c r="H270" s="147">
        <v>0.5</v>
      </c>
      <c r="I270" s="148"/>
      <c r="L270" s="143"/>
      <c r="M270" s="149"/>
      <c r="U270" s="150"/>
      <c r="AT270" s="145" t="s">
        <v>141</v>
      </c>
      <c r="AU270" s="145" t="s">
        <v>80</v>
      </c>
      <c r="AV270" s="12" t="s">
        <v>80</v>
      </c>
      <c r="AW270" s="12" t="s">
        <v>31</v>
      </c>
      <c r="AX270" s="12" t="s">
        <v>70</v>
      </c>
      <c r="AY270" s="145" t="s">
        <v>127</v>
      </c>
    </row>
    <row r="271" spans="2:51" s="12" customFormat="1" ht="11.25">
      <c r="B271" s="143"/>
      <c r="D271" s="144" t="s">
        <v>141</v>
      </c>
      <c r="E271" s="145" t="s">
        <v>17</v>
      </c>
      <c r="F271" s="146" t="s">
        <v>443</v>
      </c>
      <c r="H271" s="147">
        <v>0.8</v>
      </c>
      <c r="I271" s="148"/>
      <c r="L271" s="143"/>
      <c r="M271" s="149"/>
      <c r="U271" s="150"/>
      <c r="AT271" s="145" t="s">
        <v>141</v>
      </c>
      <c r="AU271" s="145" t="s">
        <v>80</v>
      </c>
      <c r="AV271" s="12" t="s">
        <v>80</v>
      </c>
      <c r="AW271" s="12" t="s">
        <v>31</v>
      </c>
      <c r="AX271" s="12" t="s">
        <v>70</v>
      </c>
      <c r="AY271" s="145" t="s">
        <v>127</v>
      </c>
    </row>
    <row r="272" spans="2:51" s="14" customFormat="1" ht="11.25">
      <c r="B272" s="169"/>
      <c r="D272" s="144" t="s">
        <v>141</v>
      </c>
      <c r="E272" s="170" t="s">
        <v>17</v>
      </c>
      <c r="F272" s="171" t="s">
        <v>444</v>
      </c>
      <c r="H272" s="172">
        <v>1.3</v>
      </c>
      <c r="I272" s="173"/>
      <c r="L272" s="169"/>
      <c r="M272" s="174"/>
      <c r="U272" s="175"/>
      <c r="AT272" s="170" t="s">
        <v>141</v>
      </c>
      <c r="AU272" s="170" t="s">
        <v>80</v>
      </c>
      <c r="AV272" s="14" t="s">
        <v>128</v>
      </c>
      <c r="AW272" s="14" t="s">
        <v>31</v>
      </c>
      <c r="AX272" s="14" t="s">
        <v>70</v>
      </c>
      <c r="AY272" s="170" t="s">
        <v>127</v>
      </c>
    </row>
    <row r="273" spans="2:65" s="12" customFormat="1" ht="11.25">
      <c r="B273" s="143"/>
      <c r="D273" s="144" t="s">
        <v>141</v>
      </c>
      <c r="E273" s="145" t="s">
        <v>17</v>
      </c>
      <c r="F273" s="146" t="s">
        <v>445</v>
      </c>
      <c r="H273" s="147">
        <v>14.145</v>
      </c>
      <c r="I273" s="148"/>
      <c r="L273" s="143"/>
      <c r="M273" s="149"/>
      <c r="U273" s="150"/>
      <c r="AT273" s="145" t="s">
        <v>141</v>
      </c>
      <c r="AU273" s="145" t="s">
        <v>80</v>
      </c>
      <c r="AV273" s="12" t="s">
        <v>80</v>
      </c>
      <c r="AW273" s="12" t="s">
        <v>31</v>
      </c>
      <c r="AX273" s="12" t="s">
        <v>70</v>
      </c>
      <c r="AY273" s="145" t="s">
        <v>127</v>
      </c>
    </row>
    <row r="274" spans="2:65" s="12" customFormat="1" ht="11.25">
      <c r="B274" s="143"/>
      <c r="D274" s="144" t="s">
        <v>141</v>
      </c>
      <c r="E274" s="145" t="s">
        <v>17</v>
      </c>
      <c r="F274" s="146" t="s">
        <v>446</v>
      </c>
      <c r="H274" s="147">
        <v>2.9580000000000002</v>
      </c>
      <c r="I274" s="148"/>
      <c r="L274" s="143"/>
      <c r="M274" s="149"/>
      <c r="U274" s="150"/>
      <c r="AT274" s="145" t="s">
        <v>141</v>
      </c>
      <c r="AU274" s="145" t="s">
        <v>80</v>
      </c>
      <c r="AV274" s="12" t="s">
        <v>80</v>
      </c>
      <c r="AW274" s="12" t="s">
        <v>31</v>
      </c>
      <c r="AX274" s="12" t="s">
        <v>70</v>
      </c>
      <c r="AY274" s="145" t="s">
        <v>127</v>
      </c>
    </row>
    <row r="275" spans="2:65" s="12" customFormat="1" ht="11.25">
      <c r="B275" s="143"/>
      <c r="D275" s="144" t="s">
        <v>141</v>
      </c>
      <c r="E275" s="145" t="s">
        <v>17</v>
      </c>
      <c r="F275" s="146" t="s">
        <v>447</v>
      </c>
      <c r="H275" s="147">
        <v>6.843</v>
      </c>
      <c r="I275" s="148"/>
      <c r="L275" s="143"/>
      <c r="M275" s="149"/>
      <c r="U275" s="150"/>
      <c r="AT275" s="145" t="s">
        <v>141</v>
      </c>
      <c r="AU275" s="145" t="s">
        <v>80</v>
      </c>
      <c r="AV275" s="12" t="s">
        <v>80</v>
      </c>
      <c r="AW275" s="12" t="s">
        <v>31</v>
      </c>
      <c r="AX275" s="12" t="s">
        <v>70</v>
      </c>
      <c r="AY275" s="145" t="s">
        <v>127</v>
      </c>
    </row>
    <row r="276" spans="2:65" s="14" customFormat="1" ht="11.25">
      <c r="B276" s="169"/>
      <c r="D276" s="144" t="s">
        <v>141</v>
      </c>
      <c r="E276" s="170" t="s">
        <v>17</v>
      </c>
      <c r="F276" s="171" t="s">
        <v>448</v>
      </c>
      <c r="H276" s="172">
        <v>23.946000000000002</v>
      </c>
      <c r="I276" s="173"/>
      <c r="L276" s="169"/>
      <c r="M276" s="174"/>
      <c r="U276" s="175"/>
      <c r="AT276" s="170" t="s">
        <v>141</v>
      </c>
      <c r="AU276" s="170" t="s">
        <v>80</v>
      </c>
      <c r="AV276" s="14" t="s">
        <v>128</v>
      </c>
      <c r="AW276" s="14" t="s">
        <v>31</v>
      </c>
      <c r="AX276" s="14" t="s">
        <v>70</v>
      </c>
      <c r="AY276" s="170" t="s">
        <v>127</v>
      </c>
    </row>
    <row r="277" spans="2:65" s="12" customFormat="1" ht="11.25">
      <c r="B277" s="143"/>
      <c r="D277" s="144" t="s">
        <v>141</v>
      </c>
      <c r="E277" s="145" t="s">
        <v>17</v>
      </c>
      <c r="F277" s="146" t="s">
        <v>449</v>
      </c>
      <c r="H277" s="147">
        <v>14.6</v>
      </c>
      <c r="I277" s="148"/>
      <c r="L277" s="143"/>
      <c r="M277" s="149"/>
      <c r="U277" s="150"/>
      <c r="AT277" s="145" t="s">
        <v>141</v>
      </c>
      <c r="AU277" s="145" t="s">
        <v>80</v>
      </c>
      <c r="AV277" s="12" t="s">
        <v>80</v>
      </c>
      <c r="AW277" s="12" t="s">
        <v>31</v>
      </c>
      <c r="AX277" s="12" t="s">
        <v>70</v>
      </c>
      <c r="AY277" s="145" t="s">
        <v>127</v>
      </c>
    </row>
    <row r="278" spans="2:65" s="12" customFormat="1" ht="11.25">
      <c r="B278" s="143"/>
      <c r="D278" s="144" t="s">
        <v>141</v>
      </c>
      <c r="E278" s="145" t="s">
        <v>17</v>
      </c>
      <c r="F278" s="146" t="s">
        <v>450</v>
      </c>
      <c r="H278" s="147">
        <v>8.8000000000000007</v>
      </c>
      <c r="I278" s="148"/>
      <c r="L278" s="143"/>
      <c r="M278" s="149"/>
      <c r="U278" s="150"/>
      <c r="AT278" s="145" t="s">
        <v>141</v>
      </c>
      <c r="AU278" s="145" t="s">
        <v>80</v>
      </c>
      <c r="AV278" s="12" t="s">
        <v>80</v>
      </c>
      <c r="AW278" s="12" t="s">
        <v>31</v>
      </c>
      <c r="AX278" s="12" t="s">
        <v>70</v>
      </c>
      <c r="AY278" s="145" t="s">
        <v>127</v>
      </c>
    </row>
    <row r="279" spans="2:65" s="14" customFormat="1" ht="11.25">
      <c r="B279" s="169"/>
      <c r="D279" s="144" t="s">
        <v>141</v>
      </c>
      <c r="E279" s="170" t="s">
        <v>17</v>
      </c>
      <c r="F279" s="171" t="s">
        <v>451</v>
      </c>
      <c r="H279" s="172">
        <v>23.4</v>
      </c>
      <c r="I279" s="173"/>
      <c r="L279" s="169"/>
      <c r="M279" s="174"/>
      <c r="U279" s="175"/>
      <c r="AT279" s="170" t="s">
        <v>141</v>
      </c>
      <c r="AU279" s="170" t="s">
        <v>80</v>
      </c>
      <c r="AV279" s="14" t="s">
        <v>128</v>
      </c>
      <c r="AW279" s="14" t="s">
        <v>31</v>
      </c>
      <c r="AX279" s="14" t="s">
        <v>70</v>
      </c>
      <c r="AY279" s="170" t="s">
        <v>127</v>
      </c>
    </row>
    <row r="280" spans="2:65" s="13" customFormat="1" ht="11.25">
      <c r="B280" s="151"/>
      <c r="D280" s="144" t="s">
        <v>141</v>
      </c>
      <c r="E280" s="152" t="s">
        <v>17</v>
      </c>
      <c r="F280" s="153" t="s">
        <v>144</v>
      </c>
      <c r="H280" s="154">
        <v>67.39500000000001</v>
      </c>
      <c r="I280" s="155"/>
      <c r="L280" s="151"/>
      <c r="M280" s="156"/>
      <c r="U280" s="157"/>
      <c r="AT280" s="152" t="s">
        <v>141</v>
      </c>
      <c r="AU280" s="152" t="s">
        <v>80</v>
      </c>
      <c r="AV280" s="13" t="s">
        <v>137</v>
      </c>
      <c r="AW280" s="13" t="s">
        <v>31</v>
      </c>
      <c r="AX280" s="13" t="s">
        <v>78</v>
      </c>
      <c r="AY280" s="152" t="s">
        <v>127</v>
      </c>
    </row>
    <row r="281" spans="2:65" s="1" customFormat="1" ht="16.5" customHeight="1">
      <c r="B281" s="32"/>
      <c r="C281" s="126" t="s">
        <v>452</v>
      </c>
      <c r="D281" s="126" t="s">
        <v>132</v>
      </c>
      <c r="E281" s="127" t="s">
        <v>453</v>
      </c>
      <c r="F281" s="128" t="s">
        <v>454</v>
      </c>
      <c r="G281" s="129" t="s">
        <v>361</v>
      </c>
      <c r="H281" s="130">
        <v>67.394999999999996</v>
      </c>
      <c r="I281" s="131"/>
      <c r="J281" s="132">
        <f>ROUND(I281*H281,1)</f>
        <v>0</v>
      </c>
      <c r="K281" s="128" t="s">
        <v>136</v>
      </c>
      <c r="L281" s="32"/>
      <c r="M281" s="133" t="s">
        <v>17</v>
      </c>
      <c r="N281" s="134" t="s">
        <v>41</v>
      </c>
      <c r="P281" s="135">
        <f>O281*H281</f>
        <v>0</v>
      </c>
      <c r="Q281" s="135">
        <v>1.7000000000000001E-4</v>
      </c>
      <c r="R281" s="135">
        <f>Q281*H281</f>
        <v>1.1457149999999999E-2</v>
      </c>
      <c r="S281" s="135">
        <v>0</v>
      </c>
      <c r="T281" s="135">
        <f>S281*H281</f>
        <v>0</v>
      </c>
      <c r="U281" s="136" t="s">
        <v>17</v>
      </c>
      <c r="AR281" s="137" t="s">
        <v>229</v>
      </c>
      <c r="AT281" s="137" t="s">
        <v>132</v>
      </c>
      <c r="AU281" s="137" t="s">
        <v>80</v>
      </c>
      <c r="AY281" s="17" t="s">
        <v>127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7" t="s">
        <v>78</v>
      </c>
      <c r="BK281" s="138">
        <f>ROUND(I281*H281,1)</f>
        <v>0</v>
      </c>
      <c r="BL281" s="17" t="s">
        <v>229</v>
      </c>
      <c r="BM281" s="137" t="s">
        <v>455</v>
      </c>
    </row>
    <row r="282" spans="2:65" s="1" customFormat="1" ht="11.25">
      <c r="B282" s="32"/>
      <c r="D282" s="139" t="s">
        <v>139</v>
      </c>
      <c r="F282" s="140" t="s">
        <v>456</v>
      </c>
      <c r="I282" s="141"/>
      <c r="L282" s="32"/>
      <c r="M282" s="142"/>
      <c r="U282" s="53"/>
      <c r="AT282" s="17" t="s">
        <v>139</v>
      </c>
      <c r="AU282" s="17" t="s">
        <v>80</v>
      </c>
    </row>
    <row r="283" spans="2:65" s="1" customFormat="1" ht="16.5" customHeight="1">
      <c r="B283" s="32"/>
      <c r="C283" s="126" t="s">
        <v>457</v>
      </c>
      <c r="D283" s="126" t="s">
        <v>132</v>
      </c>
      <c r="E283" s="127" t="s">
        <v>458</v>
      </c>
      <c r="F283" s="128" t="s">
        <v>459</v>
      </c>
      <c r="G283" s="129" t="s">
        <v>361</v>
      </c>
      <c r="H283" s="130">
        <v>67.394999999999996</v>
      </c>
      <c r="I283" s="131"/>
      <c r="J283" s="132">
        <f>ROUND(I283*H283,1)</f>
        <v>0</v>
      </c>
      <c r="K283" s="128" t="s">
        <v>136</v>
      </c>
      <c r="L283" s="32"/>
      <c r="M283" s="133" t="s">
        <v>17</v>
      </c>
      <c r="N283" s="134" t="s">
        <v>41</v>
      </c>
      <c r="P283" s="135">
        <f>O283*H283</f>
        <v>0</v>
      </c>
      <c r="Q283" s="135">
        <v>1.2E-4</v>
      </c>
      <c r="R283" s="135">
        <f>Q283*H283</f>
        <v>8.0873999999999998E-3</v>
      </c>
      <c r="S283" s="135">
        <v>0</v>
      </c>
      <c r="T283" s="135">
        <f>S283*H283</f>
        <v>0</v>
      </c>
      <c r="U283" s="136" t="s">
        <v>17</v>
      </c>
      <c r="AR283" s="137" t="s">
        <v>229</v>
      </c>
      <c r="AT283" s="137" t="s">
        <v>132</v>
      </c>
      <c r="AU283" s="137" t="s">
        <v>80</v>
      </c>
      <c r="AY283" s="17" t="s">
        <v>127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7" t="s">
        <v>78</v>
      </c>
      <c r="BK283" s="138">
        <f>ROUND(I283*H283,1)</f>
        <v>0</v>
      </c>
      <c r="BL283" s="17" t="s">
        <v>229</v>
      </c>
      <c r="BM283" s="137" t="s">
        <v>460</v>
      </c>
    </row>
    <row r="284" spans="2:65" s="1" customFormat="1" ht="11.25">
      <c r="B284" s="32"/>
      <c r="D284" s="139" t="s">
        <v>139</v>
      </c>
      <c r="F284" s="140" t="s">
        <v>461</v>
      </c>
      <c r="I284" s="141"/>
      <c r="L284" s="32"/>
      <c r="M284" s="142"/>
      <c r="U284" s="53"/>
      <c r="AT284" s="17" t="s">
        <v>139</v>
      </c>
      <c r="AU284" s="17" t="s">
        <v>80</v>
      </c>
    </row>
    <row r="285" spans="2:65" s="1" customFormat="1" ht="16.5" customHeight="1">
      <c r="B285" s="32"/>
      <c r="C285" s="126" t="s">
        <v>462</v>
      </c>
      <c r="D285" s="126" t="s">
        <v>132</v>
      </c>
      <c r="E285" s="127" t="s">
        <v>463</v>
      </c>
      <c r="F285" s="128" t="s">
        <v>464</v>
      </c>
      <c r="G285" s="129" t="s">
        <v>361</v>
      </c>
      <c r="H285" s="130">
        <v>67.394999999999996</v>
      </c>
      <c r="I285" s="131"/>
      <c r="J285" s="132">
        <f>ROUND(I285*H285,1)</f>
        <v>0</v>
      </c>
      <c r="K285" s="128" t="s">
        <v>136</v>
      </c>
      <c r="L285" s="32"/>
      <c r="M285" s="133" t="s">
        <v>17</v>
      </c>
      <c r="N285" s="134" t="s">
        <v>41</v>
      </c>
      <c r="P285" s="135">
        <f>O285*H285</f>
        <v>0</v>
      </c>
      <c r="Q285" s="135">
        <v>1.2E-4</v>
      </c>
      <c r="R285" s="135">
        <f>Q285*H285</f>
        <v>8.0873999999999998E-3</v>
      </c>
      <c r="S285" s="135">
        <v>0</v>
      </c>
      <c r="T285" s="135">
        <f>S285*H285</f>
        <v>0</v>
      </c>
      <c r="U285" s="136" t="s">
        <v>17</v>
      </c>
      <c r="AR285" s="137" t="s">
        <v>229</v>
      </c>
      <c r="AT285" s="137" t="s">
        <v>132</v>
      </c>
      <c r="AU285" s="137" t="s">
        <v>80</v>
      </c>
      <c r="AY285" s="17" t="s">
        <v>127</v>
      </c>
      <c r="BE285" s="138">
        <f>IF(N285="základní",J285,0)</f>
        <v>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7" t="s">
        <v>78</v>
      </c>
      <c r="BK285" s="138">
        <f>ROUND(I285*H285,1)</f>
        <v>0</v>
      </c>
      <c r="BL285" s="17" t="s">
        <v>229</v>
      </c>
      <c r="BM285" s="137" t="s">
        <v>465</v>
      </c>
    </row>
    <row r="286" spans="2:65" s="1" customFormat="1" ht="11.25">
      <c r="B286" s="32"/>
      <c r="D286" s="139" t="s">
        <v>139</v>
      </c>
      <c r="F286" s="140" t="s">
        <v>466</v>
      </c>
      <c r="I286" s="141"/>
      <c r="L286" s="32"/>
      <c r="M286" s="176"/>
      <c r="N286" s="177"/>
      <c r="O286" s="177"/>
      <c r="P286" s="177"/>
      <c r="Q286" s="177"/>
      <c r="R286" s="177"/>
      <c r="S286" s="177"/>
      <c r="T286" s="177"/>
      <c r="U286" s="178"/>
      <c r="AT286" s="17" t="s">
        <v>139</v>
      </c>
      <c r="AU286" s="17" t="s">
        <v>80</v>
      </c>
    </row>
    <row r="287" spans="2:65" s="1" customFormat="1" ht="6.95" customHeight="1">
      <c r="B287" s="41"/>
      <c r="C287" s="42"/>
      <c r="D287" s="42"/>
      <c r="E287" s="42"/>
      <c r="F287" s="42"/>
      <c r="G287" s="42"/>
      <c r="H287" s="42"/>
      <c r="I287" s="42"/>
      <c r="J287" s="42"/>
      <c r="K287" s="42"/>
      <c r="L287" s="32"/>
    </row>
  </sheetData>
  <sheetProtection algorithmName="SHA-512" hashValue="x40JpreCaUUrvEOmpHzfWmhEdyHnS5Biq+EjCMK25QWm1dCUxt0/LVlg3k7d18b6azQHXbi3OHBXf8kxMvz+Sw==" saltValue="JwoWdBjZh+diC85+YMVe0MnOUe+hryA3r1dyEG7BeANxQ8Pf8Mj/nZfypZVm62ESCaxwZgiM5wNxX2aMA2AfpQ==" spinCount="100000" sheet="1" objects="1" scenarios="1" formatColumns="0" formatRows="0" autoFilter="0"/>
  <autoFilter ref="C95:K286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  <hyperlink ref="F113" r:id="rId2" xr:uid="{00000000-0004-0000-0100-000001000000}"/>
    <hyperlink ref="F116" r:id="rId3" xr:uid="{00000000-0004-0000-0100-000002000000}"/>
    <hyperlink ref="F121" r:id="rId4" xr:uid="{00000000-0004-0000-0100-000003000000}"/>
    <hyperlink ref="F123" r:id="rId5" xr:uid="{00000000-0004-0000-0100-000004000000}"/>
    <hyperlink ref="F126" r:id="rId6" xr:uid="{00000000-0004-0000-0100-000005000000}"/>
    <hyperlink ref="F128" r:id="rId7" xr:uid="{00000000-0004-0000-0100-000006000000}"/>
    <hyperlink ref="F130" r:id="rId8" xr:uid="{00000000-0004-0000-0100-000007000000}"/>
    <hyperlink ref="F133" r:id="rId9" xr:uid="{00000000-0004-0000-0100-000008000000}"/>
    <hyperlink ref="F136" r:id="rId10" xr:uid="{00000000-0004-0000-0100-000009000000}"/>
    <hyperlink ref="F139" r:id="rId11" xr:uid="{00000000-0004-0000-0100-00000A000000}"/>
    <hyperlink ref="F142" r:id="rId12" xr:uid="{00000000-0004-0000-0100-00000B000000}"/>
    <hyperlink ref="F145" r:id="rId13" xr:uid="{00000000-0004-0000-0100-00000C000000}"/>
    <hyperlink ref="F149" r:id="rId14" xr:uid="{00000000-0004-0000-0100-00000D000000}"/>
    <hyperlink ref="F152" r:id="rId15" xr:uid="{00000000-0004-0000-0100-00000E000000}"/>
    <hyperlink ref="F158" r:id="rId16" xr:uid="{00000000-0004-0000-0100-00000F000000}"/>
    <hyperlink ref="F161" r:id="rId17" xr:uid="{00000000-0004-0000-0100-000010000000}"/>
    <hyperlink ref="F166" r:id="rId18" xr:uid="{00000000-0004-0000-0100-000011000000}"/>
    <hyperlink ref="F169" r:id="rId19" xr:uid="{00000000-0004-0000-0100-000012000000}"/>
    <hyperlink ref="F173" r:id="rId20" xr:uid="{00000000-0004-0000-0100-000013000000}"/>
    <hyperlink ref="F176" r:id="rId21" xr:uid="{00000000-0004-0000-0100-000014000000}"/>
    <hyperlink ref="F179" r:id="rId22" xr:uid="{00000000-0004-0000-0100-000015000000}"/>
    <hyperlink ref="F184" r:id="rId23" xr:uid="{00000000-0004-0000-0100-000016000000}"/>
    <hyperlink ref="F215" r:id="rId24" xr:uid="{00000000-0004-0000-0100-000017000000}"/>
    <hyperlink ref="F222" r:id="rId25" xr:uid="{00000000-0004-0000-0100-000018000000}"/>
    <hyperlink ref="F229" r:id="rId26" xr:uid="{00000000-0004-0000-0100-000019000000}"/>
    <hyperlink ref="F234" r:id="rId27" xr:uid="{00000000-0004-0000-0100-00001A000000}"/>
    <hyperlink ref="F238" r:id="rId28" xr:uid="{00000000-0004-0000-0100-00001B000000}"/>
    <hyperlink ref="F242" r:id="rId29" xr:uid="{00000000-0004-0000-0100-00001C000000}"/>
    <hyperlink ref="F249" r:id="rId30" xr:uid="{00000000-0004-0000-0100-00001D000000}"/>
    <hyperlink ref="F253" r:id="rId31" xr:uid="{00000000-0004-0000-0100-00001E000000}"/>
    <hyperlink ref="F256" r:id="rId32" xr:uid="{00000000-0004-0000-0100-00001F000000}"/>
    <hyperlink ref="F282" r:id="rId33" xr:uid="{00000000-0004-0000-0100-000020000000}"/>
    <hyperlink ref="F284" r:id="rId34" xr:uid="{00000000-0004-0000-0100-000021000000}"/>
    <hyperlink ref="F286" r:id="rId35" xr:uid="{00000000-0004-0000-0100-000022000000}"/>
  </hyperlinks>
  <pageMargins left="0.39370078740157483" right="0.39370078740157483" top="0.39370078740157483" bottom="0.39370078740157483" header="0" footer="0"/>
  <pageSetup paperSize="9" scale="84" fitToHeight="100" orientation="landscape" r:id="rId36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1" width="14.16406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88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98" t="str">
        <f>'Rekapitulace stavby'!K6</f>
        <v>DIVADLO DĚČÍN TEPLICKÁ 587/75 DĚČÍN-ÚPRAVA VNĚJŠÍHO SCHODIŠTĚ A ZPEVNĚNÉ PLOCHY</v>
      </c>
      <c r="F7" s="299"/>
      <c r="G7" s="299"/>
      <c r="H7" s="299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280" t="s">
        <v>467</v>
      </c>
      <c r="F9" s="300"/>
      <c r="G9" s="300"/>
      <c r="H9" s="30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16</v>
      </c>
      <c r="F11" s="25" t="s">
        <v>17</v>
      </c>
      <c r="I11" s="27" t="s">
        <v>18</v>
      </c>
      <c r="J11" s="25" t="s">
        <v>17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49" t="str">
        <f>'Rekapitulace stavby'!AN8</f>
        <v>18. 4. 2023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17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17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1" t="str">
        <f>'Rekapitulace stavby'!E14</f>
        <v>Vyplň údaj</v>
      </c>
      <c r="F18" s="264"/>
      <c r="G18" s="264"/>
      <c r="H18" s="264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17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17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17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17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47.25" customHeight="1">
      <c r="B27" s="86"/>
      <c r="E27" s="269" t="s">
        <v>35</v>
      </c>
      <c r="F27" s="269"/>
      <c r="G27" s="269"/>
      <c r="H27" s="269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ROUND(J92, 1)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ROUND((SUM(BE92:BE203)),  1)</f>
        <v>0</v>
      </c>
      <c r="I33" s="89">
        <v>0.21</v>
      </c>
      <c r="J33" s="88">
        <f>ROUND(((SUM(BE92:BE203))*I33),  1)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ROUND((SUM(BF92:BF203)),  1)</f>
        <v>0</v>
      </c>
      <c r="I34" s="89">
        <v>0.15</v>
      </c>
      <c r="J34" s="88">
        <f>ROUND(((SUM(BF92:BF203))*I34),  1)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ROUND((SUM(BG92:BG203)),  1)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ROUND((SUM(BH92:BH203)),  1)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ROUND((SUM(BI92:BI203)),  1)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15</v>
      </c>
      <c r="L47" s="32"/>
    </row>
    <row r="48" spans="2:12" s="1" customFormat="1" ht="16.5" customHeight="1">
      <c r="B48" s="32"/>
      <c r="E48" s="298" t="str">
        <f>E7</f>
        <v>DIVADLO DĚČÍN TEPLICKÁ 587/75 DĚČÍN-ÚPRAVA VNĚJŠÍHO SCHODIŠTĚ A ZPEVNĚNÉ PLOCHY</v>
      </c>
      <c r="F48" s="299"/>
      <c r="G48" s="299"/>
      <c r="H48" s="299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280" t="str">
        <f>E9</f>
        <v>02 - ZPEVNĚNÁ PLOCHA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19</v>
      </c>
      <c r="F52" s="25" t="str">
        <f>F12</f>
        <v>DĚČÍN</v>
      </c>
      <c r="I52" s="27" t="s">
        <v>21</v>
      </c>
      <c r="J52" s="49" t="str">
        <f>IF(J12="","",J12)</f>
        <v>18. 4. 2023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23</v>
      </c>
      <c r="F54" s="25" t="str">
        <f>E15</f>
        <v xml:space="preserve">STATUTÁRNÍ MĚSTO DĚČÍN </v>
      </c>
      <c r="I54" s="27" t="s">
        <v>29</v>
      </c>
      <c r="J54" s="30" t="str">
        <f>E21</f>
        <v>Ing. Jiří Demuth Děčín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32</v>
      </c>
      <c r="J55" s="30" t="str">
        <f>E24</f>
        <v>Nina Blavková Děčín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J92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95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468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4.85" customHeight="1">
      <c r="B62" s="103"/>
      <c r="D62" s="104" t="s">
        <v>469</v>
      </c>
      <c r="E62" s="105"/>
      <c r="F62" s="105"/>
      <c r="G62" s="105"/>
      <c r="H62" s="105"/>
      <c r="I62" s="105"/>
      <c r="J62" s="106">
        <f>J95</f>
        <v>0</v>
      </c>
      <c r="L62" s="103"/>
    </row>
    <row r="63" spans="2:47" s="9" customFormat="1" ht="14.85" customHeight="1">
      <c r="B63" s="103"/>
      <c r="D63" s="104" t="s">
        <v>470</v>
      </c>
      <c r="E63" s="105"/>
      <c r="F63" s="105"/>
      <c r="G63" s="105"/>
      <c r="H63" s="105"/>
      <c r="I63" s="105"/>
      <c r="J63" s="106">
        <f>J99</f>
        <v>0</v>
      </c>
      <c r="L63" s="103"/>
    </row>
    <row r="64" spans="2:47" s="9" customFormat="1" ht="19.899999999999999" customHeight="1">
      <c r="B64" s="103"/>
      <c r="D64" s="104" t="s">
        <v>471</v>
      </c>
      <c r="E64" s="105"/>
      <c r="F64" s="105"/>
      <c r="G64" s="105"/>
      <c r="H64" s="105"/>
      <c r="I64" s="105"/>
      <c r="J64" s="106">
        <f>J105</f>
        <v>0</v>
      </c>
      <c r="L64" s="103"/>
    </row>
    <row r="65" spans="2:12" s="9" customFormat="1" ht="19.899999999999999" customHeight="1">
      <c r="B65" s="103"/>
      <c r="D65" s="104" t="s">
        <v>472</v>
      </c>
      <c r="E65" s="105"/>
      <c r="F65" s="105"/>
      <c r="G65" s="105"/>
      <c r="H65" s="105"/>
      <c r="I65" s="105"/>
      <c r="J65" s="106">
        <f>J109</f>
        <v>0</v>
      </c>
      <c r="L65" s="103"/>
    </row>
    <row r="66" spans="2:12" s="9" customFormat="1" ht="19.899999999999999" customHeight="1">
      <c r="B66" s="103"/>
      <c r="D66" s="104" t="s">
        <v>473</v>
      </c>
      <c r="E66" s="105"/>
      <c r="F66" s="105"/>
      <c r="G66" s="105"/>
      <c r="H66" s="105"/>
      <c r="I66" s="105"/>
      <c r="J66" s="106">
        <f>J124</f>
        <v>0</v>
      </c>
      <c r="L66" s="103"/>
    </row>
    <row r="67" spans="2:12" s="9" customFormat="1" ht="19.899999999999999" customHeight="1">
      <c r="B67" s="103"/>
      <c r="D67" s="104" t="s">
        <v>474</v>
      </c>
      <c r="E67" s="105"/>
      <c r="F67" s="105"/>
      <c r="G67" s="105"/>
      <c r="H67" s="105"/>
      <c r="I67" s="105"/>
      <c r="J67" s="106">
        <f>J149</f>
        <v>0</v>
      </c>
      <c r="L67" s="103"/>
    </row>
    <row r="68" spans="2:12" s="9" customFormat="1" ht="19.899999999999999" customHeight="1">
      <c r="B68" s="103"/>
      <c r="D68" s="104" t="s">
        <v>101</v>
      </c>
      <c r="E68" s="105"/>
      <c r="F68" s="105"/>
      <c r="G68" s="105"/>
      <c r="H68" s="105"/>
      <c r="I68" s="105"/>
      <c r="J68" s="106">
        <f>J154</f>
        <v>0</v>
      </c>
      <c r="L68" s="103"/>
    </row>
    <row r="69" spans="2:12" s="9" customFormat="1" ht="14.85" customHeight="1">
      <c r="B69" s="103"/>
      <c r="D69" s="104" t="s">
        <v>475</v>
      </c>
      <c r="E69" s="105"/>
      <c r="F69" s="105"/>
      <c r="G69" s="105"/>
      <c r="H69" s="105"/>
      <c r="I69" s="105"/>
      <c r="J69" s="106">
        <f>J155</f>
        <v>0</v>
      </c>
      <c r="L69" s="103"/>
    </row>
    <row r="70" spans="2:12" s="9" customFormat="1" ht="14.85" customHeight="1">
      <c r="B70" s="103"/>
      <c r="D70" s="104" t="s">
        <v>476</v>
      </c>
      <c r="E70" s="105"/>
      <c r="F70" s="105"/>
      <c r="G70" s="105"/>
      <c r="H70" s="105"/>
      <c r="I70" s="105"/>
      <c r="J70" s="106">
        <f>J169</f>
        <v>0</v>
      </c>
      <c r="L70" s="103"/>
    </row>
    <row r="71" spans="2:12" s="9" customFormat="1" ht="19.899999999999999" customHeight="1">
      <c r="B71" s="103"/>
      <c r="D71" s="104" t="s">
        <v>105</v>
      </c>
      <c r="E71" s="105"/>
      <c r="F71" s="105"/>
      <c r="G71" s="105"/>
      <c r="H71" s="105"/>
      <c r="I71" s="105"/>
      <c r="J71" s="106">
        <f>J179</f>
        <v>0</v>
      </c>
      <c r="L71" s="103"/>
    </row>
    <row r="72" spans="2:12" s="9" customFormat="1" ht="19.899999999999999" customHeight="1">
      <c r="B72" s="103"/>
      <c r="D72" s="104" t="s">
        <v>106</v>
      </c>
      <c r="E72" s="105"/>
      <c r="F72" s="105"/>
      <c r="G72" s="105"/>
      <c r="H72" s="105"/>
      <c r="I72" s="105"/>
      <c r="J72" s="106">
        <f>J195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111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15</v>
      </c>
      <c r="L81" s="32"/>
    </row>
    <row r="82" spans="2:65" s="1" customFormat="1" ht="16.5" customHeight="1">
      <c r="B82" s="32"/>
      <c r="E82" s="298" t="str">
        <f>E7</f>
        <v>DIVADLO DĚČÍN TEPLICKÁ 587/75 DĚČÍN-ÚPRAVA VNĚJŠÍHO SCHODIŠTĚ A ZPEVNĚNÉ PLOCHY</v>
      </c>
      <c r="F82" s="299"/>
      <c r="G82" s="299"/>
      <c r="H82" s="299"/>
      <c r="L82" s="32"/>
    </row>
    <row r="83" spans="2:65" s="1" customFormat="1" ht="12" customHeight="1">
      <c r="B83" s="32"/>
      <c r="C83" s="27" t="s">
        <v>89</v>
      </c>
      <c r="L83" s="32"/>
    </row>
    <row r="84" spans="2:65" s="1" customFormat="1" ht="16.5" customHeight="1">
      <c r="B84" s="32"/>
      <c r="E84" s="280" t="str">
        <f>E9</f>
        <v>02 - ZPEVNĚNÁ PLOCHA</v>
      </c>
      <c r="F84" s="300"/>
      <c r="G84" s="300"/>
      <c r="H84" s="300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19</v>
      </c>
      <c r="F86" s="25" t="str">
        <f>F12</f>
        <v>DĚČÍN</v>
      </c>
      <c r="I86" s="27" t="s">
        <v>21</v>
      </c>
      <c r="J86" s="49" t="str">
        <f>IF(J12="","",J12)</f>
        <v>18. 4. 2023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23</v>
      </c>
      <c r="F88" s="25" t="str">
        <f>E15</f>
        <v xml:space="preserve">STATUTÁRNÍ MĚSTO DĚČÍN </v>
      </c>
      <c r="I88" s="27" t="s">
        <v>29</v>
      </c>
      <c r="J88" s="30" t="str">
        <f>E21</f>
        <v>Ing. Jiří Demuth Děčín</v>
      </c>
      <c r="L88" s="32"/>
    </row>
    <row r="89" spans="2:65" s="1" customFormat="1" ht="15.2" customHeight="1">
      <c r="B89" s="32"/>
      <c r="C89" s="27" t="s">
        <v>27</v>
      </c>
      <c r="F89" s="25" t="str">
        <f>IF(E18="","",E18)</f>
        <v>Vyplň údaj</v>
      </c>
      <c r="I89" s="27" t="s">
        <v>32</v>
      </c>
      <c r="J89" s="30" t="str">
        <f>E24</f>
        <v>Nina Blavková Děčín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112</v>
      </c>
      <c r="D91" s="109" t="s">
        <v>55</v>
      </c>
      <c r="E91" s="109" t="s">
        <v>51</v>
      </c>
      <c r="F91" s="109" t="s">
        <v>52</v>
      </c>
      <c r="G91" s="109" t="s">
        <v>113</v>
      </c>
      <c r="H91" s="109" t="s">
        <v>114</v>
      </c>
      <c r="I91" s="109" t="s">
        <v>115</v>
      </c>
      <c r="J91" s="109" t="s">
        <v>93</v>
      </c>
      <c r="K91" s="110" t="s">
        <v>116</v>
      </c>
      <c r="L91" s="107"/>
      <c r="M91" s="56" t="s">
        <v>17</v>
      </c>
      <c r="N91" s="57" t="s">
        <v>40</v>
      </c>
      <c r="O91" s="57" t="s">
        <v>117</v>
      </c>
      <c r="P91" s="57" t="s">
        <v>118</v>
      </c>
      <c r="Q91" s="57" t="s">
        <v>119</v>
      </c>
      <c r="R91" s="57" t="s">
        <v>120</v>
      </c>
      <c r="S91" s="57" t="s">
        <v>121</v>
      </c>
      <c r="T91" s="57" t="s">
        <v>122</v>
      </c>
      <c r="U91" s="58" t="s">
        <v>123</v>
      </c>
    </row>
    <row r="92" spans="2:65" s="1" customFormat="1" ht="22.9" customHeight="1">
      <c r="B92" s="32"/>
      <c r="C92" s="61" t="s">
        <v>124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15.94815584</v>
      </c>
      <c r="S92" s="50"/>
      <c r="T92" s="112">
        <f>T93</f>
        <v>23.375240000000002</v>
      </c>
      <c r="U92" s="51"/>
      <c r="AT92" s="17" t="s">
        <v>69</v>
      </c>
      <c r="AU92" s="17" t="s">
        <v>94</v>
      </c>
      <c r="BK92" s="113">
        <f>BK93</f>
        <v>0</v>
      </c>
    </row>
    <row r="93" spans="2:65" s="11" customFormat="1" ht="25.9" customHeight="1">
      <c r="B93" s="114"/>
      <c r="D93" s="115" t="s">
        <v>69</v>
      </c>
      <c r="E93" s="116" t="s">
        <v>125</v>
      </c>
      <c r="F93" s="116" t="s">
        <v>126</v>
      </c>
      <c r="I93" s="117"/>
      <c r="J93" s="118">
        <f>BK93</f>
        <v>0</v>
      </c>
      <c r="L93" s="114"/>
      <c r="M93" s="119"/>
      <c r="P93" s="120">
        <f>P94+P105+P109+P124+P149+P154+P179+P195</f>
        <v>0</v>
      </c>
      <c r="R93" s="120">
        <f>R94+R105+R109+R124+R149+R154+R179+R195</f>
        <v>15.94815584</v>
      </c>
      <c r="T93" s="120">
        <f>T94+T105+T109+T124+T149+T154+T179+T195</f>
        <v>23.375240000000002</v>
      </c>
      <c r="U93" s="121"/>
      <c r="AR93" s="115" t="s">
        <v>78</v>
      </c>
      <c r="AT93" s="122" t="s">
        <v>69</v>
      </c>
      <c r="AU93" s="122" t="s">
        <v>70</v>
      </c>
      <c r="AY93" s="115" t="s">
        <v>127</v>
      </c>
      <c r="BK93" s="123">
        <f>BK94+BK105+BK109+BK124+BK149+BK154+BK179+BK195</f>
        <v>0</v>
      </c>
    </row>
    <row r="94" spans="2:65" s="11" customFormat="1" ht="22.9" customHeight="1">
      <c r="B94" s="114"/>
      <c r="D94" s="115" t="s">
        <v>69</v>
      </c>
      <c r="E94" s="124" t="s">
        <v>78</v>
      </c>
      <c r="F94" s="124" t="s">
        <v>477</v>
      </c>
      <c r="I94" s="117"/>
      <c r="J94" s="125">
        <f>BK94</f>
        <v>0</v>
      </c>
      <c r="L94" s="114"/>
      <c r="M94" s="119"/>
      <c r="P94" s="120">
        <f>P95+P99</f>
        <v>0</v>
      </c>
      <c r="R94" s="120">
        <f>R95+R99</f>
        <v>0</v>
      </c>
      <c r="T94" s="120">
        <f>T95+T99</f>
        <v>0</v>
      </c>
      <c r="U94" s="121"/>
      <c r="AR94" s="115" t="s">
        <v>78</v>
      </c>
      <c r="AT94" s="122" t="s">
        <v>69</v>
      </c>
      <c r="AU94" s="122" t="s">
        <v>78</v>
      </c>
      <c r="AY94" s="115" t="s">
        <v>127</v>
      </c>
      <c r="BK94" s="123">
        <f>BK95+BK99</f>
        <v>0</v>
      </c>
    </row>
    <row r="95" spans="2:65" s="11" customFormat="1" ht="20.85" customHeight="1">
      <c r="B95" s="114"/>
      <c r="D95" s="115" t="s">
        <v>69</v>
      </c>
      <c r="E95" s="124" t="s">
        <v>212</v>
      </c>
      <c r="F95" s="124" t="s">
        <v>478</v>
      </c>
      <c r="I95" s="117"/>
      <c r="J95" s="125">
        <f>BK95</f>
        <v>0</v>
      </c>
      <c r="L95" s="114"/>
      <c r="M95" s="119"/>
      <c r="P95" s="120">
        <f>SUM(P96:P98)</f>
        <v>0</v>
      </c>
      <c r="R95" s="120">
        <f>SUM(R96:R98)</f>
        <v>0</v>
      </c>
      <c r="T95" s="120">
        <f>SUM(T96:T98)</f>
        <v>0</v>
      </c>
      <c r="U95" s="121"/>
      <c r="AR95" s="115" t="s">
        <v>78</v>
      </c>
      <c r="AT95" s="122" t="s">
        <v>69</v>
      </c>
      <c r="AU95" s="122" t="s">
        <v>80</v>
      </c>
      <c r="AY95" s="115" t="s">
        <v>127</v>
      </c>
      <c r="BK95" s="123">
        <f>SUM(BK96:BK98)</f>
        <v>0</v>
      </c>
    </row>
    <row r="96" spans="2:65" s="1" customFormat="1" ht="24.2" customHeight="1">
      <c r="B96" s="32"/>
      <c r="C96" s="126" t="s">
        <v>78</v>
      </c>
      <c r="D96" s="126" t="s">
        <v>132</v>
      </c>
      <c r="E96" s="127" t="s">
        <v>479</v>
      </c>
      <c r="F96" s="128" t="s">
        <v>480</v>
      </c>
      <c r="G96" s="129" t="s">
        <v>481</v>
      </c>
      <c r="H96" s="130">
        <v>1.504</v>
      </c>
      <c r="I96" s="131"/>
      <c r="J96" s="132">
        <f>ROUND(I96*H96,1)</f>
        <v>0</v>
      </c>
      <c r="K96" s="128" t="s">
        <v>136</v>
      </c>
      <c r="L96" s="32"/>
      <c r="M96" s="133" t="s">
        <v>17</v>
      </c>
      <c r="N96" s="134" t="s">
        <v>41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5">
        <f>S96*H96</f>
        <v>0</v>
      </c>
      <c r="U96" s="136" t="s">
        <v>17</v>
      </c>
      <c r="AR96" s="137" t="s">
        <v>137</v>
      </c>
      <c r="AT96" s="137" t="s">
        <v>132</v>
      </c>
      <c r="AU96" s="137" t="s">
        <v>128</v>
      </c>
      <c r="AY96" s="17" t="s">
        <v>127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78</v>
      </c>
      <c r="BK96" s="138">
        <f>ROUND(I96*H96,1)</f>
        <v>0</v>
      </c>
      <c r="BL96" s="17" t="s">
        <v>137</v>
      </c>
      <c r="BM96" s="137" t="s">
        <v>482</v>
      </c>
    </row>
    <row r="97" spans="2:65" s="1" customFormat="1" ht="11.25">
      <c r="B97" s="32"/>
      <c r="D97" s="139" t="s">
        <v>139</v>
      </c>
      <c r="F97" s="140" t="s">
        <v>483</v>
      </c>
      <c r="I97" s="141"/>
      <c r="L97" s="32"/>
      <c r="M97" s="142"/>
      <c r="U97" s="53"/>
      <c r="AT97" s="17" t="s">
        <v>139</v>
      </c>
      <c r="AU97" s="17" t="s">
        <v>128</v>
      </c>
    </row>
    <row r="98" spans="2:65" s="12" customFormat="1" ht="11.25">
      <c r="B98" s="143"/>
      <c r="D98" s="144" t="s">
        <v>141</v>
      </c>
      <c r="E98" s="145" t="s">
        <v>17</v>
      </c>
      <c r="F98" s="146" t="s">
        <v>484</v>
      </c>
      <c r="H98" s="147">
        <v>1.504</v>
      </c>
      <c r="I98" s="148"/>
      <c r="L98" s="143"/>
      <c r="M98" s="149"/>
      <c r="U98" s="150"/>
      <c r="AT98" s="145" t="s">
        <v>141</v>
      </c>
      <c r="AU98" s="145" t="s">
        <v>128</v>
      </c>
      <c r="AV98" s="12" t="s">
        <v>80</v>
      </c>
      <c r="AW98" s="12" t="s">
        <v>31</v>
      </c>
      <c r="AX98" s="12" t="s">
        <v>78</v>
      </c>
      <c r="AY98" s="145" t="s">
        <v>127</v>
      </c>
    </row>
    <row r="99" spans="2:65" s="11" customFormat="1" ht="20.85" customHeight="1">
      <c r="B99" s="114"/>
      <c r="D99" s="115" t="s">
        <v>69</v>
      </c>
      <c r="E99" s="124" t="s">
        <v>229</v>
      </c>
      <c r="F99" s="124" t="s">
        <v>485</v>
      </c>
      <c r="I99" s="117"/>
      <c r="J99" s="125">
        <f>BK99</f>
        <v>0</v>
      </c>
      <c r="L99" s="114"/>
      <c r="M99" s="119"/>
      <c r="P99" s="120">
        <f>SUM(P100:P104)</f>
        <v>0</v>
      </c>
      <c r="R99" s="120">
        <f>SUM(R100:R104)</f>
        <v>0</v>
      </c>
      <c r="T99" s="120">
        <f>SUM(T100:T104)</f>
        <v>0</v>
      </c>
      <c r="U99" s="121"/>
      <c r="AR99" s="115" t="s">
        <v>78</v>
      </c>
      <c r="AT99" s="122" t="s">
        <v>69</v>
      </c>
      <c r="AU99" s="122" t="s">
        <v>80</v>
      </c>
      <c r="AY99" s="115" t="s">
        <v>127</v>
      </c>
      <c r="BK99" s="123">
        <f>SUM(BK100:BK104)</f>
        <v>0</v>
      </c>
    </row>
    <row r="100" spans="2:65" s="1" customFormat="1" ht="37.9" customHeight="1">
      <c r="B100" s="32"/>
      <c r="C100" s="126" t="s">
        <v>80</v>
      </c>
      <c r="D100" s="126" t="s">
        <v>132</v>
      </c>
      <c r="E100" s="127" t="s">
        <v>486</v>
      </c>
      <c r="F100" s="128" t="s">
        <v>487</v>
      </c>
      <c r="G100" s="129" t="s">
        <v>481</v>
      </c>
      <c r="H100" s="130">
        <v>1.504</v>
      </c>
      <c r="I100" s="131"/>
      <c r="J100" s="132">
        <f>ROUND(I100*H100,1)</f>
        <v>0</v>
      </c>
      <c r="K100" s="128" t="s">
        <v>136</v>
      </c>
      <c r="L100" s="32"/>
      <c r="M100" s="133" t="s">
        <v>17</v>
      </c>
      <c r="N100" s="134" t="s">
        <v>41</v>
      </c>
      <c r="P100" s="135">
        <f>O100*H100</f>
        <v>0</v>
      </c>
      <c r="Q100" s="135">
        <v>0</v>
      </c>
      <c r="R100" s="135">
        <f>Q100*H100</f>
        <v>0</v>
      </c>
      <c r="S100" s="135">
        <v>0</v>
      </c>
      <c r="T100" s="135">
        <f>S100*H100</f>
        <v>0</v>
      </c>
      <c r="U100" s="136" t="s">
        <v>17</v>
      </c>
      <c r="AR100" s="137" t="s">
        <v>137</v>
      </c>
      <c r="AT100" s="137" t="s">
        <v>132</v>
      </c>
      <c r="AU100" s="137" t="s">
        <v>128</v>
      </c>
      <c r="AY100" s="17" t="s">
        <v>127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7" t="s">
        <v>78</v>
      </c>
      <c r="BK100" s="138">
        <f>ROUND(I100*H100,1)</f>
        <v>0</v>
      </c>
      <c r="BL100" s="17" t="s">
        <v>137</v>
      </c>
      <c r="BM100" s="137" t="s">
        <v>488</v>
      </c>
    </row>
    <row r="101" spans="2:65" s="1" customFormat="1" ht="11.25">
      <c r="B101" s="32"/>
      <c r="D101" s="139" t="s">
        <v>139</v>
      </c>
      <c r="F101" s="140" t="s">
        <v>489</v>
      </c>
      <c r="I101" s="141"/>
      <c r="L101" s="32"/>
      <c r="M101" s="142"/>
      <c r="U101" s="53"/>
      <c r="AT101" s="17" t="s">
        <v>139</v>
      </c>
      <c r="AU101" s="17" t="s">
        <v>128</v>
      </c>
    </row>
    <row r="102" spans="2:65" s="1" customFormat="1" ht="24.2" customHeight="1">
      <c r="B102" s="32"/>
      <c r="C102" s="126" t="s">
        <v>128</v>
      </c>
      <c r="D102" s="126" t="s">
        <v>132</v>
      </c>
      <c r="E102" s="127" t="s">
        <v>490</v>
      </c>
      <c r="F102" s="128" t="s">
        <v>491</v>
      </c>
      <c r="G102" s="129" t="s">
        <v>266</v>
      </c>
      <c r="H102" s="130">
        <v>2.5569999999999999</v>
      </c>
      <c r="I102" s="131"/>
      <c r="J102" s="132">
        <f>ROUND(I102*H102,1)</f>
        <v>0</v>
      </c>
      <c r="K102" s="128" t="s">
        <v>136</v>
      </c>
      <c r="L102" s="32"/>
      <c r="M102" s="133" t="s">
        <v>17</v>
      </c>
      <c r="N102" s="134" t="s">
        <v>41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5">
        <f>S102*H102</f>
        <v>0</v>
      </c>
      <c r="U102" s="136" t="s">
        <v>17</v>
      </c>
      <c r="AR102" s="137" t="s">
        <v>137</v>
      </c>
      <c r="AT102" s="137" t="s">
        <v>132</v>
      </c>
      <c r="AU102" s="137" t="s">
        <v>128</v>
      </c>
      <c r="AY102" s="17" t="s">
        <v>127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7" t="s">
        <v>78</v>
      </c>
      <c r="BK102" s="138">
        <f>ROUND(I102*H102,1)</f>
        <v>0</v>
      </c>
      <c r="BL102" s="17" t="s">
        <v>137</v>
      </c>
      <c r="BM102" s="137" t="s">
        <v>492</v>
      </c>
    </row>
    <row r="103" spans="2:65" s="1" customFormat="1" ht="11.25">
      <c r="B103" s="32"/>
      <c r="D103" s="139" t="s">
        <v>139</v>
      </c>
      <c r="F103" s="140" t="s">
        <v>493</v>
      </c>
      <c r="I103" s="141"/>
      <c r="L103" s="32"/>
      <c r="M103" s="142"/>
      <c r="U103" s="53"/>
      <c r="AT103" s="17" t="s">
        <v>139</v>
      </c>
      <c r="AU103" s="17" t="s">
        <v>128</v>
      </c>
    </row>
    <row r="104" spans="2:65" s="12" customFormat="1" ht="11.25">
      <c r="B104" s="143"/>
      <c r="D104" s="144" t="s">
        <v>141</v>
      </c>
      <c r="E104" s="145" t="s">
        <v>17</v>
      </c>
      <c r="F104" s="146" t="s">
        <v>494</v>
      </c>
      <c r="H104" s="147">
        <v>2.5569999999999999</v>
      </c>
      <c r="I104" s="148"/>
      <c r="L104" s="143"/>
      <c r="M104" s="149"/>
      <c r="U104" s="150"/>
      <c r="AT104" s="145" t="s">
        <v>141</v>
      </c>
      <c r="AU104" s="145" t="s">
        <v>128</v>
      </c>
      <c r="AV104" s="12" t="s">
        <v>80</v>
      </c>
      <c r="AW104" s="12" t="s">
        <v>31</v>
      </c>
      <c r="AX104" s="12" t="s">
        <v>78</v>
      </c>
      <c r="AY104" s="145" t="s">
        <v>127</v>
      </c>
    </row>
    <row r="105" spans="2:65" s="11" customFormat="1" ht="22.9" customHeight="1">
      <c r="B105" s="114"/>
      <c r="D105" s="115" t="s">
        <v>69</v>
      </c>
      <c r="E105" s="124" t="s">
        <v>495</v>
      </c>
      <c r="F105" s="124" t="s">
        <v>496</v>
      </c>
      <c r="I105" s="117"/>
      <c r="J105" s="125">
        <f>BK105</f>
        <v>0</v>
      </c>
      <c r="L105" s="114"/>
      <c r="M105" s="119"/>
      <c r="P105" s="120">
        <f>SUM(P106:P108)</f>
        <v>0</v>
      </c>
      <c r="R105" s="120">
        <f>SUM(R106:R108)</f>
        <v>3.5279327999999999</v>
      </c>
      <c r="T105" s="120">
        <f>SUM(T106:T108)</f>
        <v>0</v>
      </c>
      <c r="U105" s="121"/>
      <c r="AR105" s="115" t="s">
        <v>78</v>
      </c>
      <c r="AT105" s="122" t="s">
        <v>69</v>
      </c>
      <c r="AU105" s="122" t="s">
        <v>78</v>
      </c>
      <c r="AY105" s="115" t="s">
        <v>127</v>
      </c>
      <c r="BK105" s="123">
        <f>SUM(BK106:BK108)</f>
        <v>0</v>
      </c>
    </row>
    <row r="106" spans="2:65" s="1" customFormat="1" ht="24.2" customHeight="1">
      <c r="B106" s="32"/>
      <c r="C106" s="126" t="s">
        <v>137</v>
      </c>
      <c r="D106" s="126" t="s">
        <v>132</v>
      </c>
      <c r="E106" s="127" t="s">
        <v>497</v>
      </c>
      <c r="F106" s="128" t="s">
        <v>498</v>
      </c>
      <c r="G106" s="129" t="s">
        <v>481</v>
      </c>
      <c r="H106" s="130">
        <v>1.504</v>
      </c>
      <c r="I106" s="131"/>
      <c r="J106" s="132">
        <f>ROUND(I106*H106,1)</f>
        <v>0</v>
      </c>
      <c r="K106" s="128" t="s">
        <v>136</v>
      </c>
      <c r="L106" s="32"/>
      <c r="M106" s="133" t="s">
        <v>17</v>
      </c>
      <c r="N106" s="134" t="s">
        <v>41</v>
      </c>
      <c r="P106" s="135">
        <f>O106*H106</f>
        <v>0</v>
      </c>
      <c r="Q106" s="135">
        <v>2.3456999999999999</v>
      </c>
      <c r="R106" s="135">
        <f>Q106*H106</f>
        <v>3.5279327999999999</v>
      </c>
      <c r="S106" s="135">
        <v>0</v>
      </c>
      <c r="T106" s="135">
        <f>S106*H106</f>
        <v>0</v>
      </c>
      <c r="U106" s="136" t="s">
        <v>17</v>
      </c>
      <c r="AR106" s="137" t="s">
        <v>137</v>
      </c>
      <c r="AT106" s="137" t="s">
        <v>132</v>
      </c>
      <c r="AU106" s="137" t="s">
        <v>80</v>
      </c>
      <c r="AY106" s="17" t="s">
        <v>127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7" t="s">
        <v>78</v>
      </c>
      <c r="BK106" s="138">
        <f>ROUND(I106*H106,1)</f>
        <v>0</v>
      </c>
      <c r="BL106" s="17" t="s">
        <v>137</v>
      </c>
      <c r="BM106" s="137" t="s">
        <v>499</v>
      </c>
    </row>
    <row r="107" spans="2:65" s="1" customFormat="1" ht="11.25">
      <c r="B107" s="32"/>
      <c r="D107" s="139" t="s">
        <v>139</v>
      </c>
      <c r="F107" s="140" t="s">
        <v>500</v>
      </c>
      <c r="I107" s="141"/>
      <c r="L107" s="32"/>
      <c r="M107" s="142"/>
      <c r="U107" s="53"/>
      <c r="AT107" s="17" t="s">
        <v>139</v>
      </c>
      <c r="AU107" s="17" t="s">
        <v>80</v>
      </c>
    </row>
    <row r="108" spans="2:65" s="12" customFormat="1" ht="11.25">
      <c r="B108" s="143"/>
      <c r="D108" s="144" t="s">
        <v>141</v>
      </c>
      <c r="E108" s="145" t="s">
        <v>17</v>
      </c>
      <c r="F108" s="146" t="s">
        <v>484</v>
      </c>
      <c r="H108" s="147">
        <v>1.504</v>
      </c>
      <c r="I108" s="148"/>
      <c r="L108" s="143"/>
      <c r="M108" s="149"/>
      <c r="U108" s="150"/>
      <c r="AT108" s="145" t="s">
        <v>141</v>
      </c>
      <c r="AU108" s="145" t="s">
        <v>80</v>
      </c>
      <c r="AV108" s="12" t="s">
        <v>80</v>
      </c>
      <c r="AW108" s="12" t="s">
        <v>31</v>
      </c>
      <c r="AX108" s="12" t="s">
        <v>78</v>
      </c>
      <c r="AY108" s="145" t="s">
        <v>127</v>
      </c>
    </row>
    <row r="109" spans="2:65" s="11" customFormat="1" ht="22.9" customHeight="1">
      <c r="B109" s="114"/>
      <c r="D109" s="115" t="s">
        <v>69</v>
      </c>
      <c r="E109" s="124" t="s">
        <v>501</v>
      </c>
      <c r="F109" s="124" t="s">
        <v>502</v>
      </c>
      <c r="I109" s="117"/>
      <c r="J109" s="125">
        <f>BK109</f>
        <v>0</v>
      </c>
      <c r="L109" s="114"/>
      <c r="M109" s="119"/>
      <c r="P109" s="120">
        <f>SUM(P110:P123)</f>
        <v>0</v>
      </c>
      <c r="R109" s="120">
        <f>SUM(R110:R123)</f>
        <v>9.2521885600000005</v>
      </c>
      <c r="T109" s="120">
        <f>SUM(T110:T123)</f>
        <v>0</v>
      </c>
      <c r="U109" s="121"/>
      <c r="AR109" s="115" t="s">
        <v>78</v>
      </c>
      <c r="AT109" s="122" t="s">
        <v>69</v>
      </c>
      <c r="AU109" s="122" t="s">
        <v>78</v>
      </c>
      <c r="AY109" s="115" t="s">
        <v>127</v>
      </c>
      <c r="BK109" s="123">
        <f>SUM(BK110:BK123)</f>
        <v>0</v>
      </c>
    </row>
    <row r="110" spans="2:65" s="1" customFormat="1" ht="24.2" customHeight="1">
      <c r="B110" s="32"/>
      <c r="C110" s="126" t="s">
        <v>163</v>
      </c>
      <c r="D110" s="126" t="s">
        <v>132</v>
      </c>
      <c r="E110" s="127" t="s">
        <v>503</v>
      </c>
      <c r="F110" s="128" t="s">
        <v>504</v>
      </c>
      <c r="G110" s="129" t="s">
        <v>361</v>
      </c>
      <c r="H110" s="130">
        <v>31.588000000000001</v>
      </c>
      <c r="I110" s="131"/>
      <c r="J110" s="132">
        <f>ROUND(I110*H110,1)</f>
        <v>0</v>
      </c>
      <c r="K110" s="128" t="s">
        <v>136</v>
      </c>
      <c r="L110" s="32"/>
      <c r="M110" s="133" t="s">
        <v>17</v>
      </c>
      <c r="N110" s="134" t="s">
        <v>41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5">
        <f>S110*H110</f>
        <v>0</v>
      </c>
      <c r="U110" s="136" t="s">
        <v>17</v>
      </c>
      <c r="AR110" s="137" t="s">
        <v>137</v>
      </c>
      <c r="AT110" s="137" t="s">
        <v>132</v>
      </c>
      <c r="AU110" s="137" t="s">
        <v>80</v>
      </c>
      <c r="AY110" s="17" t="s">
        <v>127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7" t="s">
        <v>78</v>
      </c>
      <c r="BK110" s="138">
        <f>ROUND(I110*H110,1)</f>
        <v>0</v>
      </c>
      <c r="BL110" s="17" t="s">
        <v>137</v>
      </c>
      <c r="BM110" s="137" t="s">
        <v>505</v>
      </c>
    </row>
    <row r="111" spans="2:65" s="1" customFormat="1" ht="11.25">
      <c r="B111" s="32"/>
      <c r="D111" s="139" t="s">
        <v>139</v>
      </c>
      <c r="F111" s="140" t="s">
        <v>506</v>
      </c>
      <c r="I111" s="141"/>
      <c r="L111" s="32"/>
      <c r="M111" s="142"/>
      <c r="U111" s="53"/>
      <c r="AT111" s="17" t="s">
        <v>139</v>
      </c>
      <c r="AU111" s="17" t="s">
        <v>80</v>
      </c>
    </row>
    <row r="112" spans="2:65" s="12" customFormat="1" ht="11.25">
      <c r="B112" s="143"/>
      <c r="D112" s="144" t="s">
        <v>141</v>
      </c>
      <c r="E112" s="145" t="s">
        <v>17</v>
      </c>
      <c r="F112" s="146" t="s">
        <v>507</v>
      </c>
      <c r="H112" s="147">
        <v>31.588000000000001</v>
      </c>
      <c r="I112" s="148"/>
      <c r="L112" s="143"/>
      <c r="M112" s="149"/>
      <c r="U112" s="150"/>
      <c r="AT112" s="145" t="s">
        <v>141</v>
      </c>
      <c r="AU112" s="145" t="s">
        <v>80</v>
      </c>
      <c r="AV112" s="12" t="s">
        <v>80</v>
      </c>
      <c r="AW112" s="12" t="s">
        <v>31</v>
      </c>
      <c r="AX112" s="12" t="s">
        <v>78</v>
      </c>
      <c r="AY112" s="145" t="s">
        <v>127</v>
      </c>
    </row>
    <row r="113" spans="2:65" s="1" customFormat="1" ht="21.75" customHeight="1">
      <c r="B113" s="32"/>
      <c r="C113" s="126" t="s">
        <v>154</v>
      </c>
      <c r="D113" s="126" t="s">
        <v>132</v>
      </c>
      <c r="E113" s="127" t="s">
        <v>508</v>
      </c>
      <c r="F113" s="128" t="s">
        <v>509</v>
      </c>
      <c r="G113" s="129" t="s">
        <v>361</v>
      </c>
      <c r="H113" s="130">
        <v>31.588000000000001</v>
      </c>
      <c r="I113" s="131"/>
      <c r="J113" s="132">
        <f>ROUND(I113*H113,1)</f>
        <v>0</v>
      </c>
      <c r="K113" s="128" t="s">
        <v>136</v>
      </c>
      <c r="L113" s="32"/>
      <c r="M113" s="133" t="s">
        <v>17</v>
      </c>
      <c r="N113" s="134" t="s">
        <v>41</v>
      </c>
      <c r="P113" s="135">
        <f>O113*H113</f>
        <v>0</v>
      </c>
      <c r="Q113" s="135">
        <v>0</v>
      </c>
      <c r="R113" s="135">
        <f>Q113*H113</f>
        <v>0</v>
      </c>
      <c r="S113" s="135">
        <v>0</v>
      </c>
      <c r="T113" s="135">
        <f>S113*H113</f>
        <v>0</v>
      </c>
      <c r="U113" s="136" t="s">
        <v>17</v>
      </c>
      <c r="AR113" s="137" t="s">
        <v>137</v>
      </c>
      <c r="AT113" s="137" t="s">
        <v>132</v>
      </c>
      <c r="AU113" s="137" t="s">
        <v>80</v>
      </c>
      <c r="AY113" s="17" t="s">
        <v>127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7" t="s">
        <v>78</v>
      </c>
      <c r="BK113" s="138">
        <f>ROUND(I113*H113,1)</f>
        <v>0</v>
      </c>
      <c r="BL113" s="17" t="s">
        <v>137</v>
      </c>
      <c r="BM113" s="137" t="s">
        <v>510</v>
      </c>
    </row>
    <row r="114" spans="2:65" s="1" customFormat="1" ht="11.25">
      <c r="B114" s="32"/>
      <c r="D114" s="139" t="s">
        <v>139</v>
      </c>
      <c r="F114" s="140" t="s">
        <v>511</v>
      </c>
      <c r="I114" s="141"/>
      <c r="L114" s="32"/>
      <c r="M114" s="142"/>
      <c r="U114" s="53"/>
      <c r="AT114" s="17" t="s">
        <v>139</v>
      </c>
      <c r="AU114" s="17" t="s">
        <v>80</v>
      </c>
    </row>
    <row r="115" spans="2:65" s="1" customFormat="1" ht="24.2" customHeight="1">
      <c r="B115" s="32"/>
      <c r="C115" s="126" t="s">
        <v>178</v>
      </c>
      <c r="D115" s="126" t="s">
        <v>132</v>
      </c>
      <c r="E115" s="127" t="s">
        <v>512</v>
      </c>
      <c r="F115" s="128" t="s">
        <v>513</v>
      </c>
      <c r="G115" s="129" t="s">
        <v>361</v>
      </c>
      <c r="H115" s="130">
        <v>31.588000000000001</v>
      </c>
      <c r="I115" s="131"/>
      <c r="J115" s="132">
        <f>ROUND(I115*H115,1)</f>
        <v>0</v>
      </c>
      <c r="K115" s="128" t="s">
        <v>136</v>
      </c>
      <c r="L115" s="32"/>
      <c r="M115" s="133" t="s">
        <v>17</v>
      </c>
      <c r="N115" s="134" t="s">
        <v>41</v>
      </c>
      <c r="P115" s="135">
        <f>O115*H115</f>
        <v>0</v>
      </c>
      <c r="Q115" s="135">
        <v>0</v>
      </c>
      <c r="R115" s="135">
        <f>Q115*H115</f>
        <v>0</v>
      </c>
      <c r="S115" s="135">
        <v>0</v>
      </c>
      <c r="T115" s="135">
        <f>S115*H115</f>
        <v>0</v>
      </c>
      <c r="U115" s="136" t="s">
        <v>17</v>
      </c>
      <c r="AR115" s="137" t="s">
        <v>137</v>
      </c>
      <c r="AT115" s="137" t="s">
        <v>132</v>
      </c>
      <c r="AU115" s="137" t="s">
        <v>80</v>
      </c>
      <c r="AY115" s="17" t="s">
        <v>127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78</v>
      </c>
      <c r="BK115" s="138">
        <f>ROUND(I115*H115,1)</f>
        <v>0</v>
      </c>
      <c r="BL115" s="17" t="s">
        <v>137</v>
      </c>
      <c r="BM115" s="137" t="s">
        <v>514</v>
      </c>
    </row>
    <row r="116" spans="2:65" s="1" customFormat="1" ht="11.25">
      <c r="B116" s="32"/>
      <c r="D116" s="139" t="s">
        <v>139</v>
      </c>
      <c r="F116" s="140" t="s">
        <v>515</v>
      </c>
      <c r="I116" s="141"/>
      <c r="L116" s="32"/>
      <c r="M116" s="142"/>
      <c r="U116" s="53"/>
      <c r="AT116" s="17" t="s">
        <v>139</v>
      </c>
      <c r="AU116" s="17" t="s">
        <v>80</v>
      </c>
    </row>
    <row r="117" spans="2:65" s="1" customFormat="1" ht="24.2" customHeight="1">
      <c r="B117" s="32"/>
      <c r="C117" s="126" t="s">
        <v>184</v>
      </c>
      <c r="D117" s="126" t="s">
        <v>132</v>
      </c>
      <c r="E117" s="127" t="s">
        <v>516</v>
      </c>
      <c r="F117" s="128" t="s">
        <v>517</v>
      </c>
      <c r="G117" s="129" t="s">
        <v>361</v>
      </c>
      <c r="H117" s="130">
        <v>31.588000000000001</v>
      </c>
      <c r="I117" s="131"/>
      <c r="J117" s="132">
        <f>ROUND(I117*H117,1)</f>
        <v>0</v>
      </c>
      <c r="K117" s="128" t="s">
        <v>136</v>
      </c>
      <c r="L117" s="32"/>
      <c r="M117" s="133" t="s">
        <v>17</v>
      </c>
      <c r="N117" s="134" t="s">
        <v>41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5">
        <f>S117*H117</f>
        <v>0</v>
      </c>
      <c r="U117" s="136" t="s">
        <v>17</v>
      </c>
      <c r="AR117" s="137" t="s">
        <v>137</v>
      </c>
      <c r="AT117" s="137" t="s">
        <v>132</v>
      </c>
      <c r="AU117" s="137" t="s">
        <v>80</v>
      </c>
      <c r="AY117" s="17" t="s">
        <v>127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7" t="s">
        <v>78</v>
      </c>
      <c r="BK117" s="138">
        <f>ROUND(I117*H117,1)</f>
        <v>0</v>
      </c>
      <c r="BL117" s="17" t="s">
        <v>137</v>
      </c>
      <c r="BM117" s="137" t="s">
        <v>518</v>
      </c>
    </row>
    <row r="118" spans="2:65" s="1" customFormat="1" ht="11.25">
      <c r="B118" s="32"/>
      <c r="D118" s="139" t="s">
        <v>139</v>
      </c>
      <c r="F118" s="140" t="s">
        <v>519</v>
      </c>
      <c r="I118" s="141"/>
      <c r="L118" s="32"/>
      <c r="M118" s="142"/>
      <c r="U118" s="53"/>
      <c r="AT118" s="17" t="s">
        <v>139</v>
      </c>
      <c r="AU118" s="17" t="s">
        <v>80</v>
      </c>
    </row>
    <row r="119" spans="2:65" s="1" customFormat="1" ht="37.9" customHeight="1">
      <c r="B119" s="32"/>
      <c r="C119" s="126" t="s">
        <v>169</v>
      </c>
      <c r="D119" s="126" t="s">
        <v>132</v>
      </c>
      <c r="E119" s="127" t="s">
        <v>520</v>
      </c>
      <c r="F119" s="128" t="s">
        <v>521</v>
      </c>
      <c r="G119" s="129" t="s">
        <v>361</v>
      </c>
      <c r="H119" s="130">
        <v>31.588000000000001</v>
      </c>
      <c r="I119" s="131"/>
      <c r="J119" s="132">
        <f>ROUND(I119*H119,1)</f>
        <v>0</v>
      </c>
      <c r="K119" s="128" t="s">
        <v>136</v>
      </c>
      <c r="L119" s="32"/>
      <c r="M119" s="133" t="s">
        <v>17</v>
      </c>
      <c r="N119" s="134" t="s">
        <v>41</v>
      </c>
      <c r="P119" s="135">
        <f>O119*H119</f>
        <v>0</v>
      </c>
      <c r="Q119" s="135">
        <v>0.11162</v>
      </c>
      <c r="R119" s="135">
        <f>Q119*H119</f>
        <v>3.5258525600000001</v>
      </c>
      <c r="S119" s="135">
        <v>0</v>
      </c>
      <c r="T119" s="135">
        <f>S119*H119</f>
        <v>0</v>
      </c>
      <c r="U119" s="136" t="s">
        <v>17</v>
      </c>
      <c r="AR119" s="137" t="s">
        <v>137</v>
      </c>
      <c r="AT119" s="137" t="s">
        <v>132</v>
      </c>
      <c r="AU119" s="137" t="s">
        <v>80</v>
      </c>
      <c r="AY119" s="17" t="s">
        <v>127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7" t="s">
        <v>78</v>
      </c>
      <c r="BK119" s="138">
        <f>ROUND(I119*H119,1)</f>
        <v>0</v>
      </c>
      <c r="BL119" s="17" t="s">
        <v>137</v>
      </c>
      <c r="BM119" s="137" t="s">
        <v>522</v>
      </c>
    </row>
    <row r="120" spans="2:65" s="1" customFormat="1" ht="11.25">
      <c r="B120" s="32"/>
      <c r="D120" s="139" t="s">
        <v>139</v>
      </c>
      <c r="F120" s="140" t="s">
        <v>523</v>
      </c>
      <c r="I120" s="141"/>
      <c r="L120" s="32"/>
      <c r="M120" s="142"/>
      <c r="U120" s="53"/>
      <c r="AT120" s="17" t="s">
        <v>139</v>
      </c>
      <c r="AU120" s="17" t="s">
        <v>80</v>
      </c>
    </row>
    <row r="121" spans="2:65" s="12" customFormat="1" ht="11.25">
      <c r="B121" s="143"/>
      <c r="D121" s="144" t="s">
        <v>141</v>
      </c>
      <c r="E121" s="145" t="s">
        <v>17</v>
      </c>
      <c r="F121" s="146" t="s">
        <v>507</v>
      </c>
      <c r="H121" s="147">
        <v>31.588000000000001</v>
      </c>
      <c r="I121" s="148"/>
      <c r="L121" s="143"/>
      <c r="M121" s="149"/>
      <c r="U121" s="150"/>
      <c r="AT121" s="145" t="s">
        <v>141</v>
      </c>
      <c r="AU121" s="145" t="s">
        <v>80</v>
      </c>
      <c r="AV121" s="12" t="s">
        <v>80</v>
      </c>
      <c r="AW121" s="12" t="s">
        <v>31</v>
      </c>
      <c r="AX121" s="12" t="s">
        <v>78</v>
      </c>
      <c r="AY121" s="145" t="s">
        <v>127</v>
      </c>
    </row>
    <row r="122" spans="2:65" s="1" customFormat="1" ht="16.5" customHeight="1">
      <c r="B122" s="32"/>
      <c r="C122" s="159" t="s">
        <v>193</v>
      </c>
      <c r="D122" s="159" t="s">
        <v>301</v>
      </c>
      <c r="E122" s="160" t="s">
        <v>524</v>
      </c>
      <c r="F122" s="161" t="s">
        <v>525</v>
      </c>
      <c r="G122" s="162" t="s">
        <v>361</v>
      </c>
      <c r="H122" s="163">
        <v>32.536000000000001</v>
      </c>
      <c r="I122" s="164"/>
      <c r="J122" s="165">
        <f>ROUND(I122*H122,1)</f>
        <v>0</v>
      </c>
      <c r="K122" s="161" t="s">
        <v>136</v>
      </c>
      <c r="L122" s="166"/>
      <c r="M122" s="167" t="s">
        <v>17</v>
      </c>
      <c r="N122" s="168" t="s">
        <v>41</v>
      </c>
      <c r="P122" s="135">
        <f>O122*H122</f>
        <v>0</v>
      </c>
      <c r="Q122" s="135">
        <v>0.17599999999999999</v>
      </c>
      <c r="R122" s="135">
        <f>Q122*H122</f>
        <v>5.7263359999999999</v>
      </c>
      <c r="S122" s="135">
        <v>0</v>
      </c>
      <c r="T122" s="135">
        <f>S122*H122</f>
        <v>0</v>
      </c>
      <c r="U122" s="136" t="s">
        <v>17</v>
      </c>
      <c r="AR122" s="137" t="s">
        <v>184</v>
      </c>
      <c r="AT122" s="137" t="s">
        <v>301</v>
      </c>
      <c r="AU122" s="137" t="s">
        <v>80</v>
      </c>
      <c r="AY122" s="17" t="s">
        <v>127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78</v>
      </c>
      <c r="BK122" s="138">
        <f>ROUND(I122*H122,1)</f>
        <v>0</v>
      </c>
      <c r="BL122" s="17" t="s">
        <v>137</v>
      </c>
      <c r="BM122" s="137" t="s">
        <v>526</v>
      </c>
    </row>
    <row r="123" spans="2:65" s="12" customFormat="1" ht="11.25">
      <c r="B123" s="143"/>
      <c r="D123" s="144" t="s">
        <v>141</v>
      </c>
      <c r="E123" s="145" t="s">
        <v>17</v>
      </c>
      <c r="F123" s="146" t="s">
        <v>527</v>
      </c>
      <c r="H123" s="147">
        <v>32.536000000000001</v>
      </c>
      <c r="I123" s="148"/>
      <c r="L123" s="143"/>
      <c r="M123" s="149"/>
      <c r="U123" s="150"/>
      <c r="AT123" s="145" t="s">
        <v>141</v>
      </c>
      <c r="AU123" s="145" t="s">
        <v>80</v>
      </c>
      <c r="AV123" s="12" t="s">
        <v>80</v>
      </c>
      <c r="AW123" s="12" t="s">
        <v>31</v>
      </c>
      <c r="AX123" s="12" t="s">
        <v>78</v>
      </c>
      <c r="AY123" s="145" t="s">
        <v>127</v>
      </c>
    </row>
    <row r="124" spans="2:65" s="11" customFormat="1" ht="22.9" customHeight="1">
      <c r="B124" s="114"/>
      <c r="D124" s="115" t="s">
        <v>69</v>
      </c>
      <c r="E124" s="124" t="s">
        <v>156</v>
      </c>
      <c r="F124" s="124" t="s">
        <v>157</v>
      </c>
      <c r="I124" s="117"/>
      <c r="J124" s="125">
        <f>BK124</f>
        <v>0</v>
      </c>
      <c r="L124" s="114"/>
      <c r="M124" s="119"/>
      <c r="P124" s="120">
        <f>SUM(P125:P148)</f>
        <v>0</v>
      </c>
      <c r="R124" s="120">
        <f>SUM(R125:R148)</f>
        <v>0.24416700000000002</v>
      </c>
      <c r="T124" s="120">
        <f>SUM(T125:T148)</f>
        <v>0.57540000000000002</v>
      </c>
      <c r="U124" s="121"/>
      <c r="AR124" s="115" t="s">
        <v>78</v>
      </c>
      <c r="AT124" s="122" t="s">
        <v>69</v>
      </c>
      <c r="AU124" s="122" t="s">
        <v>78</v>
      </c>
      <c r="AY124" s="115" t="s">
        <v>127</v>
      </c>
      <c r="BK124" s="123">
        <f>SUM(BK125:BK148)</f>
        <v>0</v>
      </c>
    </row>
    <row r="125" spans="2:65" s="1" customFormat="1" ht="16.5" customHeight="1">
      <c r="B125" s="32"/>
      <c r="C125" s="126" t="s">
        <v>199</v>
      </c>
      <c r="D125" s="126" t="s">
        <v>132</v>
      </c>
      <c r="E125" s="127" t="s">
        <v>528</v>
      </c>
      <c r="F125" s="128" t="s">
        <v>529</v>
      </c>
      <c r="G125" s="129" t="s">
        <v>361</v>
      </c>
      <c r="H125" s="130">
        <v>2.1</v>
      </c>
      <c r="I125" s="131"/>
      <c r="J125" s="132">
        <f>ROUND(I125*H125,1)</f>
        <v>0</v>
      </c>
      <c r="K125" s="128" t="s">
        <v>136</v>
      </c>
      <c r="L125" s="32"/>
      <c r="M125" s="133" t="s">
        <v>17</v>
      </c>
      <c r="N125" s="134" t="s">
        <v>41</v>
      </c>
      <c r="P125" s="135">
        <f>O125*H125</f>
        <v>0</v>
      </c>
      <c r="Q125" s="135">
        <v>0</v>
      </c>
      <c r="R125" s="135">
        <f>Q125*H125</f>
        <v>0</v>
      </c>
      <c r="S125" s="135">
        <v>0.25</v>
      </c>
      <c r="T125" s="135">
        <f>S125*H125</f>
        <v>0.52500000000000002</v>
      </c>
      <c r="U125" s="136" t="s">
        <v>17</v>
      </c>
      <c r="AR125" s="137" t="s">
        <v>137</v>
      </c>
      <c r="AT125" s="137" t="s">
        <v>132</v>
      </c>
      <c r="AU125" s="137" t="s">
        <v>80</v>
      </c>
      <c r="AY125" s="17" t="s">
        <v>127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78</v>
      </c>
      <c r="BK125" s="138">
        <f>ROUND(I125*H125,1)</f>
        <v>0</v>
      </c>
      <c r="BL125" s="17" t="s">
        <v>137</v>
      </c>
      <c r="BM125" s="137" t="s">
        <v>530</v>
      </c>
    </row>
    <row r="126" spans="2:65" s="1" customFormat="1" ht="11.25">
      <c r="B126" s="32"/>
      <c r="D126" s="139" t="s">
        <v>139</v>
      </c>
      <c r="F126" s="140" t="s">
        <v>531</v>
      </c>
      <c r="I126" s="141"/>
      <c r="L126" s="32"/>
      <c r="M126" s="142"/>
      <c r="U126" s="53"/>
      <c r="AT126" s="17" t="s">
        <v>139</v>
      </c>
      <c r="AU126" s="17" t="s">
        <v>80</v>
      </c>
    </row>
    <row r="127" spans="2:65" s="12" customFormat="1" ht="11.25">
      <c r="B127" s="143"/>
      <c r="D127" s="144" t="s">
        <v>141</v>
      </c>
      <c r="E127" s="145" t="s">
        <v>17</v>
      </c>
      <c r="F127" s="146" t="s">
        <v>532</v>
      </c>
      <c r="H127" s="147">
        <v>2.1</v>
      </c>
      <c r="I127" s="148"/>
      <c r="L127" s="143"/>
      <c r="M127" s="149"/>
      <c r="U127" s="150"/>
      <c r="AT127" s="145" t="s">
        <v>141</v>
      </c>
      <c r="AU127" s="145" t="s">
        <v>80</v>
      </c>
      <c r="AV127" s="12" t="s">
        <v>80</v>
      </c>
      <c r="AW127" s="12" t="s">
        <v>31</v>
      </c>
      <c r="AX127" s="12" t="s">
        <v>78</v>
      </c>
      <c r="AY127" s="145" t="s">
        <v>127</v>
      </c>
    </row>
    <row r="128" spans="2:65" s="1" customFormat="1" ht="16.5" customHeight="1">
      <c r="B128" s="32"/>
      <c r="C128" s="126" t="s">
        <v>206</v>
      </c>
      <c r="D128" s="126" t="s">
        <v>132</v>
      </c>
      <c r="E128" s="127" t="s">
        <v>533</v>
      </c>
      <c r="F128" s="128" t="s">
        <v>534</v>
      </c>
      <c r="G128" s="129" t="s">
        <v>361</v>
      </c>
      <c r="H128" s="130">
        <v>2.1</v>
      </c>
      <c r="I128" s="131"/>
      <c r="J128" s="132">
        <f>ROUND(I128*H128,1)</f>
        <v>0</v>
      </c>
      <c r="K128" s="128" t="s">
        <v>136</v>
      </c>
      <c r="L128" s="32"/>
      <c r="M128" s="133" t="s">
        <v>17</v>
      </c>
      <c r="N128" s="134" t="s">
        <v>41</v>
      </c>
      <c r="P128" s="135">
        <f>O128*H128</f>
        <v>0</v>
      </c>
      <c r="Q128" s="135">
        <v>2.4E-2</v>
      </c>
      <c r="R128" s="135">
        <f>Q128*H128</f>
        <v>5.04E-2</v>
      </c>
      <c r="S128" s="135">
        <v>2.4E-2</v>
      </c>
      <c r="T128" s="135">
        <f>S128*H128</f>
        <v>5.04E-2</v>
      </c>
      <c r="U128" s="136" t="s">
        <v>17</v>
      </c>
      <c r="AR128" s="137" t="s">
        <v>137</v>
      </c>
      <c r="AT128" s="137" t="s">
        <v>132</v>
      </c>
      <c r="AU128" s="137" t="s">
        <v>80</v>
      </c>
      <c r="AY128" s="17" t="s">
        <v>127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7" t="s">
        <v>78</v>
      </c>
      <c r="BK128" s="138">
        <f>ROUND(I128*H128,1)</f>
        <v>0</v>
      </c>
      <c r="BL128" s="17" t="s">
        <v>137</v>
      </c>
      <c r="BM128" s="137" t="s">
        <v>535</v>
      </c>
    </row>
    <row r="129" spans="2:65" s="1" customFormat="1" ht="11.25">
      <c r="B129" s="32"/>
      <c r="D129" s="139" t="s">
        <v>139</v>
      </c>
      <c r="F129" s="140" t="s">
        <v>536</v>
      </c>
      <c r="I129" s="141"/>
      <c r="L129" s="32"/>
      <c r="M129" s="142"/>
      <c r="U129" s="53"/>
      <c r="AT129" s="17" t="s">
        <v>139</v>
      </c>
      <c r="AU129" s="17" t="s">
        <v>80</v>
      </c>
    </row>
    <row r="130" spans="2:65" s="12" customFormat="1" ht="11.25">
      <c r="B130" s="143"/>
      <c r="D130" s="144" t="s">
        <v>141</v>
      </c>
      <c r="E130" s="145" t="s">
        <v>17</v>
      </c>
      <c r="F130" s="146" t="s">
        <v>532</v>
      </c>
      <c r="H130" s="147">
        <v>2.1</v>
      </c>
      <c r="I130" s="148"/>
      <c r="L130" s="143"/>
      <c r="M130" s="149"/>
      <c r="U130" s="150"/>
      <c r="AT130" s="145" t="s">
        <v>141</v>
      </c>
      <c r="AU130" s="145" t="s">
        <v>80</v>
      </c>
      <c r="AV130" s="12" t="s">
        <v>80</v>
      </c>
      <c r="AW130" s="12" t="s">
        <v>31</v>
      </c>
      <c r="AX130" s="12" t="s">
        <v>78</v>
      </c>
      <c r="AY130" s="145" t="s">
        <v>127</v>
      </c>
    </row>
    <row r="131" spans="2:65" s="1" customFormat="1" ht="21.75" customHeight="1">
      <c r="B131" s="32"/>
      <c r="C131" s="126" t="s">
        <v>212</v>
      </c>
      <c r="D131" s="126" t="s">
        <v>132</v>
      </c>
      <c r="E131" s="127" t="s">
        <v>537</v>
      </c>
      <c r="F131" s="128" t="s">
        <v>538</v>
      </c>
      <c r="G131" s="129" t="s">
        <v>361</v>
      </c>
      <c r="H131" s="130">
        <v>2.1</v>
      </c>
      <c r="I131" s="131"/>
      <c r="J131" s="132">
        <f>ROUND(I131*H131,1)</f>
        <v>0</v>
      </c>
      <c r="K131" s="128" t="s">
        <v>136</v>
      </c>
      <c r="L131" s="32"/>
      <c r="M131" s="133" t="s">
        <v>17</v>
      </c>
      <c r="N131" s="134" t="s">
        <v>41</v>
      </c>
      <c r="P131" s="135">
        <f>O131*H131</f>
        <v>0</v>
      </c>
      <c r="Q131" s="135">
        <v>7.3499999999999998E-3</v>
      </c>
      <c r="R131" s="135">
        <f>Q131*H131</f>
        <v>1.5435000000000001E-2</v>
      </c>
      <c r="S131" s="135">
        <v>0</v>
      </c>
      <c r="T131" s="135">
        <f>S131*H131</f>
        <v>0</v>
      </c>
      <c r="U131" s="136" t="s">
        <v>17</v>
      </c>
      <c r="AR131" s="137" t="s">
        <v>137</v>
      </c>
      <c r="AT131" s="137" t="s">
        <v>132</v>
      </c>
      <c r="AU131" s="137" t="s">
        <v>80</v>
      </c>
      <c r="AY131" s="17" t="s">
        <v>127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7" t="s">
        <v>78</v>
      </c>
      <c r="BK131" s="138">
        <f>ROUND(I131*H131,1)</f>
        <v>0</v>
      </c>
      <c r="BL131" s="17" t="s">
        <v>137</v>
      </c>
      <c r="BM131" s="137" t="s">
        <v>539</v>
      </c>
    </row>
    <row r="132" spans="2:65" s="1" customFormat="1" ht="11.25">
      <c r="B132" s="32"/>
      <c r="D132" s="139" t="s">
        <v>139</v>
      </c>
      <c r="F132" s="140" t="s">
        <v>540</v>
      </c>
      <c r="I132" s="141"/>
      <c r="L132" s="32"/>
      <c r="M132" s="142"/>
      <c r="U132" s="53"/>
      <c r="AT132" s="17" t="s">
        <v>139</v>
      </c>
      <c r="AU132" s="17" t="s">
        <v>80</v>
      </c>
    </row>
    <row r="133" spans="2:65" s="12" customFormat="1" ht="11.25">
      <c r="B133" s="143"/>
      <c r="D133" s="144" t="s">
        <v>141</v>
      </c>
      <c r="E133" s="145" t="s">
        <v>17</v>
      </c>
      <c r="F133" s="146" t="s">
        <v>532</v>
      </c>
      <c r="H133" s="147">
        <v>2.1</v>
      </c>
      <c r="I133" s="148"/>
      <c r="L133" s="143"/>
      <c r="M133" s="149"/>
      <c r="U133" s="150"/>
      <c r="AT133" s="145" t="s">
        <v>141</v>
      </c>
      <c r="AU133" s="145" t="s">
        <v>80</v>
      </c>
      <c r="AV133" s="12" t="s">
        <v>80</v>
      </c>
      <c r="AW133" s="12" t="s">
        <v>31</v>
      </c>
      <c r="AX133" s="12" t="s">
        <v>78</v>
      </c>
      <c r="AY133" s="145" t="s">
        <v>127</v>
      </c>
    </row>
    <row r="134" spans="2:65" s="1" customFormat="1" ht="16.5" customHeight="1">
      <c r="B134" s="32"/>
      <c r="C134" s="126" t="s">
        <v>217</v>
      </c>
      <c r="D134" s="126" t="s">
        <v>132</v>
      </c>
      <c r="E134" s="127" t="s">
        <v>541</v>
      </c>
      <c r="F134" s="128" t="s">
        <v>542</v>
      </c>
      <c r="G134" s="129" t="s">
        <v>361</v>
      </c>
      <c r="H134" s="130">
        <v>2.1</v>
      </c>
      <c r="I134" s="131"/>
      <c r="J134" s="132">
        <f>ROUND(I134*H134,1)</f>
        <v>0</v>
      </c>
      <c r="K134" s="128" t="s">
        <v>136</v>
      </c>
      <c r="L134" s="32"/>
      <c r="M134" s="133" t="s">
        <v>17</v>
      </c>
      <c r="N134" s="134" t="s">
        <v>41</v>
      </c>
      <c r="P134" s="135">
        <f>O134*H134</f>
        <v>0</v>
      </c>
      <c r="Q134" s="135">
        <v>3.15E-2</v>
      </c>
      <c r="R134" s="135">
        <f>Q134*H134</f>
        <v>6.615E-2</v>
      </c>
      <c r="S134" s="135">
        <v>0</v>
      </c>
      <c r="T134" s="135">
        <f>S134*H134</f>
        <v>0</v>
      </c>
      <c r="U134" s="136" t="s">
        <v>17</v>
      </c>
      <c r="AR134" s="137" t="s">
        <v>137</v>
      </c>
      <c r="AT134" s="137" t="s">
        <v>132</v>
      </c>
      <c r="AU134" s="137" t="s">
        <v>80</v>
      </c>
      <c r="AY134" s="17" t="s">
        <v>127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7" t="s">
        <v>78</v>
      </c>
      <c r="BK134" s="138">
        <f>ROUND(I134*H134,1)</f>
        <v>0</v>
      </c>
      <c r="BL134" s="17" t="s">
        <v>137</v>
      </c>
      <c r="BM134" s="137" t="s">
        <v>543</v>
      </c>
    </row>
    <row r="135" spans="2:65" s="1" customFormat="1" ht="11.25">
      <c r="B135" s="32"/>
      <c r="D135" s="139" t="s">
        <v>139</v>
      </c>
      <c r="F135" s="140" t="s">
        <v>544</v>
      </c>
      <c r="I135" s="141"/>
      <c r="L135" s="32"/>
      <c r="M135" s="142"/>
      <c r="U135" s="53"/>
      <c r="AT135" s="17" t="s">
        <v>139</v>
      </c>
      <c r="AU135" s="17" t="s">
        <v>80</v>
      </c>
    </row>
    <row r="136" spans="2:65" s="12" customFormat="1" ht="11.25">
      <c r="B136" s="143"/>
      <c r="D136" s="144" t="s">
        <v>141</v>
      </c>
      <c r="E136" s="145" t="s">
        <v>17</v>
      </c>
      <c r="F136" s="146" t="s">
        <v>532</v>
      </c>
      <c r="H136" s="147">
        <v>2.1</v>
      </c>
      <c r="I136" s="148"/>
      <c r="L136" s="143"/>
      <c r="M136" s="149"/>
      <c r="U136" s="150"/>
      <c r="AT136" s="145" t="s">
        <v>141</v>
      </c>
      <c r="AU136" s="145" t="s">
        <v>80</v>
      </c>
      <c r="AV136" s="12" t="s">
        <v>80</v>
      </c>
      <c r="AW136" s="12" t="s">
        <v>31</v>
      </c>
      <c r="AX136" s="12" t="s">
        <v>78</v>
      </c>
      <c r="AY136" s="145" t="s">
        <v>127</v>
      </c>
    </row>
    <row r="137" spans="2:65" s="1" customFormat="1" ht="24.2" customHeight="1">
      <c r="B137" s="32"/>
      <c r="C137" s="126" t="s">
        <v>8</v>
      </c>
      <c r="D137" s="126" t="s">
        <v>132</v>
      </c>
      <c r="E137" s="127" t="s">
        <v>545</v>
      </c>
      <c r="F137" s="128" t="s">
        <v>546</v>
      </c>
      <c r="G137" s="129" t="s">
        <v>361</v>
      </c>
      <c r="H137" s="130">
        <v>10.5</v>
      </c>
      <c r="I137" s="131"/>
      <c r="J137" s="132">
        <f>ROUND(I137*H137,1)</f>
        <v>0</v>
      </c>
      <c r="K137" s="128" t="s">
        <v>136</v>
      </c>
      <c r="L137" s="32"/>
      <c r="M137" s="133" t="s">
        <v>17</v>
      </c>
      <c r="N137" s="134" t="s">
        <v>41</v>
      </c>
      <c r="P137" s="135">
        <f>O137*H137</f>
        <v>0</v>
      </c>
      <c r="Q137" s="135">
        <v>1.0500000000000001E-2</v>
      </c>
      <c r="R137" s="135">
        <f>Q137*H137</f>
        <v>0.11025</v>
      </c>
      <c r="S137" s="135">
        <v>0</v>
      </c>
      <c r="T137" s="135">
        <f>S137*H137</f>
        <v>0</v>
      </c>
      <c r="U137" s="136" t="s">
        <v>17</v>
      </c>
      <c r="AR137" s="137" t="s">
        <v>137</v>
      </c>
      <c r="AT137" s="137" t="s">
        <v>132</v>
      </c>
      <c r="AU137" s="137" t="s">
        <v>80</v>
      </c>
      <c r="AY137" s="17" t="s">
        <v>127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7" t="s">
        <v>78</v>
      </c>
      <c r="BK137" s="138">
        <f>ROUND(I137*H137,1)</f>
        <v>0</v>
      </c>
      <c r="BL137" s="17" t="s">
        <v>137</v>
      </c>
      <c r="BM137" s="137" t="s">
        <v>547</v>
      </c>
    </row>
    <row r="138" spans="2:65" s="1" customFormat="1" ht="11.25">
      <c r="B138" s="32"/>
      <c r="D138" s="139" t="s">
        <v>139</v>
      </c>
      <c r="F138" s="140" t="s">
        <v>548</v>
      </c>
      <c r="I138" s="141"/>
      <c r="L138" s="32"/>
      <c r="M138" s="142"/>
      <c r="U138" s="53"/>
      <c r="AT138" s="17" t="s">
        <v>139</v>
      </c>
      <c r="AU138" s="17" t="s">
        <v>80</v>
      </c>
    </row>
    <row r="139" spans="2:65" s="12" customFormat="1" ht="11.25">
      <c r="B139" s="143"/>
      <c r="D139" s="144" t="s">
        <v>141</v>
      </c>
      <c r="E139" s="145" t="s">
        <v>17</v>
      </c>
      <c r="F139" s="146" t="s">
        <v>549</v>
      </c>
      <c r="H139" s="147">
        <v>10.5</v>
      </c>
      <c r="I139" s="148"/>
      <c r="L139" s="143"/>
      <c r="M139" s="149"/>
      <c r="U139" s="150"/>
      <c r="AT139" s="145" t="s">
        <v>141</v>
      </c>
      <c r="AU139" s="145" t="s">
        <v>80</v>
      </c>
      <c r="AV139" s="12" t="s">
        <v>80</v>
      </c>
      <c r="AW139" s="12" t="s">
        <v>31</v>
      </c>
      <c r="AX139" s="12" t="s">
        <v>78</v>
      </c>
      <c r="AY139" s="145" t="s">
        <v>127</v>
      </c>
    </row>
    <row r="140" spans="2:65" s="1" customFormat="1" ht="24.2" customHeight="1">
      <c r="B140" s="32"/>
      <c r="C140" s="126" t="s">
        <v>229</v>
      </c>
      <c r="D140" s="126" t="s">
        <v>132</v>
      </c>
      <c r="E140" s="127" t="s">
        <v>550</v>
      </c>
      <c r="F140" s="128" t="s">
        <v>551</v>
      </c>
      <c r="G140" s="129" t="s">
        <v>361</v>
      </c>
      <c r="H140" s="130">
        <v>2.1</v>
      </c>
      <c r="I140" s="131"/>
      <c r="J140" s="132">
        <f>ROUND(I140*H140,1)</f>
        <v>0</v>
      </c>
      <c r="K140" s="128" t="s">
        <v>136</v>
      </c>
      <c r="L140" s="32"/>
      <c r="M140" s="133" t="s">
        <v>17</v>
      </c>
      <c r="N140" s="134" t="s">
        <v>41</v>
      </c>
      <c r="P140" s="135">
        <f>O140*H140</f>
        <v>0</v>
      </c>
      <c r="Q140" s="135">
        <v>1.3999999999999999E-4</v>
      </c>
      <c r="R140" s="135">
        <f>Q140*H140</f>
        <v>2.9399999999999999E-4</v>
      </c>
      <c r="S140" s="135">
        <v>0</v>
      </c>
      <c r="T140" s="135">
        <f>S140*H140</f>
        <v>0</v>
      </c>
      <c r="U140" s="136" t="s">
        <v>17</v>
      </c>
      <c r="AR140" s="137" t="s">
        <v>137</v>
      </c>
      <c r="AT140" s="137" t="s">
        <v>132</v>
      </c>
      <c r="AU140" s="137" t="s">
        <v>80</v>
      </c>
      <c r="AY140" s="17" t="s">
        <v>127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7" t="s">
        <v>78</v>
      </c>
      <c r="BK140" s="138">
        <f>ROUND(I140*H140,1)</f>
        <v>0</v>
      </c>
      <c r="BL140" s="17" t="s">
        <v>137</v>
      </c>
      <c r="BM140" s="137" t="s">
        <v>552</v>
      </c>
    </row>
    <row r="141" spans="2:65" s="1" customFormat="1" ht="11.25">
      <c r="B141" s="32"/>
      <c r="D141" s="139" t="s">
        <v>139</v>
      </c>
      <c r="F141" s="140" t="s">
        <v>553</v>
      </c>
      <c r="I141" s="141"/>
      <c r="L141" s="32"/>
      <c r="M141" s="142"/>
      <c r="U141" s="53"/>
      <c r="AT141" s="17" t="s">
        <v>139</v>
      </c>
      <c r="AU141" s="17" t="s">
        <v>80</v>
      </c>
    </row>
    <row r="142" spans="2:65" s="12" customFormat="1" ht="11.25">
      <c r="B142" s="143"/>
      <c r="D142" s="144" t="s">
        <v>141</v>
      </c>
      <c r="E142" s="145" t="s">
        <v>17</v>
      </c>
      <c r="F142" s="146" t="s">
        <v>532</v>
      </c>
      <c r="H142" s="147">
        <v>2.1</v>
      </c>
      <c r="I142" s="148"/>
      <c r="L142" s="143"/>
      <c r="M142" s="149"/>
      <c r="U142" s="150"/>
      <c r="AT142" s="145" t="s">
        <v>141</v>
      </c>
      <c r="AU142" s="145" t="s">
        <v>80</v>
      </c>
      <c r="AV142" s="12" t="s">
        <v>80</v>
      </c>
      <c r="AW142" s="12" t="s">
        <v>31</v>
      </c>
      <c r="AX142" s="12" t="s">
        <v>78</v>
      </c>
      <c r="AY142" s="145" t="s">
        <v>127</v>
      </c>
    </row>
    <row r="143" spans="2:65" s="1" customFormat="1" ht="24.2" customHeight="1">
      <c r="B143" s="32"/>
      <c r="C143" s="126" t="s">
        <v>236</v>
      </c>
      <c r="D143" s="126" t="s">
        <v>132</v>
      </c>
      <c r="E143" s="127" t="s">
        <v>554</v>
      </c>
      <c r="F143" s="128" t="s">
        <v>555</v>
      </c>
      <c r="G143" s="129" t="s">
        <v>361</v>
      </c>
      <c r="H143" s="130">
        <v>2.1</v>
      </c>
      <c r="I143" s="131"/>
      <c r="J143" s="132">
        <f>ROUND(I143*H143,1)</f>
        <v>0</v>
      </c>
      <c r="K143" s="128" t="s">
        <v>136</v>
      </c>
      <c r="L143" s="32"/>
      <c r="M143" s="133" t="s">
        <v>17</v>
      </c>
      <c r="N143" s="134" t="s">
        <v>41</v>
      </c>
      <c r="P143" s="135">
        <f>O143*H143</f>
        <v>0</v>
      </c>
      <c r="Q143" s="135">
        <v>7.2000000000000005E-4</v>
      </c>
      <c r="R143" s="135">
        <f>Q143*H143</f>
        <v>1.5120000000000001E-3</v>
      </c>
      <c r="S143" s="135">
        <v>0</v>
      </c>
      <c r="T143" s="135">
        <f>S143*H143</f>
        <v>0</v>
      </c>
      <c r="U143" s="136" t="s">
        <v>17</v>
      </c>
      <c r="AR143" s="137" t="s">
        <v>137</v>
      </c>
      <c r="AT143" s="137" t="s">
        <v>132</v>
      </c>
      <c r="AU143" s="137" t="s">
        <v>80</v>
      </c>
      <c r="AY143" s="17" t="s">
        <v>127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7" t="s">
        <v>78</v>
      </c>
      <c r="BK143" s="138">
        <f>ROUND(I143*H143,1)</f>
        <v>0</v>
      </c>
      <c r="BL143" s="17" t="s">
        <v>137</v>
      </c>
      <c r="BM143" s="137" t="s">
        <v>556</v>
      </c>
    </row>
    <row r="144" spans="2:65" s="1" customFormat="1" ht="11.25">
      <c r="B144" s="32"/>
      <c r="D144" s="139" t="s">
        <v>139</v>
      </c>
      <c r="F144" s="140" t="s">
        <v>557</v>
      </c>
      <c r="I144" s="141"/>
      <c r="L144" s="32"/>
      <c r="M144" s="142"/>
      <c r="U144" s="53"/>
      <c r="AT144" s="17" t="s">
        <v>139</v>
      </c>
      <c r="AU144" s="17" t="s">
        <v>80</v>
      </c>
    </row>
    <row r="145" spans="2:65" s="1" customFormat="1" ht="24.2" customHeight="1">
      <c r="B145" s="32"/>
      <c r="C145" s="126" t="s">
        <v>245</v>
      </c>
      <c r="D145" s="126" t="s">
        <v>132</v>
      </c>
      <c r="E145" s="127" t="s">
        <v>558</v>
      </c>
      <c r="F145" s="128" t="s">
        <v>559</v>
      </c>
      <c r="G145" s="129" t="s">
        <v>361</v>
      </c>
      <c r="H145" s="130">
        <v>2.1</v>
      </c>
      <c r="I145" s="131"/>
      <c r="J145" s="132">
        <f>ROUND(I145*H145,1)</f>
        <v>0</v>
      </c>
      <c r="K145" s="128" t="s">
        <v>136</v>
      </c>
      <c r="L145" s="32"/>
      <c r="M145" s="133" t="s">
        <v>17</v>
      </c>
      <c r="N145" s="134" t="s">
        <v>41</v>
      </c>
      <c r="P145" s="135">
        <f>O145*H145</f>
        <v>0</v>
      </c>
      <c r="Q145" s="135">
        <v>4.0000000000000003E-5</v>
      </c>
      <c r="R145" s="135">
        <f>Q145*H145</f>
        <v>8.4000000000000009E-5</v>
      </c>
      <c r="S145" s="135">
        <v>0</v>
      </c>
      <c r="T145" s="135">
        <f>S145*H145</f>
        <v>0</v>
      </c>
      <c r="U145" s="136" t="s">
        <v>17</v>
      </c>
      <c r="AR145" s="137" t="s">
        <v>137</v>
      </c>
      <c r="AT145" s="137" t="s">
        <v>132</v>
      </c>
      <c r="AU145" s="137" t="s">
        <v>80</v>
      </c>
      <c r="AY145" s="17" t="s">
        <v>127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78</v>
      </c>
      <c r="BK145" s="138">
        <f>ROUND(I145*H145,1)</f>
        <v>0</v>
      </c>
      <c r="BL145" s="17" t="s">
        <v>137</v>
      </c>
      <c r="BM145" s="137" t="s">
        <v>560</v>
      </c>
    </row>
    <row r="146" spans="2:65" s="1" customFormat="1" ht="11.25">
      <c r="B146" s="32"/>
      <c r="D146" s="139" t="s">
        <v>139</v>
      </c>
      <c r="F146" s="140" t="s">
        <v>561</v>
      </c>
      <c r="I146" s="141"/>
      <c r="L146" s="32"/>
      <c r="M146" s="142"/>
      <c r="U146" s="53"/>
      <c r="AT146" s="17" t="s">
        <v>139</v>
      </c>
      <c r="AU146" s="17" t="s">
        <v>80</v>
      </c>
    </row>
    <row r="147" spans="2:65" s="1" customFormat="1" ht="24.2" customHeight="1">
      <c r="B147" s="32"/>
      <c r="C147" s="126" t="s">
        <v>251</v>
      </c>
      <c r="D147" s="126" t="s">
        <v>132</v>
      </c>
      <c r="E147" s="127" t="s">
        <v>562</v>
      </c>
      <c r="F147" s="128" t="s">
        <v>563</v>
      </c>
      <c r="G147" s="129" t="s">
        <v>361</v>
      </c>
      <c r="H147" s="130">
        <v>2.1</v>
      </c>
      <c r="I147" s="131"/>
      <c r="J147" s="132">
        <f>ROUND(I147*H147,1)</f>
        <v>0</v>
      </c>
      <c r="K147" s="128" t="s">
        <v>136</v>
      </c>
      <c r="L147" s="32"/>
      <c r="M147" s="133" t="s">
        <v>17</v>
      </c>
      <c r="N147" s="134" t="s">
        <v>41</v>
      </c>
      <c r="P147" s="135">
        <f>O147*H147</f>
        <v>0</v>
      </c>
      <c r="Q147" s="135">
        <v>2.0000000000000002E-5</v>
      </c>
      <c r="R147" s="135">
        <f>Q147*H147</f>
        <v>4.2000000000000004E-5</v>
      </c>
      <c r="S147" s="135">
        <v>0</v>
      </c>
      <c r="T147" s="135">
        <f>S147*H147</f>
        <v>0</v>
      </c>
      <c r="U147" s="136" t="s">
        <v>17</v>
      </c>
      <c r="AR147" s="137" t="s">
        <v>137</v>
      </c>
      <c r="AT147" s="137" t="s">
        <v>132</v>
      </c>
      <c r="AU147" s="137" t="s">
        <v>80</v>
      </c>
      <c r="AY147" s="17" t="s">
        <v>127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7" t="s">
        <v>78</v>
      </c>
      <c r="BK147" s="138">
        <f>ROUND(I147*H147,1)</f>
        <v>0</v>
      </c>
      <c r="BL147" s="17" t="s">
        <v>137</v>
      </c>
      <c r="BM147" s="137" t="s">
        <v>564</v>
      </c>
    </row>
    <row r="148" spans="2:65" s="1" customFormat="1" ht="11.25">
      <c r="B148" s="32"/>
      <c r="D148" s="139" t="s">
        <v>139</v>
      </c>
      <c r="F148" s="140" t="s">
        <v>565</v>
      </c>
      <c r="I148" s="141"/>
      <c r="L148" s="32"/>
      <c r="M148" s="142"/>
      <c r="U148" s="53"/>
      <c r="AT148" s="17" t="s">
        <v>139</v>
      </c>
      <c r="AU148" s="17" t="s">
        <v>80</v>
      </c>
    </row>
    <row r="149" spans="2:65" s="11" customFormat="1" ht="22.9" customHeight="1">
      <c r="B149" s="114"/>
      <c r="D149" s="115" t="s">
        <v>69</v>
      </c>
      <c r="E149" s="124" t="s">
        <v>566</v>
      </c>
      <c r="F149" s="124" t="s">
        <v>567</v>
      </c>
      <c r="I149" s="117"/>
      <c r="J149" s="125">
        <f>BK149</f>
        <v>0</v>
      </c>
      <c r="L149" s="114"/>
      <c r="M149" s="119"/>
      <c r="P149" s="120">
        <f>SUM(P150:P153)</f>
        <v>0</v>
      </c>
      <c r="R149" s="120">
        <f>SUM(R150:R153)</f>
        <v>0.84448000000000001</v>
      </c>
      <c r="T149" s="120">
        <f>SUM(T150:T153)</f>
        <v>0</v>
      </c>
      <c r="U149" s="121"/>
      <c r="AR149" s="115" t="s">
        <v>78</v>
      </c>
      <c r="AT149" s="122" t="s">
        <v>69</v>
      </c>
      <c r="AU149" s="122" t="s">
        <v>78</v>
      </c>
      <c r="AY149" s="115" t="s">
        <v>127</v>
      </c>
      <c r="BK149" s="123">
        <f>SUM(BK150:BK153)</f>
        <v>0</v>
      </c>
    </row>
    <row r="150" spans="2:65" s="1" customFormat="1" ht="16.5" customHeight="1">
      <c r="B150" s="32"/>
      <c r="C150" s="126" t="s">
        <v>259</v>
      </c>
      <c r="D150" s="126" t="s">
        <v>132</v>
      </c>
      <c r="E150" s="127" t="s">
        <v>568</v>
      </c>
      <c r="F150" s="128" t="s">
        <v>569</v>
      </c>
      <c r="G150" s="129" t="s">
        <v>135</v>
      </c>
      <c r="H150" s="130">
        <v>1</v>
      </c>
      <c r="I150" s="131"/>
      <c r="J150" s="132">
        <f>ROUND(I150*H150,1)</f>
        <v>0</v>
      </c>
      <c r="K150" s="128" t="s">
        <v>136</v>
      </c>
      <c r="L150" s="32"/>
      <c r="M150" s="133" t="s">
        <v>17</v>
      </c>
      <c r="N150" s="134" t="s">
        <v>41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5">
        <f>S150*H150</f>
        <v>0</v>
      </c>
      <c r="U150" s="136" t="s">
        <v>17</v>
      </c>
      <c r="AR150" s="137" t="s">
        <v>137</v>
      </c>
      <c r="AT150" s="137" t="s">
        <v>132</v>
      </c>
      <c r="AU150" s="137" t="s">
        <v>80</v>
      </c>
      <c r="AY150" s="17" t="s">
        <v>127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7" t="s">
        <v>78</v>
      </c>
      <c r="BK150" s="138">
        <f>ROUND(I150*H150,1)</f>
        <v>0</v>
      </c>
      <c r="BL150" s="17" t="s">
        <v>137</v>
      </c>
      <c r="BM150" s="137" t="s">
        <v>570</v>
      </c>
    </row>
    <row r="151" spans="2:65" s="1" customFormat="1" ht="11.25">
      <c r="B151" s="32"/>
      <c r="D151" s="139" t="s">
        <v>139</v>
      </c>
      <c r="F151" s="140" t="s">
        <v>571</v>
      </c>
      <c r="I151" s="141"/>
      <c r="L151" s="32"/>
      <c r="M151" s="142"/>
      <c r="U151" s="53"/>
      <c r="AT151" s="17" t="s">
        <v>139</v>
      </c>
      <c r="AU151" s="17" t="s">
        <v>80</v>
      </c>
    </row>
    <row r="152" spans="2:65" s="1" customFormat="1" ht="16.5" customHeight="1">
      <c r="B152" s="32"/>
      <c r="C152" s="126" t="s">
        <v>7</v>
      </c>
      <c r="D152" s="126" t="s">
        <v>132</v>
      </c>
      <c r="E152" s="127" t="s">
        <v>572</v>
      </c>
      <c r="F152" s="128" t="s">
        <v>573</v>
      </c>
      <c r="G152" s="129" t="s">
        <v>135</v>
      </c>
      <c r="H152" s="130">
        <v>1</v>
      </c>
      <c r="I152" s="131"/>
      <c r="J152" s="132">
        <f>ROUND(I152*H152,1)</f>
        <v>0</v>
      </c>
      <c r="K152" s="128" t="s">
        <v>17</v>
      </c>
      <c r="L152" s="32"/>
      <c r="M152" s="133" t="s">
        <v>17</v>
      </c>
      <c r="N152" s="134" t="s">
        <v>41</v>
      </c>
      <c r="P152" s="135">
        <f>O152*H152</f>
        <v>0</v>
      </c>
      <c r="Q152" s="135">
        <v>0.42368</v>
      </c>
      <c r="R152" s="135">
        <f>Q152*H152</f>
        <v>0.42368</v>
      </c>
      <c r="S152" s="135">
        <v>0</v>
      </c>
      <c r="T152" s="135">
        <f>S152*H152</f>
        <v>0</v>
      </c>
      <c r="U152" s="136" t="s">
        <v>17</v>
      </c>
      <c r="AR152" s="137" t="s">
        <v>137</v>
      </c>
      <c r="AT152" s="137" t="s">
        <v>132</v>
      </c>
      <c r="AU152" s="137" t="s">
        <v>80</v>
      </c>
      <c r="AY152" s="17" t="s">
        <v>127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7" t="s">
        <v>78</v>
      </c>
      <c r="BK152" s="138">
        <f>ROUND(I152*H152,1)</f>
        <v>0</v>
      </c>
      <c r="BL152" s="17" t="s">
        <v>137</v>
      </c>
      <c r="BM152" s="137" t="s">
        <v>574</v>
      </c>
    </row>
    <row r="153" spans="2:65" s="1" customFormat="1" ht="16.5" customHeight="1">
      <c r="B153" s="32"/>
      <c r="C153" s="126" t="s">
        <v>271</v>
      </c>
      <c r="D153" s="126" t="s">
        <v>132</v>
      </c>
      <c r="E153" s="127" t="s">
        <v>575</v>
      </c>
      <c r="F153" s="128" t="s">
        <v>576</v>
      </c>
      <c r="G153" s="129" t="s">
        <v>135</v>
      </c>
      <c r="H153" s="130">
        <v>1</v>
      </c>
      <c r="I153" s="131"/>
      <c r="J153" s="132">
        <f>ROUND(I153*H153,1)</f>
        <v>0</v>
      </c>
      <c r="K153" s="128" t="s">
        <v>17</v>
      </c>
      <c r="L153" s="32"/>
      <c r="M153" s="133" t="s">
        <v>17</v>
      </c>
      <c r="N153" s="134" t="s">
        <v>41</v>
      </c>
      <c r="P153" s="135">
        <f>O153*H153</f>
        <v>0</v>
      </c>
      <c r="Q153" s="135">
        <v>0.42080000000000001</v>
      </c>
      <c r="R153" s="135">
        <f>Q153*H153</f>
        <v>0.42080000000000001</v>
      </c>
      <c r="S153" s="135">
        <v>0</v>
      </c>
      <c r="T153" s="135">
        <f>S153*H153</f>
        <v>0</v>
      </c>
      <c r="U153" s="136" t="s">
        <v>17</v>
      </c>
      <c r="AR153" s="137" t="s">
        <v>137</v>
      </c>
      <c r="AT153" s="137" t="s">
        <v>132</v>
      </c>
      <c r="AU153" s="137" t="s">
        <v>80</v>
      </c>
      <c r="AY153" s="17" t="s">
        <v>127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7" t="s">
        <v>78</v>
      </c>
      <c r="BK153" s="138">
        <f>ROUND(I153*H153,1)</f>
        <v>0</v>
      </c>
      <c r="BL153" s="17" t="s">
        <v>137</v>
      </c>
      <c r="BM153" s="137" t="s">
        <v>577</v>
      </c>
    </row>
    <row r="154" spans="2:65" s="11" customFormat="1" ht="22.9" customHeight="1">
      <c r="B154" s="114"/>
      <c r="D154" s="115" t="s">
        <v>69</v>
      </c>
      <c r="E154" s="124" t="s">
        <v>169</v>
      </c>
      <c r="F154" s="124" t="s">
        <v>170</v>
      </c>
      <c r="I154" s="117"/>
      <c r="J154" s="125">
        <f>BK154</f>
        <v>0</v>
      </c>
      <c r="L154" s="114"/>
      <c r="M154" s="119"/>
      <c r="P154" s="120">
        <f>P155+P169</f>
        <v>0</v>
      </c>
      <c r="R154" s="120">
        <f>R155+R169</f>
        <v>2.0793874799999998</v>
      </c>
      <c r="T154" s="120">
        <f>T155+T169</f>
        <v>22.799840000000003</v>
      </c>
      <c r="U154" s="121"/>
      <c r="AR154" s="115" t="s">
        <v>78</v>
      </c>
      <c r="AT154" s="122" t="s">
        <v>69</v>
      </c>
      <c r="AU154" s="122" t="s">
        <v>78</v>
      </c>
      <c r="AY154" s="115" t="s">
        <v>127</v>
      </c>
      <c r="BK154" s="123">
        <f>BK155+BK169</f>
        <v>0</v>
      </c>
    </row>
    <row r="155" spans="2:65" s="11" customFormat="1" ht="20.85" customHeight="1">
      <c r="B155" s="114"/>
      <c r="D155" s="115" t="s">
        <v>69</v>
      </c>
      <c r="E155" s="124" t="s">
        <v>578</v>
      </c>
      <c r="F155" s="124" t="s">
        <v>579</v>
      </c>
      <c r="I155" s="117"/>
      <c r="J155" s="125">
        <f>BK155</f>
        <v>0</v>
      </c>
      <c r="L155" s="114"/>
      <c r="M155" s="119"/>
      <c r="P155" s="120">
        <f>SUM(P156:P168)</f>
        <v>0</v>
      </c>
      <c r="R155" s="120">
        <f>SUM(R156:R168)</f>
        <v>2.0793874799999998</v>
      </c>
      <c r="T155" s="120">
        <f>SUM(T156:T168)</f>
        <v>0</v>
      </c>
      <c r="U155" s="121"/>
      <c r="AR155" s="115" t="s">
        <v>78</v>
      </c>
      <c r="AT155" s="122" t="s">
        <v>69</v>
      </c>
      <c r="AU155" s="122" t="s">
        <v>80</v>
      </c>
      <c r="AY155" s="115" t="s">
        <v>127</v>
      </c>
      <c r="BK155" s="123">
        <f>SUM(BK156:BK168)</f>
        <v>0</v>
      </c>
    </row>
    <row r="156" spans="2:65" s="1" customFormat="1" ht="24.2" customHeight="1">
      <c r="B156" s="32"/>
      <c r="C156" s="126" t="s">
        <v>280</v>
      </c>
      <c r="D156" s="126" t="s">
        <v>132</v>
      </c>
      <c r="E156" s="127" t="s">
        <v>580</v>
      </c>
      <c r="F156" s="128" t="s">
        <v>581</v>
      </c>
      <c r="G156" s="129" t="s">
        <v>232</v>
      </c>
      <c r="H156" s="130">
        <v>1</v>
      </c>
      <c r="I156" s="131"/>
      <c r="J156" s="132">
        <f>ROUND(I156*H156,1)</f>
        <v>0</v>
      </c>
      <c r="K156" s="128" t="s">
        <v>136</v>
      </c>
      <c r="L156" s="32"/>
      <c r="M156" s="133" t="s">
        <v>17</v>
      </c>
      <c r="N156" s="134" t="s">
        <v>41</v>
      </c>
      <c r="P156" s="135">
        <f>O156*H156</f>
        <v>0</v>
      </c>
      <c r="Q156" s="135">
        <v>0.15540000000000001</v>
      </c>
      <c r="R156" s="135">
        <f>Q156*H156</f>
        <v>0.15540000000000001</v>
      </c>
      <c r="S156" s="135">
        <v>0</v>
      </c>
      <c r="T156" s="135">
        <f>S156*H156</f>
        <v>0</v>
      </c>
      <c r="U156" s="136" t="s">
        <v>17</v>
      </c>
      <c r="AR156" s="137" t="s">
        <v>137</v>
      </c>
      <c r="AT156" s="137" t="s">
        <v>132</v>
      </c>
      <c r="AU156" s="137" t="s">
        <v>128</v>
      </c>
      <c r="AY156" s="17" t="s">
        <v>127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7" t="s">
        <v>78</v>
      </c>
      <c r="BK156" s="138">
        <f>ROUND(I156*H156,1)</f>
        <v>0</v>
      </c>
      <c r="BL156" s="17" t="s">
        <v>137</v>
      </c>
      <c r="BM156" s="137" t="s">
        <v>582</v>
      </c>
    </row>
    <row r="157" spans="2:65" s="1" customFormat="1" ht="11.25">
      <c r="B157" s="32"/>
      <c r="D157" s="139" t="s">
        <v>139</v>
      </c>
      <c r="F157" s="140" t="s">
        <v>583</v>
      </c>
      <c r="I157" s="141"/>
      <c r="L157" s="32"/>
      <c r="M157" s="142"/>
      <c r="U157" s="53"/>
      <c r="AT157" s="17" t="s">
        <v>139</v>
      </c>
      <c r="AU157" s="17" t="s">
        <v>128</v>
      </c>
    </row>
    <row r="158" spans="2:65" s="12" customFormat="1" ht="11.25">
      <c r="B158" s="143"/>
      <c r="D158" s="144" t="s">
        <v>141</v>
      </c>
      <c r="E158" s="145" t="s">
        <v>17</v>
      </c>
      <c r="F158" s="146" t="s">
        <v>584</v>
      </c>
      <c r="H158" s="147">
        <v>1</v>
      </c>
      <c r="I158" s="148"/>
      <c r="L158" s="143"/>
      <c r="M158" s="149"/>
      <c r="U158" s="150"/>
      <c r="AT158" s="145" t="s">
        <v>141</v>
      </c>
      <c r="AU158" s="145" t="s">
        <v>128</v>
      </c>
      <c r="AV158" s="12" t="s">
        <v>80</v>
      </c>
      <c r="AW158" s="12" t="s">
        <v>31</v>
      </c>
      <c r="AX158" s="12" t="s">
        <v>78</v>
      </c>
      <c r="AY158" s="145" t="s">
        <v>127</v>
      </c>
    </row>
    <row r="159" spans="2:65" s="1" customFormat="1" ht="16.5" customHeight="1">
      <c r="B159" s="32"/>
      <c r="C159" s="159" t="s">
        <v>286</v>
      </c>
      <c r="D159" s="159" t="s">
        <v>301</v>
      </c>
      <c r="E159" s="160" t="s">
        <v>585</v>
      </c>
      <c r="F159" s="161" t="s">
        <v>586</v>
      </c>
      <c r="G159" s="162" t="s">
        <v>232</v>
      </c>
      <c r="H159" s="163">
        <v>1</v>
      </c>
      <c r="I159" s="164"/>
      <c r="J159" s="165">
        <f>ROUND(I159*H159,1)</f>
        <v>0</v>
      </c>
      <c r="K159" s="161" t="s">
        <v>136</v>
      </c>
      <c r="L159" s="166"/>
      <c r="M159" s="167" t="s">
        <v>17</v>
      </c>
      <c r="N159" s="168" t="s">
        <v>41</v>
      </c>
      <c r="P159" s="135">
        <f>O159*H159</f>
        <v>0</v>
      </c>
      <c r="Q159" s="135">
        <v>0.10199999999999999</v>
      </c>
      <c r="R159" s="135">
        <f>Q159*H159</f>
        <v>0.10199999999999999</v>
      </c>
      <c r="S159" s="135">
        <v>0</v>
      </c>
      <c r="T159" s="135">
        <f>S159*H159</f>
        <v>0</v>
      </c>
      <c r="U159" s="136" t="s">
        <v>17</v>
      </c>
      <c r="AR159" s="137" t="s">
        <v>184</v>
      </c>
      <c r="AT159" s="137" t="s">
        <v>301</v>
      </c>
      <c r="AU159" s="137" t="s">
        <v>128</v>
      </c>
      <c r="AY159" s="17" t="s">
        <v>127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7" t="s">
        <v>78</v>
      </c>
      <c r="BK159" s="138">
        <f>ROUND(I159*H159,1)</f>
        <v>0</v>
      </c>
      <c r="BL159" s="17" t="s">
        <v>137</v>
      </c>
      <c r="BM159" s="137" t="s">
        <v>587</v>
      </c>
    </row>
    <row r="160" spans="2:65" s="1" customFormat="1" ht="24.2" customHeight="1">
      <c r="B160" s="32"/>
      <c r="C160" s="126" t="s">
        <v>294</v>
      </c>
      <c r="D160" s="126" t="s">
        <v>132</v>
      </c>
      <c r="E160" s="127" t="s">
        <v>588</v>
      </c>
      <c r="F160" s="128" t="s">
        <v>589</v>
      </c>
      <c r="G160" s="129" t="s">
        <v>232</v>
      </c>
      <c r="H160" s="130">
        <v>3.4</v>
      </c>
      <c r="I160" s="131"/>
      <c r="J160" s="132">
        <f>ROUND(I160*H160,1)</f>
        <v>0</v>
      </c>
      <c r="K160" s="128" t="s">
        <v>136</v>
      </c>
      <c r="L160" s="32"/>
      <c r="M160" s="133" t="s">
        <v>17</v>
      </c>
      <c r="N160" s="134" t="s">
        <v>41</v>
      </c>
      <c r="P160" s="135">
        <f>O160*H160</f>
        <v>0</v>
      </c>
      <c r="Q160" s="135">
        <v>0.20219000000000001</v>
      </c>
      <c r="R160" s="135">
        <f>Q160*H160</f>
        <v>0.687446</v>
      </c>
      <c r="S160" s="135">
        <v>0</v>
      </c>
      <c r="T160" s="135">
        <f>S160*H160</f>
        <v>0</v>
      </c>
      <c r="U160" s="136" t="s">
        <v>17</v>
      </c>
      <c r="AR160" s="137" t="s">
        <v>137</v>
      </c>
      <c r="AT160" s="137" t="s">
        <v>132</v>
      </c>
      <c r="AU160" s="137" t="s">
        <v>128</v>
      </c>
      <c r="AY160" s="17" t="s">
        <v>127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7" t="s">
        <v>78</v>
      </c>
      <c r="BK160" s="138">
        <f>ROUND(I160*H160,1)</f>
        <v>0</v>
      </c>
      <c r="BL160" s="17" t="s">
        <v>137</v>
      </c>
      <c r="BM160" s="137" t="s">
        <v>590</v>
      </c>
    </row>
    <row r="161" spans="2:65" s="1" customFormat="1" ht="11.25">
      <c r="B161" s="32"/>
      <c r="D161" s="139" t="s">
        <v>139</v>
      </c>
      <c r="F161" s="140" t="s">
        <v>591</v>
      </c>
      <c r="I161" s="141"/>
      <c r="L161" s="32"/>
      <c r="M161" s="142"/>
      <c r="U161" s="53"/>
      <c r="AT161" s="17" t="s">
        <v>139</v>
      </c>
      <c r="AU161" s="17" t="s">
        <v>128</v>
      </c>
    </row>
    <row r="162" spans="2:65" s="12" customFormat="1" ht="11.25">
      <c r="B162" s="143"/>
      <c r="D162" s="144" t="s">
        <v>141</v>
      </c>
      <c r="E162" s="145" t="s">
        <v>17</v>
      </c>
      <c r="F162" s="146" t="s">
        <v>592</v>
      </c>
      <c r="H162" s="147">
        <v>3.4</v>
      </c>
      <c r="I162" s="148"/>
      <c r="L162" s="143"/>
      <c r="M162" s="149"/>
      <c r="U162" s="150"/>
      <c r="AT162" s="145" t="s">
        <v>141</v>
      </c>
      <c r="AU162" s="145" t="s">
        <v>128</v>
      </c>
      <c r="AV162" s="12" t="s">
        <v>80</v>
      </c>
      <c r="AW162" s="12" t="s">
        <v>31</v>
      </c>
      <c r="AX162" s="12" t="s">
        <v>78</v>
      </c>
      <c r="AY162" s="145" t="s">
        <v>127</v>
      </c>
    </row>
    <row r="163" spans="2:65" s="1" customFormat="1" ht="16.5" customHeight="1">
      <c r="B163" s="32"/>
      <c r="C163" s="159" t="s">
        <v>300</v>
      </c>
      <c r="D163" s="159" t="s">
        <v>301</v>
      </c>
      <c r="E163" s="160" t="s">
        <v>585</v>
      </c>
      <c r="F163" s="161" t="s">
        <v>586</v>
      </c>
      <c r="G163" s="162" t="s">
        <v>232</v>
      </c>
      <c r="H163" s="163">
        <v>4</v>
      </c>
      <c r="I163" s="164"/>
      <c r="J163" s="165">
        <f>ROUND(I163*H163,1)</f>
        <v>0</v>
      </c>
      <c r="K163" s="161" t="s">
        <v>136</v>
      </c>
      <c r="L163" s="166"/>
      <c r="M163" s="167" t="s">
        <v>17</v>
      </c>
      <c r="N163" s="168" t="s">
        <v>41</v>
      </c>
      <c r="P163" s="135">
        <f>O163*H163</f>
        <v>0</v>
      </c>
      <c r="Q163" s="135">
        <v>0.10199999999999999</v>
      </c>
      <c r="R163" s="135">
        <f>Q163*H163</f>
        <v>0.40799999999999997</v>
      </c>
      <c r="S163" s="135">
        <v>0</v>
      </c>
      <c r="T163" s="135">
        <f>S163*H163</f>
        <v>0</v>
      </c>
      <c r="U163" s="136" t="s">
        <v>17</v>
      </c>
      <c r="AR163" s="137" t="s">
        <v>184</v>
      </c>
      <c r="AT163" s="137" t="s">
        <v>301</v>
      </c>
      <c r="AU163" s="137" t="s">
        <v>128</v>
      </c>
      <c r="AY163" s="17" t="s">
        <v>127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7" t="s">
        <v>78</v>
      </c>
      <c r="BK163" s="138">
        <f>ROUND(I163*H163,1)</f>
        <v>0</v>
      </c>
      <c r="BL163" s="17" t="s">
        <v>137</v>
      </c>
      <c r="BM163" s="137" t="s">
        <v>593</v>
      </c>
    </row>
    <row r="164" spans="2:65" s="1" customFormat="1" ht="16.5" customHeight="1">
      <c r="B164" s="32"/>
      <c r="C164" s="126" t="s">
        <v>307</v>
      </c>
      <c r="D164" s="126" t="s">
        <v>132</v>
      </c>
      <c r="E164" s="127" t="s">
        <v>594</v>
      </c>
      <c r="F164" s="128" t="s">
        <v>595</v>
      </c>
      <c r="G164" s="129" t="s">
        <v>481</v>
      </c>
      <c r="H164" s="130">
        <v>0.32200000000000001</v>
      </c>
      <c r="I164" s="131"/>
      <c r="J164" s="132">
        <f>ROUND(I164*H164,1)</f>
        <v>0</v>
      </c>
      <c r="K164" s="128" t="s">
        <v>136</v>
      </c>
      <c r="L164" s="32"/>
      <c r="M164" s="133" t="s">
        <v>17</v>
      </c>
      <c r="N164" s="134" t="s">
        <v>41</v>
      </c>
      <c r="P164" s="135">
        <f>O164*H164</f>
        <v>0</v>
      </c>
      <c r="Q164" s="135">
        <v>2.2563399999999998</v>
      </c>
      <c r="R164" s="135">
        <f>Q164*H164</f>
        <v>0.72654147999999996</v>
      </c>
      <c r="S164" s="135">
        <v>0</v>
      </c>
      <c r="T164" s="135">
        <f>S164*H164</f>
        <v>0</v>
      </c>
      <c r="U164" s="136" t="s">
        <v>17</v>
      </c>
      <c r="AR164" s="137" t="s">
        <v>137</v>
      </c>
      <c r="AT164" s="137" t="s">
        <v>132</v>
      </c>
      <c r="AU164" s="137" t="s">
        <v>128</v>
      </c>
      <c r="AY164" s="17" t="s">
        <v>127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78</v>
      </c>
      <c r="BK164" s="138">
        <f>ROUND(I164*H164,1)</f>
        <v>0</v>
      </c>
      <c r="BL164" s="17" t="s">
        <v>137</v>
      </c>
      <c r="BM164" s="137" t="s">
        <v>596</v>
      </c>
    </row>
    <row r="165" spans="2:65" s="1" customFormat="1" ht="11.25">
      <c r="B165" s="32"/>
      <c r="D165" s="139" t="s">
        <v>139</v>
      </c>
      <c r="F165" s="140" t="s">
        <v>597</v>
      </c>
      <c r="I165" s="141"/>
      <c r="L165" s="32"/>
      <c r="M165" s="142"/>
      <c r="U165" s="53"/>
      <c r="AT165" s="17" t="s">
        <v>139</v>
      </c>
      <c r="AU165" s="17" t="s">
        <v>128</v>
      </c>
    </row>
    <row r="166" spans="2:65" s="12" customFormat="1" ht="11.25">
      <c r="B166" s="143"/>
      <c r="D166" s="144" t="s">
        <v>141</v>
      </c>
      <c r="E166" s="145" t="s">
        <v>17</v>
      </c>
      <c r="F166" s="146" t="s">
        <v>598</v>
      </c>
      <c r="H166" s="147">
        <v>0.05</v>
      </c>
      <c r="I166" s="148"/>
      <c r="L166" s="143"/>
      <c r="M166" s="149"/>
      <c r="U166" s="150"/>
      <c r="AT166" s="145" t="s">
        <v>141</v>
      </c>
      <c r="AU166" s="145" t="s">
        <v>128</v>
      </c>
      <c r="AV166" s="12" t="s">
        <v>80</v>
      </c>
      <c r="AW166" s="12" t="s">
        <v>31</v>
      </c>
      <c r="AX166" s="12" t="s">
        <v>70</v>
      </c>
      <c r="AY166" s="145" t="s">
        <v>127</v>
      </c>
    </row>
    <row r="167" spans="2:65" s="12" customFormat="1" ht="11.25">
      <c r="B167" s="143"/>
      <c r="D167" s="144" t="s">
        <v>141</v>
      </c>
      <c r="E167" s="145" t="s">
        <v>17</v>
      </c>
      <c r="F167" s="146" t="s">
        <v>599</v>
      </c>
      <c r="H167" s="147">
        <v>0.27200000000000002</v>
      </c>
      <c r="I167" s="148"/>
      <c r="L167" s="143"/>
      <c r="M167" s="149"/>
      <c r="U167" s="150"/>
      <c r="AT167" s="145" t="s">
        <v>141</v>
      </c>
      <c r="AU167" s="145" t="s">
        <v>128</v>
      </c>
      <c r="AV167" s="12" t="s">
        <v>80</v>
      </c>
      <c r="AW167" s="12" t="s">
        <v>31</v>
      </c>
      <c r="AX167" s="12" t="s">
        <v>70</v>
      </c>
      <c r="AY167" s="145" t="s">
        <v>127</v>
      </c>
    </row>
    <row r="168" spans="2:65" s="13" customFormat="1" ht="11.25">
      <c r="B168" s="151"/>
      <c r="D168" s="144" t="s">
        <v>141</v>
      </c>
      <c r="E168" s="152" t="s">
        <v>17</v>
      </c>
      <c r="F168" s="153" t="s">
        <v>144</v>
      </c>
      <c r="H168" s="154">
        <v>0.32200000000000001</v>
      </c>
      <c r="I168" s="155"/>
      <c r="L168" s="151"/>
      <c r="M168" s="156"/>
      <c r="U168" s="157"/>
      <c r="AT168" s="152" t="s">
        <v>141</v>
      </c>
      <c r="AU168" s="152" t="s">
        <v>128</v>
      </c>
      <c r="AV168" s="13" t="s">
        <v>137</v>
      </c>
      <c r="AW168" s="13" t="s">
        <v>31</v>
      </c>
      <c r="AX168" s="13" t="s">
        <v>78</v>
      </c>
      <c r="AY168" s="152" t="s">
        <v>127</v>
      </c>
    </row>
    <row r="169" spans="2:65" s="11" customFormat="1" ht="20.85" customHeight="1">
      <c r="B169" s="114"/>
      <c r="D169" s="115" t="s">
        <v>69</v>
      </c>
      <c r="E169" s="124" t="s">
        <v>600</v>
      </c>
      <c r="F169" s="124" t="s">
        <v>601</v>
      </c>
      <c r="I169" s="117"/>
      <c r="J169" s="125">
        <f>BK169</f>
        <v>0</v>
      </c>
      <c r="L169" s="114"/>
      <c r="M169" s="119"/>
      <c r="P169" s="120">
        <f>SUM(P170:P178)</f>
        <v>0</v>
      </c>
      <c r="R169" s="120">
        <f>SUM(R170:R178)</f>
        <v>0</v>
      </c>
      <c r="T169" s="120">
        <f>SUM(T170:T178)</f>
        <v>22.799840000000003</v>
      </c>
      <c r="U169" s="121"/>
      <c r="AR169" s="115" t="s">
        <v>78</v>
      </c>
      <c r="AT169" s="122" t="s">
        <v>69</v>
      </c>
      <c r="AU169" s="122" t="s">
        <v>80</v>
      </c>
      <c r="AY169" s="115" t="s">
        <v>127</v>
      </c>
      <c r="BK169" s="123">
        <f>SUM(BK170:BK178)</f>
        <v>0</v>
      </c>
    </row>
    <row r="170" spans="2:65" s="1" customFormat="1" ht="33" customHeight="1">
      <c r="B170" s="32"/>
      <c r="C170" s="126" t="s">
        <v>324</v>
      </c>
      <c r="D170" s="126" t="s">
        <v>132</v>
      </c>
      <c r="E170" s="127" t="s">
        <v>602</v>
      </c>
      <c r="F170" s="128" t="s">
        <v>603</v>
      </c>
      <c r="G170" s="129" t="s">
        <v>361</v>
      </c>
      <c r="H170" s="130">
        <v>31.588000000000001</v>
      </c>
      <c r="I170" s="131"/>
      <c r="J170" s="132">
        <f>ROUND(I170*H170,1)</f>
        <v>0</v>
      </c>
      <c r="K170" s="128" t="s">
        <v>136</v>
      </c>
      <c r="L170" s="32"/>
      <c r="M170" s="133" t="s">
        <v>17</v>
      </c>
      <c r="N170" s="134" t="s">
        <v>41</v>
      </c>
      <c r="P170" s="135">
        <f>O170*H170</f>
        <v>0</v>
      </c>
      <c r="Q170" s="135">
        <v>0</v>
      </c>
      <c r="R170" s="135">
        <f>Q170*H170</f>
        <v>0</v>
      </c>
      <c r="S170" s="135">
        <v>0.24</v>
      </c>
      <c r="T170" s="135">
        <f>S170*H170</f>
        <v>7.5811200000000003</v>
      </c>
      <c r="U170" s="136" t="s">
        <v>17</v>
      </c>
      <c r="AR170" s="137" t="s">
        <v>137</v>
      </c>
      <c r="AT170" s="137" t="s">
        <v>132</v>
      </c>
      <c r="AU170" s="137" t="s">
        <v>128</v>
      </c>
      <c r="AY170" s="17" t="s">
        <v>127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7" t="s">
        <v>78</v>
      </c>
      <c r="BK170" s="138">
        <f>ROUND(I170*H170,1)</f>
        <v>0</v>
      </c>
      <c r="BL170" s="17" t="s">
        <v>137</v>
      </c>
      <c r="BM170" s="137" t="s">
        <v>604</v>
      </c>
    </row>
    <row r="171" spans="2:65" s="1" customFormat="1" ht="11.25">
      <c r="B171" s="32"/>
      <c r="D171" s="139" t="s">
        <v>139</v>
      </c>
      <c r="F171" s="140" t="s">
        <v>605</v>
      </c>
      <c r="I171" s="141"/>
      <c r="L171" s="32"/>
      <c r="M171" s="142"/>
      <c r="U171" s="53"/>
      <c r="AT171" s="17" t="s">
        <v>139</v>
      </c>
      <c r="AU171" s="17" t="s">
        <v>128</v>
      </c>
    </row>
    <row r="172" spans="2:65" s="12" customFormat="1" ht="11.25">
      <c r="B172" s="143"/>
      <c r="D172" s="144" t="s">
        <v>141</v>
      </c>
      <c r="E172" s="145" t="s">
        <v>17</v>
      </c>
      <c r="F172" s="146" t="s">
        <v>507</v>
      </c>
      <c r="H172" s="147">
        <v>31.588000000000001</v>
      </c>
      <c r="I172" s="148"/>
      <c r="L172" s="143"/>
      <c r="M172" s="149"/>
      <c r="U172" s="150"/>
      <c r="AT172" s="145" t="s">
        <v>141</v>
      </c>
      <c r="AU172" s="145" t="s">
        <v>128</v>
      </c>
      <c r="AV172" s="12" t="s">
        <v>80</v>
      </c>
      <c r="AW172" s="12" t="s">
        <v>31</v>
      </c>
      <c r="AX172" s="12" t="s">
        <v>78</v>
      </c>
      <c r="AY172" s="145" t="s">
        <v>127</v>
      </c>
    </row>
    <row r="173" spans="2:65" s="1" customFormat="1" ht="33" customHeight="1">
      <c r="B173" s="32"/>
      <c r="C173" s="126" t="s">
        <v>328</v>
      </c>
      <c r="D173" s="126" t="s">
        <v>132</v>
      </c>
      <c r="E173" s="127" t="s">
        <v>606</v>
      </c>
      <c r="F173" s="128" t="s">
        <v>607</v>
      </c>
      <c r="G173" s="129" t="s">
        <v>361</v>
      </c>
      <c r="H173" s="130">
        <v>6</v>
      </c>
      <c r="I173" s="131"/>
      <c r="J173" s="132">
        <f>ROUND(I173*H173,1)</f>
        <v>0</v>
      </c>
      <c r="K173" s="128" t="s">
        <v>136</v>
      </c>
      <c r="L173" s="32"/>
      <c r="M173" s="133" t="s">
        <v>17</v>
      </c>
      <c r="N173" s="134" t="s">
        <v>41</v>
      </c>
      <c r="P173" s="135">
        <f>O173*H173</f>
        <v>0</v>
      </c>
      <c r="Q173" s="135">
        <v>0</v>
      </c>
      <c r="R173" s="135">
        <f>Q173*H173</f>
        <v>0</v>
      </c>
      <c r="S173" s="135">
        <v>0.22</v>
      </c>
      <c r="T173" s="135">
        <f>S173*H173</f>
        <v>1.32</v>
      </c>
      <c r="U173" s="136" t="s">
        <v>17</v>
      </c>
      <c r="AR173" s="137" t="s">
        <v>137</v>
      </c>
      <c r="AT173" s="137" t="s">
        <v>132</v>
      </c>
      <c r="AU173" s="137" t="s">
        <v>128</v>
      </c>
      <c r="AY173" s="17" t="s">
        <v>127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7" t="s">
        <v>78</v>
      </c>
      <c r="BK173" s="138">
        <f>ROUND(I173*H173,1)</f>
        <v>0</v>
      </c>
      <c r="BL173" s="17" t="s">
        <v>137</v>
      </c>
      <c r="BM173" s="137" t="s">
        <v>608</v>
      </c>
    </row>
    <row r="174" spans="2:65" s="1" customFormat="1" ht="11.25">
      <c r="B174" s="32"/>
      <c r="D174" s="139" t="s">
        <v>139</v>
      </c>
      <c r="F174" s="140" t="s">
        <v>609</v>
      </c>
      <c r="I174" s="141"/>
      <c r="L174" s="32"/>
      <c r="M174" s="142"/>
      <c r="U174" s="53"/>
      <c r="AT174" s="17" t="s">
        <v>139</v>
      </c>
      <c r="AU174" s="17" t="s">
        <v>128</v>
      </c>
    </row>
    <row r="175" spans="2:65" s="12" customFormat="1" ht="11.25">
      <c r="B175" s="143"/>
      <c r="D175" s="144" t="s">
        <v>141</v>
      </c>
      <c r="E175" s="145" t="s">
        <v>17</v>
      </c>
      <c r="F175" s="146" t="s">
        <v>610</v>
      </c>
      <c r="H175" s="147">
        <v>6</v>
      </c>
      <c r="I175" s="148"/>
      <c r="L175" s="143"/>
      <c r="M175" s="149"/>
      <c r="U175" s="150"/>
      <c r="AT175" s="145" t="s">
        <v>141</v>
      </c>
      <c r="AU175" s="145" t="s">
        <v>128</v>
      </c>
      <c r="AV175" s="12" t="s">
        <v>80</v>
      </c>
      <c r="AW175" s="12" t="s">
        <v>31</v>
      </c>
      <c r="AX175" s="12" t="s">
        <v>78</v>
      </c>
      <c r="AY175" s="145" t="s">
        <v>127</v>
      </c>
    </row>
    <row r="176" spans="2:65" s="1" customFormat="1" ht="37.9" customHeight="1">
      <c r="B176" s="32"/>
      <c r="C176" s="126" t="s">
        <v>333</v>
      </c>
      <c r="D176" s="126" t="s">
        <v>132</v>
      </c>
      <c r="E176" s="127" t="s">
        <v>611</v>
      </c>
      <c r="F176" s="128" t="s">
        <v>612</v>
      </c>
      <c r="G176" s="129" t="s">
        <v>361</v>
      </c>
      <c r="H176" s="130">
        <v>31.588000000000001</v>
      </c>
      <c r="I176" s="131"/>
      <c r="J176" s="132">
        <f>ROUND(I176*H176,1)</f>
        <v>0</v>
      </c>
      <c r="K176" s="128" t="s">
        <v>136</v>
      </c>
      <c r="L176" s="32"/>
      <c r="M176" s="133" t="s">
        <v>17</v>
      </c>
      <c r="N176" s="134" t="s">
        <v>41</v>
      </c>
      <c r="P176" s="135">
        <f>O176*H176</f>
        <v>0</v>
      </c>
      <c r="Q176" s="135">
        <v>0</v>
      </c>
      <c r="R176" s="135">
        <f>Q176*H176</f>
        <v>0</v>
      </c>
      <c r="S176" s="135">
        <v>0.44</v>
      </c>
      <c r="T176" s="135">
        <f>S176*H176</f>
        <v>13.898720000000001</v>
      </c>
      <c r="U176" s="136" t="s">
        <v>17</v>
      </c>
      <c r="AR176" s="137" t="s">
        <v>137</v>
      </c>
      <c r="AT176" s="137" t="s">
        <v>132</v>
      </c>
      <c r="AU176" s="137" t="s">
        <v>128</v>
      </c>
      <c r="AY176" s="17" t="s">
        <v>127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7" t="s">
        <v>78</v>
      </c>
      <c r="BK176" s="138">
        <f>ROUND(I176*H176,1)</f>
        <v>0</v>
      </c>
      <c r="BL176" s="17" t="s">
        <v>137</v>
      </c>
      <c r="BM176" s="137" t="s">
        <v>613</v>
      </c>
    </row>
    <row r="177" spans="2:65" s="1" customFormat="1" ht="11.25">
      <c r="B177" s="32"/>
      <c r="D177" s="139" t="s">
        <v>139</v>
      </c>
      <c r="F177" s="140" t="s">
        <v>614</v>
      </c>
      <c r="I177" s="141"/>
      <c r="L177" s="32"/>
      <c r="M177" s="142"/>
      <c r="U177" s="53"/>
      <c r="AT177" s="17" t="s">
        <v>139</v>
      </c>
      <c r="AU177" s="17" t="s">
        <v>128</v>
      </c>
    </row>
    <row r="178" spans="2:65" s="12" customFormat="1" ht="11.25">
      <c r="B178" s="143"/>
      <c r="D178" s="144" t="s">
        <v>141</v>
      </c>
      <c r="E178" s="145" t="s">
        <v>17</v>
      </c>
      <c r="F178" s="146" t="s">
        <v>507</v>
      </c>
      <c r="H178" s="147">
        <v>31.588000000000001</v>
      </c>
      <c r="I178" s="148"/>
      <c r="L178" s="143"/>
      <c r="M178" s="149"/>
      <c r="U178" s="150"/>
      <c r="AT178" s="145" t="s">
        <v>141</v>
      </c>
      <c r="AU178" s="145" t="s">
        <v>128</v>
      </c>
      <c r="AV178" s="12" t="s">
        <v>80</v>
      </c>
      <c r="AW178" s="12" t="s">
        <v>31</v>
      </c>
      <c r="AX178" s="12" t="s">
        <v>78</v>
      </c>
      <c r="AY178" s="145" t="s">
        <v>127</v>
      </c>
    </row>
    <row r="179" spans="2:65" s="11" customFormat="1" ht="22.9" customHeight="1">
      <c r="B179" s="114"/>
      <c r="D179" s="115" t="s">
        <v>69</v>
      </c>
      <c r="E179" s="124" t="s">
        <v>257</v>
      </c>
      <c r="F179" s="124" t="s">
        <v>258</v>
      </c>
      <c r="I179" s="117"/>
      <c r="J179" s="125">
        <f>BK179</f>
        <v>0</v>
      </c>
      <c r="L179" s="114"/>
      <c r="M179" s="119"/>
      <c r="P179" s="120">
        <f>SUM(P180:P194)</f>
        <v>0</v>
      </c>
      <c r="R179" s="120">
        <f>SUM(R180:R194)</f>
        <v>0</v>
      </c>
      <c r="T179" s="120">
        <f>SUM(T180:T194)</f>
        <v>0</v>
      </c>
      <c r="U179" s="121"/>
      <c r="AR179" s="115" t="s">
        <v>78</v>
      </c>
      <c r="AT179" s="122" t="s">
        <v>69</v>
      </c>
      <c r="AU179" s="122" t="s">
        <v>78</v>
      </c>
      <c r="AY179" s="115" t="s">
        <v>127</v>
      </c>
      <c r="BK179" s="123">
        <f>SUM(BK180:BK194)</f>
        <v>0</v>
      </c>
    </row>
    <row r="180" spans="2:65" s="1" customFormat="1" ht="24.2" customHeight="1">
      <c r="B180" s="32"/>
      <c r="C180" s="126" t="s">
        <v>130</v>
      </c>
      <c r="D180" s="126" t="s">
        <v>132</v>
      </c>
      <c r="E180" s="127" t="s">
        <v>615</v>
      </c>
      <c r="F180" s="128" t="s">
        <v>616</v>
      </c>
      <c r="G180" s="129" t="s">
        <v>266</v>
      </c>
      <c r="H180" s="130">
        <v>23.375</v>
      </c>
      <c r="I180" s="131"/>
      <c r="J180" s="132">
        <f>ROUND(I180*H180,1)</f>
        <v>0</v>
      </c>
      <c r="K180" s="128" t="s">
        <v>136</v>
      </c>
      <c r="L180" s="32"/>
      <c r="M180" s="133" t="s">
        <v>17</v>
      </c>
      <c r="N180" s="134" t="s">
        <v>41</v>
      </c>
      <c r="P180" s="135">
        <f>O180*H180</f>
        <v>0</v>
      </c>
      <c r="Q180" s="135">
        <v>0</v>
      </c>
      <c r="R180" s="135">
        <f>Q180*H180</f>
        <v>0</v>
      </c>
      <c r="S180" s="135">
        <v>0</v>
      </c>
      <c r="T180" s="135">
        <f>S180*H180</f>
        <v>0</v>
      </c>
      <c r="U180" s="136" t="s">
        <v>17</v>
      </c>
      <c r="AR180" s="137" t="s">
        <v>137</v>
      </c>
      <c r="AT180" s="137" t="s">
        <v>132</v>
      </c>
      <c r="AU180" s="137" t="s">
        <v>80</v>
      </c>
      <c r="AY180" s="17" t="s">
        <v>127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7" t="s">
        <v>78</v>
      </c>
      <c r="BK180" s="138">
        <f>ROUND(I180*H180,1)</f>
        <v>0</v>
      </c>
      <c r="BL180" s="17" t="s">
        <v>137</v>
      </c>
      <c r="BM180" s="137" t="s">
        <v>617</v>
      </c>
    </row>
    <row r="181" spans="2:65" s="1" customFormat="1" ht="11.25">
      <c r="B181" s="32"/>
      <c r="D181" s="139" t="s">
        <v>139</v>
      </c>
      <c r="F181" s="140" t="s">
        <v>618</v>
      </c>
      <c r="I181" s="141"/>
      <c r="L181" s="32"/>
      <c r="M181" s="142"/>
      <c r="U181" s="53"/>
      <c r="AT181" s="17" t="s">
        <v>139</v>
      </c>
      <c r="AU181" s="17" t="s">
        <v>80</v>
      </c>
    </row>
    <row r="182" spans="2:65" s="1" customFormat="1" ht="24.2" customHeight="1">
      <c r="B182" s="32"/>
      <c r="C182" s="126" t="s">
        <v>304</v>
      </c>
      <c r="D182" s="126" t="s">
        <v>132</v>
      </c>
      <c r="E182" s="127" t="s">
        <v>619</v>
      </c>
      <c r="F182" s="128" t="s">
        <v>620</v>
      </c>
      <c r="G182" s="129" t="s">
        <v>266</v>
      </c>
      <c r="H182" s="130">
        <v>210.375</v>
      </c>
      <c r="I182" s="131"/>
      <c r="J182" s="132">
        <f>ROUND(I182*H182,1)</f>
        <v>0</v>
      </c>
      <c r="K182" s="128" t="s">
        <v>136</v>
      </c>
      <c r="L182" s="32"/>
      <c r="M182" s="133" t="s">
        <v>17</v>
      </c>
      <c r="N182" s="134" t="s">
        <v>41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5">
        <f>S182*H182</f>
        <v>0</v>
      </c>
      <c r="U182" s="136" t="s">
        <v>17</v>
      </c>
      <c r="AR182" s="137" t="s">
        <v>137</v>
      </c>
      <c r="AT182" s="137" t="s">
        <v>132</v>
      </c>
      <c r="AU182" s="137" t="s">
        <v>80</v>
      </c>
      <c r="AY182" s="17" t="s">
        <v>127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7" t="s">
        <v>78</v>
      </c>
      <c r="BK182" s="138">
        <f>ROUND(I182*H182,1)</f>
        <v>0</v>
      </c>
      <c r="BL182" s="17" t="s">
        <v>137</v>
      </c>
      <c r="BM182" s="137" t="s">
        <v>621</v>
      </c>
    </row>
    <row r="183" spans="2:65" s="1" customFormat="1" ht="11.25">
      <c r="B183" s="32"/>
      <c r="D183" s="139" t="s">
        <v>139</v>
      </c>
      <c r="F183" s="140" t="s">
        <v>622</v>
      </c>
      <c r="I183" s="141"/>
      <c r="L183" s="32"/>
      <c r="M183" s="142"/>
      <c r="U183" s="53"/>
      <c r="AT183" s="17" t="s">
        <v>139</v>
      </c>
      <c r="AU183" s="17" t="s">
        <v>80</v>
      </c>
    </row>
    <row r="184" spans="2:65" s="12" customFormat="1" ht="11.25">
      <c r="B184" s="143"/>
      <c r="D184" s="144" t="s">
        <v>141</v>
      </c>
      <c r="E184" s="145" t="s">
        <v>17</v>
      </c>
      <c r="F184" s="146" t="s">
        <v>623</v>
      </c>
      <c r="H184" s="147">
        <v>210.375</v>
      </c>
      <c r="I184" s="148"/>
      <c r="L184" s="143"/>
      <c r="M184" s="149"/>
      <c r="U184" s="150"/>
      <c r="AT184" s="145" t="s">
        <v>141</v>
      </c>
      <c r="AU184" s="145" t="s">
        <v>80</v>
      </c>
      <c r="AV184" s="12" t="s">
        <v>80</v>
      </c>
      <c r="AW184" s="12" t="s">
        <v>31</v>
      </c>
      <c r="AX184" s="12" t="s">
        <v>78</v>
      </c>
      <c r="AY184" s="145" t="s">
        <v>127</v>
      </c>
    </row>
    <row r="185" spans="2:65" s="1" customFormat="1" ht="24.2" customHeight="1">
      <c r="B185" s="32"/>
      <c r="C185" s="126" t="s">
        <v>350</v>
      </c>
      <c r="D185" s="126" t="s">
        <v>132</v>
      </c>
      <c r="E185" s="127" t="s">
        <v>624</v>
      </c>
      <c r="F185" s="128" t="s">
        <v>625</v>
      </c>
      <c r="G185" s="129" t="s">
        <v>266</v>
      </c>
      <c r="H185" s="130">
        <v>7.5810000000000004</v>
      </c>
      <c r="I185" s="131"/>
      <c r="J185" s="132">
        <f>ROUND(I185*H185,1)</f>
        <v>0</v>
      </c>
      <c r="K185" s="128" t="s">
        <v>136</v>
      </c>
      <c r="L185" s="32"/>
      <c r="M185" s="133" t="s">
        <v>17</v>
      </c>
      <c r="N185" s="134" t="s">
        <v>41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5">
        <f>S185*H185</f>
        <v>0</v>
      </c>
      <c r="U185" s="136" t="s">
        <v>17</v>
      </c>
      <c r="AR185" s="137" t="s">
        <v>137</v>
      </c>
      <c r="AT185" s="137" t="s">
        <v>132</v>
      </c>
      <c r="AU185" s="137" t="s">
        <v>80</v>
      </c>
      <c r="AY185" s="17" t="s">
        <v>127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7" t="s">
        <v>78</v>
      </c>
      <c r="BK185" s="138">
        <f>ROUND(I185*H185,1)</f>
        <v>0</v>
      </c>
      <c r="BL185" s="17" t="s">
        <v>137</v>
      </c>
      <c r="BM185" s="137" t="s">
        <v>626</v>
      </c>
    </row>
    <row r="186" spans="2:65" s="1" customFormat="1" ht="11.25">
      <c r="B186" s="32"/>
      <c r="D186" s="139" t="s">
        <v>139</v>
      </c>
      <c r="F186" s="140" t="s">
        <v>627</v>
      </c>
      <c r="I186" s="141"/>
      <c r="L186" s="32"/>
      <c r="M186" s="142"/>
      <c r="U186" s="53"/>
      <c r="AT186" s="17" t="s">
        <v>139</v>
      </c>
      <c r="AU186" s="17" t="s">
        <v>80</v>
      </c>
    </row>
    <row r="187" spans="2:65" s="1" customFormat="1" ht="24.2" customHeight="1">
      <c r="B187" s="32"/>
      <c r="C187" s="126" t="s">
        <v>354</v>
      </c>
      <c r="D187" s="126" t="s">
        <v>132</v>
      </c>
      <c r="E187" s="127" t="s">
        <v>628</v>
      </c>
      <c r="F187" s="128" t="s">
        <v>629</v>
      </c>
      <c r="G187" s="129" t="s">
        <v>266</v>
      </c>
      <c r="H187" s="130">
        <v>1.32</v>
      </c>
      <c r="I187" s="131"/>
      <c r="J187" s="132">
        <f>ROUND(I187*H187,1)</f>
        <v>0</v>
      </c>
      <c r="K187" s="128" t="s">
        <v>136</v>
      </c>
      <c r="L187" s="32"/>
      <c r="M187" s="133" t="s">
        <v>17</v>
      </c>
      <c r="N187" s="134" t="s">
        <v>41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5">
        <f>S187*H187</f>
        <v>0</v>
      </c>
      <c r="U187" s="136" t="s">
        <v>17</v>
      </c>
      <c r="AR187" s="137" t="s">
        <v>137</v>
      </c>
      <c r="AT187" s="137" t="s">
        <v>132</v>
      </c>
      <c r="AU187" s="137" t="s">
        <v>80</v>
      </c>
      <c r="AY187" s="17" t="s">
        <v>127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7" t="s">
        <v>78</v>
      </c>
      <c r="BK187" s="138">
        <f>ROUND(I187*H187,1)</f>
        <v>0</v>
      </c>
      <c r="BL187" s="17" t="s">
        <v>137</v>
      </c>
      <c r="BM187" s="137" t="s">
        <v>630</v>
      </c>
    </row>
    <row r="188" spans="2:65" s="1" customFormat="1" ht="11.25">
      <c r="B188" s="32"/>
      <c r="D188" s="139" t="s">
        <v>139</v>
      </c>
      <c r="F188" s="140" t="s">
        <v>631</v>
      </c>
      <c r="I188" s="141"/>
      <c r="L188" s="32"/>
      <c r="M188" s="142"/>
      <c r="U188" s="53"/>
      <c r="AT188" s="17" t="s">
        <v>139</v>
      </c>
      <c r="AU188" s="17" t="s">
        <v>80</v>
      </c>
    </row>
    <row r="189" spans="2:65" s="1" customFormat="1" ht="24.2" customHeight="1">
      <c r="B189" s="32"/>
      <c r="C189" s="126" t="s">
        <v>358</v>
      </c>
      <c r="D189" s="126" t="s">
        <v>132</v>
      </c>
      <c r="E189" s="127" t="s">
        <v>632</v>
      </c>
      <c r="F189" s="128" t="s">
        <v>491</v>
      </c>
      <c r="G189" s="129" t="s">
        <v>266</v>
      </c>
      <c r="H189" s="130">
        <v>13.898999999999999</v>
      </c>
      <c r="I189" s="131"/>
      <c r="J189" s="132">
        <f>ROUND(I189*H189,1)</f>
        <v>0</v>
      </c>
      <c r="K189" s="128" t="s">
        <v>136</v>
      </c>
      <c r="L189" s="32"/>
      <c r="M189" s="133" t="s">
        <v>17</v>
      </c>
      <c r="N189" s="134" t="s">
        <v>41</v>
      </c>
      <c r="P189" s="135">
        <f>O189*H189</f>
        <v>0</v>
      </c>
      <c r="Q189" s="135">
        <v>0</v>
      </c>
      <c r="R189" s="135">
        <f>Q189*H189</f>
        <v>0</v>
      </c>
      <c r="S189" s="135">
        <v>0</v>
      </c>
      <c r="T189" s="135">
        <f>S189*H189</f>
        <v>0</v>
      </c>
      <c r="U189" s="136" t="s">
        <v>17</v>
      </c>
      <c r="AR189" s="137" t="s">
        <v>137</v>
      </c>
      <c r="AT189" s="137" t="s">
        <v>132</v>
      </c>
      <c r="AU189" s="137" t="s">
        <v>80</v>
      </c>
      <c r="AY189" s="17" t="s">
        <v>127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7" t="s">
        <v>78</v>
      </c>
      <c r="BK189" s="138">
        <f>ROUND(I189*H189,1)</f>
        <v>0</v>
      </c>
      <c r="BL189" s="17" t="s">
        <v>137</v>
      </c>
      <c r="BM189" s="137" t="s">
        <v>633</v>
      </c>
    </row>
    <row r="190" spans="2:65" s="1" customFormat="1" ht="11.25">
      <c r="B190" s="32"/>
      <c r="D190" s="139" t="s">
        <v>139</v>
      </c>
      <c r="F190" s="140" t="s">
        <v>634</v>
      </c>
      <c r="I190" s="141"/>
      <c r="L190" s="32"/>
      <c r="M190" s="142"/>
      <c r="U190" s="53"/>
      <c r="AT190" s="17" t="s">
        <v>139</v>
      </c>
      <c r="AU190" s="17" t="s">
        <v>80</v>
      </c>
    </row>
    <row r="191" spans="2:65" s="1" customFormat="1" ht="33" customHeight="1">
      <c r="B191" s="32"/>
      <c r="C191" s="126" t="s">
        <v>366</v>
      </c>
      <c r="D191" s="126" t="s">
        <v>132</v>
      </c>
      <c r="E191" s="127" t="s">
        <v>635</v>
      </c>
      <c r="F191" s="128" t="s">
        <v>636</v>
      </c>
      <c r="G191" s="129" t="s">
        <v>266</v>
      </c>
      <c r="H191" s="130">
        <v>0.05</v>
      </c>
      <c r="I191" s="131"/>
      <c r="J191" s="132">
        <f>ROUND(I191*H191,1)</f>
        <v>0</v>
      </c>
      <c r="K191" s="128" t="s">
        <v>136</v>
      </c>
      <c r="L191" s="32"/>
      <c r="M191" s="133" t="s">
        <v>17</v>
      </c>
      <c r="N191" s="134" t="s">
        <v>41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5">
        <f>S191*H191</f>
        <v>0</v>
      </c>
      <c r="U191" s="136" t="s">
        <v>17</v>
      </c>
      <c r="AR191" s="137" t="s">
        <v>137</v>
      </c>
      <c r="AT191" s="137" t="s">
        <v>132</v>
      </c>
      <c r="AU191" s="137" t="s">
        <v>80</v>
      </c>
      <c r="AY191" s="17" t="s">
        <v>127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7" t="s">
        <v>78</v>
      </c>
      <c r="BK191" s="138">
        <f>ROUND(I191*H191,1)</f>
        <v>0</v>
      </c>
      <c r="BL191" s="17" t="s">
        <v>137</v>
      </c>
      <c r="BM191" s="137" t="s">
        <v>637</v>
      </c>
    </row>
    <row r="192" spans="2:65" s="1" customFormat="1" ht="11.25">
      <c r="B192" s="32"/>
      <c r="D192" s="139" t="s">
        <v>139</v>
      </c>
      <c r="F192" s="140" t="s">
        <v>638</v>
      </c>
      <c r="I192" s="141"/>
      <c r="L192" s="32"/>
      <c r="M192" s="142"/>
      <c r="U192" s="53"/>
      <c r="AT192" s="17" t="s">
        <v>139</v>
      </c>
      <c r="AU192" s="17" t="s">
        <v>80</v>
      </c>
    </row>
    <row r="193" spans="2:65" s="1" customFormat="1" ht="24.2" customHeight="1">
      <c r="B193" s="32"/>
      <c r="C193" s="126" t="s">
        <v>371</v>
      </c>
      <c r="D193" s="126" t="s">
        <v>132</v>
      </c>
      <c r="E193" s="127" t="s">
        <v>264</v>
      </c>
      <c r="F193" s="128" t="s">
        <v>265</v>
      </c>
      <c r="G193" s="129" t="s">
        <v>266</v>
      </c>
      <c r="H193" s="130">
        <v>0.52500000000000002</v>
      </c>
      <c r="I193" s="131"/>
      <c r="J193" s="132">
        <f>ROUND(I193*H193,1)</f>
        <v>0</v>
      </c>
      <c r="K193" s="128" t="s">
        <v>136</v>
      </c>
      <c r="L193" s="32"/>
      <c r="M193" s="133" t="s">
        <v>17</v>
      </c>
      <c r="N193" s="134" t="s">
        <v>41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5">
        <f>S193*H193</f>
        <v>0</v>
      </c>
      <c r="U193" s="136" t="s">
        <v>17</v>
      </c>
      <c r="AR193" s="137" t="s">
        <v>137</v>
      </c>
      <c r="AT193" s="137" t="s">
        <v>132</v>
      </c>
      <c r="AU193" s="137" t="s">
        <v>80</v>
      </c>
      <c r="AY193" s="17" t="s">
        <v>127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7" t="s">
        <v>78</v>
      </c>
      <c r="BK193" s="138">
        <f>ROUND(I193*H193,1)</f>
        <v>0</v>
      </c>
      <c r="BL193" s="17" t="s">
        <v>137</v>
      </c>
      <c r="BM193" s="137" t="s">
        <v>639</v>
      </c>
    </row>
    <row r="194" spans="2:65" s="1" customFormat="1" ht="11.25">
      <c r="B194" s="32"/>
      <c r="D194" s="139" t="s">
        <v>139</v>
      </c>
      <c r="F194" s="140" t="s">
        <v>268</v>
      </c>
      <c r="I194" s="141"/>
      <c r="L194" s="32"/>
      <c r="M194" s="142"/>
      <c r="U194" s="53"/>
      <c r="AT194" s="17" t="s">
        <v>139</v>
      </c>
      <c r="AU194" s="17" t="s">
        <v>80</v>
      </c>
    </row>
    <row r="195" spans="2:65" s="11" customFormat="1" ht="22.9" customHeight="1">
      <c r="B195" s="114"/>
      <c r="D195" s="115" t="s">
        <v>69</v>
      </c>
      <c r="E195" s="124" t="s">
        <v>269</v>
      </c>
      <c r="F195" s="124" t="s">
        <v>270</v>
      </c>
      <c r="I195" s="117"/>
      <c r="J195" s="125">
        <f>BK195</f>
        <v>0</v>
      </c>
      <c r="L195" s="114"/>
      <c r="M195" s="119"/>
      <c r="P195" s="120">
        <f>SUM(P196:P203)</f>
        <v>0</v>
      </c>
      <c r="R195" s="120">
        <f>SUM(R196:R203)</f>
        <v>0</v>
      </c>
      <c r="T195" s="120">
        <f>SUM(T196:T203)</f>
        <v>0</v>
      </c>
      <c r="U195" s="121"/>
      <c r="AR195" s="115" t="s">
        <v>78</v>
      </c>
      <c r="AT195" s="122" t="s">
        <v>69</v>
      </c>
      <c r="AU195" s="122" t="s">
        <v>78</v>
      </c>
      <c r="AY195" s="115" t="s">
        <v>127</v>
      </c>
      <c r="BK195" s="123">
        <f>SUM(BK196:BK203)</f>
        <v>0</v>
      </c>
    </row>
    <row r="196" spans="2:65" s="1" customFormat="1" ht="24.2" customHeight="1">
      <c r="B196" s="32"/>
      <c r="C196" s="126" t="s">
        <v>377</v>
      </c>
      <c r="D196" s="126" t="s">
        <v>132</v>
      </c>
      <c r="E196" s="127" t="s">
        <v>640</v>
      </c>
      <c r="F196" s="128" t="s">
        <v>641</v>
      </c>
      <c r="G196" s="129" t="s">
        <v>266</v>
      </c>
      <c r="H196" s="130">
        <v>15.704000000000001</v>
      </c>
      <c r="I196" s="131"/>
      <c r="J196" s="132">
        <f>ROUND(I196*H196,1)</f>
        <v>0</v>
      </c>
      <c r="K196" s="128" t="s">
        <v>136</v>
      </c>
      <c r="L196" s="32"/>
      <c r="M196" s="133" t="s">
        <v>17</v>
      </c>
      <c r="N196" s="134" t="s">
        <v>41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5">
        <f>S196*H196</f>
        <v>0</v>
      </c>
      <c r="U196" s="136" t="s">
        <v>17</v>
      </c>
      <c r="AR196" s="137" t="s">
        <v>137</v>
      </c>
      <c r="AT196" s="137" t="s">
        <v>132</v>
      </c>
      <c r="AU196" s="137" t="s">
        <v>80</v>
      </c>
      <c r="AY196" s="17" t="s">
        <v>127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7" t="s">
        <v>78</v>
      </c>
      <c r="BK196" s="138">
        <f>ROUND(I196*H196,1)</f>
        <v>0</v>
      </c>
      <c r="BL196" s="17" t="s">
        <v>137</v>
      </c>
      <c r="BM196" s="137" t="s">
        <v>642</v>
      </c>
    </row>
    <row r="197" spans="2:65" s="1" customFormat="1" ht="11.25">
      <c r="B197" s="32"/>
      <c r="D197" s="139" t="s">
        <v>139</v>
      </c>
      <c r="F197" s="140" t="s">
        <v>643</v>
      </c>
      <c r="I197" s="141"/>
      <c r="L197" s="32"/>
      <c r="M197" s="142"/>
      <c r="U197" s="53"/>
      <c r="AT197" s="17" t="s">
        <v>139</v>
      </c>
      <c r="AU197" s="17" t="s">
        <v>80</v>
      </c>
    </row>
    <row r="198" spans="2:65" s="12" customFormat="1" ht="11.25">
      <c r="B198" s="143"/>
      <c r="D198" s="144" t="s">
        <v>141</v>
      </c>
      <c r="E198" s="145" t="s">
        <v>17</v>
      </c>
      <c r="F198" s="146" t="s">
        <v>644</v>
      </c>
      <c r="H198" s="147">
        <v>15.948</v>
      </c>
      <c r="I198" s="148"/>
      <c r="L198" s="143"/>
      <c r="M198" s="149"/>
      <c r="U198" s="150"/>
      <c r="AT198" s="145" t="s">
        <v>141</v>
      </c>
      <c r="AU198" s="145" t="s">
        <v>80</v>
      </c>
      <c r="AV198" s="12" t="s">
        <v>80</v>
      </c>
      <c r="AW198" s="12" t="s">
        <v>31</v>
      </c>
      <c r="AX198" s="12" t="s">
        <v>70</v>
      </c>
      <c r="AY198" s="145" t="s">
        <v>127</v>
      </c>
    </row>
    <row r="199" spans="2:65" s="12" customFormat="1" ht="11.25">
      <c r="B199" s="143"/>
      <c r="D199" s="144" t="s">
        <v>141</v>
      </c>
      <c r="E199" s="145" t="s">
        <v>17</v>
      </c>
      <c r="F199" s="146" t="s">
        <v>645</v>
      </c>
      <c r="H199" s="147">
        <v>-0.24399999999999999</v>
      </c>
      <c r="I199" s="148"/>
      <c r="L199" s="143"/>
      <c r="M199" s="149"/>
      <c r="U199" s="150"/>
      <c r="AT199" s="145" t="s">
        <v>141</v>
      </c>
      <c r="AU199" s="145" t="s">
        <v>80</v>
      </c>
      <c r="AV199" s="12" t="s">
        <v>80</v>
      </c>
      <c r="AW199" s="12" t="s">
        <v>31</v>
      </c>
      <c r="AX199" s="12" t="s">
        <v>70</v>
      </c>
      <c r="AY199" s="145" t="s">
        <v>127</v>
      </c>
    </row>
    <row r="200" spans="2:65" s="13" customFormat="1" ht="11.25">
      <c r="B200" s="151"/>
      <c r="D200" s="144" t="s">
        <v>141</v>
      </c>
      <c r="E200" s="152" t="s">
        <v>17</v>
      </c>
      <c r="F200" s="153" t="s">
        <v>144</v>
      </c>
      <c r="H200" s="154">
        <v>15.704000000000001</v>
      </c>
      <c r="I200" s="155"/>
      <c r="L200" s="151"/>
      <c r="M200" s="156"/>
      <c r="U200" s="157"/>
      <c r="AT200" s="152" t="s">
        <v>141</v>
      </c>
      <c r="AU200" s="152" t="s">
        <v>80</v>
      </c>
      <c r="AV200" s="13" t="s">
        <v>137</v>
      </c>
      <c r="AW200" s="13" t="s">
        <v>31</v>
      </c>
      <c r="AX200" s="13" t="s">
        <v>78</v>
      </c>
      <c r="AY200" s="152" t="s">
        <v>127</v>
      </c>
    </row>
    <row r="201" spans="2:65" s="1" customFormat="1" ht="33" customHeight="1">
      <c r="B201" s="32"/>
      <c r="C201" s="126" t="s">
        <v>380</v>
      </c>
      <c r="D201" s="126" t="s">
        <v>132</v>
      </c>
      <c r="E201" s="127" t="s">
        <v>272</v>
      </c>
      <c r="F201" s="128" t="s">
        <v>273</v>
      </c>
      <c r="G201" s="129" t="s">
        <v>266</v>
      </c>
      <c r="H201" s="130">
        <v>0.24399999999999999</v>
      </c>
      <c r="I201" s="131"/>
      <c r="J201" s="132">
        <f>ROUND(I201*H201,1)</f>
        <v>0</v>
      </c>
      <c r="K201" s="128" t="s">
        <v>136</v>
      </c>
      <c r="L201" s="32"/>
      <c r="M201" s="133" t="s">
        <v>17</v>
      </c>
      <c r="N201" s="134" t="s">
        <v>41</v>
      </c>
      <c r="P201" s="135">
        <f>O201*H201</f>
        <v>0</v>
      </c>
      <c r="Q201" s="135">
        <v>0</v>
      </c>
      <c r="R201" s="135">
        <f>Q201*H201</f>
        <v>0</v>
      </c>
      <c r="S201" s="135">
        <v>0</v>
      </c>
      <c r="T201" s="135">
        <f>S201*H201</f>
        <v>0</v>
      </c>
      <c r="U201" s="136" t="s">
        <v>17</v>
      </c>
      <c r="AR201" s="137" t="s">
        <v>137</v>
      </c>
      <c r="AT201" s="137" t="s">
        <v>132</v>
      </c>
      <c r="AU201" s="137" t="s">
        <v>80</v>
      </c>
      <c r="AY201" s="17" t="s">
        <v>127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7" t="s">
        <v>78</v>
      </c>
      <c r="BK201" s="138">
        <f>ROUND(I201*H201,1)</f>
        <v>0</v>
      </c>
      <c r="BL201" s="17" t="s">
        <v>137</v>
      </c>
      <c r="BM201" s="137" t="s">
        <v>646</v>
      </c>
    </row>
    <row r="202" spans="2:65" s="1" customFormat="1" ht="11.25">
      <c r="B202" s="32"/>
      <c r="D202" s="139" t="s">
        <v>139</v>
      </c>
      <c r="F202" s="140" t="s">
        <v>275</v>
      </c>
      <c r="I202" s="141"/>
      <c r="L202" s="32"/>
      <c r="M202" s="142"/>
      <c r="U202" s="53"/>
      <c r="AT202" s="17" t="s">
        <v>139</v>
      </c>
      <c r="AU202" s="17" t="s">
        <v>80</v>
      </c>
    </row>
    <row r="203" spans="2:65" s="12" customFormat="1" ht="11.25">
      <c r="B203" s="143"/>
      <c r="D203" s="144" t="s">
        <v>141</v>
      </c>
      <c r="E203" s="145" t="s">
        <v>17</v>
      </c>
      <c r="F203" s="146" t="s">
        <v>647</v>
      </c>
      <c r="H203" s="147">
        <v>0.24399999999999999</v>
      </c>
      <c r="I203" s="148"/>
      <c r="L203" s="143"/>
      <c r="M203" s="179"/>
      <c r="N203" s="180"/>
      <c r="O203" s="180"/>
      <c r="P203" s="180"/>
      <c r="Q203" s="180"/>
      <c r="R203" s="180"/>
      <c r="S203" s="180"/>
      <c r="T203" s="180"/>
      <c r="U203" s="181"/>
      <c r="AT203" s="145" t="s">
        <v>141</v>
      </c>
      <c r="AU203" s="145" t="s">
        <v>80</v>
      </c>
      <c r="AV203" s="12" t="s">
        <v>80</v>
      </c>
      <c r="AW203" s="12" t="s">
        <v>31</v>
      </c>
      <c r="AX203" s="12" t="s">
        <v>78</v>
      </c>
      <c r="AY203" s="145" t="s">
        <v>127</v>
      </c>
    </row>
    <row r="204" spans="2:65" s="1" customFormat="1" ht="6.95" customHeight="1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32"/>
    </row>
  </sheetData>
  <sheetProtection algorithmName="SHA-512" hashValue="4DZcNvnYHiQ9tYmwxvZ6+IPwm0DQOPY+Rr4eoaSfzK8lWcMG2ja9Qp1yk2xxohz33gItpu5Vf1FBunkXDJ0xxQ==" saltValue="w3hFqH0UxIisy0X8SXUXf253BR4QJ3x3MFKHB1/RlO6lmLjIUzGwgRis1FcwTUIhg8xGn2KaKx/Qu8Ov+IEbKA==" spinCount="100000" sheet="1" objects="1" scenarios="1" formatColumns="0" formatRows="0" autoFilter="0"/>
  <autoFilter ref="C91:K203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200-000000000000}"/>
    <hyperlink ref="F101" r:id="rId2" xr:uid="{00000000-0004-0000-0200-000001000000}"/>
    <hyperlink ref="F103" r:id="rId3" xr:uid="{00000000-0004-0000-0200-000002000000}"/>
    <hyperlink ref="F107" r:id="rId4" xr:uid="{00000000-0004-0000-0200-000003000000}"/>
    <hyperlink ref="F111" r:id="rId5" xr:uid="{00000000-0004-0000-0200-000004000000}"/>
    <hyperlink ref="F114" r:id="rId6" xr:uid="{00000000-0004-0000-0200-000005000000}"/>
    <hyperlink ref="F116" r:id="rId7" xr:uid="{00000000-0004-0000-0200-000006000000}"/>
    <hyperlink ref="F118" r:id="rId8" xr:uid="{00000000-0004-0000-0200-000007000000}"/>
    <hyperlink ref="F120" r:id="rId9" xr:uid="{00000000-0004-0000-0200-000008000000}"/>
    <hyperlink ref="F126" r:id="rId10" xr:uid="{00000000-0004-0000-0200-000009000000}"/>
    <hyperlink ref="F129" r:id="rId11" xr:uid="{00000000-0004-0000-0200-00000A000000}"/>
    <hyperlink ref="F132" r:id="rId12" xr:uid="{00000000-0004-0000-0200-00000B000000}"/>
    <hyperlink ref="F135" r:id="rId13" xr:uid="{00000000-0004-0000-0200-00000C000000}"/>
    <hyperlink ref="F138" r:id="rId14" xr:uid="{00000000-0004-0000-0200-00000D000000}"/>
    <hyperlink ref="F141" r:id="rId15" xr:uid="{00000000-0004-0000-0200-00000E000000}"/>
    <hyperlink ref="F144" r:id="rId16" xr:uid="{00000000-0004-0000-0200-00000F000000}"/>
    <hyperlink ref="F146" r:id="rId17" xr:uid="{00000000-0004-0000-0200-000010000000}"/>
    <hyperlink ref="F148" r:id="rId18" xr:uid="{00000000-0004-0000-0200-000011000000}"/>
    <hyperlink ref="F151" r:id="rId19" xr:uid="{00000000-0004-0000-0200-000012000000}"/>
    <hyperlink ref="F157" r:id="rId20" xr:uid="{00000000-0004-0000-0200-000013000000}"/>
    <hyperlink ref="F161" r:id="rId21" xr:uid="{00000000-0004-0000-0200-000014000000}"/>
    <hyperlink ref="F165" r:id="rId22" xr:uid="{00000000-0004-0000-0200-000015000000}"/>
    <hyperlink ref="F171" r:id="rId23" xr:uid="{00000000-0004-0000-0200-000016000000}"/>
    <hyperlink ref="F174" r:id="rId24" xr:uid="{00000000-0004-0000-0200-000017000000}"/>
    <hyperlink ref="F177" r:id="rId25" xr:uid="{00000000-0004-0000-0200-000018000000}"/>
    <hyperlink ref="F181" r:id="rId26" xr:uid="{00000000-0004-0000-0200-000019000000}"/>
    <hyperlink ref="F183" r:id="rId27" xr:uid="{00000000-0004-0000-0200-00001A000000}"/>
    <hyperlink ref="F186" r:id="rId28" xr:uid="{00000000-0004-0000-0200-00001B000000}"/>
    <hyperlink ref="F188" r:id="rId29" xr:uid="{00000000-0004-0000-0200-00001C000000}"/>
    <hyperlink ref="F190" r:id="rId30" xr:uid="{00000000-0004-0000-0200-00001D000000}"/>
    <hyperlink ref="F192" r:id="rId31" xr:uid="{00000000-0004-0000-0200-00001E000000}"/>
    <hyperlink ref="F194" r:id="rId32" xr:uid="{00000000-0004-0000-0200-00001F000000}"/>
    <hyperlink ref="F197" r:id="rId33" xr:uid="{00000000-0004-0000-0200-000020000000}"/>
    <hyperlink ref="F202" r:id="rId34" xr:uid="{00000000-0004-0000-0200-000021000000}"/>
  </hyperlinks>
  <pageMargins left="0.39370078740157483" right="0.39370078740157483" top="0.39370078740157483" bottom="0.39370078740157483" header="0" footer="0"/>
  <pageSetup paperSize="9" scale="84" fitToHeight="100" orientation="landscape" r:id="rId35"/>
  <headerFooter>
    <oddFooter>&amp;CStrana &amp;P z &amp;N</oddFooter>
  </headerFooter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8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1" width="14.16406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88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98" t="str">
        <f>'Rekapitulace stavby'!K6</f>
        <v>DIVADLO DĚČÍN TEPLICKÁ 587/75 DĚČÍN-ÚPRAVA VNĚJŠÍHO SCHODIŠTĚ A ZPEVNĚNÉ PLOCHY</v>
      </c>
      <c r="F7" s="299"/>
      <c r="G7" s="299"/>
      <c r="H7" s="299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280" t="s">
        <v>648</v>
      </c>
      <c r="F9" s="300"/>
      <c r="G9" s="300"/>
      <c r="H9" s="30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16</v>
      </c>
      <c r="F11" s="25" t="s">
        <v>17</v>
      </c>
      <c r="I11" s="27" t="s">
        <v>18</v>
      </c>
      <c r="J11" s="25" t="s">
        <v>17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49" t="str">
        <f>'Rekapitulace stavby'!AN8</f>
        <v>18. 4. 2023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17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17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1" t="str">
        <f>'Rekapitulace stavby'!E14</f>
        <v>Vyplň údaj</v>
      </c>
      <c r="F18" s="264"/>
      <c r="G18" s="264"/>
      <c r="H18" s="264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17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17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17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17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47.25" customHeight="1">
      <c r="B27" s="86"/>
      <c r="E27" s="269" t="s">
        <v>35</v>
      </c>
      <c r="F27" s="269"/>
      <c r="G27" s="269"/>
      <c r="H27" s="269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ROUND(J80, 1)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ROUND((SUM(BE80:BE85)),  1)</f>
        <v>0</v>
      </c>
      <c r="I33" s="89">
        <v>0.21</v>
      </c>
      <c r="J33" s="88">
        <f>ROUND(((SUM(BE80:BE85))*I33),  1)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ROUND((SUM(BF80:BF85)),  1)</f>
        <v>0</v>
      </c>
      <c r="I34" s="89">
        <v>0.15</v>
      </c>
      <c r="J34" s="88">
        <f>ROUND(((SUM(BF80:BF85))*I34),  1)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ROUND((SUM(BG80:BG85)),  1)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ROUND((SUM(BH80:BH85)),  1)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ROUND((SUM(BI80:BI85)),  1)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15</v>
      </c>
      <c r="L47" s="32"/>
    </row>
    <row r="48" spans="2:12" s="1" customFormat="1" ht="16.5" customHeight="1">
      <c r="B48" s="32"/>
      <c r="E48" s="298" t="str">
        <f>E7</f>
        <v>DIVADLO DĚČÍN TEPLICKÁ 587/75 DĚČÍN-ÚPRAVA VNĚJŠÍHO SCHODIŠTĚ A ZPEVNĚNÉ PLOCHY</v>
      </c>
      <c r="F48" s="299"/>
      <c r="G48" s="299"/>
      <c r="H48" s="299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280" t="str">
        <f>E9</f>
        <v>03 - VEDLEJŠÍ ROZPOČTOVÉ NÁKLADY</v>
      </c>
      <c r="F50" s="300"/>
      <c r="G50" s="300"/>
      <c r="H50" s="30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19</v>
      </c>
      <c r="F52" s="25" t="str">
        <f>F12</f>
        <v>DĚČÍN</v>
      </c>
      <c r="I52" s="27" t="s">
        <v>21</v>
      </c>
      <c r="J52" s="49" t="str">
        <f>IF(J12="","",J12)</f>
        <v>18. 4. 2023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23</v>
      </c>
      <c r="F54" s="25" t="str">
        <f>E15</f>
        <v xml:space="preserve">STATUTÁRNÍ MĚSTO DĚČÍN </v>
      </c>
      <c r="I54" s="27" t="s">
        <v>29</v>
      </c>
      <c r="J54" s="30" t="str">
        <f>E21</f>
        <v>Ing. Jiří Demuth Děčín</v>
      </c>
      <c r="L54" s="32"/>
    </row>
    <row r="55" spans="2:47" s="1" customFormat="1" ht="15.2" customHeight="1">
      <c r="B55" s="32"/>
      <c r="C55" s="27" t="s">
        <v>27</v>
      </c>
      <c r="F55" s="25" t="str">
        <f>IF(E18="","",E18)</f>
        <v>Vyplň údaj</v>
      </c>
      <c r="I55" s="27" t="s">
        <v>32</v>
      </c>
      <c r="J55" s="30" t="str">
        <f>E24</f>
        <v>Nina Blavková Děčín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J80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649</v>
      </c>
      <c r="E60" s="101"/>
      <c r="F60" s="101"/>
      <c r="G60" s="101"/>
      <c r="H60" s="101"/>
      <c r="I60" s="101"/>
      <c r="J60" s="102">
        <f>J81</f>
        <v>0</v>
      </c>
      <c r="L60" s="99"/>
    </row>
    <row r="61" spans="2:47" s="1" customFormat="1" ht="21.75" customHeight="1">
      <c r="B61" s="32"/>
      <c r="L61" s="32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>
      <c r="B67" s="32"/>
      <c r="C67" s="21" t="s">
        <v>111</v>
      </c>
      <c r="L67" s="32"/>
    </row>
    <row r="68" spans="2:63" s="1" customFormat="1" ht="6.95" customHeight="1">
      <c r="B68" s="32"/>
      <c r="L68" s="32"/>
    </row>
    <row r="69" spans="2:63" s="1" customFormat="1" ht="12" customHeight="1">
      <c r="B69" s="32"/>
      <c r="C69" s="27" t="s">
        <v>15</v>
      </c>
      <c r="L69" s="32"/>
    </row>
    <row r="70" spans="2:63" s="1" customFormat="1" ht="16.5" customHeight="1">
      <c r="B70" s="32"/>
      <c r="E70" s="298" t="str">
        <f>E7</f>
        <v>DIVADLO DĚČÍN TEPLICKÁ 587/75 DĚČÍN-ÚPRAVA VNĚJŠÍHO SCHODIŠTĚ A ZPEVNĚNÉ PLOCHY</v>
      </c>
      <c r="F70" s="299"/>
      <c r="G70" s="299"/>
      <c r="H70" s="299"/>
      <c r="L70" s="32"/>
    </row>
    <row r="71" spans="2:63" s="1" customFormat="1" ht="12" customHeight="1">
      <c r="B71" s="32"/>
      <c r="C71" s="27" t="s">
        <v>89</v>
      </c>
      <c r="L71" s="32"/>
    </row>
    <row r="72" spans="2:63" s="1" customFormat="1" ht="16.5" customHeight="1">
      <c r="B72" s="32"/>
      <c r="E72" s="280" t="str">
        <f>E9</f>
        <v>03 - VEDLEJŠÍ ROZPOČTOVÉ NÁKLADY</v>
      </c>
      <c r="F72" s="300"/>
      <c r="G72" s="300"/>
      <c r="H72" s="300"/>
      <c r="L72" s="32"/>
    </row>
    <row r="73" spans="2:63" s="1" customFormat="1" ht="6.95" customHeight="1">
      <c r="B73" s="32"/>
      <c r="L73" s="32"/>
    </row>
    <row r="74" spans="2:63" s="1" customFormat="1" ht="12" customHeight="1">
      <c r="B74" s="32"/>
      <c r="C74" s="27" t="s">
        <v>19</v>
      </c>
      <c r="F74" s="25" t="str">
        <f>F12</f>
        <v>DĚČÍN</v>
      </c>
      <c r="I74" s="27" t="s">
        <v>21</v>
      </c>
      <c r="J74" s="49" t="str">
        <f>IF(J12="","",J12)</f>
        <v>18. 4. 2023</v>
      </c>
      <c r="L74" s="32"/>
    </row>
    <row r="75" spans="2:63" s="1" customFormat="1" ht="6.95" customHeight="1">
      <c r="B75" s="32"/>
      <c r="L75" s="32"/>
    </row>
    <row r="76" spans="2:63" s="1" customFormat="1" ht="15.2" customHeight="1">
      <c r="B76" s="32"/>
      <c r="C76" s="27" t="s">
        <v>23</v>
      </c>
      <c r="F76" s="25" t="str">
        <f>E15</f>
        <v xml:space="preserve">STATUTÁRNÍ MĚSTO DĚČÍN </v>
      </c>
      <c r="I76" s="27" t="s">
        <v>29</v>
      </c>
      <c r="J76" s="30" t="str">
        <f>E21</f>
        <v>Ing. Jiří Demuth Děčín</v>
      </c>
      <c r="L76" s="32"/>
    </row>
    <row r="77" spans="2:63" s="1" customFormat="1" ht="15.2" customHeight="1">
      <c r="B77" s="32"/>
      <c r="C77" s="27" t="s">
        <v>27</v>
      </c>
      <c r="F77" s="25" t="str">
        <f>IF(E18="","",E18)</f>
        <v>Vyplň údaj</v>
      </c>
      <c r="I77" s="27" t="s">
        <v>32</v>
      </c>
      <c r="J77" s="30" t="str">
        <f>E24</f>
        <v>Nina Blavková Děčín</v>
      </c>
      <c r="L77" s="32"/>
    </row>
    <row r="78" spans="2:63" s="1" customFormat="1" ht="10.35" customHeight="1">
      <c r="B78" s="32"/>
      <c r="L78" s="32"/>
    </row>
    <row r="79" spans="2:63" s="10" customFormat="1" ht="29.25" customHeight="1">
      <c r="B79" s="107"/>
      <c r="C79" s="108" t="s">
        <v>112</v>
      </c>
      <c r="D79" s="109" t="s">
        <v>55</v>
      </c>
      <c r="E79" s="109" t="s">
        <v>51</v>
      </c>
      <c r="F79" s="109" t="s">
        <v>52</v>
      </c>
      <c r="G79" s="109" t="s">
        <v>113</v>
      </c>
      <c r="H79" s="109" t="s">
        <v>114</v>
      </c>
      <c r="I79" s="109" t="s">
        <v>115</v>
      </c>
      <c r="J79" s="109" t="s">
        <v>93</v>
      </c>
      <c r="K79" s="110" t="s">
        <v>116</v>
      </c>
      <c r="L79" s="107"/>
      <c r="M79" s="56" t="s">
        <v>17</v>
      </c>
      <c r="N79" s="57" t="s">
        <v>40</v>
      </c>
      <c r="O79" s="57" t="s">
        <v>117</v>
      </c>
      <c r="P79" s="57" t="s">
        <v>118</v>
      </c>
      <c r="Q79" s="57" t="s">
        <v>119</v>
      </c>
      <c r="R79" s="57" t="s">
        <v>120</v>
      </c>
      <c r="S79" s="57" t="s">
        <v>121</v>
      </c>
      <c r="T79" s="57" t="s">
        <v>122</v>
      </c>
      <c r="U79" s="58" t="s">
        <v>123</v>
      </c>
    </row>
    <row r="80" spans="2:63" s="1" customFormat="1" ht="22.9" customHeight="1">
      <c r="B80" s="32"/>
      <c r="C80" s="61" t="s">
        <v>124</v>
      </c>
      <c r="J80" s="111">
        <f>BK80</f>
        <v>0</v>
      </c>
      <c r="L80" s="32"/>
      <c r="M80" s="59"/>
      <c r="N80" s="50"/>
      <c r="O80" s="50"/>
      <c r="P80" s="112">
        <f>P81</f>
        <v>0</v>
      </c>
      <c r="Q80" s="50"/>
      <c r="R80" s="112">
        <f>R81</f>
        <v>0</v>
      </c>
      <c r="S80" s="50"/>
      <c r="T80" s="112">
        <f>T81</f>
        <v>0</v>
      </c>
      <c r="U80" s="51"/>
      <c r="AT80" s="17" t="s">
        <v>69</v>
      </c>
      <c r="AU80" s="17" t="s">
        <v>94</v>
      </c>
      <c r="BK80" s="113">
        <f>BK81</f>
        <v>0</v>
      </c>
    </row>
    <row r="81" spans="2:65" s="11" customFormat="1" ht="25.9" customHeight="1">
      <c r="B81" s="114"/>
      <c r="D81" s="115" t="s">
        <v>69</v>
      </c>
      <c r="E81" s="116" t="s">
        <v>650</v>
      </c>
      <c r="F81" s="116" t="s">
        <v>651</v>
      </c>
      <c r="I81" s="117"/>
      <c r="J81" s="118">
        <f>BK81</f>
        <v>0</v>
      </c>
      <c r="L81" s="114"/>
      <c r="M81" s="119"/>
      <c r="P81" s="120">
        <f>SUM(P82:P85)</f>
        <v>0</v>
      </c>
      <c r="R81" s="120">
        <f>SUM(R82:R85)</f>
        <v>0</v>
      </c>
      <c r="T81" s="120">
        <f>SUM(T82:T85)</f>
        <v>0</v>
      </c>
      <c r="U81" s="121"/>
      <c r="AR81" s="115" t="s">
        <v>163</v>
      </c>
      <c r="AT81" s="122" t="s">
        <v>69</v>
      </c>
      <c r="AU81" s="122" t="s">
        <v>70</v>
      </c>
      <c r="AY81" s="115" t="s">
        <v>127</v>
      </c>
      <c r="BK81" s="123">
        <f>SUM(BK82:BK85)</f>
        <v>0</v>
      </c>
    </row>
    <row r="82" spans="2:65" s="1" customFormat="1" ht="16.5" customHeight="1">
      <c r="B82" s="32"/>
      <c r="C82" s="126" t="s">
        <v>78</v>
      </c>
      <c r="D82" s="126" t="s">
        <v>132</v>
      </c>
      <c r="E82" s="127" t="s">
        <v>652</v>
      </c>
      <c r="F82" s="128" t="s">
        <v>653</v>
      </c>
      <c r="G82" s="129" t="s">
        <v>262</v>
      </c>
      <c r="H82" s="130">
        <v>1</v>
      </c>
      <c r="I82" s="131"/>
      <c r="J82" s="132">
        <f>ROUND(I82*H82,1)</f>
        <v>0</v>
      </c>
      <c r="K82" s="128" t="s">
        <v>136</v>
      </c>
      <c r="L82" s="32"/>
      <c r="M82" s="133" t="s">
        <v>17</v>
      </c>
      <c r="N82" s="134" t="s">
        <v>41</v>
      </c>
      <c r="P82" s="135">
        <f>O82*H82</f>
        <v>0</v>
      </c>
      <c r="Q82" s="135">
        <v>0</v>
      </c>
      <c r="R82" s="135">
        <f>Q82*H82</f>
        <v>0</v>
      </c>
      <c r="S82" s="135">
        <v>0</v>
      </c>
      <c r="T82" s="135">
        <f>S82*H82</f>
        <v>0</v>
      </c>
      <c r="U82" s="136" t="s">
        <v>17</v>
      </c>
      <c r="AR82" s="137" t="s">
        <v>654</v>
      </c>
      <c r="AT82" s="137" t="s">
        <v>132</v>
      </c>
      <c r="AU82" s="137" t="s">
        <v>78</v>
      </c>
      <c r="AY82" s="17" t="s">
        <v>127</v>
      </c>
      <c r="BE82" s="138">
        <f>IF(N82="základní",J82,0)</f>
        <v>0</v>
      </c>
      <c r="BF82" s="138">
        <f>IF(N82="snížená",J82,0)</f>
        <v>0</v>
      </c>
      <c r="BG82" s="138">
        <f>IF(N82="zákl. přenesená",J82,0)</f>
        <v>0</v>
      </c>
      <c r="BH82" s="138">
        <f>IF(N82="sníž. přenesená",J82,0)</f>
        <v>0</v>
      </c>
      <c r="BI82" s="138">
        <f>IF(N82="nulová",J82,0)</f>
        <v>0</v>
      </c>
      <c r="BJ82" s="17" t="s">
        <v>78</v>
      </c>
      <c r="BK82" s="138">
        <f>ROUND(I82*H82,1)</f>
        <v>0</v>
      </c>
      <c r="BL82" s="17" t="s">
        <v>654</v>
      </c>
      <c r="BM82" s="137" t="s">
        <v>655</v>
      </c>
    </row>
    <row r="83" spans="2:65" s="1" customFormat="1" ht="11.25">
      <c r="B83" s="32"/>
      <c r="D83" s="139" t="s">
        <v>139</v>
      </c>
      <c r="F83" s="140" t="s">
        <v>656</v>
      </c>
      <c r="I83" s="141"/>
      <c r="L83" s="32"/>
      <c r="M83" s="142"/>
      <c r="U83" s="53"/>
      <c r="AT83" s="17" t="s">
        <v>139</v>
      </c>
      <c r="AU83" s="17" t="s">
        <v>78</v>
      </c>
    </row>
    <row r="84" spans="2:65" s="1" customFormat="1" ht="16.5" customHeight="1">
      <c r="B84" s="32"/>
      <c r="C84" s="126" t="s">
        <v>80</v>
      </c>
      <c r="D84" s="126" t="s">
        <v>132</v>
      </c>
      <c r="E84" s="127" t="s">
        <v>657</v>
      </c>
      <c r="F84" s="128" t="s">
        <v>658</v>
      </c>
      <c r="G84" s="129" t="s">
        <v>262</v>
      </c>
      <c r="H84" s="130">
        <v>1</v>
      </c>
      <c r="I84" s="131"/>
      <c r="J84" s="132">
        <f>ROUND(I84*H84,1)</f>
        <v>0</v>
      </c>
      <c r="K84" s="128" t="s">
        <v>136</v>
      </c>
      <c r="L84" s="32"/>
      <c r="M84" s="133" t="s">
        <v>17</v>
      </c>
      <c r="N84" s="134" t="s">
        <v>41</v>
      </c>
      <c r="P84" s="135">
        <f>O84*H84</f>
        <v>0</v>
      </c>
      <c r="Q84" s="135">
        <v>0</v>
      </c>
      <c r="R84" s="135">
        <f>Q84*H84</f>
        <v>0</v>
      </c>
      <c r="S84" s="135">
        <v>0</v>
      </c>
      <c r="T84" s="135">
        <f>S84*H84</f>
        <v>0</v>
      </c>
      <c r="U84" s="136" t="s">
        <v>17</v>
      </c>
      <c r="AR84" s="137" t="s">
        <v>654</v>
      </c>
      <c r="AT84" s="137" t="s">
        <v>132</v>
      </c>
      <c r="AU84" s="137" t="s">
        <v>78</v>
      </c>
      <c r="AY84" s="17" t="s">
        <v>127</v>
      </c>
      <c r="BE84" s="138">
        <f>IF(N84="základní",J84,0)</f>
        <v>0</v>
      </c>
      <c r="BF84" s="138">
        <f>IF(N84="snížená",J84,0)</f>
        <v>0</v>
      </c>
      <c r="BG84" s="138">
        <f>IF(N84="zákl. přenesená",J84,0)</f>
        <v>0</v>
      </c>
      <c r="BH84" s="138">
        <f>IF(N84="sníž. přenesená",J84,0)</f>
        <v>0</v>
      </c>
      <c r="BI84" s="138">
        <f>IF(N84="nulová",J84,0)</f>
        <v>0</v>
      </c>
      <c r="BJ84" s="17" t="s">
        <v>78</v>
      </c>
      <c r="BK84" s="138">
        <f>ROUND(I84*H84,1)</f>
        <v>0</v>
      </c>
      <c r="BL84" s="17" t="s">
        <v>654</v>
      </c>
      <c r="BM84" s="137" t="s">
        <v>659</v>
      </c>
    </row>
    <row r="85" spans="2:65" s="1" customFormat="1" ht="11.25">
      <c r="B85" s="32"/>
      <c r="D85" s="139" t="s">
        <v>139</v>
      </c>
      <c r="F85" s="140" t="s">
        <v>660</v>
      </c>
      <c r="I85" s="141"/>
      <c r="L85" s="32"/>
      <c r="M85" s="176"/>
      <c r="N85" s="177"/>
      <c r="O85" s="177"/>
      <c r="P85" s="177"/>
      <c r="Q85" s="177"/>
      <c r="R85" s="177"/>
      <c r="S85" s="177"/>
      <c r="T85" s="177"/>
      <c r="U85" s="178"/>
      <c r="AT85" s="17" t="s">
        <v>139</v>
      </c>
      <c r="AU85" s="17" t="s">
        <v>78</v>
      </c>
    </row>
    <row r="86" spans="2:65" s="1" customFormat="1" ht="6.95" customHeight="1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32"/>
    </row>
  </sheetData>
  <sheetProtection algorithmName="SHA-512" hashValue="9EcY3ueq4FAgClx1HAsBAtbPojzYha1ZJzMsC1e8eUszpsUt8Bo4jKD9gA1ATzKfrf2v4Jx8aDUQuUwQkyanIw==" saltValue="uywltaj8lTQhfSczDArw2Jc3sWTIkCbg+b6vQHkFLfY9c6hj21+zKO7OE8lqOJE+yXrWJVlRCtdLs3arbTTUEA==" spinCount="100000" sheet="1" objects="1" scenarios="1" formatColumns="0" formatRows="0" autoFilter="0"/>
  <autoFilter ref="C79:K85" xr:uid="{00000000-0009-0000-0000-000003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hyperlinks>
    <hyperlink ref="F83" r:id="rId1" xr:uid="{00000000-0004-0000-0300-000000000000}"/>
    <hyperlink ref="F85" r:id="rId2" xr:uid="{00000000-0004-0000-03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2" customWidth="1"/>
    <col min="2" max="2" width="1.6640625" style="182" customWidth="1"/>
    <col min="3" max="4" width="5" style="182" customWidth="1"/>
    <col min="5" max="5" width="11.6640625" style="182" customWidth="1"/>
    <col min="6" max="6" width="9.1640625" style="182" customWidth="1"/>
    <col min="7" max="7" width="5" style="182" customWidth="1"/>
    <col min="8" max="8" width="77.83203125" style="182" customWidth="1"/>
    <col min="9" max="10" width="20" style="182" customWidth="1"/>
    <col min="11" max="11" width="1.6640625" style="182" customWidth="1"/>
  </cols>
  <sheetData>
    <row r="1" spans="2:11" customFormat="1" ht="37.5" customHeight="1"/>
    <row r="2" spans="2:11" customFormat="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5" customFormat="1" ht="45" customHeight="1">
      <c r="B3" s="186"/>
      <c r="C3" s="303" t="s">
        <v>661</v>
      </c>
      <c r="D3" s="303"/>
      <c r="E3" s="303"/>
      <c r="F3" s="303"/>
      <c r="G3" s="303"/>
      <c r="H3" s="303"/>
      <c r="I3" s="303"/>
      <c r="J3" s="303"/>
      <c r="K3" s="187"/>
    </row>
    <row r="4" spans="2:11" customFormat="1" ht="25.5" customHeight="1">
      <c r="B4" s="188"/>
      <c r="C4" s="308" t="s">
        <v>662</v>
      </c>
      <c r="D4" s="308"/>
      <c r="E4" s="308"/>
      <c r="F4" s="308"/>
      <c r="G4" s="308"/>
      <c r="H4" s="308"/>
      <c r="I4" s="308"/>
      <c r="J4" s="308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" customHeight="1">
      <c r="B6" s="188"/>
      <c r="C6" s="307" t="s">
        <v>663</v>
      </c>
      <c r="D6" s="307"/>
      <c r="E6" s="307"/>
      <c r="F6" s="307"/>
      <c r="G6" s="307"/>
      <c r="H6" s="307"/>
      <c r="I6" s="307"/>
      <c r="J6" s="307"/>
      <c r="K6" s="189"/>
    </row>
    <row r="7" spans="2:11" customFormat="1" ht="15" customHeight="1">
      <c r="B7" s="192"/>
      <c r="C7" s="307" t="s">
        <v>664</v>
      </c>
      <c r="D7" s="307"/>
      <c r="E7" s="307"/>
      <c r="F7" s="307"/>
      <c r="G7" s="307"/>
      <c r="H7" s="307"/>
      <c r="I7" s="307"/>
      <c r="J7" s="307"/>
      <c r="K7" s="189"/>
    </row>
    <row r="8" spans="2:11" customFormat="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" customHeight="1">
      <c r="B9" s="192"/>
      <c r="C9" s="307" t="s">
        <v>665</v>
      </c>
      <c r="D9" s="307"/>
      <c r="E9" s="307"/>
      <c r="F9" s="307"/>
      <c r="G9" s="307"/>
      <c r="H9" s="307"/>
      <c r="I9" s="307"/>
      <c r="J9" s="307"/>
      <c r="K9" s="189"/>
    </row>
    <row r="10" spans="2:11" customFormat="1" ht="15" customHeight="1">
      <c r="B10" s="192"/>
      <c r="C10" s="191"/>
      <c r="D10" s="307" t="s">
        <v>666</v>
      </c>
      <c r="E10" s="307"/>
      <c r="F10" s="307"/>
      <c r="G10" s="307"/>
      <c r="H10" s="307"/>
      <c r="I10" s="307"/>
      <c r="J10" s="307"/>
      <c r="K10" s="189"/>
    </row>
    <row r="11" spans="2:11" customFormat="1" ht="15" customHeight="1">
      <c r="B11" s="192"/>
      <c r="C11" s="193"/>
      <c r="D11" s="307" t="s">
        <v>667</v>
      </c>
      <c r="E11" s="307"/>
      <c r="F11" s="307"/>
      <c r="G11" s="307"/>
      <c r="H11" s="307"/>
      <c r="I11" s="307"/>
      <c r="J11" s="307"/>
      <c r="K11" s="189"/>
    </row>
    <row r="12" spans="2:11" customFormat="1" ht="1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" customHeight="1">
      <c r="B13" s="192"/>
      <c r="C13" s="193"/>
      <c r="D13" s="194" t="s">
        <v>668</v>
      </c>
      <c r="E13" s="191"/>
      <c r="F13" s="191"/>
      <c r="G13" s="191"/>
      <c r="H13" s="191"/>
      <c r="I13" s="191"/>
      <c r="J13" s="191"/>
      <c r="K13" s="189"/>
    </row>
    <row r="14" spans="2:11" customFormat="1" ht="12.75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" customHeight="1">
      <c r="B15" s="192"/>
      <c r="C15" s="193"/>
      <c r="D15" s="307" t="s">
        <v>669</v>
      </c>
      <c r="E15" s="307"/>
      <c r="F15" s="307"/>
      <c r="G15" s="307"/>
      <c r="H15" s="307"/>
      <c r="I15" s="307"/>
      <c r="J15" s="307"/>
      <c r="K15" s="189"/>
    </row>
    <row r="16" spans="2:11" customFormat="1" ht="15" customHeight="1">
      <c r="B16" s="192"/>
      <c r="C16" s="193"/>
      <c r="D16" s="307" t="s">
        <v>670</v>
      </c>
      <c r="E16" s="307"/>
      <c r="F16" s="307"/>
      <c r="G16" s="307"/>
      <c r="H16" s="307"/>
      <c r="I16" s="307"/>
      <c r="J16" s="307"/>
      <c r="K16" s="189"/>
    </row>
    <row r="17" spans="2:11" customFormat="1" ht="15" customHeight="1">
      <c r="B17" s="192"/>
      <c r="C17" s="193"/>
      <c r="D17" s="307" t="s">
        <v>671</v>
      </c>
      <c r="E17" s="307"/>
      <c r="F17" s="307"/>
      <c r="G17" s="307"/>
      <c r="H17" s="307"/>
      <c r="I17" s="307"/>
      <c r="J17" s="307"/>
      <c r="K17" s="189"/>
    </row>
    <row r="18" spans="2:11" customFormat="1" ht="15" customHeight="1">
      <c r="B18" s="192"/>
      <c r="C18" s="193"/>
      <c r="D18" s="193"/>
      <c r="E18" s="195" t="s">
        <v>77</v>
      </c>
      <c r="F18" s="307" t="s">
        <v>672</v>
      </c>
      <c r="G18" s="307"/>
      <c r="H18" s="307"/>
      <c r="I18" s="307"/>
      <c r="J18" s="307"/>
      <c r="K18" s="189"/>
    </row>
    <row r="19" spans="2:11" customFormat="1" ht="15" customHeight="1">
      <c r="B19" s="192"/>
      <c r="C19" s="193"/>
      <c r="D19" s="193"/>
      <c r="E19" s="195" t="s">
        <v>673</v>
      </c>
      <c r="F19" s="307" t="s">
        <v>674</v>
      </c>
      <c r="G19" s="307"/>
      <c r="H19" s="307"/>
      <c r="I19" s="307"/>
      <c r="J19" s="307"/>
      <c r="K19" s="189"/>
    </row>
    <row r="20" spans="2:11" customFormat="1" ht="15" customHeight="1">
      <c r="B20" s="192"/>
      <c r="C20" s="193"/>
      <c r="D20" s="193"/>
      <c r="E20" s="195" t="s">
        <v>675</v>
      </c>
      <c r="F20" s="307" t="s">
        <v>676</v>
      </c>
      <c r="G20" s="307"/>
      <c r="H20" s="307"/>
      <c r="I20" s="307"/>
      <c r="J20" s="307"/>
      <c r="K20" s="189"/>
    </row>
    <row r="21" spans="2:11" customFormat="1" ht="15" customHeight="1">
      <c r="B21" s="192"/>
      <c r="C21" s="193"/>
      <c r="D21" s="193"/>
      <c r="E21" s="195" t="s">
        <v>86</v>
      </c>
      <c r="F21" s="307" t="s">
        <v>677</v>
      </c>
      <c r="G21" s="307"/>
      <c r="H21" s="307"/>
      <c r="I21" s="307"/>
      <c r="J21" s="307"/>
      <c r="K21" s="189"/>
    </row>
    <row r="22" spans="2:11" customFormat="1" ht="15" customHeight="1">
      <c r="B22" s="192"/>
      <c r="C22" s="193"/>
      <c r="D22" s="193"/>
      <c r="E22" s="195" t="s">
        <v>678</v>
      </c>
      <c r="F22" s="307" t="s">
        <v>679</v>
      </c>
      <c r="G22" s="307"/>
      <c r="H22" s="307"/>
      <c r="I22" s="307"/>
      <c r="J22" s="307"/>
      <c r="K22" s="189"/>
    </row>
    <row r="23" spans="2:11" customFormat="1" ht="15" customHeight="1">
      <c r="B23" s="192"/>
      <c r="C23" s="193"/>
      <c r="D23" s="193"/>
      <c r="E23" s="195" t="s">
        <v>680</v>
      </c>
      <c r="F23" s="307" t="s">
        <v>681</v>
      </c>
      <c r="G23" s="307"/>
      <c r="H23" s="307"/>
      <c r="I23" s="307"/>
      <c r="J23" s="307"/>
      <c r="K23" s="189"/>
    </row>
    <row r="24" spans="2:11" customFormat="1" ht="12.7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" customHeight="1">
      <c r="B25" s="192"/>
      <c r="C25" s="307" t="s">
        <v>682</v>
      </c>
      <c r="D25" s="307"/>
      <c r="E25" s="307"/>
      <c r="F25" s="307"/>
      <c r="G25" s="307"/>
      <c r="H25" s="307"/>
      <c r="I25" s="307"/>
      <c r="J25" s="307"/>
      <c r="K25" s="189"/>
    </row>
    <row r="26" spans="2:11" customFormat="1" ht="15" customHeight="1">
      <c r="B26" s="192"/>
      <c r="C26" s="307" t="s">
        <v>683</v>
      </c>
      <c r="D26" s="307"/>
      <c r="E26" s="307"/>
      <c r="F26" s="307"/>
      <c r="G26" s="307"/>
      <c r="H26" s="307"/>
      <c r="I26" s="307"/>
      <c r="J26" s="307"/>
      <c r="K26" s="189"/>
    </row>
    <row r="27" spans="2:11" customFormat="1" ht="15" customHeight="1">
      <c r="B27" s="192"/>
      <c r="C27" s="191"/>
      <c r="D27" s="307" t="s">
        <v>684</v>
      </c>
      <c r="E27" s="307"/>
      <c r="F27" s="307"/>
      <c r="G27" s="307"/>
      <c r="H27" s="307"/>
      <c r="I27" s="307"/>
      <c r="J27" s="307"/>
      <c r="K27" s="189"/>
    </row>
    <row r="28" spans="2:11" customFormat="1" ht="15" customHeight="1">
      <c r="B28" s="192"/>
      <c r="C28" s="193"/>
      <c r="D28" s="307" t="s">
        <v>685</v>
      </c>
      <c r="E28" s="307"/>
      <c r="F28" s="307"/>
      <c r="G28" s="307"/>
      <c r="H28" s="307"/>
      <c r="I28" s="307"/>
      <c r="J28" s="307"/>
      <c r="K28" s="189"/>
    </row>
    <row r="29" spans="2:11" customFormat="1" ht="12.75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" customHeight="1">
      <c r="B30" s="192"/>
      <c r="C30" s="193"/>
      <c r="D30" s="307" t="s">
        <v>686</v>
      </c>
      <c r="E30" s="307"/>
      <c r="F30" s="307"/>
      <c r="G30" s="307"/>
      <c r="H30" s="307"/>
      <c r="I30" s="307"/>
      <c r="J30" s="307"/>
      <c r="K30" s="189"/>
    </row>
    <row r="31" spans="2:11" customFormat="1" ht="15" customHeight="1">
      <c r="B31" s="192"/>
      <c r="C31" s="193"/>
      <c r="D31" s="307" t="s">
        <v>687</v>
      </c>
      <c r="E31" s="307"/>
      <c r="F31" s="307"/>
      <c r="G31" s="307"/>
      <c r="H31" s="307"/>
      <c r="I31" s="307"/>
      <c r="J31" s="307"/>
      <c r="K31" s="189"/>
    </row>
    <row r="32" spans="2:11" customFormat="1" ht="12.75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" customHeight="1">
      <c r="B33" s="192"/>
      <c r="C33" s="193"/>
      <c r="D33" s="307" t="s">
        <v>688</v>
      </c>
      <c r="E33" s="307"/>
      <c r="F33" s="307"/>
      <c r="G33" s="307"/>
      <c r="H33" s="307"/>
      <c r="I33" s="307"/>
      <c r="J33" s="307"/>
      <c r="K33" s="189"/>
    </row>
    <row r="34" spans="2:11" customFormat="1" ht="15" customHeight="1">
      <c r="B34" s="192"/>
      <c r="C34" s="193"/>
      <c r="D34" s="307" t="s">
        <v>689</v>
      </c>
      <c r="E34" s="307"/>
      <c r="F34" s="307"/>
      <c r="G34" s="307"/>
      <c r="H34" s="307"/>
      <c r="I34" s="307"/>
      <c r="J34" s="307"/>
      <c r="K34" s="189"/>
    </row>
    <row r="35" spans="2:11" customFormat="1" ht="15" customHeight="1">
      <c r="B35" s="192"/>
      <c r="C35" s="193"/>
      <c r="D35" s="307" t="s">
        <v>690</v>
      </c>
      <c r="E35" s="307"/>
      <c r="F35" s="307"/>
      <c r="G35" s="307"/>
      <c r="H35" s="307"/>
      <c r="I35" s="307"/>
      <c r="J35" s="307"/>
      <c r="K35" s="189"/>
    </row>
    <row r="36" spans="2:11" customFormat="1" ht="15" customHeight="1">
      <c r="B36" s="192"/>
      <c r="C36" s="193"/>
      <c r="D36" s="191"/>
      <c r="E36" s="194" t="s">
        <v>112</v>
      </c>
      <c r="F36" s="191"/>
      <c r="G36" s="307" t="s">
        <v>691</v>
      </c>
      <c r="H36" s="307"/>
      <c r="I36" s="307"/>
      <c r="J36" s="307"/>
      <c r="K36" s="189"/>
    </row>
    <row r="37" spans="2:11" customFormat="1" ht="30.75" customHeight="1">
      <c r="B37" s="192"/>
      <c r="C37" s="193"/>
      <c r="D37" s="191"/>
      <c r="E37" s="194" t="s">
        <v>692</v>
      </c>
      <c r="F37" s="191"/>
      <c r="G37" s="307" t="s">
        <v>693</v>
      </c>
      <c r="H37" s="307"/>
      <c r="I37" s="307"/>
      <c r="J37" s="307"/>
      <c r="K37" s="189"/>
    </row>
    <row r="38" spans="2:11" customFormat="1" ht="15" customHeight="1">
      <c r="B38" s="192"/>
      <c r="C38" s="193"/>
      <c r="D38" s="191"/>
      <c r="E38" s="194" t="s">
        <v>51</v>
      </c>
      <c r="F38" s="191"/>
      <c r="G38" s="307" t="s">
        <v>694</v>
      </c>
      <c r="H38" s="307"/>
      <c r="I38" s="307"/>
      <c r="J38" s="307"/>
      <c r="K38" s="189"/>
    </row>
    <row r="39" spans="2:11" customFormat="1" ht="15" customHeight="1">
      <c r="B39" s="192"/>
      <c r="C39" s="193"/>
      <c r="D39" s="191"/>
      <c r="E39" s="194" t="s">
        <v>52</v>
      </c>
      <c r="F39" s="191"/>
      <c r="G39" s="307" t="s">
        <v>695</v>
      </c>
      <c r="H39" s="307"/>
      <c r="I39" s="307"/>
      <c r="J39" s="307"/>
      <c r="K39" s="189"/>
    </row>
    <row r="40" spans="2:11" customFormat="1" ht="15" customHeight="1">
      <c r="B40" s="192"/>
      <c r="C40" s="193"/>
      <c r="D40" s="191"/>
      <c r="E40" s="194" t="s">
        <v>113</v>
      </c>
      <c r="F40" s="191"/>
      <c r="G40" s="307" t="s">
        <v>696</v>
      </c>
      <c r="H40" s="307"/>
      <c r="I40" s="307"/>
      <c r="J40" s="307"/>
      <c r="K40" s="189"/>
    </row>
    <row r="41" spans="2:11" customFormat="1" ht="15" customHeight="1">
      <c r="B41" s="192"/>
      <c r="C41" s="193"/>
      <c r="D41" s="191"/>
      <c r="E41" s="194" t="s">
        <v>114</v>
      </c>
      <c r="F41" s="191"/>
      <c r="G41" s="307" t="s">
        <v>697</v>
      </c>
      <c r="H41" s="307"/>
      <c r="I41" s="307"/>
      <c r="J41" s="307"/>
      <c r="K41" s="189"/>
    </row>
    <row r="42" spans="2:11" customFormat="1" ht="15" customHeight="1">
      <c r="B42" s="192"/>
      <c r="C42" s="193"/>
      <c r="D42" s="191"/>
      <c r="E42" s="194" t="s">
        <v>698</v>
      </c>
      <c r="F42" s="191"/>
      <c r="G42" s="307" t="s">
        <v>699</v>
      </c>
      <c r="H42" s="307"/>
      <c r="I42" s="307"/>
      <c r="J42" s="307"/>
      <c r="K42" s="189"/>
    </row>
    <row r="43" spans="2:11" customFormat="1" ht="15" customHeight="1">
      <c r="B43" s="192"/>
      <c r="C43" s="193"/>
      <c r="D43" s="191"/>
      <c r="E43" s="194"/>
      <c r="F43" s="191"/>
      <c r="G43" s="307" t="s">
        <v>700</v>
      </c>
      <c r="H43" s="307"/>
      <c r="I43" s="307"/>
      <c r="J43" s="307"/>
      <c r="K43" s="189"/>
    </row>
    <row r="44" spans="2:11" customFormat="1" ht="15" customHeight="1">
      <c r="B44" s="192"/>
      <c r="C44" s="193"/>
      <c r="D44" s="191"/>
      <c r="E44" s="194" t="s">
        <v>701</v>
      </c>
      <c r="F44" s="191"/>
      <c r="G44" s="307" t="s">
        <v>702</v>
      </c>
      <c r="H44" s="307"/>
      <c r="I44" s="307"/>
      <c r="J44" s="307"/>
      <c r="K44" s="189"/>
    </row>
    <row r="45" spans="2:11" customFormat="1" ht="15" customHeight="1">
      <c r="B45" s="192"/>
      <c r="C45" s="193"/>
      <c r="D45" s="191"/>
      <c r="E45" s="194" t="s">
        <v>116</v>
      </c>
      <c r="F45" s="191"/>
      <c r="G45" s="307" t="s">
        <v>703</v>
      </c>
      <c r="H45" s="307"/>
      <c r="I45" s="307"/>
      <c r="J45" s="307"/>
      <c r="K45" s="189"/>
    </row>
    <row r="46" spans="2:11" customFormat="1" ht="12.75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" customHeight="1">
      <c r="B47" s="192"/>
      <c r="C47" s="193"/>
      <c r="D47" s="307" t="s">
        <v>704</v>
      </c>
      <c r="E47" s="307"/>
      <c r="F47" s="307"/>
      <c r="G47" s="307"/>
      <c r="H47" s="307"/>
      <c r="I47" s="307"/>
      <c r="J47" s="307"/>
      <c r="K47" s="189"/>
    </row>
    <row r="48" spans="2:11" customFormat="1" ht="15" customHeight="1">
      <c r="B48" s="192"/>
      <c r="C48" s="193"/>
      <c r="D48" s="193"/>
      <c r="E48" s="307" t="s">
        <v>705</v>
      </c>
      <c r="F48" s="307"/>
      <c r="G48" s="307"/>
      <c r="H48" s="307"/>
      <c r="I48" s="307"/>
      <c r="J48" s="307"/>
      <c r="K48" s="189"/>
    </row>
    <row r="49" spans="2:11" customFormat="1" ht="15" customHeight="1">
      <c r="B49" s="192"/>
      <c r="C49" s="193"/>
      <c r="D49" s="193"/>
      <c r="E49" s="307" t="s">
        <v>706</v>
      </c>
      <c r="F49" s="307"/>
      <c r="G49" s="307"/>
      <c r="H49" s="307"/>
      <c r="I49" s="307"/>
      <c r="J49" s="307"/>
      <c r="K49" s="189"/>
    </row>
    <row r="50" spans="2:11" customFormat="1" ht="15" customHeight="1">
      <c r="B50" s="192"/>
      <c r="C50" s="193"/>
      <c r="D50" s="193"/>
      <c r="E50" s="307" t="s">
        <v>707</v>
      </c>
      <c r="F50" s="307"/>
      <c r="G50" s="307"/>
      <c r="H50" s="307"/>
      <c r="I50" s="307"/>
      <c r="J50" s="307"/>
      <c r="K50" s="189"/>
    </row>
    <row r="51" spans="2:11" customFormat="1" ht="15" customHeight="1">
      <c r="B51" s="192"/>
      <c r="C51" s="193"/>
      <c r="D51" s="307" t="s">
        <v>708</v>
      </c>
      <c r="E51" s="307"/>
      <c r="F51" s="307"/>
      <c r="G51" s="307"/>
      <c r="H51" s="307"/>
      <c r="I51" s="307"/>
      <c r="J51" s="307"/>
      <c r="K51" s="189"/>
    </row>
    <row r="52" spans="2:11" customFormat="1" ht="25.5" customHeight="1">
      <c r="B52" s="188"/>
      <c r="C52" s="308" t="s">
        <v>709</v>
      </c>
      <c r="D52" s="308"/>
      <c r="E52" s="308"/>
      <c r="F52" s="308"/>
      <c r="G52" s="308"/>
      <c r="H52" s="308"/>
      <c r="I52" s="308"/>
      <c r="J52" s="308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" customHeight="1">
      <c r="B54" s="188"/>
      <c r="C54" s="307" t="s">
        <v>710</v>
      </c>
      <c r="D54" s="307"/>
      <c r="E54" s="307"/>
      <c r="F54" s="307"/>
      <c r="G54" s="307"/>
      <c r="H54" s="307"/>
      <c r="I54" s="307"/>
      <c r="J54" s="307"/>
      <c r="K54" s="189"/>
    </row>
    <row r="55" spans="2:11" customFormat="1" ht="15" customHeight="1">
      <c r="B55" s="188"/>
      <c r="C55" s="307" t="s">
        <v>711</v>
      </c>
      <c r="D55" s="307"/>
      <c r="E55" s="307"/>
      <c r="F55" s="307"/>
      <c r="G55" s="307"/>
      <c r="H55" s="307"/>
      <c r="I55" s="307"/>
      <c r="J55" s="307"/>
      <c r="K55" s="189"/>
    </row>
    <row r="56" spans="2:11" customFormat="1" ht="12.75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" customHeight="1">
      <c r="B57" s="188"/>
      <c r="C57" s="307" t="s">
        <v>712</v>
      </c>
      <c r="D57" s="307"/>
      <c r="E57" s="307"/>
      <c r="F57" s="307"/>
      <c r="G57" s="307"/>
      <c r="H57" s="307"/>
      <c r="I57" s="307"/>
      <c r="J57" s="307"/>
      <c r="K57" s="189"/>
    </row>
    <row r="58" spans="2:11" customFormat="1" ht="15" customHeight="1">
      <c r="B58" s="188"/>
      <c r="C58" s="193"/>
      <c r="D58" s="307" t="s">
        <v>713</v>
      </c>
      <c r="E58" s="307"/>
      <c r="F58" s="307"/>
      <c r="G58" s="307"/>
      <c r="H58" s="307"/>
      <c r="I58" s="307"/>
      <c r="J58" s="307"/>
      <c r="K58" s="189"/>
    </row>
    <row r="59" spans="2:11" customFormat="1" ht="15" customHeight="1">
      <c r="B59" s="188"/>
      <c r="C59" s="193"/>
      <c r="D59" s="307" t="s">
        <v>714</v>
      </c>
      <c r="E59" s="307"/>
      <c r="F59" s="307"/>
      <c r="G59" s="307"/>
      <c r="H59" s="307"/>
      <c r="I59" s="307"/>
      <c r="J59" s="307"/>
      <c r="K59" s="189"/>
    </row>
    <row r="60" spans="2:11" customFormat="1" ht="15" customHeight="1">
      <c r="B60" s="188"/>
      <c r="C60" s="193"/>
      <c r="D60" s="307" t="s">
        <v>715</v>
      </c>
      <c r="E60" s="307"/>
      <c r="F60" s="307"/>
      <c r="G60" s="307"/>
      <c r="H60" s="307"/>
      <c r="I60" s="307"/>
      <c r="J60" s="307"/>
      <c r="K60" s="189"/>
    </row>
    <row r="61" spans="2:11" customFormat="1" ht="15" customHeight="1">
      <c r="B61" s="188"/>
      <c r="C61" s="193"/>
      <c r="D61" s="307" t="s">
        <v>716</v>
      </c>
      <c r="E61" s="307"/>
      <c r="F61" s="307"/>
      <c r="G61" s="307"/>
      <c r="H61" s="307"/>
      <c r="I61" s="307"/>
      <c r="J61" s="307"/>
      <c r="K61" s="189"/>
    </row>
    <row r="62" spans="2:11" customFormat="1" ht="15" customHeight="1">
      <c r="B62" s="188"/>
      <c r="C62" s="193"/>
      <c r="D62" s="309" t="s">
        <v>717</v>
      </c>
      <c r="E62" s="309"/>
      <c r="F62" s="309"/>
      <c r="G62" s="309"/>
      <c r="H62" s="309"/>
      <c r="I62" s="309"/>
      <c r="J62" s="309"/>
      <c r="K62" s="189"/>
    </row>
    <row r="63" spans="2:11" customFormat="1" ht="15" customHeight="1">
      <c r="B63" s="188"/>
      <c r="C63" s="193"/>
      <c r="D63" s="307" t="s">
        <v>718</v>
      </c>
      <c r="E63" s="307"/>
      <c r="F63" s="307"/>
      <c r="G63" s="307"/>
      <c r="H63" s="307"/>
      <c r="I63" s="307"/>
      <c r="J63" s="307"/>
      <c r="K63" s="189"/>
    </row>
    <row r="64" spans="2:11" customFormat="1" ht="12.75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" customHeight="1">
      <c r="B65" s="188"/>
      <c r="C65" s="193"/>
      <c r="D65" s="307" t="s">
        <v>719</v>
      </c>
      <c r="E65" s="307"/>
      <c r="F65" s="307"/>
      <c r="G65" s="307"/>
      <c r="H65" s="307"/>
      <c r="I65" s="307"/>
      <c r="J65" s="307"/>
      <c r="K65" s="189"/>
    </row>
    <row r="66" spans="2:11" customFormat="1" ht="15" customHeight="1">
      <c r="B66" s="188"/>
      <c r="C66" s="193"/>
      <c r="D66" s="309" t="s">
        <v>720</v>
      </c>
      <c r="E66" s="309"/>
      <c r="F66" s="309"/>
      <c r="G66" s="309"/>
      <c r="H66" s="309"/>
      <c r="I66" s="309"/>
      <c r="J66" s="309"/>
      <c r="K66" s="189"/>
    </row>
    <row r="67" spans="2:11" customFormat="1" ht="15" customHeight="1">
      <c r="B67" s="188"/>
      <c r="C67" s="193"/>
      <c r="D67" s="307" t="s">
        <v>721</v>
      </c>
      <c r="E67" s="307"/>
      <c r="F67" s="307"/>
      <c r="G67" s="307"/>
      <c r="H67" s="307"/>
      <c r="I67" s="307"/>
      <c r="J67" s="307"/>
      <c r="K67" s="189"/>
    </row>
    <row r="68" spans="2:11" customFormat="1" ht="15" customHeight="1">
      <c r="B68" s="188"/>
      <c r="C68" s="193"/>
      <c r="D68" s="307" t="s">
        <v>722</v>
      </c>
      <c r="E68" s="307"/>
      <c r="F68" s="307"/>
      <c r="G68" s="307"/>
      <c r="H68" s="307"/>
      <c r="I68" s="307"/>
      <c r="J68" s="307"/>
      <c r="K68" s="189"/>
    </row>
    <row r="69" spans="2:11" customFormat="1" ht="15" customHeight="1">
      <c r="B69" s="188"/>
      <c r="C69" s="193"/>
      <c r="D69" s="307" t="s">
        <v>723</v>
      </c>
      <c r="E69" s="307"/>
      <c r="F69" s="307"/>
      <c r="G69" s="307"/>
      <c r="H69" s="307"/>
      <c r="I69" s="307"/>
      <c r="J69" s="307"/>
      <c r="K69" s="189"/>
    </row>
    <row r="70" spans="2:11" customFormat="1" ht="15" customHeight="1">
      <c r="B70" s="188"/>
      <c r="C70" s="193"/>
      <c r="D70" s="307" t="s">
        <v>724</v>
      </c>
      <c r="E70" s="307"/>
      <c r="F70" s="307"/>
      <c r="G70" s="307"/>
      <c r="H70" s="307"/>
      <c r="I70" s="307"/>
      <c r="J70" s="307"/>
      <c r="K70" s="189"/>
    </row>
    <row r="71" spans="2:11" customFormat="1" ht="12.75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75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75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02" t="s">
        <v>725</v>
      </c>
      <c r="D75" s="302"/>
      <c r="E75" s="302"/>
      <c r="F75" s="302"/>
      <c r="G75" s="302"/>
      <c r="H75" s="302"/>
      <c r="I75" s="302"/>
      <c r="J75" s="302"/>
      <c r="K75" s="206"/>
    </row>
    <row r="76" spans="2:11" customFormat="1" ht="17.25" customHeight="1">
      <c r="B76" s="205"/>
      <c r="C76" s="207" t="s">
        <v>726</v>
      </c>
      <c r="D76" s="207"/>
      <c r="E76" s="207"/>
      <c r="F76" s="207" t="s">
        <v>727</v>
      </c>
      <c r="G76" s="208"/>
      <c r="H76" s="207" t="s">
        <v>52</v>
      </c>
      <c r="I76" s="207" t="s">
        <v>55</v>
      </c>
      <c r="J76" s="207" t="s">
        <v>728</v>
      </c>
      <c r="K76" s="206"/>
    </row>
    <row r="77" spans="2:11" customFormat="1" ht="17.25" customHeight="1">
      <c r="B77" s="205"/>
      <c r="C77" s="209" t="s">
        <v>729</v>
      </c>
      <c r="D77" s="209"/>
      <c r="E77" s="209"/>
      <c r="F77" s="210" t="s">
        <v>730</v>
      </c>
      <c r="G77" s="211"/>
      <c r="H77" s="209"/>
      <c r="I77" s="209"/>
      <c r="J77" s="209" t="s">
        <v>731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" customHeight="1">
      <c r="B79" s="205"/>
      <c r="C79" s="194" t="s">
        <v>51</v>
      </c>
      <c r="D79" s="214"/>
      <c r="E79" s="214"/>
      <c r="F79" s="215" t="s">
        <v>732</v>
      </c>
      <c r="G79" s="216"/>
      <c r="H79" s="194" t="s">
        <v>733</v>
      </c>
      <c r="I79" s="194" t="s">
        <v>734</v>
      </c>
      <c r="J79" s="194">
        <v>20</v>
      </c>
      <c r="K79" s="206"/>
    </row>
    <row r="80" spans="2:11" customFormat="1" ht="15" customHeight="1">
      <c r="B80" s="205"/>
      <c r="C80" s="194" t="s">
        <v>735</v>
      </c>
      <c r="D80" s="194"/>
      <c r="E80" s="194"/>
      <c r="F80" s="215" t="s">
        <v>732</v>
      </c>
      <c r="G80" s="216"/>
      <c r="H80" s="194" t="s">
        <v>736</v>
      </c>
      <c r="I80" s="194" t="s">
        <v>734</v>
      </c>
      <c r="J80" s="194">
        <v>120</v>
      </c>
      <c r="K80" s="206"/>
    </row>
    <row r="81" spans="2:11" customFormat="1" ht="15" customHeight="1">
      <c r="B81" s="217"/>
      <c r="C81" s="194" t="s">
        <v>737</v>
      </c>
      <c r="D81" s="194"/>
      <c r="E81" s="194"/>
      <c r="F81" s="215" t="s">
        <v>738</v>
      </c>
      <c r="G81" s="216"/>
      <c r="H81" s="194" t="s">
        <v>739</v>
      </c>
      <c r="I81" s="194" t="s">
        <v>734</v>
      </c>
      <c r="J81" s="194">
        <v>50</v>
      </c>
      <c r="K81" s="206"/>
    </row>
    <row r="82" spans="2:11" customFormat="1" ht="15" customHeight="1">
      <c r="B82" s="217"/>
      <c r="C82" s="194" t="s">
        <v>740</v>
      </c>
      <c r="D82" s="194"/>
      <c r="E82" s="194"/>
      <c r="F82" s="215" t="s">
        <v>732</v>
      </c>
      <c r="G82" s="216"/>
      <c r="H82" s="194" t="s">
        <v>741</v>
      </c>
      <c r="I82" s="194" t="s">
        <v>742</v>
      </c>
      <c r="J82" s="194"/>
      <c r="K82" s="206"/>
    </row>
    <row r="83" spans="2:11" customFormat="1" ht="15" customHeight="1">
      <c r="B83" s="217"/>
      <c r="C83" s="194" t="s">
        <v>743</v>
      </c>
      <c r="D83" s="194"/>
      <c r="E83" s="194"/>
      <c r="F83" s="215" t="s">
        <v>738</v>
      </c>
      <c r="G83" s="194"/>
      <c r="H83" s="194" t="s">
        <v>744</v>
      </c>
      <c r="I83" s="194" t="s">
        <v>734</v>
      </c>
      <c r="J83" s="194">
        <v>15</v>
      </c>
      <c r="K83" s="206"/>
    </row>
    <row r="84" spans="2:11" customFormat="1" ht="15" customHeight="1">
      <c r="B84" s="217"/>
      <c r="C84" s="194" t="s">
        <v>745</v>
      </c>
      <c r="D84" s="194"/>
      <c r="E84" s="194"/>
      <c r="F84" s="215" t="s">
        <v>738</v>
      </c>
      <c r="G84" s="194"/>
      <c r="H84" s="194" t="s">
        <v>746</v>
      </c>
      <c r="I84" s="194" t="s">
        <v>734</v>
      </c>
      <c r="J84" s="194">
        <v>15</v>
      </c>
      <c r="K84" s="206"/>
    </row>
    <row r="85" spans="2:11" customFormat="1" ht="15" customHeight="1">
      <c r="B85" s="217"/>
      <c r="C85" s="194" t="s">
        <v>747</v>
      </c>
      <c r="D85" s="194"/>
      <c r="E85" s="194"/>
      <c r="F85" s="215" t="s">
        <v>738</v>
      </c>
      <c r="G85" s="194"/>
      <c r="H85" s="194" t="s">
        <v>748</v>
      </c>
      <c r="I85" s="194" t="s">
        <v>734</v>
      </c>
      <c r="J85" s="194">
        <v>20</v>
      </c>
      <c r="K85" s="206"/>
    </row>
    <row r="86" spans="2:11" customFormat="1" ht="15" customHeight="1">
      <c r="B86" s="217"/>
      <c r="C86" s="194" t="s">
        <v>749</v>
      </c>
      <c r="D86" s="194"/>
      <c r="E86" s="194"/>
      <c r="F86" s="215" t="s">
        <v>738</v>
      </c>
      <c r="G86" s="194"/>
      <c r="H86" s="194" t="s">
        <v>750</v>
      </c>
      <c r="I86" s="194" t="s">
        <v>734</v>
      </c>
      <c r="J86" s="194">
        <v>20</v>
      </c>
      <c r="K86" s="206"/>
    </row>
    <row r="87" spans="2:11" customFormat="1" ht="15" customHeight="1">
      <c r="B87" s="217"/>
      <c r="C87" s="194" t="s">
        <v>751</v>
      </c>
      <c r="D87" s="194"/>
      <c r="E87" s="194"/>
      <c r="F87" s="215" t="s">
        <v>738</v>
      </c>
      <c r="G87" s="216"/>
      <c r="H87" s="194" t="s">
        <v>752</v>
      </c>
      <c r="I87" s="194" t="s">
        <v>734</v>
      </c>
      <c r="J87" s="194">
        <v>50</v>
      </c>
      <c r="K87" s="206"/>
    </row>
    <row r="88" spans="2:11" customFormat="1" ht="15" customHeight="1">
      <c r="B88" s="217"/>
      <c r="C88" s="194" t="s">
        <v>753</v>
      </c>
      <c r="D88" s="194"/>
      <c r="E88" s="194"/>
      <c r="F88" s="215" t="s">
        <v>738</v>
      </c>
      <c r="G88" s="216"/>
      <c r="H88" s="194" t="s">
        <v>754</v>
      </c>
      <c r="I88" s="194" t="s">
        <v>734</v>
      </c>
      <c r="J88" s="194">
        <v>20</v>
      </c>
      <c r="K88" s="206"/>
    </row>
    <row r="89" spans="2:11" customFormat="1" ht="15" customHeight="1">
      <c r="B89" s="217"/>
      <c r="C89" s="194" t="s">
        <v>755</v>
      </c>
      <c r="D89" s="194"/>
      <c r="E89" s="194"/>
      <c r="F89" s="215" t="s">
        <v>738</v>
      </c>
      <c r="G89" s="216"/>
      <c r="H89" s="194" t="s">
        <v>756</v>
      </c>
      <c r="I89" s="194" t="s">
        <v>734</v>
      </c>
      <c r="J89" s="194">
        <v>20</v>
      </c>
      <c r="K89" s="206"/>
    </row>
    <row r="90" spans="2:11" customFormat="1" ht="15" customHeight="1">
      <c r="B90" s="217"/>
      <c r="C90" s="194" t="s">
        <v>757</v>
      </c>
      <c r="D90" s="194"/>
      <c r="E90" s="194"/>
      <c r="F90" s="215" t="s">
        <v>738</v>
      </c>
      <c r="G90" s="216"/>
      <c r="H90" s="194" t="s">
        <v>758</v>
      </c>
      <c r="I90" s="194" t="s">
        <v>734</v>
      </c>
      <c r="J90" s="194">
        <v>50</v>
      </c>
      <c r="K90" s="206"/>
    </row>
    <row r="91" spans="2:11" customFormat="1" ht="15" customHeight="1">
      <c r="B91" s="217"/>
      <c r="C91" s="194" t="s">
        <v>759</v>
      </c>
      <c r="D91" s="194"/>
      <c r="E91" s="194"/>
      <c r="F91" s="215" t="s">
        <v>738</v>
      </c>
      <c r="G91" s="216"/>
      <c r="H91" s="194" t="s">
        <v>759</v>
      </c>
      <c r="I91" s="194" t="s">
        <v>734</v>
      </c>
      <c r="J91" s="194">
        <v>50</v>
      </c>
      <c r="K91" s="206"/>
    </row>
    <row r="92" spans="2:11" customFormat="1" ht="15" customHeight="1">
      <c r="B92" s="217"/>
      <c r="C92" s="194" t="s">
        <v>760</v>
      </c>
      <c r="D92" s="194"/>
      <c r="E92" s="194"/>
      <c r="F92" s="215" t="s">
        <v>738</v>
      </c>
      <c r="G92" s="216"/>
      <c r="H92" s="194" t="s">
        <v>761</v>
      </c>
      <c r="I92" s="194" t="s">
        <v>734</v>
      </c>
      <c r="J92" s="194">
        <v>255</v>
      </c>
      <c r="K92" s="206"/>
    </row>
    <row r="93" spans="2:11" customFormat="1" ht="15" customHeight="1">
      <c r="B93" s="217"/>
      <c r="C93" s="194" t="s">
        <v>762</v>
      </c>
      <c r="D93" s="194"/>
      <c r="E93" s="194"/>
      <c r="F93" s="215" t="s">
        <v>732</v>
      </c>
      <c r="G93" s="216"/>
      <c r="H93" s="194" t="s">
        <v>763</v>
      </c>
      <c r="I93" s="194" t="s">
        <v>764</v>
      </c>
      <c r="J93" s="194"/>
      <c r="K93" s="206"/>
    </row>
    <row r="94" spans="2:11" customFormat="1" ht="15" customHeight="1">
      <c r="B94" s="217"/>
      <c r="C94" s="194" t="s">
        <v>765</v>
      </c>
      <c r="D94" s="194"/>
      <c r="E94" s="194"/>
      <c r="F94" s="215" t="s">
        <v>732</v>
      </c>
      <c r="G94" s="216"/>
      <c r="H94" s="194" t="s">
        <v>766</v>
      </c>
      <c r="I94" s="194" t="s">
        <v>767</v>
      </c>
      <c r="J94" s="194"/>
      <c r="K94" s="206"/>
    </row>
    <row r="95" spans="2:11" customFormat="1" ht="15" customHeight="1">
      <c r="B95" s="217"/>
      <c r="C95" s="194" t="s">
        <v>768</v>
      </c>
      <c r="D95" s="194"/>
      <c r="E95" s="194"/>
      <c r="F95" s="215" t="s">
        <v>732</v>
      </c>
      <c r="G95" s="216"/>
      <c r="H95" s="194" t="s">
        <v>768</v>
      </c>
      <c r="I95" s="194" t="s">
        <v>767</v>
      </c>
      <c r="J95" s="194"/>
      <c r="K95" s="206"/>
    </row>
    <row r="96" spans="2:11" customFormat="1" ht="15" customHeight="1">
      <c r="B96" s="217"/>
      <c r="C96" s="194" t="s">
        <v>36</v>
      </c>
      <c r="D96" s="194"/>
      <c r="E96" s="194"/>
      <c r="F96" s="215" t="s">
        <v>732</v>
      </c>
      <c r="G96" s="216"/>
      <c r="H96" s="194" t="s">
        <v>769</v>
      </c>
      <c r="I96" s="194" t="s">
        <v>767</v>
      </c>
      <c r="J96" s="194"/>
      <c r="K96" s="206"/>
    </row>
    <row r="97" spans="2:11" customFormat="1" ht="15" customHeight="1">
      <c r="B97" s="217"/>
      <c r="C97" s="194" t="s">
        <v>46</v>
      </c>
      <c r="D97" s="194"/>
      <c r="E97" s="194"/>
      <c r="F97" s="215" t="s">
        <v>732</v>
      </c>
      <c r="G97" s="216"/>
      <c r="H97" s="194" t="s">
        <v>770</v>
      </c>
      <c r="I97" s="194" t="s">
        <v>767</v>
      </c>
      <c r="J97" s="194"/>
      <c r="K97" s="206"/>
    </row>
    <row r="98" spans="2:11" customFormat="1" ht="1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7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75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02" t="s">
        <v>771</v>
      </c>
      <c r="D102" s="302"/>
      <c r="E102" s="302"/>
      <c r="F102" s="302"/>
      <c r="G102" s="302"/>
      <c r="H102" s="302"/>
      <c r="I102" s="302"/>
      <c r="J102" s="302"/>
      <c r="K102" s="206"/>
    </row>
    <row r="103" spans="2:11" customFormat="1" ht="17.25" customHeight="1">
      <c r="B103" s="205"/>
      <c r="C103" s="207" t="s">
        <v>726</v>
      </c>
      <c r="D103" s="207"/>
      <c r="E103" s="207"/>
      <c r="F103" s="207" t="s">
        <v>727</v>
      </c>
      <c r="G103" s="208"/>
      <c r="H103" s="207" t="s">
        <v>52</v>
      </c>
      <c r="I103" s="207" t="s">
        <v>55</v>
      </c>
      <c r="J103" s="207" t="s">
        <v>728</v>
      </c>
      <c r="K103" s="206"/>
    </row>
    <row r="104" spans="2:11" customFormat="1" ht="17.25" customHeight="1">
      <c r="B104" s="205"/>
      <c r="C104" s="209" t="s">
        <v>729</v>
      </c>
      <c r="D104" s="209"/>
      <c r="E104" s="209"/>
      <c r="F104" s="210" t="s">
        <v>730</v>
      </c>
      <c r="G104" s="211"/>
      <c r="H104" s="209"/>
      <c r="I104" s="209"/>
      <c r="J104" s="209" t="s">
        <v>731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" customHeight="1">
      <c r="B106" s="205"/>
      <c r="C106" s="194" t="s">
        <v>51</v>
      </c>
      <c r="D106" s="214"/>
      <c r="E106" s="214"/>
      <c r="F106" s="215" t="s">
        <v>732</v>
      </c>
      <c r="G106" s="194"/>
      <c r="H106" s="194" t="s">
        <v>772</v>
      </c>
      <c r="I106" s="194" t="s">
        <v>734</v>
      </c>
      <c r="J106" s="194">
        <v>20</v>
      </c>
      <c r="K106" s="206"/>
    </row>
    <row r="107" spans="2:11" customFormat="1" ht="15" customHeight="1">
      <c r="B107" s="205"/>
      <c r="C107" s="194" t="s">
        <v>735</v>
      </c>
      <c r="D107" s="194"/>
      <c r="E107" s="194"/>
      <c r="F107" s="215" t="s">
        <v>732</v>
      </c>
      <c r="G107" s="194"/>
      <c r="H107" s="194" t="s">
        <v>772</v>
      </c>
      <c r="I107" s="194" t="s">
        <v>734</v>
      </c>
      <c r="J107" s="194">
        <v>120</v>
      </c>
      <c r="K107" s="206"/>
    </row>
    <row r="108" spans="2:11" customFormat="1" ht="15" customHeight="1">
      <c r="B108" s="217"/>
      <c r="C108" s="194" t="s">
        <v>737</v>
      </c>
      <c r="D108" s="194"/>
      <c r="E108" s="194"/>
      <c r="F108" s="215" t="s">
        <v>738</v>
      </c>
      <c r="G108" s="194"/>
      <c r="H108" s="194" t="s">
        <v>772</v>
      </c>
      <c r="I108" s="194" t="s">
        <v>734</v>
      </c>
      <c r="J108" s="194">
        <v>50</v>
      </c>
      <c r="K108" s="206"/>
    </row>
    <row r="109" spans="2:11" customFormat="1" ht="15" customHeight="1">
      <c r="B109" s="217"/>
      <c r="C109" s="194" t="s">
        <v>740</v>
      </c>
      <c r="D109" s="194"/>
      <c r="E109" s="194"/>
      <c r="F109" s="215" t="s">
        <v>732</v>
      </c>
      <c r="G109" s="194"/>
      <c r="H109" s="194" t="s">
        <v>772</v>
      </c>
      <c r="I109" s="194" t="s">
        <v>742</v>
      </c>
      <c r="J109" s="194"/>
      <c r="K109" s="206"/>
    </row>
    <row r="110" spans="2:11" customFormat="1" ht="15" customHeight="1">
      <c r="B110" s="217"/>
      <c r="C110" s="194" t="s">
        <v>751</v>
      </c>
      <c r="D110" s="194"/>
      <c r="E110" s="194"/>
      <c r="F110" s="215" t="s">
        <v>738</v>
      </c>
      <c r="G110" s="194"/>
      <c r="H110" s="194" t="s">
        <v>772</v>
      </c>
      <c r="I110" s="194" t="s">
        <v>734</v>
      </c>
      <c r="J110" s="194">
        <v>50</v>
      </c>
      <c r="K110" s="206"/>
    </row>
    <row r="111" spans="2:11" customFormat="1" ht="15" customHeight="1">
      <c r="B111" s="217"/>
      <c r="C111" s="194" t="s">
        <v>759</v>
      </c>
      <c r="D111" s="194"/>
      <c r="E111" s="194"/>
      <c r="F111" s="215" t="s">
        <v>738</v>
      </c>
      <c r="G111" s="194"/>
      <c r="H111" s="194" t="s">
        <v>772</v>
      </c>
      <c r="I111" s="194" t="s">
        <v>734</v>
      </c>
      <c r="J111" s="194">
        <v>50</v>
      </c>
      <c r="K111" s="206"/>
    </row>
    <row r="112" spans="2:11" customFormat="1" ht="15" customHeight="1">
      <c r="B112" s="217"/>
      <c r="C112" s="194" t="s">
        <v>757</v>
      </c>
      <c r="D112" s="194"/>
      <c r="E112" s="194"/>
      <c r="F112" s="215" t="s">
        <v>738</v>
      </c>
      <c r="G112" s="194"/>
      <c r="H112" s="194" t="s">
        <v>772</v>
      </c>
      <c r="I112" s="194" t="s">
        <v>734</v>
      </c>
      <c r="J112" s="194">
        <v>50</v>
      </c>
      <c r="K112" s="206"/>
    </row>
    <row r="113" spans="2:11" customFormat="1" ht="15" customHeight="1">
      <c r="B113" s="217"/>
      <c r="C113" s="194" t="s">
        <v>51</v>
      </c>
      <c r="D113" s="194"/>
      <c r="E113" s="194"/>
      <c r="F113" s="215" t="s">
        <v>732</v>
      </c>
      <c r="G113" s="194"/>
      <c r="H113" s="194" t="s">
        <v>773</v>
      </c>
      <c r="I113" s="194" t="s">
        <v>734</v>
      </c>
      <c r="J113" s="194">
        <v>20</v>
      </c>
      <c r="K113" s="206"/>
    </row>
    <row r="114" spans="2:11" customFormat="1" ht="15" customHeight="1">
      <c r="B114" s="217"/>
      <c r="C114" s="194" t="s">
        <v>774</v>
      </c>
      <c r="D114" s="194"/>
      <c r="E114" s="194"/>
      <c r="F114" s="215" t="s">
        <v>732</v>
      </c>
      <c r="G114" s="194"/>
      <c r="H114" s="194" t="s">
        <v>775</v>
      </c>
      <c r="I114" s="194" t="s">
        <v>734</v>
      </c>
      <c r="J114" s="194">
        <v>120</v>
      </c>
      <c r="K114" s="206"/>
    </row>
    <row r="115" spans="2:11" customFormat="1" ht="15" customHeight="1">
      <c r="B115" s="217"/>
      <c r="C115" s="194" t="s">
        <v>36</v>
      </c>
      <c r="D115" s="194"/>
      <c r="E115" s="194"/>
      <c r="F115" s="215" t="s">
        <v>732</v>
      </c>
      <c r="G115" s="194"/>
      <c r="H115" s="194" t="s">
        <v>776</v>
      </c>
      <c r="I115" s="194" t="s">
        <v>767</v>
      </c>
      <c r="J115" s="194"/>
      <c r="K115" s="206"/>
    </row>
    <row r="116" spans="2:11" customFormat="1" ht="15" customHeight="1">
      <c r="B116" s="217"/>
      <c r="C116" s="194" t="s">
        <v>46</v>
      </c>
      <c r="D116" s="194"/>
      <c r="E116" s="194"/>
      <c r="F116" s="215" t="s">
        <v>732</v>
      </c>
      <c r="G116" s="194"/>
      <c r="H116" s="194" t="s">
        <v>777</v>
      </c>
      <c r="I116" s="194" t="s">
        <v>767</v>
      </c>
      <c r="J116" s="194"/>
      <c r="K116" s="206"/>
    </row>
    <row r="117" spans="2:11" customFormat="1" ht="15" customHeight="1">
      <c r="B117" s="217"/>
      <c r="C117" s="194" t="s">
        <v>55</v>
      </c>
      <c r="D117" s="194"/>
      <c r="E117" s="194"/>
      <c r="F117" s="215" t="s">
        <v>732</v>
      </c>
      <c r="G117" s="194"/>
      <c r="H117" s="194" t="s">
        <v>778</v>
      </c>
      <c r="I117" s="194" t="s">
        <v>779</v>
      </c>
      <c r="J117" s="194"/>
      <c r="K117" s="206"/>
    </row>
    <row r="118" spans="2:11" customFormat="1" ht="1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75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75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03" t="s">
        <v>780</v>
      </c>
      <c r="D122" s="303"/>
      <c r="E122" s="303"/>
      <c r="F122" s="303"/>
      <c r="G122" s="303"/>
      <c r="H122" s="303"/>
      <c r="I122" s="303"/>
      <c r="J122" s="303"/>
      <c r="K122" s="232"/>
    </row>
    <row r="123" spans="2:11" customFormat="1" ht="17.25" customHeight="1">
      <c r="B123" s="233"/>
      <c r="C123" s="207" t="s">
        <v>726</v>
      </c>
      <c r="D123" s="207"/>
      <c r="E123" s="207"/>
      <c r="F123" s="207" t="s">
        <v>727</v>
      </c>
      <c r="G123" s="208"/>
      <c r="H123" s="207" t="s">
        <v>52</v>
      </c>
      <c r="I123" s="207" t="s">
        <v>55</v>
      </c>
      <c r="J123" s="207" t="s">
        <v>728</v>
      </c>
      <c r="K123" s="234"/>
    </row>
    <row r="124" spans="2:11" customFormat="1" ht="17.25" customHeight="1">
      <c r="B124" s="233"/>
      <c r="C124" s="209" t="s">
        <v>729</v>
      </c>
      <c r="D124" s="209"/>
      <c r="E124" s="209"/>
      <c r="F124" s="210" t="s">
        <v>730</v>
      </c>
      <c r="G124" s="211"/>
      <c r="H124" s="209"/>
      <c r="I124" s="209"/>
      <c r="J124" s="209" t="s">
        <v>731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" customHeight="1">
      <c r="B126" s="235"/>
      <c r="C126" s="194" t="s">
        <v>735</v>
      </c>
      <c r="D126" s="214"/>
      <c r="E126" s="214"/>
      <c r="F126" s="215" t="s">
        <v>732</v>
      </c>
      <c r="G126" s="194"/>
      <c r="H126" s="194" t="s">
        <v>772</v>
      </c>
      <c r="I126" s="194" t="s">
        <v>734</v>
      </c>
      <c r="J126" s="194">
        <v>120</v>
      </c>
      <c r="K126" s="238"/>
    </row>
    <row r="127" spans="2:11" customFormat="1" ht="15" customHeight="1">
      <c r="B127" s="235"/>
      <c r="C127" s="194" t="s">
        <v>781</v>
      </c>
      <c r="D127" s="194"/>
      <c r="E127" s="194"/>
      <c r="F127" s="215" t="s">
        <v>732</v>
      </c>
      <c r="G127" s="194"/>
      <c r="H127" s="194" t="s">
        <v>782</v>
      </c>
      <c r="I127" s="194" t="s">
        <v>734</v>
      </c>
      <c r="J127" s="194" t="s">
        <v>783</v>
      </c>
      <c r="K127" s="238"/>
    </row>
    <row r="128" spans="2:11" customFormat="1" ht="15" customHeight="1">
      <c r="B128" s="235"/>
      <c r="C128" s="194" t="s">
        <v>680</v>
      </c>
      <c r="D128" s="194"/>
      <c r="E128" s="194"/>
      <c r="F128" s="215" t="s">
        <v>732</v>
      </c>
      <c r="G128" s="194"/>
      <c r="H128" s="194" t="s">
        <v>784</v>
      </c>
      <c r="I128" s="194" t="s">
        <v>734</v>
      </c>
      <c r="J128" s="194" t="s">
        <v>783</v>
      </c>
      <c r="K128" s="238"/>
    </row>
    <row r="129" spans="2:11" customFormat="1" ht="15" customHeight="1">
      <c r="B129" s="235"/>
      <c r="C129" s="194" t="s">
        <v>743</v>
      </c>
      <c r="D129" s="194"/>
      <c r="E129" s="194"/>
      <c r="F129" s="215" t="s">
        <v>738</v>
      </c>
      <c r="G129" s="194"/>
      <c r="H129" s="194" t="s">
        <v>744</v>
      </c>
      <c r="I129" s="194" t="s">
        <v>734</v>
      </c>
      <c r="J129" s="194">
        <v>15</v>
      </c>
      <c r="K129" s="238"/>
    </row>
    <row r="130" spans="2:11" customFormat="1" ht="15" customHeight="1">
      <c r="B130" s="235"/>
      <c r="C130" s="194" t="s">
        <v>745</v>
      </c>
      <c r="D130" s="194"/>
      <c r="E130" s="194"/>
      <c r="F130" s="215" t="s">
        <v>738</v>
      </c>
      <c r="G130" s="194"/>
      <c r="H130" s="194" t="s">
        <v>746</v>
      </c>
      <c r="I130" s="194" t="s">
        <v>734</v>
      </c>
      <c r="J130" s="194">
        <v>15</v>
      </c>
      <c r="K130" s="238"/>
    </row>
    <row r="131" spans="2:11" customFormat="1" ht="15" customHeight="1">
      <c r="B131" s="235"/>
      <c r="C131" s="194" t="s">
        <v>747</v>
      </c>
      <c r="D131" s="194"/>
      <c r="E131" s="194"/>
      <c r="F131" s="215" t="s">
        <v>738</v>
      </c>
      <c r="G131" s="194"/>
      <c r="H131" s="194" t="s">
        <v>748</v>
      </c>
      <c r="I131" s="194" t="s">
        <v>734</v>
      </c>
      <c r="J131" s="194">
        <v>20</v>
      </c>
      <c r="K131" s="238"/>
    </row>
    <row r="132" spans="2:11" customFormat="1" ht="15" customHeight="1">
      <c r="B132" s="235"/>
      <c r="C132" s="194" t="s">
        <v>749</v>
      </c>
      <c r="D132" s="194"/>
      <c r="E132" s="194"/>
      <c r="F132" s="215" t="s">
        <v>738</v>
      </c>
      <c r="G132" s="194"/>
      <c r="H132" s="194" t="s">
        <v>750</v>
      </c>
      <c r="I132" s="194" t="s">
        <v>734</v>
      </c>
      <c r="J132" s="194">
        <v>20</v>
      </c>
      <c r="K132" s="238"/>
    </row>
    <row r="133" spans="2:11" customFormat="1" ht="15" customHeight="1">
      <c r="B133" s="235"/>
      <c r="C133" s="194" t="s">
        <v>737</v>
      </c>
      <c r="D133" s="194"/>
      <c r="E133" s="194"/>
      <c r="F133" s="215" t="s">
        <v>738</v>
      </c>
      <c r="G133" s="194"/>
      <c r="H133" s="194" t="s">
        <v>772</v>
      </c>
      <c r="I133" s="194" t="s">
        <v>734</v>
      </c>
      <c r="J133" s="194">
        <v>50</v>
      </c>
      <c r="K133" s="238"/>
    </row>
    <row r="134" spans="2:11" customFormat="1" ht="15" customHeight="1">
      <c r="B134" s="235"/>
      <c r="C134" s="194" t="s">
        <v>751</v>
      </c>
      <c r="D134" s="194"/>
      <c r="E134" s="194"/>
      <c r="F134" s="215" t="s">
        <v>738</v>
      </c>
      <c r="G134" s="194"/>
      <c r="H134" s="194" t="s">
        <v>772</v>
      </c>
      <c r="I134" s="194" t="s">
        <v>734</v>
      </c>
      <c r="J134" s="194">
        <v>50</v>
      </c>
      <c r="K134" s="238"/>
    </row>
    <row r="135" spans="2:11" customFormat="1" ht="15" customHeight="1">
      <c r="B135" s="235"/>
      <c r="C135" s="194" t="s">
        <v>757</v>
      </c>
      <c r="D135" s="194"/>
      <c r="E135" s="194"/>
      <c r="F135" s="215" t="s">
        <v>738</v>
      </c>
      <c r="G135" s="194"/>
      <c r="H135" s="194" t="s">
        <v>772</v>
      </c>
      <c r="I135" s="194" t="s">
        <v>734</v>
      </c>
      <c r="J135" s="194">
        <v>50</v>
      </c>
      <c r="K135" s="238"/>
    </row>
    <row r="136" spans="2:11" customFormat="1" ht="15" customHeight="1">
      <c r="B136" s="235"/>
      <c r="C136" s="194" t="s">
        <v>759</v>
      </c>
      <c r="D136" s="194"/>
      <c r="E136" s="194"/>
      <c r="F136" s="215" t="s">
        <v>738</v>
      </c>
      <c r="G136" s="194"/>
      <c r="H136" s="194" t="s">
        <v>772</v>
      </c>
      <c r="I136" s="194" t="s">
        <v>734</v>
      </c>
      <c r="J136" s="194">
        <v>50</v>
      </c>
      <c r="K136" s="238"/>
    </row>
    <row r="137" spans="2:11" customFormat="1" ht="15" customHeight="1">
      <c r="B137" s="235"/>
      <c r="C137" s="194" t="s">
        <v>760</v>
      </c>
      <c r="D137" s="194"/>
      <c r="E137" s="194"/>
      <c r="F137" s="215" t="s">
        <v>738</v>
      </c>
      <c r="G137" s="194"/>
      <c r="H137" s="194" t="s">
        <v>785</v>
      </c>
      <c r="I137" s="194" t="s">
        <v>734</v>
      </c>
      <c r="J137" s="194">
        <v>255</v>
      </c>
      <c r="K137" s="238"/>
    </row>
    <row r="138" spans="2:11" customFormat="1" ht="15" customHeight="1">
      <c r="B138" s="235"/>
      <c r="C138" s="194" t="s">
        <v>762</v>
      </c>
      <c r="D138" s="194"/>
      <c r="E138" s="194"/>
      <c r="F138" s="215" t="s">
        <v>732</v>
      </c>
      <c r="G138" s="194"/>
      <c r="H138" s="194" t="s">
        <v>786</v>
      </c>
      <c r="I138" s="194" t="s">
        <v>764</v>
      </c>
      <c r="J138" s="194"/>
      <c r="K138" s="238"/>
    </row>
    <row r="139" spans="2:11" customFormat="1" ht="15" customHeight="1">
      <c r="B139" s="235"/>
      <c r="C139" s="194" t="s">
        <v>765</v>
      </c>
      <c r="D139" s="194"/>
      <c r="E139" s="194"/>
      <c r="F139" s="215" t="s">
        <v>732</v>
      </c>
      <c r="G139" s="194"/>
      <c r="H139" s="194" t="s">
        <v>787</v>
      </c>
      <c r="I139" s="194" t="s">
        <v>767</v>
      </c>
      <c r="J139" s="194"/>
      <c r="K139" s="238"/>
    </row>
    <row r="140" spans="2:11" customFormat="1" ht="15" customHeight="1">
      <c r="B140" s="235"/>
      <c r="C140" s="194" t="s">
        <v>768</v>
      </c>
      <c r="D140" s="194"/>
      <c r="E140" s="194"/>
      <c r="F140" s="215" t="s">
        <v>732</v>
      </c>
      <c r="G140" s="194"/>
      <c r="H140" s="194" t="s">
        <v>768</v>
      </c>
      <c r="I140" s="194" t="s">
        <v>767</v>
      </c>
      <c r="J140" s="194"/>
      <c r="K140" s="238"/>
    </row>
    <row r="141" spans="2:11" customFormat="1" ht="15" customHeight="1">
      <c r="B141" s="235"/>
      <c r="C141" s="194" t="s">
        <v>36</v>
      </c>
      <c r="D141" s="194"/>
      <c r="E141" s="194"/>
      <c r="F141" s="215" t="s">
        <v>732</v>
      </c>
      <c r="G141" s="194"/>
      <c r="H141" s="194" t="s">
        <v>788</v>
      </c>
      <c r="I141" s="194" t="s">
        <v>767</v>
      </c>
      <c r="J141" s="194"/>
      <c r="K141" s="238"/>
    </row>
    <row r="142" spans="2:11" customFormat="1" ht="15" customHeight="1">
      <c r="B142" s="235"/>
      <c r="C142" s="194" t="s">
        <v>789</v>
      </c>
      <c r="D142" s="194"/>
      <c r="E142" s="194"/>
      <c r="F142" s="215" t="s">
        <v>732</v>
      </c>
      <c r="G142" s="194"/>
      <c r="H142" s="194" t="s">
        <v>790</v>
      </c>
      <c r="I142" s="194" t="s">
        <v>767</v>
      </c>
      <c r="J142" s="194"/>
      <c r="K142" s="238"/>
    </row>
    <row r="143" spans="2:11" customFormat="1" ht="1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75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75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02" t="s">
        <v>791</v>
      </c>
      <c r="D147" s="302"/>
      <c r="E147" s="302"/>
      <c r="F147" s="302"/>
      <c r="G147" s="302"/>
      <c r="H147" s="302"/>
      <c r="I147" s="302"/>
      <c r="J147" s="302"/>
      <c r="K147" s="206"/>
    </row>
    <row r="148" spans="2:11" customFormat="1" ht="17.25" customHeight="1">
      <c r="B148" s="205"/>
      <c r="C148" s="207" t="s">
        <v>726</v>
      </c>
      <c r="D148" s="207"/>
      <c r="E148" s="207"/>
      <c r="F148" s="207" t="s">
        <v>727</v>
      </c>
      <c r="G148" s="208"/>
      <c r="H148" s="207" t="s">
        <v>52</v>
      </c>
      <c r="I148" s="207" t="s">
        <v>55</v>
      </c>
      <c r="J148" s="207" t="s">
        <v>728</v>
      </c>
      <c r="K148" s="206"/>
    </row>
    <row r="149" spans="2:11" customFormat="1" ht="17.25" customHeight="1">
      <c r="B149" s="205"/>
      <c r="C149" s="209" t="s">
        <v>729</v>
      </c>
      <c r="D149" s="209"/>
      <c r="E149" s="209"/>
      <c r="F149" s="210" t="s">
        <v>730</v>
      </c>
      <c r="G149" s="211"/>
      <c r="H149" s="209"/>
      <c r="I149" s="209"/>
      <c r="J149" s="209" t="s">
        <v>731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" customHeight="1">
      <c r="B151" s="217"/>
      <c r="C151" s="242" t="s">
        <v>735</v>
      </c>
      <c r="D151" s="194"/>
      <c r="E151" s="194"/>
      <c r="F151" s="243" t="s">
        <v>732</v>
      </c>
      <c r="G151" s="194"/>
      <c r="H151" s="242" t="s">
        <v>772</v>
      </c>
      <c r="I151" s="242" t="s">
        <v>734</v>
      </c>
      <c r="J151" s="242">
        <v>120</v>
      </c>
      <c r="K151" s="238"/>
    </row>
    <row r="152" spans="2:11" customFormat="1" ht="15" customHeight="1">
      <c r="B152" s="217"/>
      <c r="C152" s="242" t="s">
        <v>781</v>
      </c>
      <c r="D152" s="194"/>
      <c r="E152" s="194"/>
      <c r="F152" s="243" t="s">
        <v>732</v>
      </c>
      <c r="G152" s="194"/>
      <c r="H152" s="242" t="s">
        <v>792</v>
      </c>
      <c r="I152" s="242" t="s">
        <v>734</v>
      </c>
      <c r="J152" s="242" t="s">
        <v>783</v>
      </c>
      <c r="K152" s="238"/>
    </row>
    <row r="153" spans="2:11" customFormat="1" ht="15" customHeight="1">
      <c r="B153" s="217"/>
      <c r="C153" s="242" t="s">
        <v>680</v>
      </c>
      <c r="D153" s="194"/>
      <c r="E153" s="194"/>
      <c r="F153" s="243" t="s">
        <v>732</v>
      </c>
      <c r="G153" s="194"/>
      <c r="H153" s="242" t="s">
        <v>793</v>
      </c>
      <c r="I153" s="242" t="s">
        <v>734</v>
      </c>
      <c r="J153" s="242" t="s">
        <v>783</v>
      </c>
      <c r="K153" s="238"/>
    </row>
    <row r="154" spans="2:11" customFormat="1" ht="15" customHeight="1">
      <c r="B154" s="217"/>
      <c r="C154" s="242" t="s">
        <v>737</v>
      </c>
      <c r="D154" s="194"/>
      <c r="E154" s="194"/>
      <c r="F154" s="243" t="s">
        <v>738</v>
      </c>
      <c r="G154" s="194"/>
      <c r="H154" s="242" t="s">
        <v>772</v>
      </c>
      <c r="I154" s="242" t="s">
        <v>734</v>
      </c>
      <c r="J154" s="242">
        <v>50</v>
      </c>
      <c r="K154" s="238"/>
    </row>
    <row r="155" spans="2:11" customFormat="1" ht="15" customHeight="1">
      <c r="B155" s="217"/>
      <c r="C155" s="242" t="s">
        <v>740</v>
      </c>
      <c r="D155" s="194"/>
      <c r="E155" s="194"/>
      <c r="F155" s="243" t="s">
        <v>732</v>
      </c>
      <c r="G155" s="194"/>
      <c r="H155" s="242" t="s">
        <v>772</v>
      </c>
      <c r="I155" s="242" t="s">
        <v>742</v>
      </c>
      <c r="J155" s="242"/>
      <c r="K155" s="238"/>
    </row>
    <row r="156" spans="2:11" customFormat="1" ht="15" customHeight="1">
      <c r="B156" s="217"/>
      <c r="C156" s="242" t="s">
        <v>751</v>
      </c>
      <c r="D156" s="194"/>
      <c r="E156" s="194"/>
      <c r="F156" s="243" t="s">
        <v>738</v>
      </c>
      <c r="G156" s="194"/>
      <c r="H156" s="242" t="s">
        <v>772</v>
      </c>
      <c r="I156" s="242" t="s">
        <v>734</v>
      </c>
      <c r="J156" s="242">
        <v>50</v>
      </c>
      <c r="K156" s="238"/>
    </row>
    <row r="157" spans="2:11" customFormat="1" ht="15" customHeight="1">
      <c r="B157" s="217"/>
      <c r="C157" s="242" t="s">
        <v>759</v>
      </c>
      <c r="D157" s="194"/>
      <c r="E157" s="194"/>
      <c r="F157" s="243" t="s">
        <v>738</v>
      </c>
      <c r="G157" s="194"/>
      <c r="H157" s="242" t="s">
        <v>772</v>
      </c>
      <c r="I157" s="242" t="s">
        <v>734</v>
      </c>
      <c r="J157" s="242">
        <v>50</v>
      </c>
      <c r="K157" s="238"/>
    </row>
    <row r="158" spans="2:11" customFormat="1" ht="15" customHeight="1">
      <c r="B158" s="217"/>
      <c r="C158" s="242" t="s">
        <v>757</v>
      </c>
      <c r="D158" s="194"/>
      <c r="E158" s="194"/>
      <c r="F158" s="243" t="s">
        <v>738</v>
      </c>
      <c r="G158" s="194"/>
      <c r="H158" s="242" t="s">
        <v>772</v>
      </c>
      <c r="I158" s="242" t="s">
        <v>734</v>
      </c>
      <c r="J158" s="242">
        <v>50</v>
      </c>
      <c r="K158" s="238"/>
    </row>
    <row r="159" spans="2:11" customFormat="1" ht="15" customHeight="1">
      <c r="B159" s="217"/>
      <c r="C159" s="242" t="s">
        <v>92</v>
      </c>
      <c r="D159" s="194"/>
      <c r="E159" s="194"/>
      <c r="F159" s="243" t="s">
        <v>732</v>
      </c>
      <c r="G159" s="194"/>
      <c r="H159" s="242" t="s">
        <v>794</v>
      </c>
      <c r="I159" s="242" t="s">
        <v>734</v>
      </c>
      <c r="J159" s="242" t="s">
        <v>795</v>
      </c>
      <c r="K159" s="238"/>
    </row>
    <row r="160" spans="2:11" customFormat="1" ht="15" customHeight="1">
      <c r="B160" s="217"/>
      <c r="C160" s="242" t="s">
        <v>796</v>
      </c>
      <c r="D160" s="194"/>
      <c r="E160" s="194"/>
      <c r="F160" s="243" t="s">
        <v>732</v>
      </c>
      <c r="G160" s="194"/>
      <c r="H160" s="242" t="s">
        <v>797</v>
      </c>
      <c r="I160" s="242" t="s">
        <v>767</v>
      </c>
      <c r="J160" s="242"/>
      <c r="K160" s="238"/>
    </row>
    <row r="161" spans="2:11" customFormat="1" ht="1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75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75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03" t="s">
        <v>798</v>
      </c>
      <c r="D165" s="303"/>
      <c r="E165" s="303"/>
      <c r="F165" s="303"/>
      <c r="G165" s="303"/>
      <c r="H165" s="303"/>
      <c r="I165" s="303"/>
      <c r="J165" s="303"/>
      <c r="K165" s="187"/>
    </row>
    <row r="166" spans="2:11" customFormat="1" ht="17.25" customHeight="1">
      <c r="B166" s="186"/>
      <c r="C166" s="207" t="s">
        <v>726</v>
      </c>
      <c r="D166" s="207"/>
      <c r="E166" s="207"/>
      <c r="F166" s="207" t="s">
        <v>727</v>
      </c>
      <c r="G166" s="247"/>
      <c r="H166" s="248" t="s">
        <v>52</v>
      </c>
      <c r="I166" s="248" t="s">
        <v>55</v>
      </c>
      <c r="J166" s="207" t="s">
        <v>728</v>
      </c>
      <c r="K166" s="187"/>
    </row>
    <row r="167" spans="2:11" customFormat="1" ht="17.25" customHeight="1">
      <c r="B167" s="188"/>
      <c r="C167" s="209" t="s">
        <v>729</v>
      </c>
      <c r="D167" s="209"/>
      <c r="E167" s="209"/>
      <c r="F167" s="210" t="s">
        <v>730</v>
      </c>
      <c r="G167" s="249"/>
      <c r="H167" s="250"/>
      <c r="I167" s="250"/>
      <c r="J167" s="209" t="s">
        <v>731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" customHeight="1">
      <c r="B169" s="217"/>
      <c r="C169" s="194" t="s">
        <v>735</v>
      </c>
      <c r="D169" s="194"/>
      <c r="E169" s="194"/>
      <c r="F169" s="215" t="s">
        <v>732</v>
      </c>
      <c r="G169" s="194"/>
      <c r="H169" s="194" t="s">
        <v>772</v>
      </c>
      <c r="I169" s="194" t="s">
        <v>734</v>
      </c>
      <c r="J169" s="194">
        <v>120</v>
      </c>
      <c r="K169" s="238"/>
    </row>
    <row r="170" spans="2:11" customFormat="1" ht="15" customHeight="1">
      <c r="B170" s="217"/>
      <c r="C170" s="194" t="s">
        <v>781</v>
      </c>
      <c r="D170" s="194"/>
      <c r="E170" s="194"/>
      <c r="F170" s="215" t="s">
        <v>732</v>
      </c>
      <c r="G170" s="194"/>
      <c r="H170" s="194" t="s">
        <v>782</v>
      </c>
      <c r="I170" s="194" t="s">
        <v>734</v>
      </c>
      <c r="J170" s="194" t="s">
        <v>783</v>
      </c>
      <c r="K170" s="238"/>
    </row>
    <row r="171" spans="2:11" customFormat="1" ht="15" customHeight="1">
      <c r="B171" s="217"/>
      <c r="C171" s="194" t="s">
        <v>680</v>
      </c>
      <c r="D171" s="194"/>
      <c r="E171" s="194"/>
      <c r="F171" s="215" t="s">
        <v>732</v>
      </c>
      <c r="G171" s="194"/>
      <c r="H171" s="194" t="s">
        <v>799</v>
      </c>
      <c r="I171" s="194" t="s">
        <v>734</v>
      </c>
      <c r="J171" s="194" t="s">
        <v>783</v>
      </c>
      <c r="K171" s="238"/>
    </row>
    <row r="172" spans="2:11" customFormat="1" ht="15" customHeight="1">
      <c r="B172" s="217"/>
      <c r="C172" s="194" t="s">
        <v>737</v>
      </c>
      <c r="D172" s="194"/>
      <c r="E172" s="194"/>
      <c r="F172" s="215" t="s">
        <v>738</v>
      </c>
      <c r="G172" s="194"/>
      <c r="H172" s="194" t="s">
        <v>799</v>
      </c>
      <c r="I172" s="194" t="s">
        <v>734</v>
      </c>
      <c r="J172" s="194">
        <v>50</v>
      </c>
      <c r="K172" s="238"/>
    </row>
    <row r="173" spans="2:11" customFormat="1" ht="15" customHeight="1">
      <c r="B173" s="217"/>
      <c r="C173" s="194" t="s">
        <v>740</v>
      </c>
      <c r="D173" s="194"/>
      <c r="E173" s="194"/>
      <c r="F173" s="215" t="s">
        <v>732</v>
      </c>
      <c r="G173" s="194"/>
      <c r="H173" s="194" t="s">
        <v>799</v>
      </c>
      <c r="I173" s="194" t="s">
        <v>742</v>
      </c>
      <c r="J173" s="194"/>
      <c r="K173" s="238"/>
    </row>
    <row r="174" spans="2:11" customFormat="1" ht="15" customHeight="1">
      <c r="B174" s="217"/>
      <c r="C174" s="194" t="s">
        <v>751</v>
      </c>
      <c r="D174" s="194"/>
      <c r="E174" s="194"/>
      <c r="F174" s="215" t="s">
        <v>738</v>
      </c>
      <c r="G174" s="194"/>
      <c r="H174" s="194" t="s">
        <v>799</v>
      </c>
      <c r="I174" s="194" t="s">
        <v>734</v>
      </c>
      <c r="J174" s="194">
        <v>50</v>
      </c>
      <c r="K174" s="238"/>
    </row>
    <row r="175" spans="2:11" customFormat="1" ht="15" customHeight="1">
      <c r="B175" s="217"/>
      <c r="C175" s="194" t="s">
        <v>759</v>
      </c>
      <c r="D175" s="194"/>
      <c r="E175" s="194"/>
      <c r="F175" s="215" t="s">
        <v>738</v>
      </c>
      <c r="G175" s="194"/>
      <c r="H175" s="194" t="s">
        <v>799</v>
      </c>
      <c r="I175" s="194" t="s">
        <v>734</v>
      </c>
      <c r="J175" s="194">
        <v>50</v>
      </c>
      <c r="K175" s="238"/>
    </row>
    <row r="176" spans="2:11" customFormat="1" ht="15" customHeight="1">
      <c r="B176" s="217"/>
      <c r="C176" s="194" t="s">
        <v>757</v>
      </c>
      <c r="D176" s="194"/>
      <c r="E176" s="194"/>
      <c r="F176" s="215" t="s">
        <v>738</v>
      </c>
      <c r="G176" s="194"/>
      <c r="H176" s="194" t="s">
        <v>799</v>
      </c>
      <c r="I176" s="194" t="s">
        <v>734</v>
      </c>
      <c r="J176" s="194">
        <v>50</v>
      </c>
      <c r="K176" s="238"/>
    </row>
    <row r="177" spans="2:11" customFormat="1" ht="15" customHeight="1">
      <c r="B177" s="217"/>
      <c r="C177" s="194" t="s">
        <v>112</v>
      </c>
      <c r="D177" s="194"/>
      <c r="E177" s="194"/>
      <c r="F177" s="215" t="s">
        <v>732</v>
      </c>
      <c r="G177" s="194"/>
      <c r="H177" s="194" t="s">
        <v>800</v>
      </c>
      <c r="I177" s="194" t="s">
        <v>801</v>
      </c>
      <c r="J177" s="194"/>
      <c r="K177" s="238"/>
    </row>
    <row r="178" spans="2:11" customFormat="1" ht="15" customHeight="1">
      <c r="B178" s="217"/>
      <c r="C178" s="194" t="s">
        <v>55</v>
      </c>
      <c r="D178" s="194"/>
      <c r="E178" s="194"/>
      <c r="F178" s="215" t="s">
        <v>732</v>
      </c>
      <c r="G178" s="194"/>
      <c r="H178" s="194" t="s">
        <v>802</v>
      </c>
      <c r="I178" s="194" t="s">
        <v>803</v>
      </c>
      <c r="J178" s="194">
        <v>1</v>
      </c>
      <c r="K178" s="238"/>
    </row>
    <row r="179" spans="2:11" customFormat="1" ht="15" customHeight="1">
      <c r="B179" s="217"/>
      <c r="C179" s="194" t="s">
        <v>51</v>
      </c>
      <c r="D179" s="194"/>
      <c r="E179" s="194"/>
      <c r="F179" s="215" t="s">
        <v>732</v>
      </c>
      <c r="G179" s="194"/>
      <c r="H179" s="194" t="s">
        <v>804</v>
      </c>
      <c r="I179" s="194" t="s">
        <v>734</v>
      </c>
      <c r="J179" s="194">
        <v>20</v>
      </c>
      <c r="K179" s="238"/>
    </row>
    <row r="180" spans="2:11" customFormat="1" ht="15" customHeight="1">
      <c r="B180" s="217"/>
      <c r="C180" s="194" t="s">
        <v>52</v>
      </c>
      <c r="D180" s="194"/>
      <c r="E180" s="194"/>
      <c r="F180" s="215" t="s">
        <v>732</v>
      </c>
      <c r="G180" s="194"/>
      <c r="H180" s="194" t="s">
        <v>805</v>
      </c>
      <c r="I180" s="194" t="s">
        <v>734</v>
      </c>
      <c r="J180" s="194">
        <v>255</v>
      </c>
      <c r="K180" s="238"/>
    </row>
    <row r="181" spans="2:11" customFormat="1" ht="15" customHeight="1">
      <c r="B181" s="217"/>
      <c r="C181" s="194" t="s">
        <v>113</v>
      </c>
      <c r="D181" s="194"/>
      <c r="E181" s="194"/>
      <c r="F181" s="215" t="s">
        <v>732</v>
      </c>
      <c r="G181" s="194"/>
      <c r="H181" s="194" t="s">
        <v>696</v>
      </c>
      <c r="I181" s="194" t="s">
        <v>734</v>
      </c>
      <c r="J181" s="194">
        <v>10</v>
      </c>
      <c r="K181" s="238"/>
    </row>
    <row r="182" spans="2:11" customFormat="1" ht="15" customHeight="1">
      <c r="B182" s="217"/>
      <c r="C182" s="194" t="s">
        <v>114</v>
      </c>
      <c r="D182" s="194"/>
      <c r="E182" s="194"/>
      <c r="F182" s="215" t="s">
        <v>732</v>
      </c>
      <c r="G182" s="194"/>
      <c r="H182" s="194" t="s">
        <v>806</v>
      </c>
      <c r="I182" s="194" t="s">
        <v>767</v>
      </c>
      <c r="J182" s="194"/>
      <c r="K182" s="238"/>
    </row>
    <row r="183" spans="2:11" customFormat="1" ht="15" customHeight="1">
      <c r="B183" s="217"/>
      <c r="C183" s="194" t="s">
        <v>807</v>
      </c>
      <c r="D183" s="194"/>
      <c r="E183" s="194"/>
      <c r="F183" s="215" t="s">
        <v>732</v>
      </c>
      <c r="G183" s="194"/>
      <c r="H183" s="194" t="s">
        <v>808</v>
      </c>
      <c r="I183" s="194" t="s">
        <v>767</v>
      </c>
      <c r="J183" s="194"/>
      <c r="K183" s="238"/>
    </row>
    <row r="184" spans="2:11" customFormat="1" ht="15" customHeight="1">
      <c r="B184" s="217"/>
      <c r="C184" s="194" t="s">
        <v>796</v>
      </c>
      <c r="D184" s="194"/>
      <c r="E184" s="194"/>
      <c r="F184" s="215" t="s">
        <v>732</v>
      </c>
      <c r="G184" s="194"/>
      <c r="H184" s="194" t="s">
        <v>809</v>
      </c>
      <c r="I184" s="194" t="s">
        <v>767</v>
      </c>
      <c r="J184" s="194"/>
      <c r="K184" s="238"/>
    </row>
    <row r="185" spans="2:11" customFormat="1" ht="15" customHeight="1">
      <c r="B185" s="217"/>
      <c r="C185" s="194" t="s">
        <v>116</v>
      </c>
      <c r="D185" s="194"/>
      <c r="E185" s="194"/>
      <c r="F185" s="215" t="s">
        <v>738</v>
      </c>
      <c r="G185" s="194"/>
      <c r="H185" s="194" t="s">
        <v>810</v>
      </c>
      <c r="I185" s="194" t="s">
        <v>734</v>
      </c>
      <c r="J185" s="194">
        <v>50</v>
      </c>
      <c r="K185" s="238"/>
    </row>
    <row r="186" spans="2:11" customFormat="1" ht="15" customHeight="1">
      <c r="B186" s="217"/>
      <c r="C186" s="194" t="s">
        <v>811</v>
      </c>
      <c r="D186" s="194"/>
      <c r="E186" s="194"/>
      <c r="F186" s="215" t="s">
        <v>738</v>
      </c>
      <c r="G186" s="194"/>
      <c r="H186" s="194" t="s">
        <v>812</v>
      </c>
      <c r="I186" s="194" t="s">
        <v>813</v>
      </c>
      <c r="J186" s="194"/>
      <c r="K186" s="238"/>
    </row>
    <row r="187" spans="2:11" customFormat="1" ht="15" customHeight="1">
      <c r="B187" s="217"/>
      <c r="C187" s="194" t="s">
        <v>814</v>
      </c>
      <c r="D187" s="194"/>
      <c r="E187" s="194"/>
      <c r="F187" s="215" t="s">
        <v>738</v>
      </c>
      <c r="G187" s="194"/>
      <c r="H187" s="194" t="s">
        <v>815</v>
      </c>
      <c r="I187" s="194" t="s">
        <v>813</v>
      </c>
      <c r="J187" s="194"/>
      <c r="K187" s="238"/>
    </row>
    <row r="188" spans="2:11" customFormat="1" ht="15" customHeight="1">
      <c r="B188" s="217"/>
      <c r="C188" s="194" t="s">
        <v>816</v>
      </c>
      <c r="D188" s="194"/>
      <c r="E188" s="194"/>
      <c r="F188" s="215" t="s">
        <v>738</v>
      </c>
      <c r="G188" s="194"/>
      <c r="H188" s="194" t="s">
        <v>817</v>
      </c>
      <c r="I188" s="194" t="s">
        <v>813</v>
      </c>
      <c r="J188" s="194"/>
      <c r="K188" s="238"/>
    </row>
    <row r="189" spans="2:11" customFormat="1" ht="15" customHeight="1">
      <c r="B189" s="217"/>
      <c r="C189" s="251" t="s">
        <v>818</v>
      </c>
      <c r="D189" s="194"/>
      <c r="E189" s="194"/>
      <c r="F189" s="215" t="s">
        <v>738</v>
      </c>
      <c r="G189" s="194"/>
      <c r="H189" s="194" t="s">
        <v>819</v>
      </c>
      <c r="I189" s="194" t="s">
        <v>820</v>
      </c>
      <c r="J189" s="252" t="s">
        <v>821</v>
      </c>
      <c r="K189" s="238"/>
    </row>
    <row r="190" spans="2:11" customFormat="1" ht="15" customHeight="1">
      <c r="B190" s="217"/>
      <c r="C190" s="251" t="s">
        <v>40</v>
      </c>
      <c r="D190" s="194"/>
      <c r="E190" s="194"/>
      <c r="F190" s="215" t="s">
        <v>732</v>
      </c>
      <c r="G190" s="194"/>
      <c r="H190" s="191" t="s">
        <v>822</v>
      </c>
      <c r="I190" s="194" t="s">
        <v>823</v>
      </c>
      <c r="J190" s="194"/>
      <c r="K190" s="238"/>
    </row>
    <row r="191" spans="2:11" customFormat="1" ht="15" customHeight="1">
      <c r="B191" s="217"/>
      <c r="C191" s="251" t="s">
        <v>824</v>
      </c>
      <c r="D191" s="194"/>
      <c r="E191" s="194"/>
      <c r="F191" s="215" t="s">
        <v>732</v>
      </c>
      <c r="G191" s="194"/>
      <c r="H191" s="194" t="s">
        <v>825</v>
      </c>
      <c r="I191" s="194" t="s">
        <v>767</v>
      </c>
      <c r="J191" s="194"/>
      <c r="K191" s="238"/>
    </row>
    <row r="192" spans="2:11" customFormat="1" ht="15" customHeight="1">
      <c r="B192" s="217"/>
      <c r="C192" s="251" t="s">
        <v>826</v>
      </c>
      <c r="D192" s="194"/>
      <c r="E192" s="194"/>
      <c r="F192" s="215" t="s">
        <v>732</v>
      </c>
      <c r="G192" s="194"/>
      <c r="H192" s="194" t="s">
        <v>827</v>
      </c>
      <c r="I192" s="194" t="s">
        <v>767</v>
      </c>
      <c r="J192" s="194"/>
      <c r="K192" s="238"/>
    </row>
    <row r="193" spans="2:11" customFormat="1" ht="15" customHeight="1">
      <c r="B193" s="217"/>
      <c r="C193" s="251" t="s">
        <v>828</v>
      </c>
      <c r="D193" s="194"/>
      <c r="E193" s="194"/>
      <c r="F193" s="215" t="s">
        <v>738</v>
      </c>
      <c r="G193" s="194"/>
      <c r="H193" s="194" t="s">
        <v>829</v>
      </c>
      <c r="I193" s="194" t="s">
        <v>767</v>
      </c>
      <c r="J193" s="194"/>
      <c r="K193" s="238"/>
    </row>
    <row r="194" spans="2:11" customFormat="1" ht="15" customHeight="1">
      <c r="B194" s="244"/>
      <c r="C194" s="253"/>
      <c r="D194" s="224"/>
      <c r="E194" s="224"/>
      <c r="F194" s="224"/>
      <c r="G194" s="224"/>
      <c r="H194" s="224"/>
      <c r="I194" s="224"/>
      <c r="J194" s="224"/>
      <c r="K194" s="245"/>
    </row>
    <row r="195" spans="2:11" customFormat="1" ht="18.75" customHeight="1">
      <c r="B195" s="226"/>
      <c r="C195" s="236"/>
      <c r="D195" s="236"/>
      <c r="E195" s="236"/>
      <c r="F195" s="246"/>
      <c r="G195" s="236"/>
      <c r="H195" s="236"/>
      <c r="I195" s="236"/>
      <c r="J195" s="236"/>
      <c r="K195" s="226"/>
    </row>
    <row r="196" spans="2:11" customFormat="1" ht="18.75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75" customHeight="1"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</row>
    <row r="198" spans="2:11" customFormat="1" ht="13.5">
      <c r="B198" s="183"/>
      <c r="C198" s="184"/>
      <c r="D198" s="184"/>
      <c r="E198" s="184"/>
      <c r="F198" s="184"/>
      <c r="G198" s="184"/>
      <c r="H198" s="184"/>
      <c r="I198" s="184"/>
      <c r="J198" s="184"/>
      <c r="K198" s="185"/>
    </row>
    <row r="199" spans="2:11" customFormat="1" ht="21">
      <c r="B199" s="186"/>
      <c r="C199" s="303" t="s">
        <v>830</v>
      </c>
      <c r="D199" s="303"/>
      <c r="E199" s="303"/>
      <c r="F199" s="303"/>
      <c r="G199" s="303"/>
      <c r="H199" s="303"/>
      <c r="I199" s="303"/>
      <c r="J199" s="303"/>
      <c r="K199" s="187"/>
    </row>
    <row r="200" spans="2:11" customFormat="1" ht="25.5" customHeight="1">
      <c r="B200" s="186"/>
      <c r="C200" s="254" t="s">
        <v>831</v>
      </c>
      <c r="D200" s="254"/>
      <c r="E200" s="254"/>
      <c r="F200" s="254" t="s">
        <v>832</v>
      </c>
      <c r="G200" s="255"/>
      <c r="H200" s="304" t="s">
        <v>833</v>
      </c>
      <c r="I200" s="304"/>
      <c r="J200" s="304"/>
      <c r="K200" s="187"/>
    </row>
    <row r="201" spans="2:11" customFormat="1" ht="5.25" customHeight="1">
      <c r="B201" s="217"/>
      <c r="C201" s="212"/>
      <c r="D201" s="212"/>
      <c r="E201" s="212"/>
      <c r="F201" s="212"/>
      <c r="G201" s="236"/>
      <c r="H201" s="212"/>
      <c r="I201" s="212"/>
      <c r="J201" s="212"/>
      <c r="K201" s="238"/>
    </row>
    <row r="202" spans="2:11" customFormat="1" ht="15" customHeight="1">
      <c r="B202" s="217"/>
      <c r="C202" s="194" t="s">
        <v>823</v>
      </c>
      <c r="D202" s="194"/>
      <c r="E202" s="194"/>
      <c r="F202" s="215" t="s">
        <v>41</v>
      </c>
      <c r="G202" s="194"/>
      <c r="H202" s="305" t="s">
        <v>834</v>
      </c>
      <c r="I202" s="305"/>
      <c r="J202" s="305"/>
      <c r="K202" s="238"/>
    </row>
    <row r="203" spans="2:11" customFormat="1" ht="15" customHeight="1">
      <c r="B203" s="217"/>
      <c r="C203" s="194"/>
      <c r="D203" s="194"/>
      <c r="E203" s="194"/>
      <c r="F203" s="215" t="s">
        <v>42</v>
      </c>
      <c r="G203" s="194"/>
      <c r="H203" s="305" t="s">
        <v>835</v>
      </c>
      <c r="I203" s="305"/>
      <c r="J203" s="305"/>
      <c r="K203" s="238"/>
    </row>
    <row r="204" spans="2:11" customFormat="1" ht="15" customHeight="1">
      <c r="B204" s="217"/>
      <c r="C204" s="194"/>
      <c r="D204" s="194"/>
      <c r="E204" s="194"/>
      <c r="F204" s="215" t="s">
        <v>45</v>
      </c>
      <c r="G204" s="194"/>
      <c r="H204" s="305" t="s">
        <v>836</v>
      </c>
      <c r="I204" s="305"/>
      <c r="J204" s="305"/>
      <c r="K204" s="238"/>
    </row>
    <row r="205" spans="2:11" customFormat="1" ht="15" customHeight="1">
      <c r="B205" s="217"/>
      <c r="C205" s="194"/>
      <c r="D205" s="194"/>
      <c r="E205" s="194"/>
      <c r="F205" s="215" t="s">
        <v>43</v>
      </c>
      <c r="G205" s="194"/>
      <c r="H205" s="305" t="s">
        <v>837</v>
      </c>
      <c r="I205" s="305"/>
      <c r="J205" s="305"/>
      <c r="K205" s="238"/>
    </row>
    <row r="206" spans="2:11" customFormat="1" ht="15" customHeight="1">
      <c r="B206" s="217"/>
      <c r="C206" s="194"/>
      <c r="D206" s="194"/>
      <c r="E206" s="194"/>
      <c r="F206" s="215" t="s">
        <v>44</v>
      </c>
      <c r="G206" s="194"/>
      <c r="H206" s="305" t="s">
        <v>838</v>
      </c>
      <c r="I206" s="305"/>
      <c r="J206" s="305"/>
      <c r="K206" s="238"/>
    </row>
    <row r="207" spans="2:11" customFormat="1" ht="15" customHeight="1">
      <c r="B207" s="217"/>
      <c r="C207" s="194"/>
      <c r="D207" s="194"/>
      <c r="E207" s="194"/>
      <c r="F207" s="215"/>
      <c r="G207" s="194"/>
      <c r="H207" s="194"/>
      <c r="I207" s="194"/>
      <c r="J207" s="194"/>
      <c r="K207" s="238"/>
    </row>
    <row r="208" spans="2:11" customFormat="1" ht="15" customHeight="1">
      <c r="B208" s="217"/>
      <c r="C208" s="194" t="s">
        <v>779</v>
      </c>
      <c r="D208" s="194"/>
      <c r="E208" s="194"/>
      <c r="F208" s="215" t="s">
        <v>77</v>
      </c>
      <c r="G208" s="194"/>
      <c r="H208" s="305" t="s">
        <v>839</v>
      </c>
      <c r="I208" s="305"/>
      <c r="J208" s="305"/>
      <c r="K208" s="238"/>
    </row>
    <row r="209" spans="2:11" customFormat="1" ht="15" customHeight="1">
      <c r="B209" s="217"/>
      <c r="C209" s="194"/>
      <c r="D209" s="194"/>
      <c r="E209" s="194"/>
      <c r="F209" s="215" t="s">
        <v>675</v>
      </c>
      <c r="G209" s="194"/>
      <c r="H209" s="305" t="s">
        <v>676</v>
      </c>
      <c r="I209" s="305"/>
      <c r="J209" s="305"/>
      <c r="K209" s="238"/>
    </row>
    <row r="210" spans="2:11" customFormat="1" ht="15" customHeight="1">
      <c r="B210" s="217"/>
      <c r="C210" s="194"/>
      <c r="D210" s="194"/>
      <c r="E210" s="194"/>
      <c r="F210" s="215" t="s">
        <v>673</v>
      </c>
      <c r="G210" s="194"/>
      <c r="H210" s="305" t="s">
        <v>840</v>
      </c>
      <c r="I210" s="305"/>
      <c r="J210" s="305"/>
      <c r="K210" s="238"/>
    </row>
    <row r="211" spans="2:11" customFormat="1" ht="15" customHeight="1">
      <c r="B211" s="256"/>
      <c r="C211" s="194"/>
      <c r="D211" s="194"/>
      <c r="E211" s="194"/>
      <c r="F211" s="215" t="s">
        <v>86</v>
      </c>
      <c r="G211" s="251"/>
      <c r="H211" s="306" t="s">
        <v>677</v>
      </c>
      <c r="I211" s="306"/>
      <c r="J211" s="306"/>
      <c r="K211" s="257"/>
    </row>
    <row r="212" spans="2:11" customFormat="1" ht="15" customHeight="1">
      <c r="B212" s="256"/>
      <c r="C212" s="194"/>
      <c r="D212" s="194"/>
      <c r="E212" s="194"/>
      <c r="F212" s="215" t="s">
        <v>678</v>
      </c>
      <c r="G212" s="251"/>
      <c r="H212" s="306" t="s">
        <v>841</v>
      </c>
      <c r="I212" s="306"/>
      <c r="J212" s="306"/>
      <c r="K212" s="257"/>
    </row>
    <row r="213" spans="2:11" customFormat="1" ht="15" customHeight="1">
      <c r="B213" s="256"/>
      <c r="C213" s="194"/>
      <c r="D213" s="194"/>
      <c r="E213" s="194"/>
      <c r="F213" s="215"/>
      <c r="G213" s="251"/>
      <c r="H213" s="242"/>
      <c r="I213" s="242"/>
      <c r="J213" s="242"/>
      <c r="K213" s="257"/>
    </row>
    <row r="214" spans="2:11" customFormat="1" ht="15" customHeight="1">
      <c r="B214" s="256"/>
      <c r="C214" s="194" t="s">
        <v>803</v>
      </c>
      <c r="D214" s="194"/>
      <c r="E214" s="194"/>
      <c r="F214" s="215">
        <v>1</v>
      </c>
      <c r="G214" s="251"/>
      <c r="H214" s="306" t="s">
        <v>842</v>
      </c>
      <c r="I214" s="306"/>
      <c r="J214" s="306"/>
      <c r="K214" s="257"/>
    </row>
    <row r="215" spans="2:11" customFormat="1" ht="15" customHeight="1">
      <c r="B215" s="256"/>
      <c r="C215" s="194"/>
      <c r="D215" s="194"/>
      <c r="E215" s="194"/>
      <c r="F215" s="215">
        <v>2</v>
      </c>
      <c r="G215" s="251"/>
      <c r="H215" s="306" t="s">
        <v>843</v>
      </c>
      <c r="I215" s="306"/>
      <c r="J215" s="306"/>
      <c r="K215" s="257"/>
    </row>
    <row r="216" spans="2:11" customFormat="1" ht="15" customHeight="1">
      <c r="B216" s="256"/>
      <c r="C216" s="194"/>
      <c r="D216" s="194"/>
      <c r="E216" s="194"/>
      <c r="F216" s="215">
        <v>3</v>
      </c>
      <c r="G216" s="251"/>
      <c r="H216" s="306" t="s">
        <v>844</v>
      </c>
      <c r="I216" s="306"/>
      <c r="J216" s="306"/>
      <c r="K216" s="257"/>
    </row>
    <row r="217" spans="2:11" customFormat="1" ht="15" customHeight="1">
      <c r="B217" s="256"/>
      <c r="C217" s="194"/>
      <c r="D217" s="194"/>
      <c r="E217" s="194"/>
      <c r="F217" s="215">
        <v>4</v>
      </c>
      <c r="G217" s="251"/>
      <c r="H217" s="306" t="s">
        <v>845</v>
      </c>
      <c r="I217" s="306"/>
      <c r="J217" s="306"/>
      <c r="K217" s="257"/>
    </row>
    <row r="218" spans="2:11" customFormat="1" ht="12.75" customHeight="1">
      <c r="B218" s="258"/>
      <c r="C218" s="259"/>
      <c r="D218" s="259"/>
      <c r="E218" s="259"/>
      <c r="F218" s="259"/>
      <c r="G218" s="259"/>
      <c r="H218" s="259"/>
      <c r="I218" s="259"/>
      <c r="J218" s="259"/>
      <c r="K218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ÚPRAVA VNĚJŠÍHO SCHO...</vt:lpstr>
      <vt:lpstr>02 - ZPEVNĚNÁ PLOCHA</vt:lpstr>
      <vt:lpstr>03 - VEDLEJŠÍ ROZPOČTOVÉ ...</vt:lpstr>
      <vt:lpstr>Pokyny pro vyplnění</vt:lpstr>
      <vt:lpstr>'01 - ÚPRAVA VNĚJŠÍHO SCHO...'!Názvy_tisku</vt:lpstr>
      <vt:lpstr>'02 - ZPEVNĚNÁ PLOCHA'!Názvy_tisku</vt:lpstr>
      <vt:lpstr>'03 - VEDLEJŠÍ ROZPOČTOVÉ ...'!Názvy_tisku</vt:lpstr>
      <vt:lpstr>'Rekapitulace stavby'!Názvy_tisku</vt:lpstr>
      <vt:lpstr>'01 - ÚPRAVA VNĚJŠÍHO SCHO...'!Oblast_tisku</vt:lpstr>
      <vt:lpstr>'02 - ZPEVNĚNÁ PLOCHA'!Oblast_tisku</vt:lpstr>
      <vt:lpstr>'03 -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Blavková</dc:creator>
  <cp:lastModifiedBy>Nina Blavková</cp:lastModifiedBy>
  <cp:lastPrinted>2023-04-18T08:45:14Z</cp:lastPrinted>
  <dcterms:created xsi:type="dcterms:W3CDTF">2023-04-18T08:42:40Z</dcterms:created>
  <dcterms:modified xsi:type="dcterms:W3CDTF">2023-04-18T08:46:11Z</dcterms:modified>
</cp:coreProperties>
</file>