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101" sheetId="3" r:id="rId3"/>
    <sheet name="SO 102" sheetId="4" r:id="rId4"/>
  </sheets>
  <definedNames/>
  <calcPr fullCalcOnLoad="1"/>
</workbook>
</file>

<file path=xl/sharedStrings.xml><?xml version="1.0" encoding="utf-8"?>
<sst xmlns="http://schemas.openxmlformats.org/spreadsheetml/2006/main" count="2339" uniqueCount="590">
  <si>
    <t>Rekapitulace ceny</t>
  </si>
  <si>
    <t>Stavba: 2020-091 - OPRAVA MK UL. PURKYŇOVA x U NEMOCNICE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</si>
  <si>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</si>
  <si>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</si>
  <si>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</si>
  <si>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</si>
  <si>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</si>
  <si>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</si>
  <si>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</si>
  <si>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</si>
  <si>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</si>
  <si>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</si>
  <si>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</si>
  <si>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</si>
  <si>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2020-091</t>
  </si>
  <si>
    <t>OPRAVA MK UL. PURKYŇOVA x U NEMOCNICE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</si>
  <si>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</si>
  <si>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</si>
  <si>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</si>
  <si>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</si>
  <si>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</si>
  <si>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</si>
  <si>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</si>
  <si>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</si>
  <si>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</si>
  <si>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</si>
  <si>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</si>
  <si>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</si>
  <si>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</si>
  <si>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</si>
  <si>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</si>
  <si>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</si>
  <si>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</si>
  <si>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</si>
  <si>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</si>
  <si>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</si>
  <si>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</si>
  <si>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</si>
  <si>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</si>
  <si>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</si>
  <si>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</si>
  <si>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</si>
  <si>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</si>
  <si>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</si>
  <si>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</si>
  <si>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</si>
  <si>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</si>
  <si>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</si>
  <si>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KČ</t>
  </si>
  <si>
    <t>PP</t>
  </si>
  <si>
    <t>Dopravně inženýrská opatření v průběhu celé stavby (dle TP66 a DI PČR), zahrnuje osazení, přesuny a odvoz provizorního dopravního značení. Zahrnuje dočasné dopravní značení, dopravní zařízení (např. světelné výstražné zařízení atd.), oplocení a všechny související práce po dobu trvání stavby. Součástí položky je i údržba a péče o dopravně inženýrská opatření v průběhu celé stavby. Vč. čištění vozovek (v případě znečištění).</t>
  </si>
  <si>
    <t>VV</t>
  </si>
  <si>
    <t>TS</t>
  </si>
  <si>
    <t>Položka zahrnuje:  
- veškeré náklady spojené s objednatelem požadovanými zařízeními  
Položka nezahrnuje:  
- x</t>
  </si>
  <si>
    <t>02910</t>
  </si>
  <si>
    <t>OSTATNÍ POŽADAVKY - ZEMĚMĚŘIČSKÁ MĚŘENÍ</t>
  </si>
  <si>
    <t>ZAMĚŘENÍ SKUTEČNÉHO STAVU JAKO PODKLAD PRO DSPS</t>
  </si>
  <si>
    <t>Položka zahrnuje:  
- veškeré náklady spojené s objednatelem požadovanými pracemi  
Položka nezahrnuje:  
- x  
Způsob stanovení:  
- pro stanovení orientační investorské ceny určete jednotkovou cenu jako 1% odhadované ceny stavby</t>
  </si>
  <si>
    <t>02911</t>
  </si>
  <si>
    <t>OSTATNÍ POŽADAVKY - GEODETICKÉ ZAMĚŘENÍ</t>
  </si>
  <si>
    <t>GEODETICKÉ PRÁCE BĚHEM VÝSTAVBY</t>
  </si>
  <si>
    <t>Položka zahrnuje:  
- veškeré náklady spojené s objednatelem požadovanými pracemi  
Položka nezahrnuje:  
- x</t>
  </si>
  <si>
    <t>02943</t>
  </si>
  <si>
    <t>OSTATNÍ POŽADAVKY - VYPRACOVÁNÍ RDS</t>
  </si>
  <si>
    <t>REALIZAČNÍ DOKUMENTACE STAVBY</t>
  </si>
  <si>
    <t>02944</t>
  </si>
  <si>
    <t>OSTAT POŽADAVKY - DOKUMENTACE SKUTEČ PROVEDENÍ V DIGIT FORMĚ</t>
  </si>
  <si>
    <t>DOKUMENTACE SKUTEČNÉHO PROVEDENÍ V TIŠTĚNÉ I DIGITÁLNÍ FORMĚ</t>
  </si>
  <si>
    <t>02945</t>
  </si>
  <si>
    <t>OSTAT POŽADAVKY - GEOMETRICKÝ PLÁN</t>
  </si>
  <si>
    <t>Geodetické zaměření skutečného provedení stavby vložené na podkladu katastrální mapy, v případě zásahu do cizích pozemků Geometrický plán potvrzený katastrálním úřadem. (Zajištění geometrických plánů skutečného provedení objektů a inženýrských sítí a geometrických plánů věcných břemen v požadovaném formátu s hranicemi pozemků jako podklad pro vklad do katastrální mapy pro evidenci změn na katastrálním úřadu. Tato dokumentace bude potvrzena příslušným katastrálním úřadem a předána v 6 ti vyhotovení v termínu dle potřeb investora).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</si>
  <si>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  
Položka nezahrnuje:  
- x</t>
  </si>
  <si>
    <t>7</t>
  </si>
  <si>
    <t>02946</t>
  </si>
  <si>
    <t>OSTAT POŽADAVKY - FOTODOKUMENTACE</t>
  </si>
  <si>
    <t>KPL</t>
  </si>
  <si>
    <t>FOTODOKUMENTACE STAVBY</t>
  </si>
  <si>
    <t>Položka zahrnuje:  
- fotodokumentaci zadavatelem požadovaného děje a konstrukcí v požadovaných časových intervalech  
- zadavatelem specifikované výstupy (fotografie v papírovém a digitálním formátu) v požadovaném počtu  
Položka nezahrnuje:  
- x</t>
  </si>
  <si>
    <t>8</t>
  </si>
  <si>
    <t>02950</t>
  </si>
  <si>
    <t>OSTATNÍ POŽADAVKY - POSUDKY, KONTROLY, REVIZNÍ ZPRÁVY</t>
  </si>
  <si>
    <t>PASPORT A MONITORING DOTČENÝCH OBJEKTŮ PŘED A PO STAVBĚ (PODEZDÍVKY A PLOTY)</t>
  </si>
  <si>
    <t>02960</t>
  </si>
  <si>
    <t>OSTATNÍ POŽADAVKY - ODBORNÝ DOZOR</t>
  </si>
  <si>
    <t>ODBORNÝ GEOTECHNICKÝ DOZOR</t>
  </si>
  <si>
    <t>02991</t>
  </si>
  <si>
    <t>OSTATNÍ POŽADAVKY - INFORMAČNÍ TABULE</t>
  </si>
  <si>
    <t>KUS</t>
  </si>
  <si>
    <t>OZNAČENÍ STAVBY DLE POŽADAVKU INVESTORA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</si>
  <si>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  
Položka nezahrnuje:  
- x</t>
  </si>
  <si>
    <t>SO 101</t>
  </si>
  <si>
    <t>OPRAVA KOMUNIKACE UL. PURKYŇOVA</t>
  </si>
  <si>
    <t>014102</t>
  </si>
  <si>
    <t>a</t>
  </si>
  <si>
    <t>POPLATKY ZA SKLÁDKU</t>
  </si>
  <si>
    <t>T</t>
  </si>
  <si>
    <t>VÝKOPEK, K FAKTURACI BUDOU DOLOŽENY VÁŽNÍ LÍSTKY ZE SKLÁDKY</t>
  </si>
  <si>
    <t>z pol. č. 17120.a: 289,24m3*1,8t/m3=520,632 [A]t</t>
  </si>
  <si>
    <t>Položka zahrnuje:  
- veškeré poplatky provozovateli skládky související s uložením odpadu na skládce.  
Položka nezahrnuje:  
- x</t>
  </si>
  <si>
    <t>b</t>
  </si>
  <si>
    <t>VÝKOPEK, K FAKTURACI BUDOU DOLOŽENY VÁŽNÍ LÍSTKY ZE SKLÁDKY, POLOŽKA BUDE ČERPÁNA NA ŽÁDOST TDI A INVESTORA</t>
  </si>
  <si>
    <t>z pol. č. 17120.b: 636,0m3*1,8t/m3=1 144,800 [A]t</t>
  </si>
  <si>
    <t>c</t>
  </si>
  <si>
    <t>ASFALT, K FAKTURACI BUDOU DOLOŽENY VÁŽNÍ LÍSTKY ZE SKLÁDKY</t>
  </si>
  <si>
    <t>z pol. č. 11313: 7,6m3*2,2t/m3=16,720 [A]t</t>
  </si>
  <si>
    <t>d</t>
  </si>
  <si>
    <t>NESTMELENÉ PODKLADNÍ VRSTVY, K FAKTURACI BUDOU DOLOŽENY VÁŽNÍ LÍSTKY ZE SKLÁDKY</t>
  </si>
  <si>
    <t>z pol. č. 11332: 447,6m3*2,2t/m3=984,720 [A]t</t>
  </si>
  <si>
    <t>e</t>
  </si>
  <si>
    <t>STMELENÉ PODKLADNÍ VRSTVY, K FAKTURACI BUDOU DOLOŽENY VÁŽNÍ LÍSTKY ZE SKLÁDKY</t>
  </si>
  <si>
    <t>z pol. č. 11334: 116,55m3*2,2t/m3=256,410 [A]t</t>
  </si>
  <si>
    <t>f</t>
  </si>
  <si>
    <t>PROSTÝ BETON, K FAKTURACI BUDOU DOLOŽENY VÁŽNÍ LÍSTKY ZE SKLÁDKY</t>
  </si>
  <si>
    <t>z pol. č. 96687: 7ks*0,1t/ks=0,700 [A]t</t>
  </si>
  <si>
    <t>g</t>
  </si>
  <si>
    <t>PLAST</t>
  </si>
  <si>
    <t>z pol. č. 969133: 21,0m*3,0kg/m/1000=0,063 [A]t</t>
  </si>
  <si>
    <t>014211</t>
  </si>
  <si>
    <t>POPLATKY ZA ZEMNÍK - ORNICE</t>
  </si>
  <si>
    <t>M3</t>
  </si>
  <si>
    <t>z pol. č. 12573.b: 0,2m3=0,200 [A]m3</t>
  </si>
  <si>
    <t>Položka zahrnuje:  
- veškeré poplatky majiteli zemníku související s nákupem zeminy (nikoliv s otvírkou zemníku)  
Položka nezahrnuje:  
- x</t>
  </si>
  <si>
    <t>02730</t>
  </si>
  <si>
    <t>POMOC PRÁCE ZŘÍZ NEBO ZAJIŠŤ OCHRANU INŽENÝRSKÝCH SÍTÍ</t>
  </si>
  <si>
    <t>OCHRANA STÁVAJÍCÍHO PODZEMNÍHO VEDENÍ CETIN a.s. DLE POŽADAVKU SPRÁVCE 
(CHRÁNIČKY JSOU OBSAŽENY V POL. Č. 87733)</t>
  </si>
  <si>
    <t>Položka zahrnuje:  
- veškeré náklady spojené s ochranou inženýrských sítí  
Položka nezahrnuje:  
- x</t>
  </si>
  <si>
    <t>OCHRANA STÁVAJÍCÍHO PODZEMNÍHO VEDENÍ ČEZ DISTRIBUCE a.s. DLE POŽADAVKU SPRÁVCE 
(CHRÁNIČKY JSOU OBSAŽENY V POL. Č. 87733)</t>
  </si>
  <si>
    <t>11</t>
  </si>
  <si>
    <t>OCHRANA STÁVAJÍCÍHO PODZEMNÍHO VEDENÍ VEŘEJNÉHO OSVĚTLENÍ VE SPRÁVĚ MĚSTA DĚČÍN  
(CHRÁNIČKY JSOU OBSAŽENY V POL. Č. 87733)</t>
  </si>
  <si>
    <t>12</t>
  </si>
  <si>
    <t>OCHRANA STÁVAJÍCÍHO PODZEMNÍHO VEDENÍ GASNET s.r.o. DLE POŽADAVKU SPRÁVCE 
(CHRÁNIČKY JSOU OBSAŽENY V POL. Č. 87733)</t>
  </si>
  <si>
    <t>13</t>
  </si>
  <si>
    <t>OCHRANA STÁVAJÍCÍHO PODZEMNÍHO VEDENÍ T-MOBILE a.s. DLE POŽADAVKU SPRÁVCE 
(CHRÁNIČKY JSOU OBSAŽENY V POL. Č. 87733)</t>
  </si>
  <si>
    <t>14</t>
  </si>
  <si>
    <t>OCHRANA STÁVAJÍCÍHO PODZEMNÍHO VEDENÍ VODAFONE a.s. DLE POŽADAVKU SPRÁVCE 
(CHRÁNIČKY JSOU OBSAŽENY V POL. Č. 87733)</t>
  </si>
  <si>
    <t>15</t>
  </si>
  <si>
    <t>02811</t>
  </si>
  <si>
    <t>PRŮZKUMNÉ PRÁCE GEOTECHNICKÉ NA POVRCHU</t>
  </si>
  <si>
    <t>STATICKÉ ZATĚŽOVACÍ ZKOUŠKY PRO OVĚŘENÍ ÚNOSNOSTI ZEMNÍ PLÁNĚ A PODKLADNÍCH VRSTEV, CELKEM 6 KS ZKOUŠEK</t>
  </si>
  <si>
    <t>Zemní práce</t>
  </si>
  <si>
    <t>16</t>
  </si>
  <si>
    <t>11313</t>
  </si>
  <si>
    <t>ODSTRANĚNÍ KRYTU ZPEVNĚNÝCH PLOCH S ASFALTOVÝM POJIVEM</t>
  </si>
  <si>
    <t>VČ. ODVOZU A ULOŽENÍ DO RECYKLAČNÍHO STŘEDISKA, POPLATEK ZA SKLÁDKU UVEDEN V POLOŽCE 014102.c</t>
  </si>
  <si>
    <t>digitálně odměřeno ze situace 
odstranění asfaltového krytu chodníku: 190,0m2*0,04m=7,600 [A]m3</t>
  </si>
  <si>
    <t>Položka zahrnuje:  
- veškerou manipulaci s vybouranou sutí a s vybouranými hmotami vč. uložení na skládku.   
Položka nezahrnuje:  
-  poplatek za skládku, který se vykazuje v položce 0141** (s výjimkou malého množství bouraného materiálu, kde je možné poplatek zahrnout do jednotkové ceny bourání – tento fakt musí být uveden v doplňujícím textu k položce).</t>
  </si>
  <si>
    <t>17</t>
  </si>
  <si>
    <t>113152</t>
  </si>
  <si>
    <t>ODSTRANĚNÍ KRYTU ZPEVNĚNÝCH PLOCH Z BETONU, ODVOZ DO 2KM</t>
  </si>
  <si>
    <t>PŘEDPOKLÁDANÁ TL. 80 MM, MATERIÁL ODVEZEN NA DEPONII URČENOU INVESTOREM</t>
  </si>
  <si>
    <t>digitálně odměřeno ze situace 
odstranění bet. dlažby chodníku, včetně lože: 555,0m2*0,08m=44,400 [A]m3</t>
  </si>
  <si>
    <t>Položka zahrnuje:  
- veškerou manipulaci s vybouranou sutí a s vybouranými hmotami vč. uložení na skládku.   
Položka nezahrnuje:  
-  poplatek za skládku, který se vykazuje v položce 0141** (s výjimkou malého množství bouraného materiálu, kde je možné poplatek zahrnout do jednotkové ceny bourání – tento fakt musí být uveden v doplňujícím textu k položce). jednotkové ceny bourání – tento fakt musí být uveden v doplňujícím textu k položce).</t>
  </si>
  <si>
    <t>18</t>
  </si>
  <si>
    <t>11332</t>
  </si>
  <si>
    <t>ODSTRANĚNÍ PODKLADŮ ZPEVNĚNÝCH PLOCH Z KAMENIVA NESTMELENÉHO</t>
  </si>
  <si>
    <t>VČ. ODVOZU A ULOŽENÍ DO RECYKLAČNÍHO STŘEDISKA, POPLATEK ZA SKLÁDKU UVEDEN V POLOŽCE 014102.d</t>
  </si>
  <si>
    <t>digitálně odměřeno ze situace 
odstranění podkladní vrstvy vozovky od Riegrovy ulice až po Vrchlického - v tl. 280 mm: 920,0m2*0,28m=257,600 [A]m3 
odstranění podkladní vrstvy vozovky od Vrchlického po ulici U Nemocnice - v tl. 380 mm: 400,0m2*0,38m=152,000 [B]m3 
odstranění podkladních vrstev asfaltového chodníku - v tl. 200 mm: 190,0m2*0,2m=38,000 [C]m3 
Celkem: A+B+C=447,600 [D]m3</t>
  </si>
  <si>
    <t>19</t>
  </si>
  <si>
    <t>11334</t>
  </si>
  <si>
    <t>ODSTRANĚNÍ PODKLADU ZPEVNĚNÝCH PLOCH S CEMENT POJIVEM</t>
  </si>
  <si>
    <t>STMELENÉ PODKLADNÍ VRSTVY, PŘEDPOKLÁDANÁ TL. 210 MM, VČ. ODVOZU A ULOŽENÍ DO RECYKLAČNÍHO STŘEDISKA, POPLATEK ZA SKLÁDKU UVEDEN V POLOŽCE 014102.e</t>
  </si>
  <si>
    <t>digitálně odměřeno ze situace 
odstranění podkladních vrstev dlážděného chodníku: 555,0m2*0,21m=116,550 [A]m3</t>
  </si>
  <si>
    <t>20</t>
  </si>
  <si>
    <t>113372</t>
  </si>
  <si>
    <t>ODSTRAN PODKLADU ZPEVNĚNÝCH PLOCH Z DLAŽEB KOSTEK, ODVOZ DO 2KM</t>
  </si>
  <si>
    <t>V TL. 100 MM, MATERIÁL ODVEZEN NA DEPONII URČENOU INVESTOREM</t>
  </si>
  <si>
    <t>digitálně odměřeno ze situace 
odstranění podkladní vrstvy vozovky od Riegrovy ulice až po Vrchlického: 920,0m2*0,1m=92,000 [A]m3</t>
  </si>
  <si>
    <t>21</t>
  </si>
  <si>
    <t>113512</t>
  </si>
  <si>
    <t>ODSTRANĚNÍ ZÁHONOVÝCH OBRUBNÍKŮ, ODVOZ DO 2KM</t>
  </si>
  <si>
    <t>M</t>
  </si>
  <si>
    <t>MATERIÁL ODVEZEN NA DEPONII URČENOU INVESTOREM A VYUŽIT K OPĚTOVNÉMU POUŽITÍ</t>
  </si>
  <si>
    <t>digitálně odměřeno ze situace 
10,0m=10,000 [A]m</t>
  </si>
  <si>
    <t>22</t>
  </si>
  <si>
    <t>113532</t>
  </si>
  <si>
    <t>ODSTRANĚNÍ CHODNÍKOVÝCH KAMENNÝCH OBRUBNÍKŮ, ODVOZ DO 2KM</t>
  </si>
  <si>
    <t>digitálně odměřeno ze situace 
370,0m=370,000 [A]m</t>
  </si>
  <si>
    <t>23</t>
  </si>
  <si>
    <t>11372</t>
  </si>
  <si>
    <t>FRÉZOVÁNÍ ZPEVNĚNÝCH PLOCH ASFALTOVÝCH</t>
  </si>
  <si>
    <t>POVINNÝ ODKUP MATERIÁLU ZHOTOVITELEM NA ZÁKLADĚ KUPNÍ SMLOUVY</t>
  </si>
  <si>
    <t>digitálně odměřeno ze situace 
frézování asf. krytu vozovky od Riegrovy ulice až po Vrchlického v tl. 110 mm: 920,0m2*0,11m=101,200 [A]m3 
frézování asf. krytu vozovky od Vrchlického po ulici U Nemocnice v tl. 80 mm: 400,0m2*0,08m=32,000 [B]m3 
Celkem: A+B=133,200 [C]m3</t>
  </si>
  <si>
    <t>24</t>
  </si>
  <si>
    <t>113763</t>
  </si>
  <si>
    <t>FRÉZOVÁNÍ DRÁŽKY PRŮŘEZU DO 300MM2 V ASFALTOVÉ VOZOVCE</t>
  </si>
  <si>
    <t>ROZMĚR 12 X 20 MM</t>
  </si>
  <si>
    <t>digitálně odměřeno ze situace 
podél přídlažby: 376,0m=376,000 [A]m 
napojení na stávající vozovku: 36,0m=36,000 [B]m 
po obvodu uliční vpusti: 7ks*(0,5m+0,5m+0,5m+0,5m)=14,000 [C]m 
po obvodu povrch. znaků IS: 2,0m*7ks+0,628m*11ks=20,908 [D]m 
Celkem: A+B+C+D=446,908 [E]m</t>
  </si>
  <si>
    <t>Položka zahrnuje:  
- veškerou manipulaci s vybouranou sutí a s vybouranými hmotami vč. uložení na skládku.  
Položka nezahrnuje:  
- x</t>
  </si>
  <si>
    <t>25</t>
  </si>
  <si>
    <t>12273</t>
  </si>
  <si>
    <t>ODKOPÁVKY A PROKOPÁVKY OBECNÉ TŘ. I</t>
  </si>
  <si>
    <t>V TL. 150 MM, NEZPEVNĚNÝ MATERÍÁL S TRÁVOU, VČ. NALOŽENÍ A ODVOZU DO RECYKLAČNÍHO STŘEDISKA, POPLATEK ZA SKLÁDKU UVEDEN V POLOŽCE 014102.a</t>
  </si>
  <si>
    <t>digitálně odměřeno ze situace 
2,5m2*0,15m=0,375 [A]m3</t>
  </si>
  <si>
    <t>Položka zahrnuje:  
- vodorovnou a svislou dopravu,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pažení záporového 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 uložení zeminy (na skládku, do násypu) ani poplatky za skládku, vykazují se v položce č.0141**</t>
  </si>
  <si>
    <t>26</t>
  </si>
  <si>
    <t>12373</t>
  </si>
  <si>
    <t>ODKOP PRO SPOD STAVBU SILNIC A ŽELEZNIC TŘ. I</t>
  </si>
  <si>
    <t>VČ. NALOŽENÍ A ODVOZU MATERIÁLU DO RECYKLAČNÍHO STŘEDISKA, POPLATEK ZA SKLÁDKU UVEDEN V POLOŽCE 014102.a</t>
  </si>
  <si>
    <t>hodnota odečtena z výkazu hmot 
výkop na úroveň zemní pláně: 121,0m3=121,000 [A]m3</t>
  </si>
  <si>
    <t>27</t>
  </si>
  <si>
    <t>VČ. NALOŽENÍ A ODVOZU MATERIÁLU DO RECYKLAČNÍHO STŘEDISKA, POPLATEK ZA SKLÁDKU UVEDEN V POLOŽCE 014102.b, 
POLOŽKA BUDE ČERPÁNA NA ŽÁDOST TDI A INVESTORA A DLE POLOHY STÁVAJÍCÍCH IS</t>
  </si>
  <si>
    <t>hodnota odečtena z výkazu hmot 
výkop pro AZ - v tl. 500 mm: 636,0m3=636,000 [A]m3</t>
  </si>
  <si>
    <t>28</t>
  </si>
  <si>
    <t>12573</t>
  </si>
  <si>
    <t>VYKOPÁVKY ZE ZEMNÍKŮ A SKLÁDEK TŘ. I</t>
  </si>
  <si>
    <t>ZEMINA Z DEPONIE</t>
  </si>
  <si>
    <t>natěžení a dovoz zeminy  
pro pol. č. 17411: 3,023m3=3,023 [A]m3</t>
  </si>
  <si>
    <t>Položka zahrnuje:  
- vodorovnou a svislou dopravu,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pažení záporového 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</si>
  <si>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29</t>
  </si>
  <si>
    <t>ORNICE</t>
  </si>
  <si>
    <t>natěžení a dovoz chybějící ornice 
dle pol. č. 18230: 0,2m3=0,200 [A]m3</t>
  </si>
  <si>
    <t>30</t>
  </si>
  <si>
    <t>13173</t>
  </si>
  <si>
    <t>HLOUBENÍ JAM ZAPAŽ I NEPAŽ TŘ. I</t>
  </si>
  <si>
    <t>VČ. NALOŽENÍ A ODVOZU NA DEPONII, BUDE POUŽITO PRO ZPĚTNÝ ZÁSYP</t>
  </si>
  <si>
    <t>výkop pro obnovenou vpust, uvažovaná hloubka výkopu pro vpust hl. 1.75 m, lože pro ulič. vpusť - tl. 0.1 m 
rozměr výkopu - 1.5 m x 1.5 m=2.25 m2 
1ks*(1,85m-0,31m)*2,25m2=3,465 [A]m3</t>
  </si>
  <si>
    <t>Položka zahrnuje:  
- vodorovnou a svislou dopravu,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pažení záporového 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uložení zeminy (na skládku, do násypu) ani poplatky za skládku, vykazují se v položce č.0141**</t>
  </si>
  <si>
    <t>31</t>
  </si>
  <si>
    <t>13273</t>
  </si>
  <si>
    <t>HLOUBENÍ RÝH ŠÍŘ DO 2M PAŽ I NEPAŽ TŘ. I</t>
  </si>
  <si>
    <t>VČ. NALOŽENÍ A ODVOZU DO RECYKLAČNÍHO STŘEDISKA, POPLATEK ZA SKLÁDKU UVEDEN V POLOŽCE 014102.b</t>
  </si>
  <si>
    <t>výkop pro přípojky UV: 1,0m*1,9m*21,0m=39,900 [A]m3 
výkop pro novou metropolitní síť v chodníku: 0,6m*0,5m*345,0m=103,500 [B]m3 
výkop pro novou metropolitní síť v silnici: 0,6m*1,0m*35,0m=21,000 [C]m3 
Celkem: A+B+C=164,400 [D]m3</t>
  </si>
  <si>
    <t>32</t>
  </si>
  <si>
    <t>17120</t>
  </si>
  <si>
    <t>ULOŽENÍ SYPANINY DO NÁSYPŮ A NA SKLÁDKY BEZ ZHUTNĚNÍ</t>
  </si>
  <si>
    <t>TRVALÁ SKLÁDKA</t>
  </si>
  <si>
    <t>uložení přebytečné zeminy na trvalou skládku  
z pol. č. 12273: 0,375m3=0,375 [A]m3 
z pol. č. 12373.a: 121,0m3=121,000 [B]m3 
z pol. č. 13173: 3,465m3=3,465 [C]m3 
z pol. č. 13273: 164,4m3=164,400 [D]m3 
Celkem: A+B+C+D=289,240 [E]m3 
odpočet pro pol. č. 17411: -3,023m3=-3,023 [F]m3 
Celkem: E+F=286,217 [G]m3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</si>
  <si>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</t>
  </si>
  <si>
    <t>33</t>
  </si>
  <si>
    <t>TRVALÁ SKLÁDKA, POLOŽKA BUDE ČERPÁNA NA ŽÁDOST TDI A INVESTORA</t>
  </si>
  <si>
    <t>uložení zeminy na trvalou skládku  
z pol. č. 12373.b: 636,0m3=636,000 [A]m3</t>
  </si>
  <si>
    <t>34</t>
  </si>
  <si>
    <t>17411</t>
  </si>
  <si>
    <t>ZÁSYP JAM A RÝH ZEMINOU SE ZHUTNĚNÍM</t>
  </si>
  <si>
    <t>MATERIÁL ZE STAVBY</t>
  </si>
  <si>
    <t>zásyp uliční vpusti 
výpočet: výkop - objem vpusti - tl. konstrukce vozovky - lože 
3,465m3-(1ks*(1,75m-0,31m)*0,275m*0,275m*3,14)-(1,0m*1,0m*0,1m)=3,023 [A]m3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</si>
  <si>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</t>
  </si>
  <si>
    <t>35</t>
  </si>
  <si>
    <t>17481</t>
  </si>
  <si>
    <t>ZÁSYP JAM A RÝH Z NAKUPOVANÝCH MATERIÁLŮ</t>
  </si>
  <si>
    <t>ZÁSYP DLE TKP 3 A TKP 4</t>
  </si>
  <si>
    <t>zásyp pro přípojky UV 
celkový počet - 7 ks, DN 150 
výpočet: (výkop - lože - obsyp - (konstrukce vozovky x délka)) + objem trubky 
(39,9m3-0,1m3-4,879m3-(0,31m*21,0m))+(0,075m*0,075m*3,14*21,0m)=28,782 [A]m3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</si>
  <si>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</t>
  </si>
  <si>
    <t>36</t>
  </si>
  <si>
    <t>17581</t>
  </si>
  <si>
    <t>OBSYP POTRUBÍ A OBJEKTŮ Z NAKUPOVANÝCH MATERIÁLŮ</t>
  </si>
  <si>
    <t>obsyp pro přípojky UV 
výpočet: (šířka výkopu x délka všech výkopů x tl. obsypu (průměr. trubky+ 10 cm navíc)) - objem trubky 
(1,0m*21,0m*0,25m)-(0,075m*0,075m*3,14*21,0m)=4,879 [A]m3 
obsyp nové metropolitní sítě v chodníku 
výpočet: výkop - (prům. trubky*délka trubky) - pískové lože 
103,5m3-(0,02m*0,02m*345,0m)-20,7m3=82,662 [B]m3 
obsyp nové metropolitní sítě v silnici 
výpočet: výkop- (prům. trubky*délka trubky)-pískové lože 
21,0m3-(0,0625*0,0325*35,0m)-2,1m3=18,829 [C]m3 
Celkem: A+B+C=106,370 [D]m3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</si>
  <si>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   
Způsob měření:  
- zemina vytlačená potrubím o DN 180mm se od kubatury obsypů neodečítá</t>
  </si>
  <si>
    <t>37</t>
  </si>
  <si>
    <t>18110</t>
  </si>
  <si>
    <t>ÚPRAVA PLÁNĚ SE ZHUTNĚNÍM V HORNINĚ TŘ. I</t>
  </si>
  <si>
    <t>M2</t>
  </si>
  <si>
    <t>digitálně odměřeno ze situace 
úprava zemní pláně pod 
konstrukce vozovky: 1186,0m2*1,4koef. rozš.=1 660,400 [A]m2 
konstrukce pochozího chodníku: 579,0m2=579,000 [B]m2 
konstrukce chodníku - hladká dlažba: 28,0m2=28,000 [C]m2 
reliéfní dlažba: 37,0m2=37,000 [D]m2 
kamenná přídlažba: 95,0m2=95,000 [E]m2 
Celkem: A+B+C+D+E=2 399,400 [F]m2</t>
  </si>
  <si>
    <t>Položka zahrnuje:  
- úpravu pláně včetně vyrovnání výškových rozdílů. Míru zhutnění určuje projekt.  
Položka nezahrnuje:  
- x</t>
  </si>
  <si>
    <t>38</t>
  </si>
  <si>
    <t>18230</t>
  </si>
  <si>
    <t>ROZPROSTŘENÍ ORNICE V ROVINĚ</t>
  </si>
  <si>
    <t>TL. 100 MM</t>
  </si>
  <si>
    <t>digitálně odměřeno ze situace: 2,0m2*0,1m=0,200 [A]m3</t>
  </si>
  <si>
    <t>Položka zahrnuje:  
- nutné přemístění ornice z dočasných skládek vzdálených do 50m  
- rozprostření ornice v předepsané tloušťce v rovině a ve svahu do 1:5</t>
  </si>
  <si>
    <t>39</t>
  </si>
  <si>
    <t>18241</t>
  </si>
  <si>
    <t>ZALOŽENÍ TRÁVNÍKU RUČNÍM VÝSEVEM</t>
  </si>
  <si>
    <t>digitálně odměřeno ze situace 
v rovině: 2,0m2=2,000 [A]m2</t>
  </si>
  <si>
    <t>Položka zahrnuje:  
- dodání předepsané travní směsi, její výsev na ornici, zalévání, první pokosení, to vše bez ohledu na sklon terénu  
Položka nezahrnuje:  
- x</t>
  </si>
  <si>
    <t>40</t>
  </si>
  <si>
    <t>18600</t>
  </si>
  <si>
    <t>ZALÉVÁNÍ VODOU</t>
  </si>
  <si>
    <t>kropení trávníku 
5l/m2, 6 x ročně 
2,0m2*0,005*6=0,060 [A]m3</t>
  </si>
  <si>
    <t>Položka zahrnuje  
- veškerý materiál, výrobky a polotovary, včetně mimostaveništní a vnitrostaveništní dopravy (rovněž přesuny), včetně naložení a složení, případně s uložením  
Položka nezahrnuje:  
- x</t>
  </si>
  <si>
    <t>Základy</t>
  </si>
  <si>
    <t>41</t>
  </si>
  <si>
    <t>21452</t>
  </si>
  <si>
    <t>SANAČNÍ VRSTVY Z KAMENIVA DRCENÉHO</t>
  </si>
  <si>
    <t>ŠD FR. 0-63 MM, CELKOVÁ TL. 500 MM, HUTNĚNO PO MAX. 250 MM, POLOŽKA BUDE ČERPÁNA NA ŽÁDOST TDI A INVESTORA</t>
  </si>
  <si>
    <t>hodnota odečtena z výkazu hmot 
násyp do AZ  - v tl. 500 mm: 726,0m3=726,000 [A]m3</t>
  </si>
  <si>
    <t>Položka zahrnuje:  
- dodávku předepsaného kameniva  
- mimostaveništní a vnitrostaveništní dopravu a jeho uložení  
- není-li v zadávací dokumentaci uvedeno jinak, jedná se o nakupovaný materiál  
Položka nezahrnuje:  
- x</t>
  </si>
  <si>
    <t>42</t>
  </si>
  <si>
    <t>289972</t>
  </si>
  <si>
    <t>OPLÁŠTĚNÍ (ZPEVNĚNÍ) Z GEOMŘÍŽOVIN</t>
  </si>
  <si>
    <t>MONOLITICKÁ TUHÁ 3-OSÁ GEOMŘÍŽ Z PP MIN. 300 G/M2, POLOŽKA BUDE ČERPÁNA POKUD NEBUDE MOŽNÉ PROVÉST VÝKOP AZ V CELÉ JEJÍ HLOUBCE, POLOŽKA BUDE ČERPÁNA NA ŽÁDOST TDI A INVESTORA</t>
  </si>
  <si>
    <t>digitálně odměřeno ze situace 
1186,0m2=1 186,000 [A]m2</t>
  </si>
  <si>
    <t>Položka zahrnuje:  
- dodávku předepsané geomřížoviny  
- úpravu, očištění a ochranu podkladu  
- přichycení k podkladu, případně zatížení  
- úpravy spojů a zajištění okrajů  
- úpravy pro odvodnění  
- nutné přesahy  
- mimostaveništní a vnitrostaveništní dopravu  
Položka nezahrnuje:  
- x   
Způsob měření:  
- přesahy se nezapočítávají do výměry</t>
  </si>
  <si>
    <t>43</t>
  </si>
  <si>
    <t>28997E</t>
  </si>
  <si>
    <t>OPLÁŠTĚNÍ (ZPEVNĚNÍ) Z GEOTEXTILIE DO 500G/M2</t>
  </si>
  <si>
    <t>POLOŽKA BUDE ČERPÁNA NA ŽÁDOST TDI A INVESTORA</t>
  </si>
  <si>
    <t>digitálně odměřeno ze situace 
geotextilie na parapláni: 1186,0m2=1 186,000 [A]m2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</si>
  <si>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  
Položka nezahrnuje:  
- x   
Způsob měření:  
- přesahy se nezapočítávají do výměry</t>
  </si>
  <si>
    <t>Vodorovné konstrukce</t>
  </si>
  <si>
    <t>44</t>
  </si>
  <si>
    <t>45157</t>
  </si>
  <si>
    <t>PODKLADNÍ A VÝPLŇOVÉ VRSTVY Z KAMENIVA TĚŽENÉHO</t>
  </si>
  <si>
    <t>PÍSKOVÉ LOŽE TL. 100 MM</t>
  </si>
  <si>
    <t>digitálně odměřeno ze situace 
lože pro novou metropolitní síť v chodníku, šířka lože 0,6 m,  tl. lože 0,1 m, délka 345 m 
výměra: 0,6m*0,1m*345,0m=20,700 [A]m3 
lože pro novou metropolitní síť v silnici, šířka lože 0,6 m,  tl. lože 0,1 m, délka 35 m 
výměra: 0,6m*0,1m*35,0m=2,100 [B]m3 
Celkem: A+B=22,800 [C]m3</t>
  </si>
  <si>
    <t>Komunikace</t>
  </si>
  <si>
    <t>45</t>
  </si>
  <si>
    <t>56333</t>
  </si>
  <si>
    <t>VOZOVKOVÉ VRSTVY ZE ŠTĚRKODRTI TL. DO 150MM</t>
  </si>
  <si>
    <t>ŠD, A, FR. 0-32 MM, TL. 150 MM</t>
  </si>
  <si>
    <t>digitálně odměřeno ze situace 
konstrukce vozovky:1186,0m2*1,3koef. rozš.=1 541,800 [A]m2</t>
  </si>
  <si>
    <t>Položka zahrnuje:  
- dodání kameniva předepsané kvality a zrnitosti  
- rozprostření a zhutnění vrstvy v předepsané tloušťce  
- zřízení vrstvy bez rozlišení šířky, pokládání vrstvy po etapách  
Položka nezahrnuje:  
- postřiky, nátěry</t>
  </si>
  <si>
    <t>46</t>
  </si>
  <si>
    <t>56334</t>
  </si>
  <si>
    <t>VOZOVKOVÉ VRSTVY ZE ŠTĚRKODRTI TL. DO 200MM</t>
  </si>
  <si>
    <t>ŠD, FR. 0-32 MM, TL. 200 MM</t>
  </si>
  <si>
    <t>digitálně odměřeno ze situace 
konstrukce pochozího chodníku: 579,0m2=579,000 [A]m2 
reliéfní dlažba: 37,0m2=37,000 [B]m2 
konstrukce chodníku - antracitová dlažba: 21,0m2=21,000 [C]m2 
Celkem: A+B+C=637,000 [D]m2</t>
  </si>
  <si>
    <t>47</t>
  </si>
  <si>
    <t>ŠD, B, FR. 0-63 MM, TL. 200 MM</t>
  </si>
  <si>
    <t>digitálně odměřeno ze situace 
konstrukce vozovky: 1186,0m2*1,4koef. rozš.=1 660,400 [A]m2</t>
  </si>
  <si>
    <t>48</t>
  </si>
  <si>
    <t>56335</t>
  </si>
  <si>
    <t>VOZOVKOVÉ VRSTVY ZE ŠTĚRKODRTI TL. DO 250MM</t>
  </si>
  <si>
    <t>ŠD, FR. 0-32 MM, TL. 220 MM</t>
  </si>
  <si>
    <t>digitálně odměřeno ze situace 
hladká dlažba bez sražené hrany (kolem reliéfní dlažby): 28,0m2=28,000 [A]m2</t>
  </si>
  <si>
    <t>49</t>
  </si>
  <si>
    <t>572123</t>
  </si>
  <si>
    <t>INFILTRAČNÍ POSTŘIK Z EMULZE DO 1,0KG/M2</t>
  </si>
  <si>
    <t>PI-C C60 B5, 1,0 KG/M2</t>
  </si>
  <si>
    <t>digitálně odměřeno ze situace 
konstrukce vozovky: 1186,0m2=1 186,000 [A]m2</t>
  </si>
  <si>
    <t>Položka zahrnuje:  
- dodání všech předepsaných materiálů pro postřiky v předepsaném množství  
- provedení dle předepsaného technologického předpisu  
- zřízení vrstvy bez rozlišení šířky, pokládání vrstvy po etapách  
- úpravu napojení, ukončení  
Položka nezahrnuje:  
- x</t>
  </si>
  <si>
    <t>50</t>
  </si>
  <si>
    <t>572214</t>
  </si>
  <si>
    <t>SPOJOVACÍ POSTŘIK Z MODIFIK EMULZE DO 0,5KG/M2</t>
  </si>
  <si>
    <t>PS-C C60 B4, 0,30 KG/M2</t>
  </si>
  <si>
    <t>51</t>
  </si>
  <si>
    <t>574A34</t>
  </si>
  <si>
    <t>ASFALTOVÝ BETON PRO OBRUSNÉ VRSTVY ACO 11+ TL. 40MM</t>
  </si>
  <si>
    <t>ACO 11S 50/70</t>
  </si>
  <si>
    <t>Položka zahrnuje:  
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Položka nezahrnuje:  
- postřiky, nátěry  
- těsnění podél obrubníků, dilatačních zařízení, odvodňovacích proužků, odvodňovačů, vpustí, šachet a pod.</t>
  </si>
  <si>
    <t>52</t>
  </si>
  <si>
    <t>574E66</t>
  </si>
  <si>
    <t>ASFALTOVÝ BETON PRO PODKLADNÍ VRSTVY ACP 16+, 16S TL. 70MM</t>
  </si>
  <si>
    <t>ACP 16+ 50/70</t>
  </si>
  <si>
    <t>53</t>
  </si>
  <si>
    <t>58222</t>
  </si>
  <si>
    <t>DLÁŽDĚNÉ KRYTY Z DROBNÝCH KOSTEK DO LOŽE Z MC</t>
  </si>
  <si>
    <t>KAMENNÁ ŽULOVÁ PŘÍDLAŽBA, BARVA ŠEDÁ, TVAR KOSTKA, TL. 160 MM, LOŽNÁ VRSTVA Z BETONU C20/25nF3, MIN. TL. 150 MM</t>
  </si>
  <si>
    <t>digitálně odměřeno ze situace 
kamenná přídlažba: 95,0m2=95,000 [A]m2</t>
  </si>
  <si>
    <t>Položka zahrnuje:  
- dodání dlažebního materiálu v požadované kvalitě, dodání materiálu pro předepsané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Položka nezahrnuje:  
- postřiky, nátěry  
- těsnění podél obrubníků, dilatačních zařízení, odvodňovacích proužků, odvodňovačů, vpustí, šachet a pod.</t>
  </si>
  <si>
    <t>54</t>
  </si>
  <si>
    <t>58252</t>
  </si>
  <si>
    <t>DLÁŽDĚNÉ KRYTY Z BETONOVÝCH DLAŽDIC DO LOŽE Z MC</t>
  </si>
  <si>
    <t>HLADKÁ DLAŽBA DLE VYHLÁŠKY 398/2009 Sb. , ŠEDÁ. TL. 80 MM, BEZ ZKOSENÝCH HRAN, LOŽNÁ VRSTVA Z KAMENIVA, FR. 4-8 MM, TL. 40 MM</t>
  </si>
  <si>
    <t>digitálně odměřeno ze situace 
konstrukce chodníku - hladká dlažba: 28,0m2=28,000 [A]m2</t>
  </si>
  <si>
    <t>55</t>
  </si>
  <si>
    <t>582612</t>
  </si>
  <si>
    <t>KRYTY Z BETON DLAŽDIC SE ZÁMKEM ŠEDÝCH TL 80MM DO LOŽE Z KAM</t>
  </si>
  <si>
    <t>BET. DLAŽBA TVAR "CIHLA", LOŽNÁ VRSTVA Z KAMENIVA, FR. 4-8 MM, TL. 40 MM, POLOŽKA BUDE ČERPÁNA NA ŽÁDOST TDI A INVESTORA V PŘÍPADĚ PORUŠENÍ STÁVAJÍCÍ BET. DLAŽBY, VČ. NAPOJENÍ NA STÁVAJÍCÍ DLAŽBU</t>
  </si>
  <si>
    <t>digitálně odměřeno ze situace 
u branky u p. p. č. 861: 1,5m2=1,500 [A]m2</t>
  </si>
  <si>
    <t>56</t>
  </si>
  <si>
    <t>582615</t>
  </si>
  <si>
    <t>KRYTY Z BETON DLAŽDIC SE ZÁMKEM BAREV TL 80MM DO LOŽE Z KAM</t>
  </si>
  <si>
    <t>BET. DLAŽBA TVAR "CIHLA", BARVA ŠEDÁ A ČERNÁ DLE KLADEČSKÉHO LISTU VIZ PŘÍLOHA Č. 1 - B. SOUHRNNÁ TECHNICKÁ ZPRÁVA, LOŽNÁ VRSTVA Z KAMENIVA, FR. 4-8 MM, TL. 40 MM</t>
  </si>
  <si>
    <t>digitálně odměřeno ze situace 
konstrukce pochozího chodníku: 579,0m2=579,000 [A]m2</t>
  </si>
  <si>
    <t>57</t>
  </si>
  <si>
    <t>ANTRACITOVÁ DLAŽBA, VČ. LOŽNÉ VRSTVY Z KAMENIVA FR. 2-4, 4-8 MM, TL. 40 MM</t>
  </si>
  <si>
    <t>digitálně odměřeno ze situace 
konstrukce chodníku: 21,0m2=21,000 [A]m2</t>
  </si>
  <si>
    <t>58</t>
  </si>
  <si>
    <t>58261B</t>
  </si>
  <si>
    <t>KRYTY Z BETON DLAŽDIC SE ZÁMKEM BAREV RELIÉF TL 80MM DO LOŽE Z KAM</t>
  </si>
  <si>
    <t>BET. DLAŽBA TVAR "CIHLA", ČERVENÁ BARVA, LOŽNÁ VRSTVA Z KAMENIVA, FR. 4-8 MM, TL. 40 MM</t>
  </si>
  <si>
    <t>digitálně odměřeno ze situace 
reliéfní dlažba: 37,0m2=37,000 [A]m2</t>
  </si>
  <si>
    <t>59</t>
  </si>
  <si>
    <t>587206</t>
  </si>
  <si>
    <t>PŘEDLÁŽDĚNÍ KRYTU Z BETONOVÝCH DLAŽDIC SE ZÁMKEM</t>
  </si>
  <si>
    <t>VČ. LOŽNÉ VRSTVY Z KAMENIVA, FR. 4-8 MM, TL. 40 MM, PŘÍPADNÁ NOVÁ DLAŽBA JE UVEDENA V POL. Č. 582612, NEVHODNÁ DLAŽBA ODVEZENA NA MÍSTO URČENÉ VLASTNÍKEM POZEMKU</t>
  </si>
  <si>
    <t>Položka zahrnuje:  
- pod pojmem *předláždění* se rozumí rozebrání stávající dlažby a pokládka dlažby ze stávajícího dlažebního materiálu (bez dodávky nového)  
- nezbytnou manipulaci s tímto materiálem (nakládání, doprava, složení, očištění)  
- dodání a rozprostření materiálu pro lože a jeho tloušťku předepsanou dokumentací a pro předepsanou výplň spar  
Položka nezahrnuje:  
- doplnění plochy s použitím nového materiálu (vykazuje se v položce č.582)</t>
  </si>
  <si>
    <t>60</t>
  </si>
  <si>
    <t>58920</t>
  </si>
  <si>
    <t>VÝPLŇ SPAR MODIFIKOVANÝM ASFALTEM</t>
  </si>
  <si>
    <t>digitálně odměřeno ze situace 
podél přídlažby: 376,0m=376,000 [A]m 
napojení na stávající vozovku: 36,0m=36,000 [B]m 
po obvodu uliční vpusti: 14,0m=14,000 [C]m 
po obvodu povrch. znaků IS: 20,91m=20,910 [D]m 
Celkem: A+B+C+D=446,910 [E]m</t>
  </si>
  <si>
    <t>Položka zahrnuje:   
- dodávku předepsaného materiálu  
- vyčištění a výplň spar tímto materiálem  
Položka nezahrnuje:  
- x</t>
  </si>
  <si>
    <t>Přidružená stavební výroba</t>
  </si>
  <si>
    <t>61</t>
  </si>
  <si>
    <t>711117</t>
  </si>
  <si>
    <t>IZOLACE BĚŽNÝCH KONSTRUKCÍ PROTI ZEMNÍ VLHKOSTI Z PE FÓLIÍ</t>
  </si>
  <si>
    <t>NOPOVÁ FÓLIE VČ. UKONČOVACÍ LIŠTY, UMÍSTĚNÍ PO DOHODĚ S VLATNÍKEM POZEMKU</t>
  </si>
  <si>
    <t>digitálně odměřeno ze situace 
podél plotu - hl. 0,5 m: 0,5m*315,0m=157,500 [A]m2</t>
  </si>
  <si>
    <t>Položka zahrnuje:  
- dodání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Položka nezahrnuje:  
- ochranné vrstvy, např. geotextilii</t>
  </si>
  <si>
    <t>62</t>
  </si>
  <si>
    <t>711509</t>
  </si>
  <si>
    <t>OCHRANA IZOLACE NA POVRCHU TEXTILIÍ</t>
  </si>
  <si>
    <t>GEOTEXTILIE Z PP 200 G/M2, UMÍSTĚNÍ PO DOHODĚ S VLATNÍKEM POZEMKU</t>
  </si>
  <si>
    <t>Položka zahrnuje:  
- dodání předepsaného ochranného materiálu  
- zřízení ochrany izolace  
Položka nezahrnuje:  
- x</t>
  </si>
  <si>
    <t>Potrubí</t>
  </si>
  <si>
    <t>63</t>
  </si>
  <si>
    <t>87433</t>
  </si>
  <si>
    <t>POTRUBÍ Z TRUB PLASTOVÝCH ODPADNÍCH DN DO 150MM</t>
  </si>
  <si>
    <t>HDPE 150 MM</t>
  </si>
  <si>
    <t>digitálně odměřeno ze situace 
přípojky: 21,0m=21,000 [A]m</t>
  </si>
  <si>
    <t>Položka zahrnuje:  
- výrobní dokumentaci (včetně technologického předpisu)  
- dodání veškerého trubního a pomocného materiálu (trouby, trubky, tvarovky, spojovací a těsnící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(bez ohledu na sklon)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Položka nezahrnuje:  
- tlakové zkoušky ani proplach a dezinfekci</t>
  </si>
  <si>
    <t>64</t>
  </si>
  <si>
    <t>87614</t>
  </si>
  <si>
    <t>CHRÁNIČKY Z TRUB PLAST DN DO 40MM</t>
  </si>
  <si>
    <t>CHRÁNIČKA PRO METROPOLITNÍ SÍŤ MĚSTA DĚČÍN, HDPE 40 MM, VČETNĚ ZATAHOVACÍHO DRÁTU, ZAČÁTEK A KONEC ZAVÍČKOVÁN. ULOŽENÍ BUDE URČENO PO VYTÝČENÍ IS A PO DOHODĚ S TDI.</t>
  </si>
  <si>
    <t>digitálně odměřeno ze situace 
chránička v chodníku i v silnici: 380,0m=380,000 [A]m</t>
  </si>
  <si>
    <t>Položka zahrnuje:  
- výrobní dokumentaci (včetně technologického předpisu)  
- dodání veškerého trubního a pomocného materiálu (trouby, trubky, tvarovky, spojovací a těsnící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(bez ohledu na sklon)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včetně případně předepsaného utěsnění konců chrániček  
- položky platí pro práce prováděné v prostoru zapaženém i nezapaženém a i v kolektorech, chráničkách  
Položka nezahrnuje:  
- x</t>
  </si>
  <si>
    <t>65</t>
  </si>
  <si>
    <t>87633</t>
  </si>
  <si>
    <t>CHRÁNIČKY Z TRUB PLASTOVÝCH DN DO 150MM</t>
  </si>
  <si>
    <t>CHRÁNIČKA PRO METROPOLITNÍ SÍŤ MĚSTA DĚČÍN, HDPE 125 MM, VČETNĚ ZATAHOVACÍHO DRÁTU, ZAČÁTEK A KONEC ZAVÍČKOVÁN. ULOŽENÍ BUDE URČENO PO VYTÝČENÍ IS A PO DOHODĚ S TDI.</t>
  </si>
  <si>
    <t>digitálně odměřeno ze situace 
chránička v silnici: 35,0m=35,000 [A]m</t>
  </si>
  <si>
    <t>66</t>
  </si>
  <si>
    <t>87733</t>
  </si>
  <si>
    <t>CHRÁNIČKY PŮLENÉ Z TRUB PLAST DN DO 150MM</t>
  </si>
  <si>
    <t>OCHRANA STÁVAJÍCÍHO KABELOVÉHO VEDENÍ DLE POŽADAVKU KONKRÉTNÍHO SPRÁVCE, PŘÍPADNĚ PŘI ODKRYTÍ IS NA ŽÁDOST TDI</t>
  </si>
  <si>
    <t>CETIN, a.s.258,0m (optická)+227,0m (metal)+159,0m (neprovoz.sítě)=644,000 [A]m 
veřejné osvětlení m. Děčín: 199,0m=199,000 [B]m                    
ČEZ Distribuce, a.s.: 443,0m (do 1kV)+152,0m (do 35kV)=595,000 [C]m    
stávající GasNet s.r.o.: 229,0m (NTL) +71,0m (STL)=300,000 [D]m  
T-Mobile Czech Republic a.s.: 58,0m=58,000 [E]m 
Vodafone Czech Republic a.s.: 201,0m=201,000 [F]m 
Celkem: A+B+C+D+E+F=1 997,000 [G]m</t>
  </si>
  <si>
    <t>67</t>
  </si>
  <si>
    <t>89712</t>
  </si>
  <si>
    <t>VPUSŤ KANALIZAČNÍ ULIČNÍ KOMPLETNÍ Z BETONOVÝCH DÍLCŮ</t>
  </si>
  <si>
    <t>VÝMĚNA STÁVAJÍCÍCH ULIČNÍCH VPUSTÍ</t>
  </si>
  <si>
    <t>počet UV odečten ze situace: 6ks=6,000 [A]ks</t>
  </si>
  <si>
    <t>Položka zahrnuje:  
- dodávku a osazení předepsaných dílů včetně mříže  
- výplň, těsnění a tmelení spar a spojů,  
- opatření povrchů betonu izolací proti zemní vlhkosti v částech, kde přijdou do styku se zeminou nebo kamenivem,  
- předepsané podkladní konstrukce  
Položka nezahrnuje:  
- x</t>
  </si>
  <si>
    <t>68</t>
  </si>
  <si>
    <t>OBNOVA STÁVAJÍCÍ ULIČNÍ VPUSTI, POKLOP S TŘÍDOU ZATÍŽENÍ D 400, VČ. PODKLADNÍHO BETONU TL. 100 MM</t>
  </si>
  <si>
    <t>obnovení UV: 1ks=1,000 [A]ks</t>
  </si>
  <si>
    <t>69</t>
  </si>
  <si>
    <t>89923</t>
  </si>
  <si>
    <t>VÝŠKOVÁ ÚPRAVA KRYCÍCH HRNCŮ</t>
  </si>
  <si>
    <t>VÝŠKOVÉ VYROVNÁNÍ POVRCHOVÝCH ZNAKŮ INŽENÝRSKÝCH SÍTÍ</t>
  </si>
  <si>
    <t>počet znaků odečten ze situace: 18ks=18,000 [A]ks</t>
  </si>
  <si>
    <t>Položka zahrnuje:  
- všechny nutné práce a materiály pro zvýšení nebo snížení zařízení (včetně nutné úpravy stávajícího povrchu vozovky nebo chodníku)  
Položka nezahrnuje:  
- x</t>
  </si>
  <si>
    <t>70</t>
  </si>
  <si>
    <t>899632</t>
  </si>
  <si>
    <t>ZKOUŠKA VODOTĚSNOSTI POTRUBÍ DN DO 150MM</t>
  </si>
  <si>
    <t>dle pol. č. 87433: 21,0m=21,000 [A]m</t>
  </si>
  <si>
    <t>Položka zahrnuje:  
- přísun, montáž, demontáž, odsun zkoušecího čerpadla  
- napuštění tlakovou vodou, dodání vody pro tlakovou zkoušku  
- montáž a demontáž dílců pro zabezpečení konce zkoušeného úseku potrubí  
- montáž a demontáž koncových tvarovek  
- montáž zaslepovací příruby, zaslepení odboček pro armatury a pro odbočující řady  
Položka nezahrnuje:  
- x</t>
  </si>
  <si>
    <t>Ostatní konstrukce a práce</t>
  </si>
  <si>
    <t>71</t>
  </si>
  <si>
    <t>914122</t>
  </si>
  <si>
    <t>DOPRAVNÍ ZNAČKY ZÁKLADNÍ VELIKOSTI OCELOVÉ FÓLIE TŘ 1 - MONTÁŽ S PŘEMÍSTĚNÍM</t>
  </si>
  <si>
    <t>ZPĚTNÁ MONTÁŽ</t>
  </si>
  <si>
    <t>B 29: 1ks=1,000 [A]ks 
P2+E2B: 1ks+1ks=2,000 [B]ks 
P2+E2B: 1ks+1ks=2,000 [C]ks 
B 29: 1ks=1,000 [D]ks 
IS 22A: 1ks=1,000 [E]ks 
P2+E2B: 1ks+1ks=2,000 [F]ks 
B 28: 1ks=1,000 [G]ks 
IP 11A+E3A+E7b+E 3A+ E 7B: 1ks+1ks+1ks+1ks+1ks=5,000 [H]ks 
B 23a: 1ks=1,000 [I]ks 
IS 22A: 1ks=1,000 [J]ks 
Celkem: A+B+C+D+E+F+G+H+I+J=17,000 [K]ks</t>
  </si>
  <si>
    <t>Položka zahrnuje:  
- dopravu demontované značky z dočasné skládky  
- osazení a montáž značky na místě určeném projektem  
- nutnou opravu poškozených částí  
Položka nezahrnuje:  
- dodávku značky</t>
  </si>
  <si>
    <t>72</t>
  </si>
  <si>
    <t>914123</t>
  </si>
  <si>
    <t>DOPRAVNÍ ZNAČKY ZÁKLADNÍ VELIKOSTI OCELOVÉ FÓLIE TŘ 1 - DEMONTÁŽ</t>
  </si>
  <si>
    <t>VČ. ODVOZU NA MÍSTO URČENÉ SPRÁVCEM KOMUNIKACE</t>
  </si>
  <si>
    <t>B 29: 1ks=1,000 [A]ks 
P2+E2B: 1ks+1ks=2,000 [B]ks 
P2+E2B: 1ks+1ks=2,000 [C]ks 
B 29: 1ks=1,000 [D]ks 
IS 22A: 1ks=1,000 [E]ks 
P2+E2B: 1ks+1ks=2,000 [F]ks 
B 28: 1ks=1,000 [G]ks 
IP 11A+E3A+E7b+E 3A+ E 7B: 1ks+1ks+1ks+1ks+1ks=5,000 [H]ks 
B 23a: 1ks=1,000 [I]ks 
IS 22A: 1ks=1,000 [J]ks           
B29 - v navazující stavbě ul. Purkyňova: 1ks=1,000 [K]ks 
Celkem: A+B+C+D+E+F+G+H+I+J+K=18,000 [L]ks</t>
  </si>
  <si>
    <t>Položka zahrnuje:  
- odstranění, demontáž a odklizení materiálu s odvozem na předepsané místo  
Položka nezahrnuje:  
- x</t>
  </si>
  <si>
    <t>73</t>
  </si>
  <si>
    <t>914922</t>
  </si>
  <si>
    <t>SLOUPKY A STOJKY DZ Z OCEL TRUBEK DO PATKY MONTÁŽ S PŘESUNEM</t>
  </si>
  <si>
    <t>B 29: 1ks=1,000 [A]ks 
P2+E2B: 1ks=1,000 [B]ks 
P2+E2B: 1ks=1,000 [C]ks 
B 29: 1ks=1,000 [D]ks 
IS 22A: 1ks=1,000 [E]ks 
P2+E2B: 1ks=1,000 [F]ks 
B 28: 1ks=1,000 [G]ks 
IP 11A+E3A+E7b+E 3A+ E 7B: 1ks=1,000 [H]ks 
B 23a: 1ks=1,000 [I]ks 
IS 22A: 1ks=1,000 [J]ks       
Celkem: A+B+C+D+E+F+G+H+I+J=10,000 [K]ks</t>
  </si>
  <si>
    <t>Položka zahrnuje:  
- dopravu demontovaného zařízení z dočasné skládky  
- osazení a montáž zařízení na místě určeném projektem  
- nutnou opravu poškozených částí  
Položka nezahrnuje:  
- dodávku sloupku, stojky a upevňovacího zařízení</t>
  </si>
  <si>
    <t>74</t>
  </si>
  <si>
    <t>914923</t>
  </si>
  <si>
    <t>SLOUPKY A STOJKY DZ Z OCEL TRUBEK DO PATKY DEMONTÁŽ</t>
  </si>
  <si>
    <t>B 29: 1ks=1,000 [A]ks 
P2+E2B: 1ks=1,000 [B]ks 
P2+E2B: 1ks=1,000 [C]ks 
B 29: 1ks=1,000 [D]ks 
IS 22A: 1ks=1,000 [E]ks 
P2+E2B: 1ks=1,000 [F]ks 
B 28: 1ks=1,000 [G]ks 
IP 11A+E3A+E7b+E 3A+ E 7B: 1ks=1,000 [H]ks 
B 23a: 1ks=1,000 [I]ks 
IS 22A: 1ks=1,000 [J]ks       
B29 - v navazující stavbě ul. Purkyňova: 1ks=1,000 [K]ks     
Celkem: A+B+C+D+E+F+G+H+I+J+K=11,000 [L]ks</t>
  </si>
  <si>
    <t>75</t>
  </si>
  <si>
    <t>915211</t>
  </si>
  <si>
    <t>VODOROVNÉ DOPRAVNÍ ZNAČENÍ PLASTEM HLADKÉ - DODÁVKA A POKLÁDKA</t>
  </si>
  <si>
    <t>VČ. PŘEDZNAČENÍ</t>
  </si>
  <si>
    <t>VDZ 
V 2b (1.5/1.5/0.25) - 1/2 x délka x šířka: 0,5*19,0m*0,25m=2,375 [A]m2 
V 2b (1.5/1.5/0.25) - 1/2 x délka x šířka: 0,5*17,0m*0,25m=2,125 [B]m2 
V 2b (1.5/1.5/0.25) - 1/2 x délka x šířka: 0,5*17,0m*0,25m=2,125 [C]m2 
vodící pás 
13,0m*0,03m*6ks=2,340 [D]m2 
6,0m*0,03m*6ks=1,080 [E]m2 
Celkem: A+B+C+D+E=10,045 [F]m2</t>
  </si>
  <si>
    <t>Položka zahrnuje:  
- dodání a pokládku nátěrového materiálu  
- předznačení a reflexní úpravu  
Položka nezahrnuje:  
- x  
Způsob měření:  
- měří se pouze natíraná plocha</t>
  </si>
  <si>
    <t>76</t>
  </si>
  <si>
    <t>917211</t>
  </si>
  <si>
    <t>ZÁHONOVÉ OBRUBY Z BETONOVÝCH OBRUBNÍKŮ ŠÍŘ 50MM</t>
  </si>
  <si>
    <t>OBRUBA 50/250/1000 MM, VČETNĚ BET. LOŽE C20/25nXF3, MIN. TL. 100 MM S BOČNÍ OPĚROU</t>
  </si>
  <si>
    <t>digitálně odměřeno ze situace 
29,0m=29,000 [A]m</t>
  </si>
  <si>
    <t>Položka zahrnuje:  
- dodání a pokládku betonových obrubníků o rozměrech předepsaných zadávací dokumentací  
- betonové lože i boční betonovou opěrku  
Položka nezahrnuje:  
- x</t>
  </si>
  <si>
    <t>77</t>
  </si>
  <si>
    <t>917224</t>
  </si>
  <si>
    <t>SILNIČNÍ A CHODNÍKOVÉ OBRUBY Z BETONOVÝCH OBRUBNÍKŮ ŠÍŘ 150MM</t>
  </si>
  <si>
    <t>OBRUBA 150/150/1000 MM, VČETNĚ BET. LOŽE C20/25nXF3, MIN. TL. 100 MM S BOČNÍ OPĚROU</t>
  </si>
  <si>
    <t>digitálně odměřeno ze situace 
19,0m=19,000 [A]m</t>
  </si>
  <si>
    <t>78</t>
  </si>
  <si>
    <t>OBRUBA 150/250/1000 MM, VČETNĚ BET. LOŽE C20/25nXF3, MIN. TL. 100 MM S BOČNÍ OPĚROU</t>
  </si>
  <si>
    <t>digitálně odměřeno ze situace 
7,0m=7,000 [A]m</t>
  </si>
  <si>
    <t>79</t>
  </si>
  <si>
    <t>917427</t>
  </si>
  <si>
    <t>CHODNÍKOVÉ OBRUBY Z KAMENNÝCH OBRUBNÍKŮ ŠÍŘ 300MM</t>
  </si>
  <si>
    <t>MATERIÁL Z DEPONIE INVESTORA, ŽULOVÝ OBRUBNÍK 280/200/1000 MM, VČETNĚ BET. LOŽE C20/25nXF3, MIN. TL. 100 MM S BOČNÍ OPĚROU</t>
  </si>
  <si>
    <t>digitálně odměřeno ze situace 
344,0m=344,000 [A]m</t>
  </si>
  <si>
    <t>80</t>
  </si>
  <si>
    <t>91743</t>
  </si>
  <si>
    <t>CHODNÍKOVÉ OBRUBY Z KAMENNÝCH KRAJNÍKŮ</t>
  </si>
  <si>
    <t>ŽULOVÝ KO OBRUBNÍK, VČETNĚ BET. LOŽE C20/25nXF3, MIN. TL. 100 MM S BOČNÍ OPĚROU</t>
  </si>
  <si>
    <t>digitálně odměřeno ze situace 
8,0m=8,000 [A]m</t>
  </si>
  <si>
    <t>Položka zahrnuje:  
- dodání a pokládku kamenných krajníků o rozměrech předepsaných zadávací dokumentací  
- betonové lože i boční betonovou opěrku  
Položka nezahrnuje:  
- x</t>
  </si>
  <si>
    <t>81</t>
  </si>
  <si>
    <t>919111</t>
  </si>
  <si>
    <t>ŘEZÁNÍ ASFALTOVÉHO KRYTU VOZOVEK TL DO 50MM</t>
  </si>
  <si>
    <t>TL. DO 50 MM, PRACOVNÍ SPÁRA SE OŠETŘÍ DLE VL2 211.07 A TP 155</t>
  </si>
  <si>
    <t>digitálně odměřeno ze situace 
na začátku stavebních prací - chodník: 370,0m=370,000 [A]m</t>
  </si>
  <si>
    <t>Položka zahrnuje:  
- řezání vozovkové vrstvy v předepsané tloušťce  
- spotřeba vody  
Položka nezahrnuje:  
- x</t>
  </si>
  <si>
    <t>82</t>
  </si>
  <si>
    <t>919113</t>
  </si>
  <si>
    <t>ŘEZÁNÍ ASFALTOVÉHO KRYTU VOZOVEK TL DO 150MM</t>
  </si>
  <si>
    <t>TL. DO 110 MM, PRACOVNÍ SPÁRA SE OŠETŘÍ DLE VL2 211.07 A TP 155</t>
  </si>
  <si>
    <t>digitálně odměřeno ze situace 
na začátku stavebních prací - vozovka: 37,0m=37,000 [A]m</t>
  </si>
  <si>
    <t>83</t>
  </si>
  <si>
    <t>96687</t>
  </si>
  <si>
    <t>VYBOURÁNÍ ULIČNÍCH VPUSTÍ KOMPLETNÍCH</t>
  </si>
  <si>
    <t>VČETNĚ ODVOZU A ULOŽENÍ DO RECYKLAČNÍHO STŘEDISKA, POPLATEK ZA SKLÁDKU UVEDEN V POLOŽCE 014102.f</t>
  </si>
  <si>
    <t>počet UV odečten ze situace: 7ks=7,000 [A]ks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</si>
  <si>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</si>
  <si>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84</t>
  </si>
  <si>
    <t>969133</t>
  </si>
  <si>
    <t>VYBOURÁNÍ POTRUBÍ DN DO 150MM VODOVODNÍCH</t>
  </si>
  <si>
    <t>VČETNĚ ODVOZU A ULOŽENÍ DO RECYKLAČNÍHO STŘEDISKA, POPLATEK ZA SKLÁDKU UVEDEN V POLOŽCE 014102.g</t>
  </si>
  <si>
    <t>odstranění stávajících přípojek: 21,0m=21,000 [A]m</t>
  </si>
  <si>
    <t>Položka zahrnuje:  
- veškerou manipulaci s vybouranou sutí a hmotami včetně uložení na skládku  
- veškeré další práce plynoucí z technologického předpisu a z platných předpisů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</si>
  <si>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SO 102</t>
  </si>
  <si>
    <t>OPRAVA KOMUNIKACE UL. U NEMOCNICE</t>
  </si>
  <si>
    <t>z pol. č. 17120.a: 81,125m3*1,8t/m3=146,025 [A]t</t>
  </si>
  <si>
    <t>z pol. č. 17120.b: 232,0m3*1,8t/m3=417,600 [A]t</t>
  </si>
  <si>
    <t>z pol. č. 11313: 3,4m3*2,2t/m3=7,480 [A]t</t>
  </si>
  <si>
    <t>z pol. č. 11332: 240,0m3*2,2t/m3=528,000 [A]t</t>
  </si>
  <si>
    <t>z pol. č. 11334: 26,25m3*2,2t/m3=57,750 [A]t</t>
  </si>
  <si>
    <t>z pol. č. 11352: 0,15m*0,25m*57,0m*2,2t/m3=4,703 [A]t</t>
  </si>
  <si>
    <t>z pol. č. 12573.b: 1,2m3=1,200 [A]m3</t>
  </si>
  <si>
    <t>STATICKÉ ZATĚŽOVACÍ ZKOUŠKY PRO OVĚŘENÍ ÚNOSNOSTI ZEMNÍ PLÁNĚ A PODKLADNÍCH VRSTEV, CELKEM 4 KS ZKOUŠEK</t>
  </si>
  <si>
    <t>digitálně odměřeno ze situace 
odstranění asfaltového krytu chodníku: 85,0m2*0,04m=3,400 [A]m3</t>
  </si>
  <si>
    <t>digitálně odměřeno ze situace 
odstranění bet. dlažby chodníku, včetně lože: 125,0m2*0,08m=10,000 [A]m3</t>
  </si>
  <si>
    <t>digitálně odměřeno ze situace 
odstranění podkladní vrstvy vozovky - v tl. 500 mm: 446,0m2*0,5m=223,000 [A]m3 
odstranění podkladních vrstev asfaltového chodníku - v tl. 200 mm: 85,0m2*0,2m=17,000 [B]m3 
Celkem: A+B=240,000 [C]m3</t>
  </si>
  <si>
    <t>digitálně odměřeno ze situace 
odstranění podkladních vrstev dlážděného chodníku: 125,0m2*0,21m=26,250 [A]m3</t>
  </si>
  <si>
    <t>11352</t>
  </si>
  <si>
    <t>ODSTRANĚNÍ CHODNÍKOVÝCH A SILNIČNÍCH OBRUBNÍKŮ BETONOVÝCH</t>
  </si>
  <si>
    <t>VČ. ODVOZU A ULOŽENÍ DO RECYKLAČNÍHO STŘEDISKA, POPLATEK ZA SKLÁDKU UVEDEN V POLOŽCE 014102.f</t>
  </si>
  <si>
    <t>digitálně odměřeno ze situace 
57,0m=57,000 [A]m</t>
  </si>
  <si>
    <t>digitálně odměřeno ze situace 
27,0m=27,000 [A]m</t>
  </si>
  <si>
    <t>digitálně odměřeno ze situace 
frézování asfaltového krytu vozovky v tl. 80 mm: 446,0m2*0,08m=35,680 [A]m3 
frézování asfaltového krytu vozovky u vjezdu na parkoviště v tl. 80 mm: 50,0m2*0,08m=4,000 [B]m3 
Celkem: A+B=39,680 [C]m3</t>
  </si>
  <si>
    <t>digitálně odměřeno ze situace 
podél obrub a přídlažby: 81,0m=81,000 [A]m 
na pojení na stávající vozovku: 29,0m=29,000 [B]m 
po obvodu povrch. znaků IS: 4,63m=4,630 [C]m 
Celkem: A+B+C=114,630 [D]m</t>
  </si>
  <si>
    <t>digitálně odměřeno ze situace 
3,5m2*0,15m=0,525 [A]m3</t>
  </si>
  <si>
    <t>hodnota odečtena z výkazu hmot 
výkop na úroveň zemní pláně: 74,0m3=74,000 [A]m3</t>
  </si>
  <si>
    <t>hodnota odečtena z výkazu hmot 
výkop pro AZ - v tl. 500 mm: 232,0m3=232,000 [A]m3</t>
  </si>
  <si>
    <t>natěžení a dovoz chybějící ornice 
dle pol. č. 18230: 1,2m3=1,200 [A]m3</t>
  </si>
  <si>
    <t>výkop pro novou metropolitní síť v chodníku: 0,6m*0,5m*22,0m=6,600 [A]m3</t>
  </si>
  <si>
    <t>uložení přebytečné zeminy na trvalou skládku  
z pol. č. 12273: 0,525m3=0,525 [A]m3 
z pol. č. 12373.a: 74,0m3=74,000 [B]m3 
z pol. č. 13273: 6,6m3=6,600 [C]m3 
Celkem: A+B+C=81,125 [D]m3</t>
  </si>
  <si>
    <t>uložení zeminy na trvalou skládku  
z pol. č. 12373.b: 232,0m3=232,000 [A]m3</t>
  </si>
  <si>
    <t>obsyp nové metropolitní sítě v chodníku 
výpočet: výkop - (prům. trubky*délka trubky) - pískové lože 
6,6m3-(0,02m*0,02m*22,0m)-1,32m3=5,271 [A]m3</t>
  </si>
  <si>
    <t>digitálně odměřeno ze situace 
úprava zemní pláně pod 
konstrukce pochozího chodníku: 170,0m2=170,000 [A]m2 
reliéfní dlažba: 15,0m2=15,000 [B]m2 
kontrastní dlažba: 5,0m2=5,000 [C]m2 
konstrukce autobusového zálivu: 65,0m2*1,3koef. rozš.=84,500 [D]m2 
konstrukce vozovky: 365,0m2*1,4koef. rozš.=511,000 [E]m2 
hladká dlažba bez sražené hrany (kolem reliéfní dlažby): 11,0m2=11,000 [F]m2 
kamenná přídlažba: 18,0m2=18,000 [G]m2 
Celkem: A+B+C+D+E+F+G=814,500 [H]m2</t>
  </si>
  <si>
    <t>digitálně odměřeno ze situace: 12,0m2*0,1m=1,200 [A]m3</t>
  </si>
  <si>
    <t>digitálně odměřeno ze situace 
v rovině: 12,0m2=12,000 [A]m2</t>
  </si>
  <si>
    <t>kropení trávníku 
5l/m2, 6 x ročně 
12,0m2*0,005*6=0,360 [A]m3</t>
  </si>
  <si>
    <t>hodnota odečtena z výkazu hmot 
násyp do AZ  - v tl. 500 mm: 240,0m3=240,000 [A]m3</t>
  </si>
  <si>
    <t>digitálně odměřeno ze situace 
365,0m2=365,000 [A]m2</t>
  </si>
  <si>
    <t>digitálně odměřeno ze situace 
geotextilie na parapláni: 365,0m2=365,000 [A]m2</t>
  </si>
  <si>
    <t>451315</t>
  </si>
  <si>
    <t>PODKLADNÍ A VÝPLŇOVÉ VRSTVY Z PROSTÉHO BETONU C30/37</t>
  </si>
  <si>
    <t>C30/37-XF4, TL. 210 MM</t>
  </si>
  <si>
    <t>digitálně odměřeno ze situace 
konstrukce autobusového zálivu: 65,0m2*1,2koef. rozš.*0,21m=16,380 [A]m3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</si>
  <si>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nátěrů zabraňujících soudržnosti betonu a bednění,  
- podpěrné  konstr. (skruže) a lešení všech druhů pro bednění,  vč. ochranných a bezpečnostních opatření a základů těchto konstrukcí a lešení,  
- vytvoření kotevních čel, kapes, nálitků a sedel, zřízení  všech  požadovaných  otvorů, 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  
Položka nezahrnuje:  
- x</t>
  </si>
  <si>
    <t>451366</t>
  </si>
  <si>
    <t>VÝZTUŽ PODKL VRSTEV Z KARI-SÍTÍ</t>
  </si>
  <si>
    <t>KARI SÍŤ 8/8-100/100</t>
  </si>
  <si>
    <t>výztuž desky autobusového zálivu: 2vrstvy*65,0m2*1,2koef. rozš.*1,3přesahy*7,9kg/m2/1000=1,602 [A]t</t>
  </si>
  <si>
    <t>Položka zahrnuje:  
-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  
Položka nezahrnuje:  
- x</t>
  </si>
  <si>
    <t>digitálně odměřeno ze situace 
lože pro novou metropolitní síť v chodníku, šířka lože 0,6 m,  tl. lože 0,1 m, délka 22,0 m 
výměra: 0,6m*0,1m*22,0m=1,320 [A]m3</t>
  </si>
  <si>
    <t>56332</t>
  </si>
  <si>
    <t>VOZOVKOVÉ VRSTVY ZE ŠTĚRKODRTI TL. DO 100MM</t>
  </si>
  <si>
    <t>ŠD, A, FR. 0-32 MM, TL. 100 MM</t>
  </si>
  <si>
    <t>digitálně odměřeno ze situace 
dorovnání pod podkladní vrstvy - obnova asfalt. vrstev: 50,0*1,3koef. rozš.=65,000 [A]m2</t>
  </si>
  <si>
    <t>digitálně odměřeno ze situace 
konstrukce vozovky: 365,0m2*1,3koef. rozš.=474,500 [A]m2</t>
  </si>
  <si>
    <t>digitálně odměřeno ze situace 
konstrukce pochozího chodníku: 170,0m2=170,000 [A]m2 
reliéfní dlažba: 15,0m2=15,000 [B]m2 
kontrastní dlažba: 5,0m2=5,000 [C]m2 
konstrukce autobusového zálivu: 65,0m2*1,3koef. rozš.=84,500 [D]m2 
konstrukce chodníku - antracitová dlažba: 7,0m2=7,000 [E]m2 
Celkem: A+B+C+D+E=281,500 [F]m2</t>
  </si>
  <si>
    <t>digitálně odměřeno ze situace 
konstrukce vozovky: 365,0m2*1,4koef. rozš.=511,000 [A]m2</t>
  </si>
  <si>
    <t>digitálně odměřeno ze situace 
hladká dlažba bez sražené hrany (kolem reliéfní dlažby): 11,0m2=11,000 [A]m2</t>
  </si>
  <si>
    <t>digitálně odměřeno ze situace 
konstrukce vozovky: 365,0m2=365,000 [A]m2 
obnova asfalt. vrstev: 50,0=50,000 [B]m2 
Celkem: A+B=415,000 [C]m2</t>
  </si>
  <si>
    <t>KAMENNÁ ŽULOVÁ PŘÍDLAŽBA, BARVA ŠEDÁ, TVAR KOSTKA 150/100/160 MM, LOŽNÁ VRSTVA Z BETONU C20/25nF3, MIN. TL. 150 MM</t>
  </si>
  <si>
    <t>digitálně odměřeno ze situace 
kamenná přídlažba: 18,0m2=18,000 [A]m2</t>
  </si>
  <si>
    <t>KAMENNÁ DLAŽBA, TVAR KOSTKA, TL. 160 MM, LOŽNÁ VRSTVA Z BETONU C25/30-XF2, TL. 50 MM</t>
  </si>
  <si>
    <t>digitálně odměřeno ze situace 
konstrukce autobusového zálivu: 65,0m2=65,000 [A]m2</t>
  </si>
  <si>
    <t>digitálně odměřeno ze situace 
konstrukce chodníku - hladká dlažba: 11,0m2=11,000 [A]m2</t>
  </si>
  <si>
    <t>BET. DLAŽBA, LOŽNÁ VRSTVA Z KAMENIVA, FR. 4-8 MM, TL. 40 MM, POLOŽKA BUDE ČERPÁNA NA ŽÁDOST TDI A INVESTORA V PŘÍPADĚ PORUŠENÍ STÁVAJÍCÍ BET. DLAŽBY, VČ. NAPOJENÍ NA STÁVAJÍCÍ DLAŽBU</t>
  </si>
  <si>
    <t>digitálně odměřeno ze situace 
u zastávky (býv. stánek) na p. p. č. 2996: 1,5m2=1,500 [A]m2</t>
  </si>
  <si>
    <t>digitálně odměřeno ze situace 
konstrukce pochozího chodníku: 170,0m2=170,000 [A]m2</t>
  </si>
  <si>
    <t>digitálně odměřeno ze situace 
konstrukce chodníku: 7,0m2=7,000 [A]m2</t>
  </si>
  <si>
    <t>digitálně odměřeno ze situace 
kontrastní dlažba: 5,0m2=5,000 [A]m2</t>
  </si>
  <si>
    <t>digitálně odměřeno ze situace 
reliéfní dlažba: 15,0m2=15,000 [A]m2</t>
  </si>
  <si>
    <t>digitálně odměřeno ze situace 
podél plotu - hl. 0,5 m: 0,5m*45,0m=22,500 [A]m2</t>
  </si>
  <si>
    <t>digitálně odměřeno ze situace 
chránička v chodníku: 22,0m=22,000 [A]m</t>
  </si>
  <si>
    <t>CETIN, a.s.: 77,0m (optická)+52,0m (neprovoz.sítě)=129,000 [A]m        
stávající GasNet s.r.o.: 30,0m (NTL)+35,0m (STL)=65,000 [B]m  
T-Mobile Czech Republic a.s.: 23,0m=23,000 [C]m 
Celkem: A+B+C=217,000 [D]m</t>
  </si>
  <si>
    <t>počet znaků odečten ze situace: 3ks=3,000 [A]ks</t>
  </si>
  <si>
    <t>P2: 1ks=1,000 [A]ks 
B 28: 1ks=1,000 [B]ks 
B1+E13: 1ks+1ks=2,000 [C]ks 
IJ 4C: 1ks=1,000 [D]ks 
IP 6: 2ks=2,000 [E]ks 
odrazové zrcadlo: 1ks=1,000 [F]ks 
Celkem: A+B+C+D+E+F=8,000 [G]ks</t>
  </si>
  <si>
    <t>P2: 1ks=1,000 [A]ks 
B 28: 1ks=1,000 [B]ks 
B1+E13: 1ks=1,000 [C]ks 
IJ 4C: 1ks=1,000 [D]ks 
IP 6: 2ks=2,000 [E]ks 
odrazové zrcadlo: 1ks=1,000 [F]ks 
Celkem: A+B+C+D+E+F=7,000 [G]ks</t>
  </si>
  <si>
    <t>V 4 (0.5/0.5/0.25) - 1/2 x délka x šířka: 0,5*23,0m*0,25m=2,875 [A]m2 
V 4 (0.25) - délka x šířka:13,0*0,25m=3,250 [B]m2 
V 11a - součet délek x šířka: 39,0m*0,125m=4,875 [C]m2 
V 7a - plocha 1 x obdélníku x počet obdélníků: 0,9m2*14ks=12,600 [D]m2 
vodící pás 
15,0m*0,03m*6ks=2,700 [E]m2 
Celkem: A+B+C+D+E=26,300 [F]m2</t>
  </si>
  <si>
    <t>91552</t>
  </si>
  <si>
    <t>VODOR DOPRAV ZNAČ - PÍSMENA</t>
  </si>
  <si>
    <t>SYMBOL BUS</t>
  </si>
  <si>
    <t>nápis BUS - 2ks: 3písmena*2ks=6,000 [A]ks</t>
  </si>
  <si>
    <t>Položka zahrnuje:  
- dodání a pokládku nátěrového materiálu  
- předznačení a reflexní úpravu  
Položka nezahrnuje:  
- x</t>
  </si>
  <si>
    <t>digitálně odměřeno ze situace 
21,0m=21,000 [A]m</t>
  </si>
  <si>
    <t>digitálně odměřeno ze situace 
64,0m=64,000 [A]m</t>
  </si>
  <si>
    <t>digitálně odměřeno ze situace 
na začátku stavebních prací - vozovka jen pro obrusnou vrstvu: 7,5m=7,500 [A]m</t>
  </si>
  <si>
    <t>919112</t>
  </si>
  <si>
    <t>ŘEZÁNÍ ASFALTOVÉHO KRYTU VOZOVEK TL DO 100MM</t>
  </si>
  <si>
    <t>TL. DO 80 MM, PRACOVNÍ SPÁRA SE OŠETŘÍ DLE VL2 211.07 A TP 155</t>
  </si>
  <si>
    <t>digitálně odměřeno ze situace 
na začátku stavebních prací - vozovka: 29,0m=29,000 [A]m 
na začátku stavebních prací - chodník: 106,0m=106,000 [B]m 
Celkem: A+B=135,000 [C]m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</si>
</sst>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SUM(C10:C12)</f>
      </c>
      <c r="D6" s="1"/>
      <c r="E6" s="1"/>
    </row>
    <row r="7" spans="1:5" ht="12.75" customHeight="1">
      <c r="A7" s="1"/>
      <c r="B7" s="4" t="s">
        <v>4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90</v>
      </c>
      <c r="B11" s="20" t="s">
        <v>91</v>
      </c>
      <c r="C11" s="21">
        <f>'SO 101'!I3</f>
      </c>
      <c r="D11" s="21">
        <f>'SO 101'!O2</f>
      </c>
      <c r="E11" s="21">
        <f>C11+D11</f>
      </c>
    </row>
    <row r="12" spans="1:5" ht="12.75" customHeight="1">
      <c r="A12" s="20" t="s">
        <v>504</v>
      </c>
      <c r="B12" s="20" t="s">
        <v>505</v>
      </c>
      <c r="C12" s="21">
        <f>'SO 102'!I3</f>
      </c>
      <c r="D12" s="21">
        <f>'SO 102'!O2</f>
      </c>
      <c r="E12" s="21">
        <f>C12+D12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39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0+I9+I13+I17+I21+I25+I29+I33+I37+I41+I45</f>
      </c>
      <c r="R8">
        <f>0+O9+O13+O17+O21+O25+O29+O33+O37+O41+O45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76.5">
      <c r="A10" s="35" t="s">
        <v>49</v>
      </c>
      <c r="E10" s="36" t="s">
        <v>50</v>
      </c>
    </row>
    <row r="11" spans="1:5" ht="12.75">
      <c r="A11" s="37" t="s">
        <v>51</v>
      </c>
      <c r="E11" s="38" t="s">
        <v>46</v>
      </c>
    </row>
    <row r="12" spans="1:5" ht="51">
      <c r="A12" t="s">
        <v>52</v>
      </c>
      <c r="E12" s="36" t="s">
        <v>53</v>
      </c>
    </row>
    <row r="13" spans="1:16" ht="12.75">
      <c r="A13" s="25" t="s">
        <v>44</v>
      </c>
      <c r="B13" s="29" t="s">
        <v>22</v>
      </c>
      <c r="C13" s="29" t="s">
        <v>54</v>
      </c>
      <c r="D13" s="25" t="s">
        <v>46</v>
      </c>
      <c r="E13" s="30" t="s">
        <v>55</v>
      </c>
      <c r="F13" s="31" t="s">
        <v>48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49</v>
      </c>
      <c r="E14" s="36" t="s">
        <v>56</v>
      </c>
    </row>
    <row r="15" spans="1:5" ht="12.75">
      <c r="A15" s="37" t="s">
        <v>51</v>
      </c>
      <c r="E15" s="38" t="s">
        <v>46</v>
      </c>
    </row>
    <row r="16" spans="1:5" ht="89.25">
      <c r="A16" t="s">
        <v>52</v>
      </c>
      <c r="E16" s="36" t="s">
        <v>57</v>
      </c>
    </row>
    <row r="17" spans="1:16" ht="12.75">
      <c r="A17" s="25" t="s">
        <v>44</v>
      </c>
      <c r="B17" s="29" t="s">
        <v>21</v>
      </c>
      <c r="C17" s="29" t="s">
        <v>58</v>
      </c>
      <c r="D17" s="25" t="s">
        <v>46</v>
      </c>
      <c r="E17" s="30" t="s">
        <v>59</v>
      </c>
      <c r="F17" s="31" t="s">
        <v>48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>
      <c r="A18" s="35" t="s">
        <v>49</v>
      </c>
      <c r="E18" s="36" t="s">
        <v>60</v>
      </c>
    </row>
    <row r="19" spans="1:5" ht="12.75">
      <c r="A19" s="37" t="s">
        <v>51</v>
      </c>
      <c r="E19" s="38" t="s">
        <v>46</v>
      </c>
    </row>
    <row r="20" spans="1:5" ht="51">
      <c r="A20" t="s">
        <v>52</v>
      </c>
      <c r="E20" s="36" t="s">
        <v>61</v>
      </c>
    </row>
    <row r="21" spans="1:16" ht="12.75">
      <c r="A21" s="25" t="s">
        <v>44</v>
      </c>
      <c r="B21" s="29" t="s">
        <v>32</v>
      </c>
      <c r="C21" s="29" t="s">
        <v>62</v>
      </c>
      <c r="D21" s="25" t="s">
        <v>46</v>
      </c>
      <c r="E21" s="30" t="s">
        <v>63</v>
      </c>
      <c r="F21" s="31" t="s">
        <v>48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12.75">
      <c r="A22" s="35" t="s">
        <v>49</v>
      </c>
      <c r="E22" s="36" t="s">
        <v>64</v>
      </c>
    </row>
    <row r="23" spans="1:5" ht="12.75">
      <c r="A23" s="37" t="s">
        <v>51</v>
      </c>
      <c r="E23" s="38" t="s">
        <v>46</v>
      </c>
    </row>
    <row r="24" spans="1:5" ht="51">
      <c r="A24" t="s">
        <v>52</v>
      </c>
      <c r="E24" s="36" t="s">
        <v>61</v>
      </c>
    </row>
    <row r="25" spans="1:16" ht="12.75">
      <c r="A25" s="25" t="s">
        <v>44</v>
      </c>
      <c r="B25" s="29" t="s">
        <v>34</v>
      </c>
      <c r="C25" s="29" t="s">
        <v>65</v>
      </c>
      <c r="D25" s="25" t="s">
        <v>46</v>
      </c>
      <c r="E25" s="30" t="s">
        <v>66</v>
      </c>
      <c r="F25" s="31" t="s">
        <v>48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12.75">
      <c r="A26" s="35" t="s">
        <v>49</v>
      </c>
      <c r="E26" s="36" t="s">
        <v>67</v>
      </c>
    </row>
    <row r="27" spans="1:5" ht="12.75">
      <c r="A27" s="37" t="s">
        <v>51</v>
      </c>
      <c r="E27" s="38" t="s">
        <v>46</v>
      </c>
    </row>
    <row r="28" spans="1:5" ht="51">
      <c r="A28" t="s">
        <v>52</v>
      </c>
      <c r="E28" s="36" t="s">
        <v>61</v>
      </c>
    </row>
    <row r="29" spans="1:16" ht="12.75">
      <c r="A29" s="25" t="s">
        <v>44</v>
      </c>
      <c r="B29" s="29" t="s">
        <v>36</v>
      </c>
      <c r="C29" s="29" t="s">
        <v>68</v>
      </c>
      <c r="D29" s="25" t="s">
        <v>46</v>
      </c>
      <c r="E29" s="30" t="s">
        <v>69</v>
      </c>
      <c r="F29" s="31" t="s">
        <v>48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89.25">
      <c r="A30" s="35" t="s">
        <v>49</v>
      </c>
      <c r="E30" s="36" t="s">
        <v>70</v>
      </c>
    </row>
    <row r="31" spans="1:5" ht="12.75">
      <c r="A31" s="37" t="s">
        <v>51</v>
      </c>
      <c r="E31" s="38" t="s">
        <v>46</v>
      </c>
    </row>
    <row r="32" spans="1:5" ht="102">
      <c r="A32" t="s">
        <v>52</v>
      </c>
      <c r="E32" s="36" t="s">
        <v>71</v>
      </c>
    </row>
    <row r="33" spans="1:16" ht="12.75">
      <c r="A33" s="25" t="s">
        <v>44</v>
      </c>
      <c r="B33" s="29" t="s">
        <v>72</v>
      </c>
      <c r="C33" s="29" t="s">
        <v>73</v>
      </c>
      <c r="D33" s="25" t="s">
        <v>46</v>
      </c>
      <c r="E33" s="30" t="s">
        <v>74</v>
      </c>
      <c r="F33" s="31" t="s">
        <v>75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12.75">
      <c r="A34" s="35" t="s">
        <v>49</v>
      </c>
      <c r="E34" s="36" t="s">
        <v>76</v>
      </c>
    </row>
    <row r="35" spans="1:5" ht="12.75">
      <c r="A35" s="37" t="s">
        <v>51</v>
      </c>
      <c r="E35" s="38" t="s">
        <v>46</v>
      </c>
    </row>
    <row r="36" spans="1:5" ht="89.25">
      <c r="A36" t="s">
        <v>52</v>
      </c>
      <c r="E36" s="36" t="s">
        <v>77</v>
      </c>
    </row>
    <row r="37" spans="1:16" ht="12.75">
      <c r="A37" s="25" t="s">
        <v>44</v>
      </c>
      <c r="B37" s="29" t="s">
        <v>78</v>
      </c>
      <c r="C37" s="29" t="s">
        <v>79</v>
      </c>
      <c r="D37" s="25" t="s">
        <v>46</v>
      </c>
      <c r="E37" s="30" t="s">
        <v>80</v>
      </c>
      <c r="F37" s="31" t="s">
        <v>48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25.5">
      <c r="A38" s="35" t="s">
        <v>49</v>
      </c>
      <c r="E38" s="36" t="s">
        <v>81</v>
      </c>
    </row>
    <row r="39" spans="1:5" ht="12.75">
      <c r="A39" s="37" t="s">
        <v>51</v>
      </c>
      <c r="E39" s="38" t="s">
        <v>46</v>
      </c>
    </row>
    <row r="40" spans="1:5" ht="51">
      <c r="A40" t="s">
        <v>52</v>
      </c>
      <c r="E40" s="36" t="s">
        <v>61</v>
      </c>
    </row>
    <row r="41" spans="1:16" ht="12.75">
      <c r="A41" s="25" t="s">
        <v>44</v>
      </c>
      <c r="B41" s="29" t="s">
        <v>39</v>
      </c>
      <c r="C41" s="29" t="s">
        <v>82</v>
      </c>
      <c r="D41" s="25" t="s">
        <v>46</v>
      </c>
      <c r="E41" s="30" t="s">
        <v>83</v>
      </c>
      <c r="F41" s="31" t="s">
        <v>48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22</v>
      </c>
    </row>
    <row r="42" spans="1:5" ht="12.75">
      <c r="A42" s="35" t="s">
        <v>49</v>
      </c>
      <c r="E42" s="36" t="s">
        <v>84</v>
      </c>
    </row>
    <row r="43" spans="1:5" ht="12.75">
      <c r="A43" s="37" t="s">
        <v>51</v>
      </c>
      <c r="E43" s="38" t="s">
        <v>46</v>
      </c>
    </row>
    <row r="44" spans="1:5" ht="51">
      <c r="A44" t="s">
        <v>52</v>
      </c>
      <c r="E44" s="36" t="s">
        <v>61</v>
      </c>
    </row>
    <row r="45" spans="1:16" ht="12.75">
      <c r="A45" s="25" t="s">
        <v>44</v>
      </c>
      <c r="B45" s="29" t="s">
        <v>41</v>
      </c>
      <c r="C45" s="29" t="s">
        <v>85</v>
      </c>
      <c r="D45" s="25" t="s">
        <v>46</v>
      </c>
      <c r="E45" s="30" t="s">
        <v>86</v>
      </c>
      <c r="F45" s="31" t="s">
        <v>87</v>
      </c>
      <c r="G45" s="32">
        <v>2</v>
      </c>
      <c r="H45" s="33">
        <v>0</v>
      </c>
      <c r="I45" s="34">
        <f>ROUND(ROUND(H45,2)*ROUND(G45,3),2)</f>
      </c>
      <c r="O45">
        <f>(I45*21)/100</f>
      </c>
      <c r="P45" t="s">
        <v>22</v>
      </c>
    </row>
    <row r="46" spans="1:5" ht="12.75">
      <c r="A46" s="35" t="s">
        <v>49</v>
      </c>
      <c r="E46" s="36" t="s">
        <v>88</v>
      </c>
    </row>
    <row r="47" spans="1:5" ht="12.75">
      <c r="A47" s="37" t="s">
        <v>51</v>
      </c>
      <c r="E47" s="38" t="s">
        <v>46</v>
      </c>
    </row>
    <row r="48" spans="1:5" ht="114.75">
      <c r="A48" t="s">
        <v>52</v>
      </c>
      <c r="E48" s="36" t="s">
        <v>89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0+O8+O69+O170+O183+O188+O253+O262+O295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90</v>
      </c>
      <c r="I3" s="39">
        <f>0+I8+I69+I170+I183+I188+I253+I262+I295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90</v>
      </c>
      <c r="D4" s="6"/>
      <c r="E4" s="18" t="s">
        <v>91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0+I9+I13+I17+I21+I25+I29+I33+I37+I41+I45+I49+I53+I57+I61+I65</f>
      </c>
      <c r="R8">
        <f>0+O9+O13+O17+O21+O25+O29+O33+O37+O41+O45+O49+O53+O57+O61+O65</f>
      </c>
    </row>
    <row r="9" spans="1:16" ht="12.75">
      <c r="A9" s="25" t="s">
        <v>44</v>
      </c>
      <c r="B9" s="29" t="s">
        <v>28</v>
      </c>
      <c r="C9" s="29" t="s">
        <v>92</v>
      </c>
      <c r="D9" s="25" t="s">
        <v>93</v>
      </c>
      <c r="E9" s="30" t="s">
        <v>94</v>
      </c>
      <c r="F9" s="31" t="s">
        <v>95</v>
      </c>
      <c r="G9" s="32">
        <v>520.632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96</v>
      </c>
    </row>
    <row r="11" spans="1:5" ht="12.75">
      <c r="A11" s="37" t="s">
        <v>51</v>
      </c>
      <c r="E11" s="38" t="s">
        <v>97</v>
      </c>
    </row>
    <row r="12" spans="1:5" ht="51">
      <c r="A12" t="s">
        <v>52</v>
      </c>
      <c r="E12" s="36" t="s">
        <v>98</v>
      </c>
    </row>
    <row r="13" spans="1:16" ht="12.75">
      <c r="A13" s="25" t="s">
        <v>44</v>
      </c>
      <c r="B13" s="29" t="s">
        <v>22</v>
      </c>
      <c r="C13" s="29" t="s">
        <v>92</v>
      </c>
      <c r="D13" s="25" t="s">
        <v>99</v>
      </c>
      <c r="E13" s="30" t="s">
        <v>94</v>
      </c>
      <c r="F13" s="31" t="s">
        <v>95</v>
      </c>
      <c r="G13" s="32">
        <v>1144.8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25.5">
      <c r="A14" s="35" t="s">
        <v>49</v>
      </c>
      <c r="E14" s="36" t="s">
        <v>100</v>
      </c>
    </row>
    <row r="15" spans="1:5" ht="12.75">
      <c r="A15" s="37" t="s">
        <v>51</v>
      </c>
      <c r="E15" s="38" t="s">
        <v>101</v>
      </c>
    </row>
    <row r="16" spans="1:5" ht="51">
      <c r="A16" t="s">
        <v>52</v>
      </c>
      <c r="E16" s="36" t="s">
        <v>98</v>
      </c>
    </row>
    <row r="17" spans="1:16" ht="12.75">
      <c r="A17" s="25" t="s">
        <v>44</v>
      </c>
      <c r="B17" s="29" t="s">
        <v>21</v>
      </c>
      <c r="C17" s="29" t="s">
        <v>92</v>
      </c>
      <c r="D17" s="25" t="s">
        <v>102</v>
      </c>
      <c r="E17" s="30" t="s">
        <v>94</v>
      </c>
      <c r="F17" s="31" t="s">
        <v>95</v>
      </c>
      <c r="G17" s="32">
        <v>16.72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>
      <c r="A18" s="35" t="s">
        <v>49</v>
      </c>
      <c r="E18" s="36" t="s">
        <v>103</v>
      </c>
    </row>
    <row r="19" spans="1:5" ht="12.75">
      <c r="A19" s="37" t="s">
        <v>51</v>
      </c>
      <c r="E19" s="38" t="s">
        <v>104</v>
      </c>
    </row>
    <row r="20" spans="1:5" ht="51">
      <c r="A20" t="s">
        <v>52</v>
      </c>
      <c r="E20" s="36" t="s">
        <v>98</v>
      </c>
    </row>
    <row r="21" spans="1:16" ht="12.75">
      <c r="A21" s="25" t="s">
        <v>44</v>
      </c>
      <c r="B21" s="29" t="s">
        <v>32</v>
      </c>
      <c r="C21" s="29" t="s">
        <v>92</v>
      </c>
      <c r="D21" s="25" t="s">
        <v>105</v>
      </c>
      <c r="E21" s="30" t="s">
        <v>94</v>
      </c>
      <c r="F21" s="31" t="s">
        <v>95</v>
      </c>
      <c r="G21" s="32">
        <v>984.72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25.5">
      <c r="A22" s="35" t="s">
        <v>49</v>
      </c>
      <c r="E22" s="36" t="s">
        <v>106</v>
      </c>
    </row>
    <row r="23" spans="1:5" ht="12.75">
      <c r="A23" s="37" t="s">
        <v>51</v>
      </c>
      <c r="E23" s="38" t="s">
        <v>107</v>
      </c>
    </row>
    <row r="24" spans="1:5" ht="51">
      <c r="A24" t="s">
        <v>52</v>
      </c>
      <c r="E24" s="36" t="s">
        <v>98</v>
      </c>
    </row>
    <row r="25" spans="1:16" ht="12.75">
      <c r="A25" s="25" t="s">
        <v>44</v>
      </c>
      <c r="B25" s="29" t="s">
        <v>34</v>
      </c>
      <c r="C25" s="29" t="s">
        <v>92</v>
      </c>
      <c r="D25" s="25" t="s">
        <v>108</v>
      </c>
      <c r="E25" s="30" t="s">
        <v>94</v>
      </c>
      <c r="F25" s="31" t="s">
        <v>95</v>
      </c>
      <c r="G25" s="32">
        <v>256.41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25.5">
      <c r="A26" s="35" t="s">
        <v>49</v>
      </c>
      <c r="E26" s="36" t="s">
        <v>109</v>
      </c>
    </row>
    <row r="27" spans="1:5" ht="12.75">
      <c r="A27" s="37" t="s">
        <v>51</v>
      </c>
      <c r="E27" s="38" t="s">
        <v>110</v>
      </c>
    </row>
    <row r="28" spans="1:5" ht="51">
      <c r="A28" t="s">
        <v>52</v>
      </c>
      <c r="E28" s="36" t="s">
        <v>98</v>
      </c>
    </row>
    <row r="29" spans="1:16" ht="12.75">
      <c r="A29" s="25" t="s">
        <v>44</v>
      </c>
      <c r="B29" s="29" t="s">
        <v>36</v>
      </c>
      <c r="C29" s="29" t="s">
        <v>92</v>
      </c>
      <c r="D29" s="25" t="s">
        <v>111</v>
      </c>
      <c r="E29" s="30" t="s">
        <v>94</v>
      </c>
      <c r="F29" s="31" t="s">
        <v>95</v>
      </c>
      <c r="G29" s="32">
        <v>0.7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25.5">
      <c r="A30" s="35" t="s">
        <v>49</v>
      </c>
      <c r="E30" s="36" t="s">
        <v>112</v>
      </c>
    </row>
    <row r="31" spans="1:5" ht="12.75">
      <c r="A31" s="37" t="s">
        <v>51</v>
      </c>
      <c r="E31" s="38" t="s">
        <v>113</v>
      </c>
    </row>
    <row r="32" spans="1:5" ht="51">
      <c r="A32" t="s">
        <v>52</v>
      </c>
      <c r="E32" s="36" t="s">
        <v>98</v>
      </c>
    </row>
    <row r="33" spans="1:16" ht="12.75">
      <c r="A33" s="25" t="s">
        <v>44</v>
      </c>
      <c r="B33" s="29" t="s">
        <v>72</v>
      </c>
      <c r="C33" s="29" t="s">
        <v>92</v>
      </c>
      <c r="D33" s="25" t="s">
        <v>114</v>
      </c>
      <c r="E33" s="30" t="s">
        <v>94</v>
      </c>
      <c r="F33" s="31" t="s">
        <v>95</v>
      </c>
      <c r="G33" s="32">
        <v>0.063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12.75">
      <c r="A34" s="35" t="s">
        <v>49</v>
      </c>
      <c r="E34" s="36" t="s">
        <v>115</v>
      </c>
    </row>
    <row r="35" spans="1:5" ht="12.75">
      <c r="A35" s="37" t="s">
        <v>51</v>
      </c>
      <c r="E35" s="38" t="s">
        <v>116</v>
      </c>
    </row>
    <row r="36" spans="1:5" ht="51">
      <c r="A36" t="s">
        <v>52</v>
      </c>
      <c r="E36" s="36" t="s">
        <v>98</v>
      </c>
    </row>
    <row r="37" spans="1:16" ht="12.75">
      <c r="A37" s="25" t="s">
        <v>44</v>
      </c>
      <c r="B37" s="29" t="s">
        <v>78</v>
      </c>
      <c r="C37" s="29" t="s">
        <v>117</v>
      </c>
      <c r="D37" s="25" t="s">
        <v>46</v>
      </c>
      <c r="E37" s="30" t="s">
        <v>118</v>
      </c>
      <c r="F37" s="31" t="s">
        <v>119</v>
      </c>
      <c r="G37" s="32">
        <v>0.2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12.75">
      <c r="A38" s="35" t="s">
        <v>49</v>
      </c>
      <c r="E38" s="36" t="s">
        <v>46</v>
      </c>
    </row>
    <row r="39" spans="1:5" ht="12.75">
      <c r="A39" s="37" t="s">
        <v>51</v>
      </c>
      <c r="E39" s="38" t="s">
        <v>120</v>
      </c>
    </row>
    <row r="40" spans="1:5" ht="63.75">
      <c r="A40" t="s">
        <v>52</v>
      </c>
      <c r="E40" s="36" t="s">
        <v>121</v>
      </c>
    </row>
    <row r="41" spans="1:16" ht="12.75">
      <c r="A41" s="25" t="s">
        <v>44</v>
      </c>
      <c r="B41" s="29" t="s">
        <v>39</v>
      </c>
      <c r="C41" s="29" t="s">
        <v>122</v>
      </c>
      <c r="D41" s="25" t="s">
        <v>93</v>
      </c>
      <c r="E41" s="30" t="s">
        <v>123</v>
      </c>
      <c r="F41" s="31" t="s">
        <v>48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22</v>
      </c>
    </row>
    <row r="42" spans="1:5" ht="38.25">
      <c r="A42" s="35" t="s">
        <v>49</v>
      </c>
      <c r="E42" s="36" t="s">
        <v>124</v>
      </c>
    </row>
    <row r="43" spans="1:5" ht="12.75">
      <c r="A43" s="37" t="s">
        <v>51</v>
      </c>
      <c r="E43" s="38" t="s">
        <v>46</v>
      </c>
    </row>
    <row r="44" spans="1:5" ht="51">
      <c r="A44" t="s">
        <v>52</v>
      </c>
      <c r="E44" s="36" t="s">
        <v>125</v>
      </c>
    </row>
    <row r="45" spans="1:16" ht="12.75">
      <c r="A45" s="25" t="s">
        <v>44</v>
      </c>
      <c r="B45" s="29" t="s">
        <v>41</v>
      </c>
      <c r="C45" s="29" t="s">
        <v>122</v>
      </c>
      <c r="D45" s="25" t="s">
        <v>99</v>
      </c>
      <c r="E45" s="30" t="s">
        <v>123</v>
      </c>
      <c r="F45" s="31" t="s">
        <v>48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22</v>
      </c>
    </row>
    <row r="46" spans="1:5" ht="38.25">
      <c r="A46" s="35" t="s">
        <v>49</v>
      </c>
      <c r="E46" s="36" t="s">
        <v>126</v>
      </c>
    </row>
    <row r="47" spans="1:5" ht="12.75">
      <c r="A47" s="37" t="s">
        <v>51</v>
      </c>
      <c r="E47" s="38" t="s">
        <v>46</v>
      </c>
    </row>
    <row r="48" spans="1:5" ht="51">
      <c r="A48" t="s">
        <v>52</v>
      </c>
      <c r="E48" s="36" t="s">
        <v>125</v>
      </c>
    </row>
    <row r="49" spans="1:16" ht="12.75">
      <c r="A49" s="25" t="s">
        <v>44</v>
      </c>
      <c r="B49" s="29" t="s">
        <v>127</v>
      </c>
      <c r="C49" s="29" t="s">
        <v>122</v>
      </c>
      <c r="D49" s="25" t="s">
        <v>102</v>
      </c>
      <c r="E49" s="30" t="s">
        <v>123</v>
      </c>
      <c r="F49" s="31" t="s">
        <v>48</v>
      </c>
      <c r="G49" s="32">
        <v>1</v>
      </c>
      <c r="H49" s="33">
        <v>0</v>
      </c>
      <c r="I49" s="34">
        <f>ROUND(ROUND(H49,2)*ROUND(G49,3),2)</f>
      </c>
      <c r="O49">
        <f>(I49*21)/100</f>
      </c>
      <c r="P49" t="s">
        <v>22</v>
      </c>
    </row>
    <row r="50" spans="1:5" ht="38.25">
      <c r="A50" s="35" t="s">
        <v>49</v>
      </c>
      <c r="E50" s="36" t="s">
        <v>128</v>
      </c>
    </row>
    <row r="51" spans="1:5" ht="12.75">
      <c r="A51" s="37" t="s">
        <v>51</v>
      </c>
      <c r="E51" s="38" t="s">
        <v>46</v>
      </c>
    </row>
    <row r="52" spans="1:5" ht="51">
      <c r="A52" t="s">
        <v>52</v>
      </c>
      <c r="E52" s="36" t="s">
        <v>125</v>
      </c>
    </row>
    <row r="53" spans="1:16" ht="12.75">
      <c r="A53" s="25" t="s">
        <v>44</v>
      </c>
      <c r="B53" s="29" t="s">
        <v>129</v>
      </c>
      <c r="C53" s="29" t="s">
        <v>122</v>
      </c>
      <c r="D53" s="25" t="s">
        <v>105</v>
      </c>
      <c r="E53" s="30" t="s">
        <v>123</v>
      </c>
      <c r="F53" s="31" t="s">
        <v>48</v>
      </c>
      <c r="G53" s="32">
        <v>1</v>
      </c>
      <c r="H53" s="33">
        <v>0</v>
      </c>
      <c r="I53" s="34">
        <f>ROUND(ROUND(H53,2)*ROUND(G53,3),2)</f>
      </c>
      <c r="O53">
        <f>(I53*21)/100</f>
      </c>
      <c r="P53" t="s">
        <v>22</v>
      </c>
    </row>
    <row r="54" spans="1:5" ht="38.25">
      <c r="A54" s="35" t="s">
        <v>49</v>
      </c>
      <c r="E54" s="36" t="s">
        <v>130</v>
      </c>
    </row>
    <row r="55" spans="1:5" ht="12.75">
      <c r="A55" s="37" t="s">
        <v>51</v>
      </c>
      <c r="E55" s="38" t="s">
        <v>46</v>
      </c>
    </row>
    <row r="56" spans="1:5" ht="51">
      <c r="A56" t="s">
        <v>52</v>
      </c>
      <c r="E56" s="36" t="s">
        <v>125</v>
      </c>
    </row>
    <row r="57" spans="1:16" ht="12.75">
      <c r="A57" s="25" t="s">
        <v>44</v>
      </c>
      <c r="B57" s="29" t="s">
        <v>131</v>
      </c>
      <c r="C57" s="29" t="s">
        <v>122</v>
      </c>
      <c r="D57" s="25" t="s">
        <v>108</v>
      </c>
      <c r="E57" s="30" t="s">
        <v>123</v>
      </c>
      <c r="F57" s="31" t="s">
        <v>48</v>
      </c>
      <c r="G57" s="32">
        <v>1</v>
      </c>
      <c r="H57" s="33">
        <v>0</v>
      </c>
      <c r="I57" s="34">
        <f>ROUND(ROUND(H57,2)*ROUND(G57,3),2)</f>
      </c>
      <c r="O57">
        <f>(I57*21)/100</f>
      </c>
      <c r="P57" t="s">
        <v>22</v>
      </c>
    </row>
    <row r="58" spans="1:5" ht="38.25">
      <c r="A58" s="35" t="s">
        <v>49</v>
      </c>
      <c r="E58" s="36" t="s">
        <v>132</v>
      </c>
    </row>
    <row r="59" spans="1:5" ht="12.75">
      <c r="A59" s="37" t="s">
        <v>51</v>
      </c>
      <c r="E59" s="38" t="s">
        <v>46</v>
      </c>
    </row>
    <row r="60" spans="1:5" ht="51">
      <c r="A60" t="s">
        <v>52</v>
      </c>
      <c r="E60" s="36" t="s">
        <v>125</v>
      </c>
    </row>
    <row r="61" spans="1:16" ht="12.75">
      <c r="A61" s="25" t="s">
        <v>44</v>
      </c>
      <c r="B61" s="29" t="s">
        <v>133</v>
      </c>
      <c r="C61" s="29" t="s">
        <v>122</v>
      </c>
      <c r="D61" s="25" t="s">
        <v>111</v>
      </c>
      <c r="E61" s="30" t="s">
        <v>123</v>
      </c>
      <c r="F61" s="31" t="s">
        <v>48</v>
      </c>
      <c r="G61" s="32">
        <v>1</v>
      </c>
      <c r="H61" s="33">
        <v>0</v>
      </c>
      <c r="I61" s="34">
        <f>ROUND(ROUND(H61,2)*ROUND(G61,3),2)</f>
      </c>
      <c r="O61">
        <f>(I61*21)/100</f>
      </c>
      <c r="P61" t="s">
        <v>22</v>
      </c>
    </row>
    <row r="62" spans="1:5" ht="38.25">
      <c r="A62" s="35" t="s">
        <v>49</v>
      </c>
      <c r="E62" s="36" t="s">
        <v>134</v>
      </c>
    </row>
    <row r="63" spans="1:5" ht="12.75">
      <c r="A63" s="37" t="s">
        <v>51</v>
      </c>
      <c r="E63" s="38" t="s">
        <v>46</v>
      </c>
    </row>
    <row r="64" spans="1:5" ht="51">
      <c r="A64" t="s">
        <v>52</v>
      </c>
      <c r="E64" s="36" t="s">
        <v>125</v>
      </c>
    </row>
    <row r="65" spans="1:16" ht="12.75">
      <c r="A65" s="25" t="s">
        <v>44</v>
      </c>
      <c r="B65" s="29" t="s">
        <v>135</v>
      </c>
      <c r="C65" s="29" t="s">
        <v>136</v>
      </c>
      <c r="D65" s="25" t="s">
        <v>46</v>
      </c>
      <c r="E65" s="30" t="s">
        <v>137</v>
      </c>
      <c r="F65" s="31" t="s">
        <v>48</v>
      </c>
      <c r="G65" s="32">
        <v>1</v>
      </c>
      <c r="H65" s="33">
        <v>0</v>
      </c>
      <c r="I65" s="34">
        <f>ROUND(ROUND(H65,2)*ROUND(G65,3),2)</f>
      </c>
      <c r="O65">
        <f>(I65*21)/100</f>
      </c>
      <c r="P65" t="s">
        <v>22</v>
      </c>
    </row>
    <row r="66" spans="1:5" ht="25.5">
      <c r="A66" s="35" t="s">
        <v>49</v>
      </c>
      <c r="E66" s="36" t="s">
        <v>138</v>
      </c>
    </row>
    <row r="67" spans="1:5" ht="12.75">
      <c r="A67" s="37" t="s">
        <v>51</v>
      </c>
      <c r="E67" s="38" t="s">
        <v>46</v>
      </c>
    </row>
    <row r="68" spans="1:5" ht="51">
      <c r="A68" t="s">
        <v>52</v>
      </c>
      <c r="E68" s="36" t="s">
        <v>61</v>
      </c>
    </row>
    <row r="69" spans="1:18" ht="12.75" customHeight="1">
      <c r="A69" s="6" t="s">
        <v>42</v>
      </c>
      <c r="B69" s="6"/>
      <c r="C69" s="41" t="s">
        <v>28</v>
      </c>
      <c r="D69" s="6"/>
      <c r="E69" s="27" t="s">
        <v>139</v>
      </c>
      <c r="F69" s="6"/>
      <c r="G69" s="6"/>
      <c r="H69" s="6"/>
      <c r="I69" s="42">
        <f>0+Q69</f>
      </c>
      <c r="O69">
        <f>0+R69</f>
      </c>
      <c r="Q69">
        <f>0+I70+I74+I78+I82+I86+I90+I94+I98+I102+I106+I110+I114+I118+I122+I126+I130+I134+I138+I142+I146+I150+I154+I158+I162+I166</f>
      </c>
      <c r="R69">
        <f>0+O70+O74+O78+O82+O86+O90+O94+O98+O102+O106+O110+O114+O118+O122+O126+O130+O134+O138+O142+O146+O150+O154+O158+O162+O166</f>
      </c>
    </row>
    <row r="70" spans="1:16" ht="12.75">
      <c r="A70" s="25" t="s">
        <v>44</v>
      </c>
      <c r="B70" s="29" t="s">
        <v>140</v>
      </c>
      <c r="C70" s="29" t="s">
        <v>141</v>
      </c>
      <c r="D70" s="25" t="s">
        <v>46</v>
      </c>
      <c r="E70" s="30" t="s">
        <v>142</v>
      </c>
      <c r="F70" s="31" t="s">
        <v>119</v>
      </c>
      <c r="G70" s="32">
        <v>7.6</v>
      </c>
      <c r="H70" s="33">
        <v>0</v>
      </c>
      <c r="I70" s="34">
        <f>ROUND(ROUND(H70,2)*ROUND(G70,3),2)</f>
      </c>
      <c r="O70">
        <f>(I70*21)/100</f>
      </c>
      <c r="P70" t="s">
        <v>22</v>
      </c>
    </row>
    <row r="71" spans="1:5" ht="25.5">
      <c r="A71" s="35" t="s">
        <v>49</v>
      </c>
      <c r="E71" s="36" t="s">
        <v>143</v>
      </c>
    </row>
    <row r="72" spans="1:5" ht="25.5">
      <c r="A72" s="37" t="s">
        <v>51</v>
      </c>
      <c r="E72" s="38" t="s">
        <v>144</v>
      </c>
    </row>
    <row r="73" spans="1:5" ht="89.25">
      <c r="A73" t="s">
        <v>52</v>
      </c>
      <c r="E73" s="36" t="s">
        <v>145</v>
      </c>
    </row>
    <row r="74" spans="1:16" ht="12.75">
      <c r="A74" s="25" t="s">
        <v>44</v>
      </c>
      <c r="B74" s="29" t="s">
        <v>146</v>
      </c>
      <c r="C74" s="29" t="s">
        <v>147</v>
      </c>
      <c r="D74" s="25" t="s">
        <v>46</v>
      </c>
      <c r="E74" s="30" t="s">
        <v>148</v>
      </c>
      <c r="F74" s="31" t="s">
        <v>119</v>
      </c>
      <c r="G74" s="32">
        <v>44.4</v>
      </c>
      <c r="H74" s="33">
        <v>0</v>
      </c>
      <c r="I74" s="34">
        <f>ROUND(ROUND(H74,2)*ROUND(G74,3),2)</f>
      </c>
      <c r="O74">
        <f>(I74*21)/100</f>
      </c>
      <c r="P74" t="s">
        <v>22</v>
      </c>
    </row>
    <row r="75" spans="1:5" ht="25.5">
      <c r="A75" s="35" t="s">
        <v>49</v>
      </c>
      <c r="E75" s="36" t="s">
        <v>149</v>
      </c>
    </row>
    <row r="76" spans="1:5" ht="25.5">
      <c r="A76" s="37" t="s">
        <v>51</v>
      </c>
      <c r="E76" s="38" t="s">
        <v>150</v>
      </c>
    </row>
    <row r="77" spans="1:5" ht="102">
      <c r="A77" t="s">
        <v>52</v>
      </c>
      <c r="E77" s="36" t="s">
        <v>151</v>
      </c>
    </row>
    <row r="78" spans="1:16" ht="25.5">
      <c r="A78" s="25" t="s">
        <v>44</v>
      </c>
      <c r="B78" s="29" t="s">
        <v>152</v>
      </c>
      <c r="C78" s="29" t="s">
        <v>153</v>
      </c>
      <c r="D78" s="25" t="s">
        <v>46</v>
      </c>
      <c r="E78" s="30" t="s">
        <v>154</v>
      </c>
      <c r="F78" s="31" t="s">
        <v>119</v>
      </c>
      <c r="G78" s="32">
        <v>447.6</v>
      </c>
      <c r="H78" s="33">
        <v>0</v>
      </c>
      <c r="I78" s="34">
        <f>ROUND(ROUND(H78,2)*ROUND(G78,3),2)</f>
      </c>
      <c r="O78">
        <f>(I78*21)/100</f>
      </c>
      <c r="P78" t="s">
        <v>22</v>
      </c>
    </row>
    <row r="79" spans="1:5" ht="25.5">
      <c r="A79" s="35" t="s">
        <v>49</v>
      </c>
      <c r="E79" s="36" t="s">
        <v>155</v>
      </c>
    </row>
    <row r="80" spans="1:5" ht="102">
      <c r="A80" s="37" t="s">
        <v>51</v>
      </c>
      <c r="E80" s="38" t="s">
        <v>156</v>
      </c>
    </row>
    <row r="81" spans="1:5" ht="89.25">
      <c r="A81" t="s">
        <v>52</v>
      </c>
      <c r="E81" s="36" t="s">
        <v>145</v>
      </c>
    </row>
    <row r="82" spans="1:16" ht="12.75">
      <c r="A82" s="25" t="s">
        <v>44</v>
      </c>
      <c r="B82" s="29" t="s">
        <v>157</v>
      </c>
      <c r="C82" s="29" t="s">
        <v>158</v>
      </c>
      <c r="D82" s="25" t="s">
        <v>46</v>
      </c>
      <c r="E82" s="30" t="s">
        <v>159</v>
      </c>
      <c r="F82" s="31" t="s">
        <v>119</v>
      </c>
      <c r="G82" s="32">
        <v>116.55</v>
      </c>
      <c r="H82" s="33">
        <v>0</v>
      </c>
      <c r="I82" s="34">
        <f>ROUND(ROUND(H82,2)*ROUND(G82,3),2)</f>
      </c>
      <c r="O82">
        <f>(I82*21)/100</f>
      </c>
      <c r="P82" t="s">
        <v>22</v>
      </c>
    </row>
    <row r="83" spans="1:5" ht="38.25">
      <c r="A83" s="35" t="s">
        <v>49</v>
      </c>
      <c r="E83" s="36" t="s">
        <v>160</v>
      </c>
    </row>
    <row r="84" spans="1:5" ht="38.25">
      <c r="A84" s="37" t="s">
        <v>51</v>
      </c>
      <c r="E84" s="38" t="s">
        <v>161</v>
      </c>
    </row>
    <row r="85" spans="1:5" ht="89.25">
      <c r="A85" t="s">
        <v>52</v>
      </c>
      <c r="E85" s="36" t="s">
        <v>145</v>
      </c>
    </row>
    <row r="86" spans="1:16" ht="25.5">
      <c r="A86" s="25" t="s">
        <v>44</v>
      </c>
      <c r="B86" s="29" t="s">
        <v>162</v>
      </c>
      <c r="C86" s="29" t="s">
        <v>163</v>
      </c>
      <c r="D86" s="25" t="s">
        <v>46</v>
      </c>
      <c r="E86" s="30" t="s">
        <v>164</v>
      </c>
      <c r="F86" s="31" t="s">
        <v>119</v>
      </c>
      <c r="G86" s="32">
        <v>92</v>
      </c>
      <c r="H86" s="33">
        <v>0</v>
      </c>
      <c r="I86" s="34">
        <f>ROUND(ROUND(H86,2)*ROUND(G86,3),2)</f>
      </c>
      <c r="O86">
        <f>(I86*21)/100</f>
      </c>
      <c r="P86" t="s">
        <v>22</v>
      </c>
    </row>
    <row r="87" spans="1:5" ht="12.75">
      <c r="A87" s="35" t="s">
        <v>49</v>
      </c>
      <c r="E87" s="36" t="s">
        <v>165</v>
      </c>
    </row>
    <row r="88" spans="1:5" ht="38.25">
      <c r="A88" s="37" t="s">
        <v>51</v>
      </c>
      <c r="E88" s="38" t="s">
        <v>166</v>
      </c>
    </row>
    <row r="89" spans="1:5" ht="89.25">
      <c r="A89" t="s">
        <v>52</v>
      </c>
      <c r="E89" s="36" t="s">
        <v>145</v>
      </c>
    </row>
    <row r="90" spans="1:16" ht="12.75">
      <c r="A90" s="25" t="s">
        <v>44</v>
      </c>
      <c r="B90" s="29" t="s">
        <v>167</v>
      </c>
      <c r="C90" s="29" t="s">
        <v>168</v>
      </c>
      <c r="D90" s="25" t="s">
        <v>46</v>
      </c>
      <c r="E90" s="30" t="s">
        <v>169</v>
      </c>
      <c r="F90" s="31" t="s">
        <v>170</v>
      </c>
      <c r="G90" s="32">
        <v>10</v>
      </c>
      <c r="H90" s="33">
        <v>0</v>
      </c>
      <c r="I90" s="34">
        <f>ROUND(ROUND(H90,2)*ROUND(G90,3),2)</f>
      </c>
      <c r="O90">
        <f>(I90*21)/100</f>
      </c>
      <c r="P90" t="s">
        <v>22</v>
      </c>
    </row>
    <row r="91" spans="1:5" ht="25.5">
      <c r="A91" s="35" t="s">
        <v>49</v>
      </c>
      <c r="E91" s="36" t="s">
        <v>171</v>
      </c>
    </row>
    <row r="92" spans="1:5" ht="25.5">
      <c r="A92" s="37" t="s">
        <v>51</v>
      </c>
      <c r="E92" s="38" t="s">
        <v>172</v>
      </c>
    </row>
    <row r="93" spans="1:5" ht="89.25">
      <c r="A93" t="s">
        <v>52</v>
      </c>
      <c r="E93" s="36" t="s">
        <v>145</v>
      </c>
    </row>
    <row r="94" spans="1:16" ht="12.75">
      <c r="A94" s="25" t="s">
        <v>44</v>
      </c>
      <c r="B94" s="29" t="s">
        <v>173</v>
      </c>
      <c r="C94" s="29" t="s">
        <v>174</v>
      </c>
      <c r="D94" s="25" t="s">
        <v>46</v>
      </c>
      <c r="E94" s="30" t="s">
        <v>175</v>
      </c>
      <c r="F94" s="31" t="s">
        <v>170</v>
      </c>
      <c r="G94" s="32">
        <v>370</v>
      </c>
      <c r="H94" s="33">
        <v>0</v>
      </c>
      <c r="I94" s="34">
        <f>ROUND(ROUND(H94,2)*ROUND(G94,3),2)</f>
      </c>
      <c r="O94">
        <f>(I94*21)/100</f>
      </c>
      <c r="P94" t="s">
        <v>22</v>
      </c>
    </row>
    <row r="95" spans="1:5" ht="25.5">
      <c r="A95" s="35" t="s">
        <v>49</v>
      </c>
      <c r="E95" s="36" t="s">
        <v>171</v>
      </c>
    </row>
    <row r="96" spans="1:5" ht="25.5">
      <c r="A96" s="37" t="s">
        <v>51</v>
      </c>
      <c r="E96" s="38" t="s">
        <v>176</v>
      </c>
    </row>
    <row r="97" spans="1:5" ht="89.25">
      <c r="A97" t="s">
        <v>52</v>
      </c>
      <c r="E97" s="36" t="s">
        <v>145</v>
      </c>
    </row>
    <row r="98" spans="1:16" ht="12.75">
      <c r="A98" s="25" t="s">
        <v>44</v>
      </c>
      <c r="B98" s="29" t="s">
        <v>177</v>
      </c>
      <c r="C98" s="29" t="s">
        <v>178</v>
      </c>
      <c r="D98" s="25" t="s">
        <v>46</v>
      </c>
      <c r="E98" s="30" t="s">
        <v>179</v>
      </c>
      <c r="F98" s="31" t="s">
        <v>119</v>
      </c>
      <c r="G98" s="32">
        <v>133.2</v>
      </c>
      <c r="H98" s="33">
        <v>0</v>
      </c>
      <c r="I98" s="34">
        <f>ROUND(ROUND(H98,2)*ROUND(G98,3),2)</f>
      </c>
      <c r="O98">
        <f>(I98*21)/100</f>
      </c>
      <c r="P98" t="s">
        <v>22</v>
      </c>
    </row>
    <row r="99" spans="1:5" ht="12.75">
      <c r="A99" s="35" t="s">
        <v>49</v>
      </c>
      <c r="E99" s="36" t="s">
        <v>180</v>
      </c>
    </row>
    <row r="100" spans="1:5" ht="76.5">
      <c r="A100" s="37" t="s">
        <v>51</v>
      </c>
      <c r="E100" s="38" t="s">
        <v>181</v>
      </c>
    </row>
    <row r="101" spans="1:5" ht="89.25">
      <c r="A101" t="s">
        <v>52</v>
      </c>
      <c r="E101" s="36" t="s">
        <v>145</v>
      </c>
    </row>
    <row r="102" spans="1:16" ht="12.75">
      <c r="A102" s="25" t="s">
        <v>44</v>
      </c>
      <c r="B102" s="29" t="s">
        <v>182</v>
      </c>
      <c r="C102" s="29" t="s">
        <v>183</v>
      </c>
      <c r="D102" s="25" t="s">
        <v>46</v>
      </c>
      <c r="E102" s="30" t="s">
        <v>184</v>
      </c>
      <c r="F102" s="31" t="s">
        <v>170</v>
      </c>
      <c r="G102" s="32">
        <v>446.908</v>
      </c>
      <c r="H102" s="33">
        <v>0</v>
      </c>
      <c r="I102" s="34">
        <f>ROUND(ROUND(H102,2)*ROUND(G102,3),2)</f>
      </c>
      <c r="O102">
        <f>(I102*21)/100</f>
      </c>
      <c r="P102" t="s">
        <v>22</v>
      </c>
    </row>
    <row r="103" spans="1:5" ht="12.75">
      <c r="A103" s="35" t="s">
        <v>49</v>
      </c>
      <c r="E103" s="36" t="s">
        <v>185</v>
      </c>
    </row>
    <row r="104" spans="1:5" ht="76.5">
      <c r="A104" s="37" t="s">
        <v>51</v>
      </c>
      <c r="E104" s="38" t="s">
        <v>186</v>
      </c>
    </row>
    <row r="105" spans="1:5" ht="63.75">
      <c r="A105" t="s">
        <v>52</v>
      </c>
      <c r="E105" s="36" t="s">
        <v>187</v>
      </c>
    </row>
    <row r="106" spans="1:16" ht="12.75">
      <c r="A106" s="25" t="s">
        <v>44</v>
      </c>
      <c r="B106" s="29" t="s">
        <v>188</v>
      </c>
      <c r="C106" s="29" t="s">
        <v>189</v>
      </c>
      <c r="D106" s="25" t="s">
        <v>46</v>
      </c>
      <c r="E106" s="30" t="s">
        <v>190</v>
      </c>
      <c r="F106" s="31" t="s">
        <v>119</v>
      </c>
      <c r="G106" s="32">
        <v>0.375</v>
      </c>
      <c r="H106" s="33">
        <v>0</v>
      </c>
      <c r="I106" s="34">
        <f>ROUND(ROUND(H106,2)*ROUND(G106,3),2)</f>
      </c>
      <c r="O106">
        <f>(I106*21)/100</f>
      </c>
      <c r="P106" t="s">
        <v>22</v>
      </c>
    </row>
    <row r="107" spans="1:5" ht="38.25">
      <c r="A107" s="35" t="s">
        <v>49</v>
      </c>
      <c r="E107" s="36" t="s">
        <v>191</v>
      </c>
    </row>
    <row r="108" spans="1:5" ht="25.5">
      <c r="A108" s="37" t="s">
        <v>51</v>
      </c>
      <c r="E108" s="38" t="s">
        <v>192</v>
      </c>
    </row>
    <row r="109" spans="1:5" ht="395.25">
      <c r="A109" t="s">
        <v>52</v>
      </c>
      <c r="E109" s="36" t="s">
        <v>193</v>
      </c>
    </row>
    <row r="110" spans="1:16" ht="12.75">
      <c r="A110" s="25" t="s">
        <v>44</v>
      </c>
      <c r="B110" s="29" t="s">
        <v>194</v>
      </c>
      <c r="C110" s="29" t="s">
        <v>195</v>
      </c>
      <c r="D110" s="25" t="s">
        <v>93</v>
      </c>
      <c r="E110" s="30" t="s">
        <v>196</v>
      </c>
      <c r="F110" s="31" t="s">
        <v>119</v>
      </c>
      <c r="G110" s="32">
        <v>121</v>
      </c>
      <c r="H110" s="33">
        <v>0</v>
      </c>
      <c r="I110" s="34">
        <f>ROUND(ROUND(H110,2)*ROUND(G110,3),2)</f>
      </c>
      <c r="O110">
        <f>(I110*21)/100</f>
      </c>
      <c r="P110" t="s">
        <v>22</v>
      </c>
    </row>
    <row r="111" spans="1:5" ht="25.5">
      <c r="A111" s="35" t="s">
        <v>49</v>
      </c>
      <c r="E111" s="36" t="s">
        <v>197</v>
      </c>
    </row>
    <row r="112" spans="1:5" ht="25.5">
      <c r="A112" s="37" t="s">
        <v>51</v>
      </c>
      <c r="E112" s="38" t="s">
        <v>198</v>
      </c>
    </row>
    <row r="113" spans="1:5" ht="395.25">
      <c r="A113" t="s">
        <v>52</v>
      </c>
      <c r="E113" s="36" t="s">
        <v>193</v>
      </c>
    </row>
    <row r="114" spans="1:16" ht="12.75">
      <c r="A114" s="25" t="s">
        <v>44</v>
      </c>
      <c r="B114" s="29" t="s">
        <v>199</v>
      </c>
      <c r="C114" s="29" t="s">
        <v>195</v>
      </c>
      <c r="D114" s="25" t="s">
        <v>99</v>
      </c>
      <c r="E114" s="30" t="s">
        <v>196</v>
      </c>
      <c r="F114" s="31" t="s">
        <v>119</v>
      </c>
      <c r="G114" s="32">
        <v>636</v>
      </c>
      <c r="H114" s="33">
        <v>0</v>
      </c>
      <c r="I114" s="34">
        <f>ROUND(ROUND(H114,2)*ROUND(G114,3),2)</f>
      </c>
      <c r="O114">
        <f>(I114*21)/100</f>
      </c>
      <c r="P114" t="s">
        <v>22</v>
      </c>
    </row>
    <row r="115" spans="1:5" ht="51">
      <c r="A115" s="35" t="s">
        <v>49</v>
      </c>
      <c r="E115" s="36" t="s">
        <v>200</v>
      </c>
    </row>
    <row r="116" spans="1:5" ht="25.5">
      <c r="A116" s="37" t="s">
        <v>51</v>
      </c>
      <c r="E116" s="38" t="s">
        <v>201</v>
      </c>
    </row>
    <row r="117" spans="1:5" ht="395.25">
      <c r="A117" t="s">
        <v>52</v>
      </c>
      <c r="E117" s="36" t="s">
        <v>193</v>
      </c>
    </row>
    <row r="118" spans="1:16" ht="12.75">
      <c r="A118" s="25" t="s">
        <v>44</v>
      </c>
      <c r="B118" s="29" t="s">
        <v>202</v>
      </c>
      <c r="C118" s="29" t="s">
        <v>203</v>
      </c>
      <c r="D118" s="25" t="s">
        <v>93</v>
      </c>
      <c r="E118" s="30" t="s">
        <v>204</v>
      </c>
      <c r="F118" s="31" t="s">
        <v>119</v>
      </c>
      <c r="G118" s="32">
        <v>3.023</v>
      </c>
      <c r="H118" s="33">
        <v>0</v>
      </c>
      <c r="I118" s="34">
        <f>ROUND(ROUND(H118,2)*ROUND(G118,3),2)</f>
      </c>
      <c r="O118">
        <f>(I118*21)/100</f>
      </c>
      <c r="P118" t="s">
        <v>22</v>
      </c>
    </row>
    <row r="119" spans="1:5" ht="12.75">
      <c r="A119" s="35" t="s">
        <v>49</v>
      </c>
      <c r="E119" s="36" t="s">
        <v>205</v>
      </c>
    </row>
    <row r="120" spans="1:5" ht="25.5">
      <c r="A120" s="37" t="s">
        <v>51</v>
      </c>
      <c r="E120" s="38" t="s">
        <v>206</v>
      </c>
    </row>
    <row r="121" spans="1:5" ht="318.75">
      <c r="A121" t="s">
        <v>52</v>
      </c>
      <c r="E121" s="36" t="s">
        <v>207</v>
      </c>
    </row>
    <row r="122" spans="1:16" ht="12.75">
      <c r="A122" s="25" t="s">
        <v>44</v>
      </c>
      <c r="B122" s="29" t="s">
        <v>208</v>
      </c>
      <c r="C122" s="29" t="s">
        <v>203</v>
      </c>
      <c r="D122" s="25" t="s">
        <v>99</v>
      </c>
      <c r="E122" s="30" t="s">
        <v>204</v>
      </c>
      <c r="F122" s="31" t="s">
        <v>119</v>
      </c>
      <c r="G122" s="32">
        <v>0.2</v>
      </c>
      <c r="H122" s="33">
        <v>0</v>
      </c>
      <c r="I122" s="34">
        <f>ROUND(ROUND(H122,2)*ROUND(G122,3),2)</f>
      </c>
      <c r="O122">
        <f>(I122*21)/100</f>
      </c>
      <c r="P122" t="s">
        <v>22</v>
      </c>
    </row>
    <row r="123" spans="1:5" ht="12.75">
      <c r="A123" s="35" t="s">
        <v>49</v>
      </c>
      <c r="E123" s="36" t="s">
        <v>209</v>
      </c>
    </row>
    <row r="124" spans="1:5" ht="25.5">
      <c r="A124" s="37" t="s">
        <v>51</v>
      </c>
      <c r="E124" s="38" t="s">
        <v>210</v>
      </c>
    </row>
    <row r="125" spans="1:5" ht="318.75">
      <c r="A125" t="s">
        <v>52</v>
      </c>
      <c r="E125" s="36" t="s">
        <v>207</v>
      </c>
    </row>
    <row r="126" spans="1:16" ht="12.75">
      <c r="A126" s="25" t="s">
        <v>44</v>
      </c>
      <c r="B126" s="29" t="s">
        <v>211</v>
      </c>
      <c r="C126" s="29" t="s">
        <v>212</v>
      </c>
      <c r="D126" s="25" t="s">
        <v>46</v>
      </c>
      <c r="E126" s="30" t="s">
        <v>213</v>
      </c>
      <c r="F126" s="31" t="s">
        <v>119</v>
      </c>
      <c r="G126" s="32">
        <v>3.465</v>
      </c>
      <c r="H126" s="33">
        <v>0</v>
      </c>
      <c r="I126" s="34">
        <f>ROUND(ROUND(H126,2)*ROUND(G126,3),2)</f>
      </c>
      <c r="O126">
        <f>(I126*21)/100</f>
      </c>
      <c r="P126" t="s">
        <v>22</v>
      </c>
    </row>
    <row r="127" spans="1:5" ht="12.75">
      <c r="A127" s="35" t="s">
        <v>49</v>
      </c>
      <c r="E127" s="36" t="s">
        <v>214</v>
      </c>
    </row>
    <row r="128" spans="1:5" ht="51">
      <c r="A128" s="37" t="s">
        <v>51</v>
      </c>
      <c r="E128" s="38" t="s">
        <v>215</v>
      </c>
    </row>
    <row r="129" spans="1:5" ht="344.25">
      <c r="A129" t="s">
        <v>52</v>
      </c>
      <c r="E129" s="36" t="s">
        <v>216</v>
      </c>
    </row>
    <row r="130" spans="1:16" ht="12.75">
      <c r="A130" s="25" t="s">
        <v>44</v>
      </c>
      <c r="B130" s="29" t="s">
        <v>217</v>
      </c>
      <c r="C130" s="29" t="s">
        <v>218</v>
      </c>
      <c r="D130" s="25" t="s">
        <v>46</v>
      </c>
      <c r="E130" s="30" t="s">
        <v>219</v>
      </c>
      <c r="F130" s="31" t="s">
        <v>119</v>
      </c>
      <c r="G130" s="32">
        <v>164.4</v>
      </c>
      <c r="H130" s="33">
        <v>0</v>
      </c>
      <c r="I130" s="34">
        <f>ROUND(ROUND(H130,2)*ROUND(G130,3),2)</f>
      </c>
      <c r="O130">
        <f>(I130*21)/100</f>
      </c>
      <c r="P130" t="s">
        <v>22</v>
      </c>
    </row>
    <row r="131" spans="1:5" ht="25.5">
      <c r="A131" s="35" t="s">
        <v>49</v>
      </c>
      <c r="E131" s="36" t="s">
        <v>220</v>
      </c>
    </row>
    <row r="132" spans="1:5" ht="51">
      <c r="A132" s="37" t="s">
        <v>51</v>
      </c>
      <c r="E132" s="38" t="s">
        <v>221</v>
      </c>
    </row>
    <row r="133" spans="1:5" ht="344.25">
      <c r="A133" t="s">
        <v>52</v>
      </c>
      <c r="E133" s="36" t="s">
        <v>216</v>
      </c>
    </row>
    <row r="134" spans="1:16" ht="12.75">
      <c r="A134" s="25" t="s">
        <v>44</v>
      </c>
      <c r="B134" s="29" t="s">
        <v>222</v>
      </c>
      <c r="C134" s="29" t="s">
        <v>223</v>
      </c>
      <c r="D134" s="25" t="s">
        <v>93</v>
      </c>
      <c r="E134" s="30" t="s">
        <v>224</v>
      </c>
      <c r="F134" s="31" t="s">
        <v>119</v>
      </c>
      <c r="G134" s="32">
        <v>286.217</v>
      </c>
      <c r="H134" s="33">
        <v>0</v>
      </c>
      <c r="I134" s="34">
        <f>ROUND(ROUND(H134,2)*ROUND(G134,3),2)</f>
      </c>
      <c r="O134">
        <f>(I134*21)/100</f>
      </c>
      <c r="P134" t="s">
        <v>22</v>
      </c>
    </row>
    <row r="135" spans="1:5" ht="12.75">
      <c r="A135" s="35" t="s">
        <v>49</v>
      </c>
      <c r="E135" s="36" t="s">
        <v>225</v>
      </c>
    </row>
    <row r="136" spans="1:5" ht="102">
      <c r="A136" s="37" t="s">
        <v>51</v>
      </c>
      <c r="E136" s="38" t="s">
        <v>226</v>
      </c>
    </row>
    <row r="137" spans="1:5" ht="216.75">
      <c r="A137" t="s">
        <v>52</v>
      </c>
      <c r="E137" s="36" t="s">
        <v>227</v>
      </c>
    </row>
    <row r="138" spans="1:16" ht="12.75">
      <c r="A138" s="25" t="s">
        <v>44</v>
      </c>
      <c r="B138" s="29" t="s">
        <v>228</v>
      </c>
      <c r="C138" s="29" t="s">
        <v>223</v>
      </c>
      <c r="D138" s="25" t="s">
        <v>99</v>
      </c>
      <c r="E138" s="30" t="s">
        <v>224</v>
      </c>
      <c r="F138" s="31" t="s">
        <v>119</v>
      </c>
      <c r="G138" s="32">
        <v>636</v>
      </c>
      <c r="H138" s="33">
        <v>0</v>
      </c>
      <c r="I138" s="34">
        <f>ROUND(ROUND(H138,2)*ROUND(G138,3),2)</f>
      </c>
      <c r="O138">
        <f>(I138*21)/100</f>
      </c>
      <c r="P138" t="s">
        <v>22</v>
      </c>
    </row>
    <row r="139" spans="1:5" ht="12.75">
      <c r="A139" s="35" t="s">
        <v>49</v>
      </c>
      <c r="E139" s="36" t="s">
        <v>229</v>
      </c>
    </row>
    <row r="140" spans="1:5" ht="25.5">
      <c r="A140" s="37" t="s">
        <v>51</v>
      </c>
      <c r="E140" s="38" t="s">
        <v>230</v>
      </c>
    </row>
    <row r="141" spans="1:5" ht="216.75">
      <c r="A141" t="s">
        <v>52</v>
      </c>
      <c r="E141" s="36" t="s">
        <v>227</v>
      </c>
    </row>
    <row r="142" spans="1:16" ht="12.75">
      <c r="A142" s="25" t="s">
        <v>44</v>
      </c>
      <c r="B142" s="29" t="s">
        <v>231</v>
      </c>
      <c r="C142" s="29" t="s">
        <v>232</v>
      </c>
      <c r="D142" s="25" t="s">
        <v>46</v>
      </c>
      <c r="E142" s="30" t="s">
        <v>233</v>
      </c>
      <c r="F142" s="31" t="s">
        <v>119</v>
      </c>
      <c r="G142" s="32">
        <v>3.023</v>
      </c>
      <c r="H142" s="33">
        <v>0</v>
      </c>
      <c r="I142" s="34">
        <f>ROUND(ROUND(H142,2)*ROUND(G142,3),2)</f>
      </c>
      <c r="O142">
        <f>(I142*21)/100</f>
      </c>
      <c r="P142" t="s">
        <v>22</v>
      </c>
    </row>
    <row r="143" spans="1:5" ht="12.75">
      <c r="A143" s="35" t="s">
        <v>49</v>
      </c>
      <c r="E143" s="36" t="s">
        <v>234</v>
      </c>
    </row>
    <row r="144" spans="1:5" ht="38.25">
      <c r="A144" s="37" t="s">
        <v>51</v>
      </c>
      <c r="E144" s="38" t="s">
        <v>235</v>
      </c>
    </row>
    <row r="145" spans="1:5" ht="255">
      <c r="A145" t="s">
        <v>52</v>
      </c>
      <c r="E145" s="36" t="s">
        <v>236</v>
      </c>
    </row>
    <row r="146" spans="1:16" ht="12.75">
      <c r="A146" s="25" t="s">
        <v>44</v>
      </c>
      <c r="B146" s="29" t="s">
        <v>237</v>
      </c>
      <c r="C146" s="29" t="s">
        <v>238</v>
      </c>
      <c r="D146" s="25" t="s">
        <v>46</v>
      </c>
      <c r="E146" s="30" t="s">
        <v>239</v>
      </c>
      <c r="F146" s="31" t="s">
        <v>119</v>
      </c>
      <c r="G146" s="32">
        <v>28.782</v>
      </c>
      <c r="H146" s="33">
        <v>0</v>
      </c>
      <c r="I146" s="34">
        <f>ROUND(ROUND(H146,2)*ROUND(G146,3),2)</f>
      </c>
      <c r="O146">
        <f>(I146*21)/100</f>
      </c>
      <c r="P146" t="s">
        <v>22</v>
      </c>
    </row>
    <row r="147" spans="1:5" ht="12.75">
      <c r="A147" s="35" t="s">
        <v>49</v>
      </c>
      <c r="E147" s="36" t="s">
        <v>240</v>
      </c>
    </row>
    <row r="148" spans="1:5" ht="63.75">
      <c r="A148" s="37" t="s">
        <v>51</v>
      </c>
      <c r="E148" s="38" t="s">
        <v>241</v>
      </c>
    </row>
    <row r="149" spans="1:5" ht="255">
      <c r="A149" t="s">
        <v>52</v>
      </c>
      <c r="E149" s="36" t="s">
        <v>242</v>
      </c>
    </row>
    <row r="150" spans="1:16" ht="12.75">
      <c r="A150" s="25" t="s">
        <v>44</v>
      </c>
      <c r="B150" s="29" t="s">
        <v>243</v>
      </c>
      <c r="C150" s="29" t="s">
        <v>244</v>
      </c>
      <c r="D150" s="25" t="s">
        <v>46</v>
      </c>
      <c r="E150" s="30" t="s">
        <v>245</v>
      </c>
      <c r="F150" s="31" t="s">
        <v>119</v>
      </c>
      <c r="G150" s="32">
        <v>106.37</v>
      </c>
      <c r="H150" s="33">
        <v>0</v>
      </c>
      <c r="I150" s="34">
        <f>ROUND(ROUND(H150,2)*ROUND(G150,3),2)</f>
      </c>
      <c r="O150">
        <f>(I150*21)/100</f>
      </c>
      <c r="P150" t="s">
        <v>22</v>
      </c>
    </row>
    <row r="151" spans="1:5" ht="12.75">
      <c r="A151" s="35" t="s">
        <v>49</v>
      </c>
      <c r="E151" s="36" t="s">
        <v>46</v>
      </c>
    </row>
    <row r="152" spans="1:5" ht="140.25">
      <c r="A152" s="37" t="s">
        <v>51</v>
      </c>
      <c r="E152" s="38" t="s">
        <v>246</v>
      </c>
    </row>
    <row r="153" spans="1:5" ht="331.5">
      <c r="A153" t="s">
        <v>52</v>
      </c>
      <c r="E153" s="36" t="s">
        <v>247</v>
      </c>
    </row>
    <row r="154" spans="1:16" ht="12.75">
      <c r="A154" s="25" t="s">
        <v>44</v>
      </c>
      <c r="B154" s="29" t="s">
        <v>248</v>
      </c>
      <c r="C154" s="29" t="s">
        <v>249</v>
      </c>
      <c r="D154" s="25" t="s">
        <v>46</v>
      </c>
      <c r="E154" s="30" t="s">
        <v>250</v>
      </c>
      <c r="F154" s="31" t="s">
        <v>251</v>
      </c>
      <c r="G154" s="32">
        <v>2399.4</v>
      </c>
      <c r="H154" s="33">
        <v>0</v>
      </c>
      <c r="I154" s="34">
        <f>ROUND(ROUND(H154,2)*ROUND(G154,3),2)</f>
      </c>
      <c r="O154">
        <f>(I154*21)/100</f>
      </c>
      <c r="P154" t="s">
        <v>22</v>
      </c>
    </row>
    <row r="155" spans="1:5" ht="12.75">
      <c r="A155" s="35" t="s">
        <v>49</v>
      </c>
      <c r="E155" s="36" t="s">
        <v>46</v>
      </c>
    </row>
    <row r="156" spans="1:5" ht="102">
      <c r="A156" s="37" t="s">
        <v>51</v>
      </c>
      <c r="E156" s="38" t="s">
        <v>252</v>
      </c>
    </row>
    <row r="157" spans="1:5" ht="51">
      <c r="A157" t="s">
        <v>52</v>
      </c>
      <c r="E157" s="36" t="s">
        <v>253</v>
      </c>
    </row>
    <row r="158" spans="1:16" ht="12.75">
      <c r="A158" s="25" t="s">
        <v>44</v>
      </c>
      <c r="B158" s="29" t="s">
        <v>254</v>
      </c>
      <c r="C158" s="29" t="s">
        <v>255</v>
      </c>
      <c r="D158" s="25" t="s">
        <v>46</v>
      </c>
      <c r="E158" s="30" t="s">
        <v>256</v>
      </c>
      <c r="F158" s="31" t="s">
        <v>119</v>
      </c>
      <c r="G158" s="32">
        <v>0.2</v>
      </c>
      <c r="H158" s="33">
        <v>0</v>
      </c>
      <c r="I158" s="34">
        <f>ROUND(ROUND(H158,2)*ROUND(G158,3),2)</f>
      </c>
      <c r="O158">
        <f>(I158*21)/100</f>
      </c>
      <c r="P158" t="s">
        <v>22</v>
      </c>
    </row>
    <row r="159" spans="1:5" ht="12.75">
      <c r="A159" s="35" t="s">
        <v>49</v>
      </c>
      <c r="E159" s="36" t="s">
        <v>257</v>
      </c>
    </row>
    <row r="160" spans="1:5" ht="12.75">
      <c r="A160" s="37" t="s">
        <v>51</v>
      </c>
      <c r="E160" s="38" t="s">
        <v>258</v>
      </c>
    </row>
    <row r="161" spans="1:5" ht="38.25">
      <c r="A161" t="s">
        <v>52</v>
      </c>
      <c r="E161" s="36" t="s">
        <v>259</v>
      </c>
    </row>
    <row r="162" spans="1:16" ht="12.75">
      <c r="A162" s="25" t="s">
        <v>44</v>
      </c>
      <c r="B162" s="29" t="s">
        <v>260</v>
      </c>
      <c r="C162" s="29" t="s">
        <v>261</v>
      </c>
      <c r="D162" s="25" t="s">
        <v>46</v>
      </c>
      <c r="E162" s="30" t="s">
        <v>262</v>
      </c>
      <c r="F162" s="31" t="s">
        <v>251</v>
      </c>
      <c r="G162" s="32">
        <v>2</v>
      </c>
      <c r="H162" s="33">
        <v>0</v>
      </c>
      <c r="I162" s="34">
        <f>ROUND(ROUND(H162,2)*ROUND(G162,3),2)</f>
      </c>
      <c r="O162">
        <f>(I162*21)/100</f>
      </c>
      <c r="P162" t="s">
        <v>22</v>
      </c>
    </row>
    <row r="163" spans="1:5" ht="12.75">
      <c r="A163" s="35" t="s">
        <v>49</v>
      </c>
      <c r="E163" s="36" t="s">
        <v>46</v>
      </c>
    </row>
    <row r="164" spans="1:5" ht="25.5">
      <c r="A164" s="37" t="s">
        <v>51</v>
      </c>
      <c r="E164" s="38" t="s">
        <v>263</v>
      </c>
    </row>
    <row r="165" spans="1:5" ht="63.75">
      <c r="A165" t="s">
        <v>52</v>
      </c>
      <c r="E165" s="36" t="s">
        <v>264</v>
      </c>
    </row>
    <row r="166" spans="1:16" ht="12.75">
      <c r="A166" s="25" t="s">
        <v>44</v>
      </c>
      <c r="B166" s="29" t="s">
        <v>265</v>
      </c>
      <c r="C166" s="29" t="s">
        <v>266</v>
      </c>
      <c r="D166" s="25" t="s">
        <v>46</v>
      </c>
      <c r="E166" s="30" t="s">
        <v>267</v>
      </c>
      <c r="F166" s="31" t="s">
        <v>119</v>
      </c>
      <c r="G166" s="32">
        <v>0.06</v>
      </c>
      <c r="H166" s="33">
        <v>0</v>
      </c>
      <c r="I166" s="34">
        <f>ROUND(ROUND(H166,2)*ROUND(G166,3),2)</f>
      </c>
      <c r="O166">
        <f>(I166*21)/100</f>
      </c>
      <c r="P166" t="s">
        <v>22</v>
      </c>
    </row>
    <row r="167" spans="1:5" ht="12.75">
      <c r="A167" s="35" t="s">
        <v>49</v>
      </c>
      <c r="E167" s="36" t="s">
        <v>46</v>
      </c>
    </row>
    <row r="168" spans="1:5" ht="38.25">
      <c r="A168" s="37" t="s">
        <v>51</v>
      </c>
      <c r="E168" s="38" t="s">
        <v>268</v>
      </c>
    </row>
    <row r="169" spans="1:5" ht="63.75">
      <c r="A169" t="s">
        <v>52</v>
      </c>
      <c r="E169" s="36" t="s">
        <v>269</v>
      </c>
    </row>
    <row r="170" spans="1:18" ht="12.75" customHeight="1">
      <c r="A170" s="6" t="s">
        <v>42</v>
      </c>
      <c r="B170" s="6"/>
      <c r="C170" s="41" t="s">
        <v>22</v>
      </c>
      <c r="D170" s="6"/>
      <c r="E170" s="27" t="s">
        <v>270</v>
      </c>
      <c r="F170" s="6"/>
      <c r="G170" s="6"/>
      <c r="H170" s="6"/>
      <c r="I170" s="42">
        <f>0+Q170</f>
      </c>
      <c r="O170">
        <f>0+R170</f>
      </c>
      <c r="Q170">
        <f>0+I171+I175+I179</f>
      </c>
      <c r="R170">
        <f>0+O171+O175+O179</f>
      </c>
    </row>
    <row r="171" spans="1:16" ht="12.75">
      <c r="A171" s="25" t="s">
        <v>44</v>
      </c>
      <c r="B171" s="29" t="s">
        <v>271</v>
      </c>
      <c r="C171" s="29" t="s">
        <v>272</v>
      </c>
      <c r="D171" s="25" t="s">
        <v>46</v>
      </c>
      <c r="E171" s="30" t="s">
        <v>273</v>
      </c>
      <c r="F171" s="31" t="s">
        <v>119</v>
      </c>
      <c r="G171" s="32">
        <v>726</v>
      </c>
      <c r="H171" s="33">
        <v>0</v>
      </c>
      <c r="I171" s="34">
        <f>ROUND(ROUND(H171,2)*ROUND(G171,3),2)</f>
      </c>
      <c r="O171">
        <f>(I171*21)/100</f>
      </c>
      <c r="P171" t="s">
        <v>22</v>
      </c>
    </row>
    <row r="172" spans="1:5" ht="25.5">
      <c r="A172" s="35" t="s">
        <v>49</v>
      </c>
      <c r="E172" s="36" t="s">
        <v>274</v>
      </c>
    </row>
    <row r="173" spans="1:5" ht="25.5">
      <c r="A173" s="37" t="s">
        <v>51</v>
      </c>
      <c r="E173" s="38" t="s">
        <v>275</v>
      </c>
    </row>
    <row r="174" spans="1:5" ht="76.5">
      <c r="A174" t="s">
        <v>52</v>
      </c>
      <c r="E174" s="36" t="s">
        <v>276</v>
      </c>
    </row>
    <row r="175" spans="1:16" ht="12.75">
      <c r="A175" s="25" t="s">
        <v>44</v>
      </c>
      <c r="B175" s="29" t="s">
        <v>277</v>
      </c>
      <c r="C175" s="29" t="s">
        <v>278</v>
      </c>
      <c r="D175" s="25" t="s">
        <v>46</v>
      </c>
      <c r="E175" s="30" t="s">
        <v>279</v>
      </c>
      <c r="F175" s="31" t="s">
        <v>251</v>
      </c>
      <c r="G175" s="32">
        <v>1186</v>
      </c>
      <c r="H175" s="33">
        <v>0</v>
      </c>
      <c r="I175" s="34">
        <f>ROUND(ROUND(H175,2)*ROUND(G175,3),2)</f>
      </c>
      <c r="O175">
        <f>(I175*21)/100</f>
      </c>
      <c r="P175" t="s">
        <v>22</v>
      </c>
    </row>
    <row r="176" spans="1:5" ht="38.25">
      <c r="A176" s="35" t="s">
        <v>49</v>
      </c>
      <c r="E176" s="36" t="s">
        <v>280</v>
      </c>
    </row>
    <row r="177" spans="1:5" ht="25.5">
      <c r="A177" s="37" t="s">
        <v>51</v>
      </c>
      <c r="E177" s="38" t="s">
        <v>281</v>
      </c>
    </row>
    <row r="178" spans="1:5" ht="153">
      <c r="A178" t="s">
        <v>52</v>
      </c>
      <c r="E178" s="36" t="s">
        <v>282</v>
      </c>
    </row>
    <row r="179" spans="1:16" ht="12.75">
      <c r="A179" s="25" t="s">
        <v>44</v>
      </c>
      <c r="B179" s="29" t="s">
        <v>283</v>
      </c>
      <c r="C179" s="29" t="s">
        <v>284</v>
      </c>
      <c r="D179" s="25" t="s">
        <v>46</v>
      </c>
      <c r="E179" s="30" t="s">
        <v>285</v>
      </c>
      <c r="F179" s="31" t="s">
        <v>251</v>
      </c>
      <c r="G179" s="32">
        <v>1186</v>
      </c>
      <c r="H179" s="33">
        <v>0</v>
      </c>
      <c r="I179" s="34">
        <f>ROUND(ROUND(H179,2)*ROUND(G179,3),2)</f>
      </c>
      <c r="O179">
        <f>(I179*21)/100</f>
      </c>
      <c r="P179" t="s">
        <v>22</v>
      </c>
    </row>
    <row r="180" spans="1:5" ht="12.75">
      <c r="A180" s="35" t="s">
        <v>49</v>
      </c>
      <c r="E180" s="36" t="s">
        <v>286</v>
      </c>
    </row>
    <row r="181" spans="1:5" ht="25.5">
      <c r="A181" s="37" t="s">
        <v>51</v>
      </c>
      <c r="E181" s="38" t="s">
        <v>287</v>
      </c>
    </row>
    <row r="182" spans="1:5" ht="153">
      <c r="A182" t="s">
        <v>52</v>
      </c>
      <c r="E182" s="36" t="s">
        <v>288</v>
      </c>
    </row>
    <row r="183" spans="1:18" ht="12.75" customHeight="1">
      <c r="A183" s="6" t="s">
        <v>42</v>
      </c>
      <c r="B183" s="6"/>
      <c r="C183" s="41" t="s">
        <v>32</v>
      </c>
      <c r="D183" s="6"/>
      <c r="E183" s="27" t="s">
        <v>289</v>
      </c>
      <c r="F183" s="6"/>
      <c r="G183" s="6"/>
      <c r="H183" s="6"/>
      <c r="I183" s="42">
        <f>0+Q183</f>
      </c>
      <c r="O183">
        <f>0+R183</f>
      </c>
      <c r="Q183">
        <f>0+I184</f>
      </c>
      <c r="R183">
        <f>0+O184</f>
      </c>
    </row>
    <row r="184" spans="1:16" ht="12.75">
      <c r="A184" s="25" t="s">
        <v>44</v>
      </c>
      <c r="B184" s="29" t="s">
        <v>290</v>
      </c>
      <c r="C184" s="29" t="s">
        <v>291</v>
      </c>
      <c r="D184" s="25" t="s">
        <v>46</v>
      </c>
      <c r="E184" s="30" t="s">
        <v>292</v>
      </c>
      <c r="F184" s="31" t="s">
        <v>119</v>
      </c>
      <c r="G184" s="32">
        <v>22.8</v>
      </c>
      <c r="H184" s="33">
        <v>0</v>
      </c>
      <c r="I184" s="34">
        <f>ROUND(ROUND(H184,2)*ROUND(G184,3),2)</f>
      </c>
      <c r="O184">
        <f>(I184*21)/100</f>
      </c>
      <c r="P184" t="s">
        <v>22</v>
      </c>
    </row>
    <row r="185" spans="1:5" ht="12.75">
      <c r="A185" s="35" t="s">
        <v>49</v>
      </c>
      <c r="E185" s="36" t="s">
        <v>293</v>
      </c>
    </row>
    <row r="186" spans="1:5" ht="89.25">
      <c r="A186" s="37" t="s">
        <v>51</v>
      </c>
      <c r="E186" s="38" t="s">
        <v>294</v>
      </c>
    </row>
    <row r="187" spans="1:5" ht="76.5">
      <c r="A187" t="s">
        <v>52</v>
      </c>
      <c r="E187" s="36" t="s">
        <v>276</v>
      </c>
    </row>
    <row r="188" spans="1:18" ht="12.75" customHeight="1">
      <c r="A188" s="6" t="s">
        <v>42</v>
      </c>
      <c r="B188" s="6"/>
      <c r="C188" s="41" t="s">
        <v>34</v>
      </c>
      <c r="D188" s="6"/>
      <c r="E188" s="27" t="s">
        <v>295</v>
      </c>
      <c r="F188" s="6"/>
      <c r="G188" s="6"/>
      <c r="H188" s="6"/>
      <c r="I188" s="42">
        <f>0+Q188</f>
      </c>
      <c r="O188">
        <f>0+R188</f>
      </c>
      <c r="Q188">
        <f>0+I189+I193+I197+I201+I205+I209+I213+I217+I221+I225+I229+I233+I237+I241+I245+I249</f>
      </c>
      <c r="R188">
        <f>0+O189+O193+O197+O201+O205+O209+O213+O217+O221+O225+O229+O233+O237+O241+O245+O249</f>
      </c>
    </row>
    <row r="189" spans="1:16" ht="12.75">
      <c r="A189" s="25" t="s">
        <v>44</v>
      </c>
      <c r="B189" s="29" t="s">
        <v>296</v>
      </c>
      <c r="C189" s="29" t="s">
        <v>297</v>
      </c>
      <c r="D189" s="25" t="s">
        <v>46</v>
      </c>
      <c r="E189" s="30" t="s">
        <v>298</v>
      </c>
      <c r="F189" s="31" t="s">
        <v>251</v>
      </c>
      <c r="G189" s="32">
        <v>1541.8</v>
      </c>
      <c r="H189" s="33">
        <v>0</v>
      </c>
      <c r="I189" s="34">
        <f>ROUND(ROUND(H189,2)*ROUND(G189,3),2)</f>
      </c>
      <c r="O189">
        <f>(I189*21)/100</f>
      </c>
      <c r="P189" t="s">
        <v>22</v>
      </c>
    </row>
    <row r="190" spans="1:5" ht="12.75">
      <c r="A190" s="35" t="s">
        <v>49</v>
      </c>
      <c r="E190" s="36" t="s">
        <v>299</v>
      </c>
    </row>
    <row r="191" spans="1:5" ht="25.5">
      <c r="A191" s="37" t="s">
        <v>51</v>
      </c>
      <c r="E191" s="38" t="s">
        <v>300</v>
      </c>
    </row>
    <row r="192" spans="1:5" ht="76.5">
      <c r="A192" t="s">
        <v>52</v>
      </c>
      <c r="E192" s="36" t="s">
        <v>301</v>
      </c>
    </row>
    <row r="193" spans="1:16" ht="12.75">
      <c r="A193" s="25" t="s">
        <v>44</v>
      </c>
      <c r="B193" s="29" t="s">
        <v>302</v>
      </c>
      <c r="C193" s="29" t="s">
        <v>303</v>
      </c>
      <c r="D193" s="25" t="s">
        <v>93</v>
      </c>
      <c r="E193" s="30" t="s">
        <v>304</v>
      </c>
      <c r="F193" s="31" t="s">
        <v>251</v>
      </c>
      <c r="G193" s="32">
        <v>637</v>
      </c>
      <c r="H193" s="33">
        <v>0</v>
      </c>
      <c r="I193" s="34">
        <f>ROUND(ROUND(H193,2)*ROUND(G193,3),2)</f>
      </c>
      <c r="O193">
        <f>(I193*21)/100</f>
      </c>
      <c r="P193" t="s">
        <v>22</v>
      </c>
    </row>
    <row r="194" spans="1:5" ht="12.75">
      <c r="A194" s="35" t="s">
        <v>49</v>
      </c>
      <c r="E194" s="36" t="s">
        <v>305</v>
      </c>
    </row>
    <row r="195" spans="1:5" ht="63.75">
      <c r="A195" s="37" t="s">
        <v>51</v>
      </c>
      <c r="E195" s="38" t="s">
        <v>306</v>
      </c>
    </row>
    <row r="196" spans="1:5" ht="76.5">
      <c r="A196" t="s">
        <v>52</v>
      </c>
      <c r="E196" s="36" t="s">
        <v>301</v>
      </c>
    </row>
    <row r="197" spans="1:16" ht="12.75">
      <c r="A197" s="25" t="s">
        <v>44</v>
      </c>
      <c r="B197" s="29" t="s">
        <v>307</v>
      </c>
      <c r="C197" s="29" t="s">
        <v>303</v>
      </c>
      <c r="D197" s="25" t="s">
        <v>99</v>
      </c>
      <c r="E197" s="30" t="s">
        <v>304</v>
      </c>
      <c r="F197" s="31" t="s">
        <v>251</v>
      </c>
      <c r="G197" s="32">
        <v>1660.4</v>
      </c>
      <c r="H197" s="33">
        <v>0</v>
      </c>
      <c r="I197" s="34">
        <f>ROUND(ROUND(H197,2)*ROUND(G197,3),2)</f>
      </c>
      <c r="O197">
        <f>(I197*21)/100</f>
      </c>
      <c r="P197" t="s">
        <v>22</v>
      </c>
    </row>
    <row r="198" spans="1:5" ht="12.75">
      <c r="A198" s="35" t="s">
        <v>49</v>
      </c>
      <c r="E198" s="36" t="s">
        <v>308</v>
      </c>
    </row>
    <row r="199" spans="1:5" ht="25.5">
      <c r="A199" s="37" t="s">
        <v>51</v>
      </c>
      <c r="E199" s="38" t="s">
        <v>309</v>
      </c>
    </row>
    <row r="200" spans="1:5" ht="76.5">
      <c r="A200" t="s">
        <v>52</v>
      </c>
      <c r="E200" s="36" t="s">
        <v>301</v>
      </c>
    </row>
    <row r="201" spans="1:16" ht="12.75">
      <c r="A201" s="25" t="s">
        <v>44</v>
      </c>
      <c r="B201" s="29" t="s">
        <v>310</v>
      </c>
      <c r="C201" s="29" t="s">
        <v>311</v>
      </c>
      <c r="D201" s="25" t="s">
        <v>46</v>
      </c>
      <c r="E201" s="30" t="s">
        <v>312</v>
      </c>
      <c r="F201" s="31" t="s">
        <v>251</v>
      </c>
      <c r="G201" s="32">
        <v>28</v>
      </c>
      <c r="H201" s="33">
        <v>0</v>
      </c>
      <c r="I201" s="34">
        <f>ROUND(ROUND(H201,2)*ROUND(G201,3),2)</f>
      </c>
      <c r="O201">
        <f>(I201*21)/100</f>
      </c>
      <c r="P201" t="s">
        <v>22</v>
      </c>
    </row>
    <row r="202" spans="1:5" ht="12.75">
      <c r="A202" s="35" t="s">
        <v>49</v>
      </c>
      <c r="E202" s="36" t="s">
        <v>313</v>
      </c>
    </row>
    <row r="203" spans="1:5" ht="25.5">
      <c r="A203" s="37" t="s">
        <v>51</v>
      </c>
      <c r="E203" s="38" t="s">
        <v>314</v>
      </c>
    </row>
    <row r="204" spans="1:5" ht="76.5">
      <c r="A204" t="s">
        <v>52</v>
      </c>
      <c r="E204" s="36" t="s">
        <v>301</v>
      </c>
    </row>
    <row r="205" spans="1:16" ht="12.75">
      <c r="A205" s="25" t="s">
        <v>44</v>
      </c>
      <c r="B205" s="29" t="s">
        <v>315</v>
      </c>
      <c r="C205" s="29" t="s">
        <v>316</v>
      </c>
      <c r="D205" s="25" t="s">
        <v>46</v>
      </c>
      <c r="E205" s="30" t="s">
        <v>317</v>
      </c>
      <c r="F205" s="31" t="s">
        <v>251</v>
      </c>
      <c r="G205" s="32">
        <v>1186</v>
      </c>
      <c r="H205" s="33">
        <v>0</v>
      </c>
      <c r="I205" s="34">
        <f>ROUND(ROUND(H205,2)*ROUND(G205,3),2)</f>
      </c>
      <c r="O205">
        <f>(I205*21)/100</f>
      </c>
      <c r="P205" t="s">
        <v>22</v>
      </c>
    </row>
    <row r="206" spans="1:5" ht="12.75">
      <c r="A206" s="35" t="s">
        <v>49</v>
      </c>
      <c r="E206" s="36" t="s">
        <v>318</v>
      </c>
    </row>
    <row r="207" spans="1:5" ht="25.5">
      <c r="A207" s="37" t="s">
        <v>51</v>
      </c>
      <c r="E207" s="38" t="s">
        <v>319</v>
      </c>
    </row>
    <row r="208" spans="1:5" ht="89.25">
      <c r="A208" t="s">
        <v>52</v>
      </c>
      <c r="E208" s="36" t="s">
        <v>320</v>
      </c>
    </row>
    <row r="209" spans="1:16" ht="12.75">
      <c r="A209" s="25" t="s">
        <v>44</v>
      </c>
      <c r="B209" s="29" t="s">
        <v>321</v>
      </c>
      <c r="C209" s="29" t="s">
        <v>322</v>
      </c>
      <c r="D209" s="25" t="s">
        <v>46</v>
      </c>
      <c r="E209" s="30" t="s">
        <v>323</v>
      </c>
      <c r="F209" s="31" t="s">
        <v>251</v>
      </c>
      <c r="G209" s="32">
        <v>1186</v>
      </c>
      <c r="H209" s="33">
        <v>0</v>
      </c>
      <c r="I209" s="34">
        <f>ROUND(ROUND(H209,2)*ROUND(G209,3),2)</f>
      </c>
      <c r="O209">
        <f>(I209*21)/100</f>
      </c>
      <c r="P209" t="s">
        <v>22</v>
      </c>
    </row>
    <row r="210" spans="1:5" ht="12.75">
      <c r="A210" s="35" t="s">
        <v>49</v>
      </c>
      <c r="E210" s="36" t="s">
        <v>324</v>
      </c>
    </row>
    <row r="211" spans="1:5" ht="25.5">
      <c r="A211" s="37" t="s">
        <v>51</v>
      </c>
      <c r="E211" s="38" t="s">
        <v>319</v>
      </c>
    </row>
    <row r="212" spans="1:5" ht="89.25">
      <c r="A212" t="s">
        <v>52</v>
      </c>
      <c r="E212" s="36" t="s">
        <v>320</v>
      </c>
    </row>
    <row r="213" spans="1:16" ht="12.75">
      <c r="A213" s="25" t="s">
        <v>44</v>
      </c>
      <c r="B213" s="29" t="s">
        <v>325</v>
      </c>
      <c r="C213" s="29" t="s">
        <v>326</v>
      </c>
      <c r="D213" s="25" t="s">
        <v>46</v>
      </c>
      <c r="E213" s="30" t="s">
        <v>327</v>
      </c>
      <c r="F213" s="31" t="s">
        <v>251</v>
      </c>
      <c r="G213" s="32">
        <v>1186</v>
      </c>
      <c r="H213" s="33">
        <v>0</v>
      </c>
      <c r="I213" s="34">
        <f>ROUND(ROUND(H213,2)*ROUND(G213,3),2)</f>
      </c>
      <c r="O213">
        <f>(I213*21)/100</f>
      </c>
      <c r="P213" t="s">
        <v>22</v>
      </c>
    </row>
    <row r="214" spans="1:5" ht="12.75">
      <c r="A214" s="35" t="s">
        <v>49</v>
      </c>
      <c r="E214" s="36" t="s">
        <v>328</v>
      </c>
    </row>
    <row r="215" spans="1:5" ht="25.5">
      <c r="A215" s="37" t="s">
        <v>51</v>
      </c>
      <c r="E215" s="38" t="s">
        <v>319</v>
      </c>
    </row>
    <row r="216" spans="1:5" ht="165.75">
      <c r="A216" t="s">
        <v>52</v>
      </c>
      <c r="E216" s="36" t="s">
        <v>329</v>
      </c>
    </row>
    <row r="217" spans="1:16" ht="12.75">
      <c r="A217" s="25" t="s">
        <v>44</v>
      </c>
      <c r="B217" s="29" t="s">
        <v>330</v>
      </c>
      <c r="C217" s="29" t="s">
        <v>331</v>
      </c>
      <c r="D217" s="25" t="s">
        <v>46</v>
      </c>
      <c r="E217" s="30" t="s">
        <v>332</v>
      </c>
      <c r="F217" s="31" t="s">
        <v>251</v>
      </c>
      <c r="G217" s="32">
        <v>1186</v>
      </c>
      <c r="H217" s="33">
        <v>0</v>
      </c>
      <c r="I217" s="34">
        <f>ROUND(ROUND(H217,2)*ROUND(G217,3),2)</f>
      </c>
      <c r="O217">
        <f>(I217*21)/100</f>
      </c>
      <c r="P217" t="s">
        <v>22</v>
      </c>
    </row>
    <row r="218" spans="1:5" ht="12.75">
      <c r="A218" s="35" t="s">
        <v>49</v>
      </c>
      <c r="E218" s="36" t="s">
        <v>333</v>
      </c>
    </row>
    <row r="219" spans="1:5" ht="25.5">
      <c r="A219" s="37" t="s">
        <v>51</v>
      </c>
      <c r="E219" s="38" t="s">
        <v>319</v>
      </c>
    </row>
    <row r="220" spans="1:5" ht="165.75">
      <c r="A220" t="s">
        <v>52</v>
      </c>
      <c r="E220" s="36" t="s">
        <v>329</v>
      </c>
    </row>
    <row r="221" spans="1:16" ht="12.75">
      <c r="A221" s="25" t="s">
        <v>44</v>
      </c>
      <c r="B221" s="29" t="s">
        <v>334</v>
      </c>
      <c r="C221" s="29" t="s">
        <v>335</v>
      </c>
      <c r="D221" s="25" t="s">
        <v>93</v>
      </c>
      <c r="E221" s="30" t="s">
        <v>336</v>
      </c>
      <c r="F221" s="31" t="s">
        <v>251</v>
      </c>
      <c r="G221" s="32">
        <v>95</v>
      </c>
      <c r="H221" s="33">
        <v>0</v>
      </c>
      <c r="I221" s="34">
        <f>ROUND(ROUND(H221,2)*ROUND(G221,3),2)</f>
      </c>
      <c r="O221">
        <f>(I221*21)/100</f>
      </c>
      <c r="P221" t="s">
        <v>22</v>
      </c>
    </row>
    <row r="222" spans="1:5" ht="25.5">
      <c r="A222" s="35" t="s">
        <v>49</v>
      </c>
      <c r="E222" s="36" t="s">
        <v>337</v>
      </c>
    </row>
    <row r="223" spans="1:5" ht="25.5">
      <c r="A223" s="37" t="s">
        <v>51</v>
      </c>
      <c r="E223" s="38" t="s">
        <v>338</v>
      </c>
    </row>
    <row r="224" spans="1:5" ht="178.5">
      <c r="A224" t="s">
        <v>52</v>
      </c>
      <c r="E224" s="36" t="s">
        <v>339</v>
      </c>
    </row>
    <row r="225" spans="1:16" ht="12.75">
      <c r="A225" s="25" t="s">
        <v>44</v>
      </c>
      <c r="B225" s="29" t="s">
        <v>340</v>
      </c>
      <c r="C225" s="29" t="s">
        <v>341</v>
      </c>
      <c r="D225" s="25" t="s">
        <v>46</v>
      </c>
      <c r="E225" s="30" t="s">
        <v>342</v>
      </c>
      <c r="F225" s="31" t="s">
        <v>251</v>
      </c>
      <c r="G225" s="32">
        <v>28</v>
      </c>
      <c r="H225" s="33">
        <v>0</v>
      </c>
      <c r="I225" s="34">
        <f>ROUND(ROUND(H225,2)*ROUND(G225,3),2)</f>
      </c>
      <c r="O225">
        <f>(I225*21)/100</f>
      </c>
      <c r="P225" t="s">
        <v>22</v>
      </c>
    </row>
    <row r="226" spans="1:5" ht="25.5">
      <c r="A226" s="35" t="s">
        <v>49</v>
      </c>
      <c r="E226" s="36" t="s">
        <v>343</v>
      </c>
    </row>
    <row r="227" spans="1:5" ht="25.5">
      <c r="A227" s="37" t="s">
        <v>51</v>
      </c>
      <c r="E227" s="38" t="s">
        <v>344</v>
      </c>
    </row>
    <row r="228" spans="1:5" ht="178.5">
      <c r="A228" t="s">
        <v>52</v>
      </c>
      <c r="E228" s="36" t="s">
        <v>339</v>
      </c>
    </row>
    <row r="229" spans="1:16" ht="12.75">
      <c r="A229" s="25" t="s">
        <v>44</v>
      </c>
      <c r="B229" s="29" t="s">
        <v>345</v>
      </c>
      <c r="C229" s="29" t="s">
        <v>346</v>
      </c>
      <c r="D229" s="25" t="s">
        <v>46</v>
      </c>
      <c r="E229" s="30" t="s">
        <v>347</v>
      </c>
      <c r="F229" s="31" t="s">
        <v>251</v>
      </c>
      <c r="G229" s="32">
        <v>1.5</v>
      </c>
      <c r="H229" s="33">
        <v>0</v>
      </c>
      <c r="I229" s="34">
        <f>ROUND(ROUND(H229,2)*ROUND(G229,3),2)</f>
      </c>
      <c r="O229">
        <f>(I229*21)/100</f>
      </c>
      <c r="P229" t="s">
        <v>22</v>
      </c>
    </row>
    <row r="230" spans="1:5" ht="38.25">
      <c r="A230" s="35" t="s">
        <v>49</v>
      </c>
      <c r="E230" s="36" t="s">
        <v>348</v>
      </c>
    </row>
    <row r="231" spans="1:5" ht="25.5">
      <c r="A231" s="37" t="s">
        <v>51</v>
      </c>
      <c r="E231" s="38" t="s">
        <v>349</v>
      </c>
    </row>
    <row r="232" spans="1:5" ht="178.5">
      <c r="A232" t="s">
        <v>52</v>
      </c>
      <c r="E232" s="36" t="s">
        <v>339</v>
      </c>
    </row>
    <row r="233" spans="1:16" ht="12.75">
      <c r="A233" s="25" t="s">
        <v>44</v>
      </c>
      <c r="B233" s="29" t="s">
        <v>350</v>
      </c>
      <c r="C233" s="29" t="s">
        <v>351</v>
      </c>
      <c r="D233" s="25" t="s">
        <v>93</v>
      </c>
      <c r="E233" s="30" t="s">
        <v>352</v>
      </c>
      <c r="F233" s="31" t="s">
        <v>251</v>
      </c>
      <c r="G233" s="32">
        <v>579</v>
      </c>
      <c r="H233" s="33">
        <v>0</v>
      </c>
      <c r="I233" s="34">
        <f>ROUND(ROUND(H233,2)*ROUND(G233,3),2)</f>
      </c>
      <c r="O233">
        <f>(I233*21)/100</f>
      </c>
      <c r="P233" t="s">
        <v>22</v>
      </c>
    </row>
    <row r="234" spans="1:5" ht="38.25">
      <c r="A234" s="35" t="s">
        <v>49</v>
      </c>
      <c r="E234" s="36" t="s">
        <v>353</v>
      </c>
    </row>
    <row r="235" spans="1:5" ht="25.5">
      <c r="A235" s="37" t="s">
        <v>51</v>
      </c>
      <c r="E235" s="38" t="s">
        <v>354</v>
      </c>
    </row>
    <row r="236" spans="1:5" ht="178.5">
      <c r="A236" t="s">
        <v>52</v>
      </c>
      <c r="E236" s="36" t="s">
        <v>339</v>
      </c>
    </row>
    <row r="237" spans="1:16" ht="12.75">
      <c r="A237" s="25" t="s">
        <v>44</v>
      </c>
      <c r="B237" s="29" t="s">
        <v>355</v>
      </c>
      <c r="C237" s="29" t="s">
        <v>351</v>
      </c>
      <c r="D237" s="25" t="s">
        <v>99</v>
      </c>
      <c r="E237" s="30" t="s">
        <v>352</v>
      </c>
      <c r="F237" s="31" t="s">
        <v>251</v>
      </c>
      <c r="G237" s="32">
        <v>21</v>
      </c>
      <c r="H237" s="33">
        <v>0</v>
      </c>
      <c r="I237" s="34">
        <f>ROUND(ROUND(H237,2)*ROUND(G237,3),2)</f>
      </c>
      <c r="O237">
        <f>(I237*21)/100</f>
      </c>
      <c r="P237" t="s">
        <v>22</v>
      </c>
    </row>
    <row r="238" spans="1:5" ht="25.5">
      <c r="A238" s="35" t="s">
        <v>49</v>
      </c>
      <c r="E238" s="36" t="s">
        <v>356</v>
      </c>
    </row>
    <row r="239" spans="1:5" ht="25.5">
      <c r="A239" s="37" t="s">
        <v>51</v>
      </c>
      <c r="E239" s="38" t="s">
        <v>357</v>
      </c>
    </row>
    <row r="240" spans="1:5" ht="178.5">
      <c r="A240" t="s">
        <v>52</v>
      </c>
      <c r="E240" s="36" t="s">
        <v>339</v>
      </c>
    </row>
    <row r="241" spans="1:16" ht="25.5">
      <c r="A241" s="25" t="s">
        <v>44</v>
      </c>
      <c r="B241" s="29" t="s">
        <v>358</v>
      </c>
      <c r="C241" s="29" t="s">
        <v>359</v>
      </c>
      <c r="D241" s="25" t="s">
        <v>46</v>
      </c>
      <c r="E241" s="30" t="s">
        <v>360</v>
      </c>
      <c r="F241" s="31" t="s">
        <v>251</v>
      </c>
      <c r="G241" s="32">
        <v>37</v>
      </c>
      <c r="H241" s="33">
        <v>0</v>
      </c>
      <c r="I241" s="34">
        <f>ROUND(ROUND(H241,2)*ROUND(G241,3),2)</f>
      </c>
      <c r="O241">
        <f>(I241*21)/100</f>
      </c>
      <c r="P241" t="s">
        <v>22</v>
      </c>
    </row>
    <row r="242" spans="1:5" ht="25.5">
      <c r="A242" s="35" t="s">
        <v>49</v>
      </c>
      <c r="E242" s="36" t="s">
        <v>361</v>
      </c>
    </row>
    <row r="243" spans="1:5" ht="25.5">
      <c r="A243" s="37" t="s">
        <v>51</v>
      </c>
      <c r="E243" s="38" t="s">
        <v>362</v>
      </c>
    </row>
    <row r="244" spans="1:5" ht="178.5">
      <c r="A244" t="s">
        <v>52</v>
      </c>
      <c r="E244" s="36" t="s">
        <v>339</v>
      </c>
    </row>
    <row r="245" spans="1:16" ht="12.75">
      <c r="A245" s="25" t="s">
        <v>44</v>
      </c>
      <c r="B245" s="29" t="s">
        <v>363</v>
      </c>
      <c r="C245" s="29" t="s">
        <v>364</v>
      </c>
      <c r="D245" s="25" t="s">
        <v>46</v>
      </c>
      <c r="E245" s="30" t="s">
        <v>365</v>
      </c>
      <c r="F245" s="31" t="s">
        <v>251</v>
      </c>
      <c r="G245" s="32">
        <v>1.5</v>
      </c>
      <c r="H245" s="33">
        <v>0</v>
      </c>
      <c r="I245" s="34">
        <f>ROUND(ROUND(H245,2)*ROUND(G245,3),2)</f>
      </c>
      <c r="O245">
        <f>(I245*21)/100</f>
      </c>
      <c r="P245" t="s">
        <v>22</v>
      </c>
    </row>
    <row r="246" spans="1:5" ht="38.25">
      <c r="A246" s="35" t="s">
        <v>49</v>
      </c>
      <c r="E246" s="36" t="s">
        <v>366</v>
      </c>
    </row>
    <row r="247" spans="1:5" ht="25.5">
      <c r="A247" s="37" t="s">
        <v>51</v>
      </c>
      <c r="E247" s="38" t="s">
        <v>349</v>
      </c>
    </row>
    <row r="248" spans="1:5" ht="102">
      <c r="A248" t="s">
        <v>52</v>
      </c>
      <c r="E248" s="36" t="s">
        <v>367</v>
      </c>
    </row>
    <row r="249" spans="1:16" ht="12.75">
      <c r="A249" s="25" t="s">
        <v>44</v>
      </c>
      <c r="B249" s="29" t="s">
        <v>368</v>
      </c>
      <c r="C249" s="29" t="s">
        <v>369</v>
      </c>
      <c r="D249" s="25" t="s">
        <v>46</v>
      </c>
      <c r="E249" s="30" t="s">
        <v>370</v>
      </c>
      <c r="F249" s="31" t="s">
        <v>170</v>
      </c>
      <c r="G249" s="32">
        <v>446.91</v>
      </c>
      <c r="H249" s="33">
        <v>0</v>
      </c>
      <c r="I249" s="34">
        <f>ROUND(ROUND(H249,2)*ROUND(G249,3),2)</f>
      </c>
      <c r="O249">
        <f>(I249*21)/100</f>
      </c>
      <c r="P249" t="s">
        <v>22</v>
      </c>
    </row>
    <row r="250" spans="1:5" ht="12.75">
      <c r="A250" s="35" t="s">
        <v>49</v>
      </c>
      <c r="E250" s="36" t="s">
        <v>185</v>
      </c>
    </row>
    <row r="251" spans="1:5" ht="76.5">
      <c r="A251" s="37" t="s">
        <v>51</v>
      </c>
      <c r="E251" s="38" t="s">
        <v>371</v>
      </c>
    </row>
    <row r="252" spans="1:5" ht="63.75">
      <c r="A252" t="s">
        <v>52</v>
      </c>
      <c r="E252" s="36" t="s">
        <v>372</v>
      </c>
    </row>
    <row r="253" spans="1:18" ht="12.75" customHeight="1">
      <c r="A253" s="6" t="s">
        <v>42</v>
      </c>
      <c r="B253" s="6"/>
      <c r="C253" s="41" t="s">
        <v>72</v>
      </c>
      <c r="D253" s="6"/>
      <c r="E253" s="27" t="s">
        <v>373</v>
      </c>
      <c r="F253" s="6"/>
      <c r="G253" s="6"/>
      <c r="H253" s="6"/>
      <c r="I253" s="42">
        <f>0+Q253</f>
      </c>
      <c r="O253">
        <f>0+R253</f>
      </c>
      <c r="Q253">
        <f>0+I254+I258</f>
      </c>
      <c r="R253">
        <f>0+O254+O258</f>
      </c>
    </row>
    <row r="254" spans="1:16" ht="12.75">
      <c r="A254" s="25" t="s">
        <v>44</v>
      </c>
      <c r="B254" s="29" t="s">
        <v>374</v>
      </c>
      <c r="C254" s="29" t="s">
        <v>375</v>
      </c>
      <c r="D254" s="25" t="s">
        <v>46</v>
      </c>
      <c r="E254" s="30" t="s">
        <v>376</v>
      </c>
      <c r="F254" s="31" t="s">
        <v>251</v>
      </c>
      <c r="G254" s="32">
        <v>157.5</v>
      </c>
      <c r="H254" s="33">
        <v>0</v>
      </c>
      <c r="I254" s="34">
        <f>ROUND(ROUND(H254,2)*ROUND(G254,3),2)</f>
      </c>
      <c r="O254">
        <f>(I254*21)/100</f>
      </c>
      <c r="P254" t="s">
        <v>22</v>
      </c>
    </row>
    <row r="255" spans="1:5" ht="25.5">
      <c r="A255" s="35" t="s">
        <v>49</v>
      </c>
      <c r="E255" s="36" t="s">
        <v>377</v>
      </c>
    </row>
    <row r="256" spans="1:5" ht="25.5">
      <c r="A256" s="37" t="s">
        <v>51</v>
      </c>
      <c r="E256" s="38" t="s">
        <v>378</v>
      </c>
    </row>
    <row r="257" spans="1:5" ht="204">
      <c r="A257" t="s">
        <v>52</v>
      </c>
      <c r="E257" s="36" t="s">
        <v>379</v>
      </c>
    </row>
    <row r="258" spans="1:16" ht="12.75">
      <c r="A258" s="25" t="s">
        <v>44</v>
      </c>
      <c r="B258" s="29" t="s">
        <v>380</v>
      </c>
      <c r="C258" s="29" t="s">
        <v>381</v>
      </c>
      <c r="D258" s="25" t="s">
        <v>46</v>
      </c>
      <c r="E258" s="30" t="s">
        <v>382</v>
      </c>
      <c r="F258" s="31" t="s">
        <v>251</v>
      </c>
      <c r="G258" s="32">
        <v>157.5</v>
      </c>
      <c r="H258" s="33">
        <v>0</v>
      </c>
      <c r="I258" s="34">
        <f>ROUND(ROUND(H258,2)*ROUND(G258,3),2)</f>
      </c>
      <c r="O258">
        <f>(I258*21)/100</f>
      </c>
      <c r="P258" t="s">
        <v>22</v>
      </c>
    </row>
    <row r="259" spans="1:5" ht="12.75">
      <c r="A259" s="35" t="s">
        <v>49</v>
      </c>
      <c r="E259" s="36" t="s">
        <v>383</v>
      </c>
    </row>
    <row r="260" spans="1:5" ht="25.5">
      <c r="A260" s="37" t="s">
        <v>51</v>
      </c>
      <c r="E260" s="38" t="s">
        <v>378</v>
      </c>
    </row>
    <row r="261" spans="1:5" ht="63.75">
      <c r="A261" t="s">
        <v>52</v>
      </c>
      <c r="E261" s="36" t="s">
        <v>384</v>
      </c>
    </row>
    <row r="262" spans="1:18" ht="12.75" customHeight="1">
      <c r="A262" s="6" t="s">
        <v>42</v>
      </c>
      <c r="B262" s="6"/>
      <c r="C262" s="41" t="s">
        <v>78</v>
      </c>
      <c r="D262" s="6"/>
      <c r="E262" s="27" t="s">
        <v>385</v>
      </c>
      <c r="F262" s="6"/>
      <c r="G262" s="6"/>
      <c r="H262" s="6"/>
      <c r="I262" s="42">
        <f>0+Q262</f>
      </c>
      <c r="O262">
        <f>0+R262</f>
      </c>
      <c r="Q262">
        <f>0+I263+I267+I271+I275+I279+I283+I287+I291</f>
      </c>
      <c r="R262">
        <f>0+O263+O267+O271+O275+O279+O283+O287+O291</f>
      </c>
    </row>
    <row r="263" spans="1:16" ht="12.75">
      <c r="A263" s="25" t="s">
        <v>44</v>
      </c>
      <c r="B263" s="29" t="s">
        <v>386</v>
      </c>
      <c r="C263" s="29" t="s">
        <v>387</v>
      </c>
      <c r="D263" s="25" t="s">
        <v>46</v>
      </c>
      <c r="E263" s="30" t="s">
        <v>388</v>
      </c>
      <c r="F263" s="31" t="s">
        <v>170</v>
      </c>
      <c r="G263" s="32">
        <v>21</v>
      </c>
      <c r="H263" s="33">
        <v>0</v>
      </c>
      <c r="I263" s="34">
        <f>ROUND(ROUND(H263,2)*ROUND(G263,3),2)</f>
      </c>
      <c r="O263">
        <f>(I263*21)/100</f>
      </c>
      <c r="P263" t="s">
        <v>22</v>
      </c>
    </row>
    <row r="264" spans="1:5" ht="12.75">
      <c r="A264" s="35" t="s">
        <v>49</v>
      </c>
      <c r="E264" s="36" t="s">
        <v>389</v>
      </c>
    </row>
    <row r="265" spans="1:5" ht="25.5">
      <c r="A265" s="37" t="s">
        <v>51</v>
      </c>
      <c r="E265" s="38" t="s">
        <v>390</v>
      </c>
    </row>
    <row r="266" spans="1:5" ht="255">
      <c r="A266" t="s">
        <v>52</v>
      </c>
      <c r="E266" s="36" t="s">
        <v>391</v>
      </c>
    </row>
    <row r="267" spans="1:16" ht="12.75">
      <c r="A267" s="25" t="s">
        <v>44</v>
      </c>
      <c r="B267" s="29" t="s">
        <v>392</v>
      </c>
      <c r="C267" s="29" t="s">
        <v>393</v>
      </c>
      <c r="D267" s="25" t="s">
        <v>46</v>
      </c>
      <c r="E267" s="30" t="s">
        <v>394</v>
      </c>
      <c r="F267" s="31" t="s">
        <v>170</v>
      </c>
      <c r="G267" s="32">
        <v>380</v>
      </c>
      <c r="H267" s="33">
        <v>0</v>
      </c>
      <c r="I267" s="34">
        <f>ROUND(ROUND(H267,2)*ROUND(G267,3),2)</f>
      </c>
      <c r="O267">
        <f>(I267*21)/100</f>
      </c>
      <c r="P267" t="s">
        <v>22</v>
      </c>
    </row>
    <row r="268" spans="1:5" ht="38.25">
      <c r="A268" s="35" t="s">
        <v>49</v>
      </c>
      <c r="E268" s="36" t="s">
        <v>395</v>
      </c>
    </row>
    <row r="269" spans="1:5" ht="25.5">
      <c r="A269" s="37" t="s">
        <v>51</v>
      </c>
      <c r="E269" s="38" t="s">
        <v>396</v>
      </c>
    </row>
    <row r="270" spans="1:5" ht="255">
      <c r="A270" t="s">
        <v>52</v>
      </c>
      <c r="E270" s="36" t="s">
        <v>397</v>
      </c>
    </row>
    <row r="271" spans="1:16" ht="12.75">
      <c r="A271" s="25" t="s">
        <v>44</v>
      </c>
      <c r="B271" s="29" t="s">
        <v>398</v>
      </c>
      <c r="C271" s="29" t="s">
        <v>399</v>
      </c>
      <c r="D271" s="25" t="s">
        <v>46</v>
      </c>
      <c r="E271" s="30" t="s">
        <v>400</v>
      </c>
      <c r="F271" s="31" t="s">
        <v>170</v>
      </c>
      <c r="G271" s="32">
        <v>35</v>
      </c>
      <c r="H271" s="33">
        <v>0</v>
      </c>
      <c r="I271" s="34">
        <f>ROUND(ROUND(H271,2)*ROUND(G271,3),2)</f>
      </c>
      <c r="O271">
        <f>(I271*21)/100</f>
      </c>
      <c r="P271" t="s">
        <v>22</v>
      </c>
    </row>
    <row r="272" spans="1:5" ht="38.25">
      <c r="A272" s="35" t="s">
        <v>49</v>
      </c>
      <c r="E272" s="36" t="s">
        <v>401</v>
      </c>
    </row>
    <row r="273" spans="1:5" ht="25.5">
      <c r="A273" s="37" t="s">
        <v>51</v>
      </c>
      <c r="E273" s="38" t="s">
        <v>402</v>
      </c>
    </row>
    <row r="274" spans="1:5" ht="255">
      <c r="A274" t="s">
        <v>52</v>
      </c>
      <c r="E274" s="36" t="s">
        <v>397</v>
      </c>
    </row>
    <row r="275" spans="1:16" ht="12.75">
      <c r="A275" s="25" t="s">
        <v>44</v>
      </c>
      <c r="B275" s="29" t="s">
        <v>403</v>
      </c>
      <c r="C275" s="29" t="s">
        <v>404</v>
      </c>
      <c r="D275" s="25" t="s">
        <v>46</v>
      </c>
      <c r="E275" s="30" t="s">
        <v>405</v>
      </c>
      <c r="F275" s="31" t="s">
        <v>170</v>
      </c>
      <c r="G275" s="32">
        <v>1997</v>
      </c>
      <c r="H275" s="33">
        <v>0</v>
      </c>
      <c r="I275" s="34">
        <f>ROUND(ROUND(H275,2)*ROUND(G275,3),2)</f>
      </c>
      <c r="O275">
        <f>(I275*21)/100</f>
      </c>
      <c r="P275" t="s">
        <v>22</v>
      </c>
    </row>
    <row r="276" spans="1:5" ht="25.5">
      <c r="A276" s="35" t="s">
        <v>49</v>
      </c>
      <c r="E276" s="36" t="s">
        <v>406</v>
      </c>
    </row>
    <row r="277" spans="1:5" ht="102">
      <c r="A277" s="37" t="s">
        <v>51</v>
      </c>
      <c r="E277" s="38" t="s">
        <v>407</v>
      </c>
    </row>
    <row r="278" spans="1:5" ht="255">
      <c r="A278" t="s">
        <v>52</v>
      </c>
      <c r="E278" s="36" t="s">
        <v>397</v>
      </c>
    </row>
    <row r="279" spans="1:16" ht="12.75">
      <c r="A279" s="25" t="s">
        <v>44</v>
      </c>
      <c r="B279" s="29" t="s">
        <v>408</v>
      </c>
      <c r="C279" s="29" t="s">
        <v>409</v>
      </c>
      <c r="D279" s="25" t="s">
        <v>93</v>
      </c>
      <c r="E279" s="30" t="s">
        <v>410</v>
      </c>
      <c r="F279" s="31" t="s">
        <v>87</v>
      </c>
      <c r="G279" s="32">
        <v>6</v>
      </c>
      <c r="H279" s="33">
        <v>0</v>
      </c>
      <c r="I279" s="34">
        <f>ROUND(ROUND(H279,2)*ROUND(G279,3),2)</f>
      </c>
      <c r="O279">
        <f>(I279*21)/100</f>
      </c>
      <c r="P279" t="s">
        <v>22</v>
      </c>
    </row>
    <row r="280" spans="1:5" ht="12.75">
      <c r="A280" s="35" t="s">
        <v>49</v>
      </c>
      <c r="E280" s="36" t="s">
        <v>411</v>
      </c>
    </row>
    <row r="281" spans="1:5" ht="12.75">
      <c r="A281" s="37" t="s">
        <v>51</v>
      </c>
      <c r="E281" s="38" t="s">
        <v>412</v>
      </c>
    </row>
    <row r="282" spans="1:5" ht="102">
      <c r="A282" t="s">
        <v>52</v>
      </c>
      <c r="E282" s="36" t="s">
        <v>413</v>
      </c>
    </row>
    <row r="283" spans="1:16" ht="12.75">
      <c r="A283" s="25" t="s">
        <v>44</v>
      </c>
      <c r="B283" s="29" t="s">
        <v>414</v>
      </c>
      <c r="C283" s="29" t="s">
        <v>409</v>
      </c>
      <c r="D283" s="25" t="s">
        <v>99</v>
      </c>
      <c r="E283" s="30" t="s">
        <v>410</v>
      </c>
      <c r="F283" s="31" t="s">
        <v>87</v>
      </c>
      <c r="G283" s="32">
        <v>1</v>
      </c>
      <c r="H283" s="33">
        <v>0</v>
      </c>
      <c r="I283" s="34">
        <f>ROUND(ROUND(H283,2)*ROUND(G283,3),2)</f>
      </c>
      <c r="O283">
        <f>(I283*21)/100</f>
      </c>
      <c r="P283" t="s">
        <v>22</v>
      </c>
    </row>
    <row r="284" spans="1:5" ht="25.5">
      <c r="A284" s="35" t="s">
        <v>49</v>
      </c>
      <c r="E284" s="36" t="s">
        <v>415</v>
      </c>
    </row>
    <row r="285" spans="1:5" ht="12.75">
      <c r="A285" s="37" t="s">
        <v>51</v>
      </c>
      <c r="E285" s="38" t="s">
        <v>416</v>
      </c>
    </row>
    <row r="286" spans="1:5" ht="102">
      <c r="A286" t="s">
        <v>52</v>
      </c>
      <c r="E286" s="36" t="s">
        <v>413</v>
      </c>
    </row>
    <row r="287" spans="1:16" ht="12.75">
      <c r="A287" s="25" t="s">
        <v>44</v>
      </c>
      <c r="B287" s="29" t="s">
        <v>417</v>
      </c>
      <c r="C287" s="29" t="s">
        <v>418</v>
      </c>
      <c r="D287" s="25" t="s">
        <v>46</v>
      </c>
      <c r="E287" s="30" t="s">
        <v>419</v>
      </c>
      <c r="F287" s="31" t="s">
        <v>87</v>
      </c>
      <c r="G287" s="32">
        <v>18</v>
      </c>
      <c r="H287" s="33">
        <v>0</v>
      </c>
      <c r="I287" s="34">
        <f>ROUND(ROUND(H287,2)*ROUND(G287,3),2)</f>
      </c>
      <c r="O287">
        <f>(I287*21)/100</f>
      </c>
      <c r="P287" t="s">
        <v>22</v>
      </c>
    </row>
    <row r="288" spans="1:5" ht="12.75">
      <c r="A288" s="35" t="s">
        <v>49</v>
      </c>
      <c r="E288" s="36" t="s">
        <v>420</v>
      </c>
    </row>
    <row r="289" spans="1:5" ht="12.75">
      <c r="A289" s="37" t="s">
        <v>51</v>
      </c>
      <c r="E289" s="38" t="s">
        <v>421</v>
      </c>
    </row>
    <row r="290" spans="1:5" ht="63.75">
      <c r="A290" t="s">
        <v>52</v>
      </c>
      <c r="E290" s="36" t="s">
        <v>422</v>
      </c>
    </row>
    <row r="291" spans="1:16" ht="12.75">
      <c r="A291" s="25" t="s">
        <v>44</v>
      </c>
      <c r="B291" s="29" t="s">
        <v>423</v>
      </c>
      <c r="C291" s="29" t="s">
        <v>424</v>
      </c>
      <c r="D291" s="25" t="s">
        <v>46</v>
      </c>
      <c r="E291" s="30" t="s">
        <v>425</v>
      </c>
      <c r="F291" s="31" t="s">
        <v>170</v>
      </c>
      <c r="G291" s="32">
        <v>21</v>
      </c>
      <c r="H291" s="33">
        <v>0</v>
      </c>
      <c r="I291" s="34">
        <f>ROUND(ROUND(H291,2)*ROUND(G291,3),2)</f>
      </c>
      <c r="O291">
        <f>(I291*21)/100</f>
      </c>
      <c r="P291" t="s">
        <v>22</v>
      </c>
    </row>
    <row r="292" spans="1:5" ht="12.75">
      <c r="A292" s="35" t="s">
        <v>49</v>
      </c>
      <c r="E292" s="36" t="s">
        <v>46</v>
      </c>
    </row>
    <row r="293" spans="1:5" ht="12.75">
      <c r="A293" s="37" t="s">
        <v>51</v>
      </c>
      <c r="E293" s="38" t="s">
        <v>426</v>
      </c>
    </row>
    <row r="294" spans="1:5" ht="102">
      <c r="A294" t="s">
        <v>52</v>
      </c>
      <c r="E294" s="36" t="s">
        <v>427</v>
      </c>
    </row>
    <row r="295" spans="1:18" ht="12.75" customHeight="1">
      <c r="A295" s="6" t="s">
        <v>42</v>
      </c>
      <c r="B295" s="6"/>
      <c r="C295" s="41" t="s">
        <v>39</v>
      </c>
      <c r="D295" s="6"/>
      <c r="E295" s="27" t="s">
        <v>428</v>
      </c>
      <c r="F295" s="6"/>
      <c r="G295" s="6"/>
      <c r="H295" s="6"/>
      <c r="I295" s="42">
        <f>0+Q295</f>
      </c>
      <c r="O295">
        <f>0+R295</f>
      </c>
      <c r="Q295">
        <f>0+I296+I300+I304+I308+I312+I316+I320+I324+I328+I332+I336+I340+I344+I348</f>
      </c>
      <c r="R295">
        <f>0+O296+O300+O304+O308+O312+O316+O320+O324+O328+O332+O336+O340+O344+O348</f>
      </c>
    </row>
    <row r="296" spans="1:16" ht="25.5">
      <c r="A296" s="25" t="s">
        <v>44</v>
      </c>
      <c r="B296" s="29" t="s">
        <v>429</v>
      </c>
      <c r="C296" s="29" t="s">
        <v>430</v>
      </c>
      <c r="D296" s="25" t="s">
        <v>46</v>
      </c>
      <c r="E296" s="30" t="s">
        <v>431</v>
      </c>
      <c r="F296" s="31" t="s">
        <v>87</v>
      </c>
      <c r="G296" s="32">
        <v>17</v>
      </c>
      <c r="H296" s="33">
        <v>0</v>
      </c>
      <c r="I296" s="34">
        <f>ROUND(ROUND(H296,2)*ROUND(G296,3),2)</f>
      </c>
      <c r="O296">
        <f>(I296*21)/100</f>
      </c>
      <c r="P296" t="s">
        <v>22</v>
      </c>
    </row>
    <row r="297" spans="1:5" ht="12.75">
      <c r="A297" s="35" t="s">
        <v>49</v>
      </c>
      <c r="E297" s="36" t="s">
        <v>432</v>
      </c>
    </row>
    <row r="298" spans="1:5" ht="140.25">
      <c r="A298" s="37" t="s">
        <v>51</v>
      </c>
      <c r="E298" s="38" t="s">
        <v>433</v>
      </c>
    </row>
    <row r="299" spans="1:5" ht="76.5">
      <c r="A299" t="s">
        <v>52</v>
      </c>
      <c r="E299" s="36" t="s">
        <v>434</v>
      </c>
    </row>
    <row r="300" spans="1:16" ht="12.75">
      <c r="A300" s="25" t="s">
        <v>44</v>
      </c>
      <c r="B300" s="29" t="s">
        <v>435</v>
      </c>
      <c r="C300" s="29" t="s">
        <v>436</v>
      </c>
      <c r="D300" s="25" t="s">
        <v>46</v>
      </c>
      <c r="E300" s="30" t="s">
        <v>437</v>
      </c>
      <c r="F300" s="31" t="s">
        <v>87</v>
      </c>
      <c r="G300" s="32">
        <v>18</v>
      </c>
      <c r="H300" s="33">
        <v>0</v>
      </c>
      <c r="I300" s="34">
        <f>ROUND(ROUND(H300,2)*ROUND(G300,3),2)</f>
      </c>
      <c r="O300">
        <f>(I300*21)/100</f>
      </c>
      <c r="P300" t="s">
        <v>22</v>
      </c>
    </row>
    <row r="301" spans="1:5" ht="12.75">
      <c r="A301" s="35" t="s">
        <v>49</v>
      </c>
      <c r="E301" s="36" t="s">
        <v>438</v>
      </c>
    </row>
    <row r="302" spans="1:5" ht="153">
      <c r="A302" s="37" t="s">
        <v>51</v>
      </c>
      <c r="E302" s="38" t="s">
        <v>439</v>
      </c>
    </row>
    <row r="303" spans="1:5" ht="51">
      <c r="A303" t="s">
        <v>52</v>
      </c>
      <c r="E303" s="36" t="s">
        <v>440</v>
      </c>
    </row>
    <row r="304" spans="1:16" ht="12.75">
      <c r="A304" s="25" t="s">
        <v>44</v>
      </c>
      <c r="B304" s="29" t="s">
        <v>441</v>
      </c>
      <c r="C304" s="29" t="s">
        <v>442</v>
      </c>
      <c r="D304" s="25" t="s">
        <v>46</v>
      </c>
      <c r="E304" s="30" t="s">
        <v>443</v>
      </c>
      <c r="F304" s="31" t="s">
        <v>87</v>
      </c>
      <c r="G304" s="32">
        <v>10</v>
      </c>
      <c r="H304" s="33">
        <v>0</v>
      </c>
      <c r="I304" s="34">
        <f>ROUND(ROUND(H304,2)*ROUND(G304,3),2)</f>
      </c>
      <c r="O304">
        <f>(I304*21)/100</f>
      </c>
      <c r="P304" t="s">
        <v>22</v>
      </c>
    </row>
    <row r="305" spans="1:5" ht="12.75">
      <c r="A305" s="35" t="s">
        <v>49</v>
      </c>
      <c r="E305" s="36" t="s">
        <v>46</v>
      </c>
    </row>
    <row r="306" spans="1:5" ht="140.25">
      <c r="A306" s="37" t="s">
        <v>51</v>
      </c>
      <c r="E306" s="38" t="s">
        <v>444</v>
      </c>
    </row>
    <row r="307" spans="1:5" ht="76.5">
      <c r="A307" t="s">
        <v>52</v>
      </c>
      <c r="E307" s="36" t="s">
        <v>445</v>
      </c>
    </row>
    <row r="308" spans="1:16" ht="12.75">
      <c r="A308" s="25" t="s">
        <v>44</v>
      </c>
      <c r="B308" s="29" t="s">
        <v>446</v>
      </c>
      <c r="C308" s="29" t="s">
        <v>447</v>
      </c>
      <c r="D308" s="25" t="s">
        <v>46</v>
      </c>
      <c r="E308" s="30" t="s">
        <v>448</v>
      </c>
      <c r="F308" s="31" t="s">
        <v>87</v>
      </c>
      <c r="G308" s="32">
        <v>11</v>
      </c>
      <c r="H308" s="33">
        <v>0</v>
      </c>
      <c r="I308" s="34">
        <f>ROUND(ROUND(H308,2)*ROUND(G308,3),2)</f>
      </c>
      <c r="O308">
        <f>(I308*21)/100</f>
      </c>
      <c r="P308" t="s">
        <v>22</v>
      </c>
    </row>
    <row r="309" spans="1:5" ht="12.75">
      <c r="A309" s="35" t="s">
        <v>49</v>
      </c>
      <c r="E309" s="36" t="s">
        <v>438</v>
      </c>
    </row>
    <row r="310" spans="1:5" ht="153">
      <c r="A310" s="37" t="s">
        <v>51</v>
      </c>
      <c r="E310" s="38" t="s">
        <v>449</v>
      </c>
    </row>
    <row r="311" spans="1:5" ht="51">
      <c r="A311" t="s">
        <v>52</v>
      </c>
      <c r="E311" s="36" t="s">
        <v>440</v>
      </c>
    </row>
    <row r="312" spans="1:16" ht="25.5">
      <c r="A312" s="25" t="s">
        <v>44</v>
      </c>
      <c r="B312" s="29" t="s">
        <v>450</v>
      </c>
      <c r="C312" s="29" t="s">
        <v>451</v>
      </c>
      <c r="D312" s="25" t="s">
        <v>46</v>
      </c>
      <c r="E312" s="30" t="s">
        <v>452</v>
      </c>
      <c r="F312" s="31" t="s">
        <v>251</v>
      </c>
      <c r="G312" s="32">
        <v>10.045</v>
      </c>
      <c r="H312" s="33">
        <v>0</v>
      </c>
      <c r="I312" s="34">
        <f>ROUND(ROUND(H312,2)*ROUND(G312,3),2)</f>
      </c>
      <c r="O312">
        <f>(I312*21)/100</f>
      </c>
      <c r="P312" t="s">
        <v>22</v>
      </c>
    </row>
    <row r="313" spans="1:5" ht="12.75">
      <c r="A313" s="35" t="s">
        <v>49</v>
      </c>
      <c r="E313" s="36" t="s">
        <v>453</v>
      </c>
    </row>
    <row r="314" spans="1:5" ht="102">
      <c r="A314" s="37" t="s">
        <v>51</v>
      </c>
      <c r="E314" s="38" t="s">
        <v>454</v>
      </c>
    </row>
    <row r="315" spans="1:5" ht="89.25">
      <c r="A315" t="s">
        <v>52</v>
      </c>
      <c r="E315" s="36" t="s">
        <v>455</v>
      </c>
    </row>
    <row r="316" spans="1:16" ht="12.75">
      <c r="A316" s="25" t="s">
        <v>44</v>
      </c>
      <c r="B316" s="29" t="s">
        <v>456</v>
      </c>
      <c r="C316" s="29" t="s">
        <v>457</v>
      </c>
      <c r="D316" s="25" t="s">
        <v>46</v>
      </c>
      <c r="E316" s="30" t="s">
        <v>458</v>
      </c>
      <c r="F316" s="31" t="s">
        <v>170</v>
      </c>
      <c r="G316" s="32">
        <v>29</v>
      </c>
      <c r="H316" s="33">
        <v>0</v>
      </c>
      <c r="I316" s="34">
        <f>ROUND(ROUND(H316,2)*ROUND(G316,3),2)</f>
      </c>
      <c r="O316">
        <f>(I316*21)/100</f>
      </c>
      <c r="P316" t="s">
        <v>22</v>
      </c>
    </row>
    <row r="317" spans="1:5" ht="25.5">
      <c r="A317" s="35" t="s">
        <v>49</v>
      </c>
      <c r="E317" s="36" t="s">
        <v>459</v>
      </c>
    </row>
    <row r="318" spans="1:5" ht="25.5">
      <c r="A318" s="37" t="s">
        <v>51</v>
      </c>
      <c r="E318" s="38" t="s">
        <v>460</v>
      </c>
    </row>
    <row r="319" spans="1:5" ht="76.5">
      <c r="A319" t="s">
        <v>52</v>
      </c>
      <c r="E319" s="36" t="s">
        <v>461</v>
      </c>
    </row>
    <row r="320" spans="1:16" ht="12.75">
      <c r="A320" s="25" t="s">
        <v>44</v>
      </c>
      <c r="B320" s="29" t="s">
        <v>462</v>
      </c>
      <c r="C320" s="29" t="s">
        <v>463</v>
      </c>
      <c r="D320" s="25" t="s">
        <v>93</v>
      </c>
      <c r="E320" s="30" t="s">
        <v>464</v>
      </c>
      <c r="F320" s="31" t="s">
        <v>170</v>
      </c>
      <c r="G320" s="32">
        <v>19</v>
      </c>
      <c r="H320" s="33">
        <v>0</v>
      </c>
      <c r="I320" s="34">
        <f>ROUND(ROUND(H320,2)*ROUND(G320,3),2)</f>
      </c>
      <c r="O320">
        <f>(I320*21)/100</f>
      </c>
      <c r="P320" t="s">
        <v>22</v>
      </c>
    </row>
    <row r="321" spans="1:5" ht="25.5">
      <c r="A321" s="35" t="s">
        <v>49</v>
      </c>
      <c r="E321" s="36" t="s">
        <v>465</v>
      </c>
    </row>
    <row r="322" spans="1:5" ht="25.5">
      <c r="A322" s="37" t="s">
        <v>51</v>
      </c>
      <c r="E322" s="38" t="s">
        <v>466</v>
      </c>
    </row>
    <row r="323" spans="1:5" ht="76.5">
      <c r="A323" t="s">
        <v>52</v>
      </c>
      <c r="E323" s="36" t="s">
        <v>461</v>
      </c>
    </row>
    <row r="324" spans="1:16" ht="12.75">
      <c r="A324" s="25" t="s">
        <v>44</v>
      </c>
      <c r="B324" s="29" t="s">
        <v>467</v>
      </c>
      <c r="C324" s="29" t="s">
        <v>463</v>
      </c>
      <c r="D324" s="25" t="s">
        <v>99</v>
      </c>
      <c r="E324" s="30" t="s">
        <v>464</v>
      </c>
      <c r="F324" s="31" t="s">
        <v>170</v>
      </c>
      <c r="G324" s="32">
        <v>7</v>
      </c>
      <c r="H324" s="33">
        <v>0</v>
      </c>
      <c r="I324" s="34">
        <f>ROUND(ROUND(H324,2)*ROUND(G324,3),2)</f>
      </c>
      <c r="O324">
        <f>(I324*21)/100</f>
      </c>
      <c r="P324" t="s">
        <v>22</v>
      </c>
    </row>
    <row r="325" spans="1:5" ht="25.5">
      <c r="A325" s="35" t="s">
        <v>49</v>
      </c>
      <c r="E325" s="36" t="s">
        <v>468</v>
      </c>
    </row>
    <row r="326" spans="1:5" ht="25.5">
      <c r="A326" s="37" t="s">
        <v>51</v>
      </c>
      <c r="E326" s="38" t="s">
        <v>469</v>
      </c>
    </row>
    <row r="327" spans="1:5" ht="76.5">
      <c r="A327" t="s">
        <v>52</v>
      </c>
      <c r="E327" s="36" t="s">
        <v>461</v>
      </c>
    </row>
    <row r="328" spans="1:16" ht="12.75">
      <c r="A328" s="25" t="s">
        <v>44</v>
      </c>
      <c r="B328" s="29" t="s">
        <v>470</v>
      </c>
      <c r="C328" s="29" t="s">
        <v>471</v>
      </c>
      <c r="D328" s="25" t="s">
        <v>46</v>
      </c>
      <c r="E328" s="30" t="s">
        <v>472</v>
      </c>
      <c r="F328" s="31" t="s">
        <v>170</v>
      </c>
      <c r="G328" s="32">
        <v>344</v>
      </c>
      <c r="H328" s="33">
        <v>0</v>
      </c>
      <c r="I328" s="34">
        <f>ROUND(ROUND(H328,2)*ROUND(G328,3),2)</f>
      </c>
      <c r="O328">
        <f>(I328*21)/100</f>
      </c>
      <c r="P328" t="s">
        <v>22</v>
      </c>
    </row>
    <row r="329" spans="1:5" ht="25.5">
      <c r="A329" s="35" t="s">
        <v>49</v>
      </c>
      <c r="E329" s="36" t="s">
        <v>473</v>
      </c>
    </row>
    <row r="330" spans="1:5" ht="25.5">
      <c r="A330" s="37" t="s">
        <v>51</v>
      </c>
      <c r="E330" s="38" t="s">
        <v>474</v>
      </c>
    </row>
    <row r="331" spans="1:5" ht="76.5">
      <c r="A331" t="s">
        <v>52</v>
      </c>
      <c r="E331" s="36" t="s">
        <v>461</v>
      </c>
    </row>
    <row r="332" spans="1:16" ht="12.75">
      <c r="A332" s="25" t="s">
        <v>44</v>
      </c>
      <c r="B332" s="29" t="s">
        <v>475</v>
      </c>
      <c r="C332" s="29" t="s">
        <v>476</v>
      </c>
      <c r="D332" s="25" t="s">
        <v>46</v>
      </c>
      <c r="E332" s="30" t="s">
        <v>477</v>
      </c>
      <c r="F332" s="31" t="s">
        <v>170</v>
      </c>
      <c r="G332" s="32">
        <v>8</v>
      </c>
      <c r="H332" s="33">
        <v>0</v>
      </c>
      <c r="I332" s="34">
        <f>ROUND(ROUND(H332,2)*ROUND(G332,3),2)</f>
      </c>
      <c r="O332">
        <f>(I332*21)/100</f>
      </c>
      <c r="P332" t="s">
        <v>22</v>
      </c>
    </row>
    <row r="333" spans="1:5" ht="25.5">
      <c r="A333" s="35" t="s">
        <v>49</v>
      </c>
      <c r="E333" s="36" t="s">
        <v>478</v>
      </c>
    </row>
    <row r="334" spans="1:5" ht="25.5">
      <c r="A334" s="37" t="s">
        <v>51</v>
      </c>
      <c r="E334" s="38" t="s">
        <v>479</v>
      </c>
    </row>
    <row r="335" spans="1:5" ht="76.5">
      <c r="A335" t="s">
        <v>52</v>
      </c>
      <c r="E335" s="36" t="s">
        <v>480</v>
      </c>
    </row>
    <row r="336" spans="1:16" ht="12.75">
      <c r="A336" s="25" t="s">
        <v>44</v>
      </c>
      <c r="B336" s="29" t="s">
        <v>481</v>
      </c>
      <c r="C336" s="29" t="s">
        <v>482</v>
      </c>
      <c r="D336" s="25" t="s">
        <v>46</v>
      </c>
      <c r="E336" s="30" t="s">
        <v>483</v>
      </c>
      <c r="F336" s="31" t="s">
        <v>170</v>
      </c>
      <c r="G336" s="32">
        <v>370</v>
      </c>
      <c r="H336" s="33">
        <v>0</v>
      </c>
      <c r="I336" s="34">
        <f>ROUND(ROUND(H336,2)*ROUND(G336,3),2)</f>
      </c>
      <c r="O336">
        <f>(I336*21)/100</f>
      </c>
      <c r="P336" t="s">
        <v>22</v>
      </c>
    </row>
    <row r="337" spans="1:5" ht="12.75">
      <c r="A337" s="35" t="s">
        <v>49</v>
      </c>
      <c r="E337" s="36" t="s">
        <v>484</v>
      </c>
    </row>
    <row r="338" spans="1:5" ht="25.5">
      <c r="A338" s="37" t="s">
        <v>51</v>
      </c>
      <c r="E338" s="38" t="s">
        <v>485</v>
      </c>
    </row>
    <row r="339" spans="1:5" ht="63.75">
      <c r="A339" t="s">
        <v>52</v>
      </c>
      <c r="E339" s="36" t="s">
        <v>486</v>
      </c>
    </row>
    <row r="340" spans="1:16" ht="12.75">
      <c r="A340" s="25" t="s">
        <v>44</v>
      </c>
      <c r="B340" s="29" t="s">
        <v>487</v>
      </c>
      <c r="C340" s="29" t="s">
        <v>488</v>
      </c>
      <c r="D340" s="25" t="s">
        <v>46</v>
      </c>
      <c r="E340" s="30" t="s">
        <v>489</v>
      </c>
      <c r="F340" s="31" t="s">
        <v>170</v>
      </c>
      <c r="G340" s="32">
        <v>37</v>
      </c>
      <c r="H340" s="33">
        <v>0</v>
      </c>
      <c r="I340" s="34">
        <f>ROUND(ROUND(H340,2)*ROUND(G340,3),2)</f>
      </c>
      <c r="O340">
        <f>(I340*21)/100</f>
      </c>
      <c r="P340" t="s">
        <v>22</v>
      </c>
    </row>
    <row r="341" spans="1:5" ht="12.75">
      <c r="A341" s="35" t="s">
        <v>49</v>
      </c>
      <c r="E341" s="36" t="s">
        <v>490</v>
      </c>
    </row>
    <row r="342" spans="1:5" ht="25.5">
      <c r="A342" s="37" t="s">
        <v>51</v>
      </c>
      <c r="E342" s="38" t="s">
        <v>491</v>
      </c>
    </row>
    <row r="343" spans="1:5" ht="63.75">
      <c r="A343" t="s">
        <v>52</v>
      </c>
      <c r="E343" s="36" t="s">
        <v>486</v>
      </c>
    </row>
    <row r="344" spans="1:16" ht="12.75">
      <c r="A344" s="25" t="s">
        <v>44</v>
      </c>
      <c r="B344" s="29" t="s">
        <v>492</v>
      </c>
      <c r="C344" s="29" t="s">
        <v>493</v>
      </c>
      <c r="D344" s="25" t="s">
        <v>46</v>
      </c>
      <c r="E344" s="30" t="s">
        <v>494</v>
      </c>
      <c r="F344" s="31" t="s">
        <v>87</v>
      </c>
      <c r="G344" s="32">
        <v>7</v>
      </c>
      <c r="H344" s="33">
        <v>0</v>
      </c>
      <c r="I344" s="34">
        <f>ROUND(ROUND(H344,2)*ROUND(G344,3),2)</f>
      </c>
      <c r="O344">
        <f>(I344*21)/100</f>
      </c>
      <c r="P344" t="s">
        <v>22</v>
      </c>
    </row>
    <row r="345" spans="1:5" ht="25.5">
      <c r="A345" s="35" t="s">
        <v>49</v>
      </c>
      <c r="E345" s="36" t="s">
        <v>495</v>
      </c>
    </row>
    <row r="346" spans="1:5" ht="12.75">
      <c r="A346" s="37" t="s">
        <v>51</v>
      </c>
      <c r="E346" s="38" t="s">
        <v>496</v>
      </c>
    </row>
    <row r="347" spans="1:5" ht="102">
      <c r="A347" t="s">
        <v>52</v>
      </c>
      <c r="E347" s="36" t="s">
        <v>497</v>
      </c>
    </row>
    <row r="348" spans="1:16" ht="12.75">
      <c r="A348" s="25" t="s">
        <v>44</v>
      </c>
      <c r="B348" s="29" t="s">
        <v>498</v>
      </c>
      <c r="C348" s="29" t="s">
        <v>499</v>
      </c>
      <c r="D348" s="25" t="s">
        <v>46</v>
      </c>
      <c r="E348" s="30" t="s">
        <v>500</v>
      </c>
      <c r="F348" s="31" t="s">
        <v>170</v>
      </c>
      <c r="G348" s="32">
        <v>21</v>
      </c>
      <c r="H348" s="33">
        <v>0</v>
      </c>
      <c r="I348" s="34">
        <f>ROUND(ROUND(H348,2)*ROUND(G348,3),2)</f>
      </c>
      <c r="O348">
        <f>(I348*21)/100</f>
      </c>
      <c r="P348" t="s">
        <v>22</v>
      </c>
    </row>
    <row r="349" spans="1:5" ht="25.5">
      <c r="A349" s="35" t="s">
        <v>49</v>
      </c>
      <c r="E349" s="36" t="s">
        <v>501</v>
      </c>
    </row>
    <row r="350" spans="1:5" ht="12.75">
      <c r="A350" s="37" t="s">
        <v>51</v>
      </c>
      <c r="E350" s="38" t="s">
        <v>502</v>
      </c>
    </row>
    <row r="351" spans="1:5" ht="89.25">
      <c r="A351" t="s">
        <v>52</v>
      </c>
      <c r="E351" s="36" t="s">
        <v>503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0+O8+O53+O134+O147+O160+O237+O246+O259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504</v>
      </c>
      <c r="I3" s="39">
        <f>0+I8+I53+I134+I147+I160+I237+I246+I259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504</v>
      </c>
      <c r="D4" s="6"/>
      <c r="E4" s="18" t="s">
        <v>505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44</v>
      </c>
      <c r="B9" s="29" t="s">
        <v>28</v>
      </c>
      <c r="C9" s="29" t="s">
        <v>92</v>
      </c>
      <c r="D9" s="25" t="s">
        <v>93</v>
      </c>
      <c r="E9" s="30" t="s">
        <v>94</v>
      </c>
      <c r="F9" s="31" t="s">
        <v>95</v>
      </c>
      <c r="G9" s="32">
        <v>146.025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96</v>
      </c>
    </row>
    <row r="11" spans="1:5" ht="12.75">
      <c r="A11" s="37" t="s">
        <v>51</v>
      </c>
      <c r="E11" s="38" t="s">
        <v>506</v>
      </c>
    </row>
    <row r="12" spans="1:5" ht="51">
      <c r="A12" t="s">
        <v>52</v>
      </c>
      <c r="E12" s="36" t="s">
        <v>98</v>
      </c>
    </row>
    <row r="13" spans="1:16" ht="12.75">
      <c r="A13" s="25" t="s">
        <v>44</v>
      </c>
      <c r="B13" s="29" t="s">
        <v>22</v>
      </c>
      <c r="C13" s="29" t="s">
        <v>92</v>
      </c>
      <c r="D13" s="25" t="s">
        <v>99</v>
      </c>
      <c r="E13" s="30" t="s">
        <v>94</v>
      </c>
      <c r="F13" s="31" t="s">
        <v>95</v>
      </c>
      <c r="G13" s="32">
        <v>417.6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25.5">
      <c r="A14" s="35" t="s">
        <v>49</v>
      </c>
      <c r="E14" s="36" t="s">
        <v>100</v>
      </c>
    </row>
    <row r="15" spans="1:5" ht="12.75">
      <c r="A15" s="37" t="s">
        <v>51</v>
      </c>
      <c r="E15" s="38" t="s">
        <v>507</v>
      </c>
    </row>
    <row r="16" spans="1:5" ht="51">
      <c r="A16" t="s">
        <v>52</v>
      </c>
      <c r="E16" s="36" t="s">
        <v>98</v>
      </c>
    </row>
    <row r="17" spans="1:16" ht="12.75">
      <c r="A17" s="25" t="s">
        <v>44</v>
      </c>
      <c r="B17" s="29" t="s">
        <v>21</v>
      </c>
      <c r="C17" s="29" t="s">
        <v>92</v>
      </c>
      <c r="D17" s="25" t="s">
        <v>102</v>
      </c>
      <c r="E17" s="30" t="s">
        <v>94</v>
      </c>
      <c r="F17" s="31" t="s">
        <v>95</v>
      </c>
      <c r="G17" s="32">
        <v>7.48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>
      <c r="A18" s="35" t="s">
        <v>49</v>
      </c>
      <c r="E18" s="36" t="s">
        <v>103</v>
      </c>
    </row>
    <row r="19" spans="1:5" ht="12.75">
      <c r="A19" s="37" t="s">
        <v>51</v>
      </c>
      <c r="E19" s="38" t="s">
        <v>508</v>
      </c>
    </row>
    <row r="20" spans="1:5" ht="51">
      <c r="A20" t="s">
        <v>52</v>
      </c>
      <c r="E20" s="36" t="s">
        <v>98</v>
      </c>
    </row>
    <row r="21" spans="1:16" ht="12.75">
      <c r="A21" s="25" t="s">
        <v>44</v>
      </c>
      <c r="B21" s="29" t="s">
        <v>32</v>
      </c>
      <c r="C21" s="29" t="s">
        <v>92</v>
      </c>
      <c r="D21" s="25" t="s">
        <v>105</v>
      </c>
      <c r="E21" s="30" t="s">
        <v>94</v>
      </c>
      <c r="F21" s="31" t="s">
        <v>95</v>
      </c>
      <c r="G21" s="32">
        <v>528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25.5">
      <c r="A22" s="35" t="s">
        <v>49</v>
      </c>
      <c r="E22" s="36" t="s">
        <v>106</v>
      </c>
    </row>
    <row r="23" spans="1:5" ht="12.75">
      <c r="A23" s="37" t="s">
        <v>51</v>
      </c>
      <c r="E23" s="38" t="s">
        <v>509</v>
      </c>
    </row>
    <row r="24" spans="1:5" ht="51">
      <c r="A24" t="s">
        <v>52</v>
      </c>
      <c r="E24" s="36" t="s">
        <v>98</v>
      </c>
    </row>
    <row r="25" spans="1:16" ht="12.75">
      <c r="A25" s="25" t="s">
        <v>44</v>
      </c>
      <c r="B25" s="29" t="s">
        <v>34</v>
      </c>
      <c r="C25" s="29" t="s">
        <v>92</v>
      </c>
      <c r="D25" s="25" t="s">
        <v>108</v>
      </c>
      <c r="E25" s="30" t="s">
        <v>94</v>
      </c>
      <c r="F25" s="31" t="s">
        <v>95</v>
      </c>
      <c r="G25" s="32">
        <v>57.75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25.5">
      <c r="A26" s="35" t="s">
        <v>49</v>
      </c>
      <c r="E26" s="36" t="s">
        <v>109</v>
      </c>
    </row>
    <row r="27" spans="1:5" ht="12.75">
      <c r="A27" s="37" t="s">
        <v>51</v>
      </c>
      <c r="E27" s="38" t="s">
        <v>510</v>
      </c>
    </row>
    <row r="28" spans="1:5" ht="51">
      <c r="A28" t="s">
        <v>52</v>
      </c>
      <c r="E28" s="36" t="s">
        <v>98</v>
      </c>
    </row>
    <row r="29" spans="1:16" ht="12.75">
      <c r="A29" s="25" t="s">
        <v>44</v>
      </c>
      <c r="B29" s="29" t="s">
        <v>36</v>
      </c>
      <c r="C29" s="29" t="s">
        <v>92</v>
      </c>
      <c r="D29" s="25" t="s">
        <v>111</v>
      </c>
      <c r="E29" s="30" t="s">
        <v>94</v>
      </c>
      <c r="F29" s="31" t="s">
        <v>95</v>
      </c>
      <c r="G29" s="32">
        <v>4.703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25.5">
      <c r="A30" s="35" t="s">
        <v>49</v>
      </c>
      <c r="E30" s="36" t="s">
        <v>112</v>
      </c>
    </row>
    <row r="31" spans="1:5" ht="12.75">
      <c r="A31" s="37" t="s">
        <v>51</v>
      </c>
      <c r="E31" s="38" t="s">
        <v>511</v>
      </c>
    </row>
    <row r="32" spans="1:5" ht="51">
      <c r="A32" t="s">
        <v>52</v>
      </c>
      <c r="E32" s="36" t="s">
        <v>98</v>
      </c>
    </row>
    <row r="33" spans="1:16" ht="12.75">
      <c r="A33" s="25" t="s">
        <v>44</v>
      </c>
      <c r="B33" s="29" t="s">
        <v>72</v>
      </c>
      <c r="C33" s="29" t="s">
        <v>117</v>
      </c>
      <c r="D33" s="25" t="s">
        <v>46</v>
      </c>
      <c r="E33" s="30" t="s">
        <v>118</v>
      </c>
      <c r="F33" s="31" t="s">
        <v>119</v>
      </c>
      <c r="G33" s="32">
        <v>1.2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12.75">
      <c r="A34" s="35" t="s">
        <v>49</v>
      </c>
      <c r="E34" s="36" t="s">
        <v>46</v>
      </c>
    </row>
    <row r="35" spans="1:5" ht="12.75">
      <c r="A35" s="37" t="s">
        <v>51</v>
      </c>
      <c r="E35" s="38" t="s">
        <v>512</v>
      </c>
    </row>
    <row r="36" spans="1:5" ht="63.75">
      <c r="A36" t="s">
        <v>52</v>
      </c>
      <c r="E36" s="36" t="s">
        <v>121</v>
      </c>
    </row>
    <row r="37" spans="1:16" ht="12.75">
      <c r="A37" s="25" t="s">
        <v>44</v>
      </c>
      <c r="B37" s="29" t="s">
        <v>78</v>
      </c>
      <c r="C37" s="29" t="s">
        <v>122</v>
      </c>
      <c r="D37" s="25" t="s">
        <v>93</v>
      </c>
      <c r="E37" s="30" t="s">
        <v>123</v>
      </c>
      <c r="F37" s="31" t="s">
        <v>48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38.25">
      <c r="A38" s="35" t="s">
        <v>49</v>
      </c>
      <c r="E38" s="36" t="s">
        <v>124</v>
      </c>
    </row>
    <row r="39" spans="1:5" ht="12.75">
      <c r="A39" s="37" t="s">
        <v>51</v>
      </c>
      <c r="E39" s="38" t="s">
        <v>46</v>
      </c>
    </row>
    <row r="40" spans="1:5" ht="51">
      <c r="A40" t="s">
        <v>52</v>
      </c>
      <c r="E40" s="36" t="s">
        <v>125</v>
      </c>
    </row>
    <row r="41" spans="1:16" ht="12.75">
      <c r="A41" s="25" t="s">
        <v>44</v>
      </c>
      <c r="B41" s="29" t="s">
        <v>39</v>
      </c>
      <c r="C41" s="29" t="s">
        <v>122</v>
      </c>
      <c r="D41" s="25" t="s">
        <v>105</v>
      </c>
      <c r="E41" s="30" t="s">
        <v>123</v>
      </c>
      <c r="F41" s="31" t="s">
        <v>48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22</v>
      </c>
    </row>
    <row r="42" spans="1:5" ht="38.25">
      <c r="A42" s="35" t="s">
        <v>49</v>
      </c>
      <c r="E42" s="36" t="s">
        <v>130</v>
      </c>
    </row>
    <row r="43" spans="1:5" ht="12.75">
      <c r="A43" s="37" t="s">
        <v>51</v>
      </c>
      <c r="E43" s="38" t="s">
        <v>46</v>
      </c>
    </row>
    <row r="44" spans="1:5" ht="51">
      <c r="A44" t="s">
        <v>52</v>
      </c>
      <c r="E44" s="36" t="s">
        <v>125</v>
      </c>
    </row>
    <row r="45" spans="1:16" ht="12.75">
      <c r="A45" s="25" t="s">
        <v>44</v>
      </c>
      <c r="B45" s="29" t="s">
        <v>41</v>
      </c>
      <c r="C45" s="29" t="s">
        <v>122</v>
      </c>
      <c r="D45" s="25" t="s">
        <v>108</v>
      </c>
      <c r="E45" s="30" t="s">
        <v>123</v>
      </c>
      <c r="F45" s="31" t="s">
        <v>48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22</v>
      </c>
    </row>
    <row r="46" spans="1:5" ht="38.25">
      <c r="A46" s="35" t="s">
        <v>49</v>
      </c>
      <c r="E46" s="36" t="s">
        <v>132</v>
      </c>
    </row>
    <row r="47" spans="1:5" ht="12.75">
      <c r="A47" s="37" t="s">
        <v>51</v>
      </c>
      <c r="E47" s="38" t="s">
        <v>46</v>
      </c>
    </row>
    <row r="48" spans="1:5" ht="51">
      <c r="A48" t="s">
        <v>52</v>
      </c>
      <c r="E48" s="36" t="s">
        <v>125</v>
      </c>
    </row>
    <row r="49" spans="1:16" ht="12.75">
      <c r="A49" s="25" t="s">
        <v>44</v>
      </c>
      <c r="B49" s="29" t="s">
        <v>127</v>
      </c>
      <c r="C49" s="29" t="s">
        <v>136</v>
      </c>
      <c r="D49" s="25" t="s">
        <v>46</v>
      </c>
      <c r="E49" s="30" t="s">
        <v>137</v>
      </c>
      <c r="F49" s="31" t="s">
        <v>48</v>
      </c>
      <c r="G49" s="32">
        <v>1</v>
      </c>
      <c r="H49" s="33">
        <v>0</v>
      </c>
      <c r="I49" s="34">
        <f>ROUND(ROUND(H49,2)*ROUND(G49,3),2)</f>
      </c>
      <c r="O49">
        <f>(I49*21)/100</f>
      </c>
      <c r="P49" t="s">
        <v>22</v>
      </c>
    </row>
    <row r="50" spans="1:5" ht="25.5">
      <c r="A50" s="35" t="s">
        <v>49</v>
      </c>
      <c r="E50" s="36" t="s">
        <v>513</v>
      </c>
    </row>
    <row r="51" spans="1:5" ht="12.75">
      <c r="A51" s="37" t="s">
        <v>51</v>
      </c>
      <c r="E51" s="38" t="s">
        <v>46</v>
      </c>
    </row>
    <row r="52" spans="1:5" ht="51">
      <c r="A52" t="s">
        <v>52</v>
      </c>
      <c r="E52" s="36" t="s">
        <v>61</v>
      </c>
    </row>
    <row r="53" spans="1:18" ht="12.75" customHeight="1">
      <c r="A53" s="6" t="s">
        <v>42</v>
      </c>
      <c r="B53" s="6"/>
      <c r="C53" s="41" t="s">
        <v>28</v>
      </c>
      <c r="D53" s="6"/>
      <c r="E53" s="27" t="s">
        <v>139</v>
      </c>
      <c r="F53" s="6"/>
      <c r="G53" s="6"/>
      <c r="H53" s="6"/>
      <c r="I53" s="42">
        <f>0+Q53</f>
      </c>
      <c r="O53">
        <f>0+R53</f>
      </c>
      <c r="Q53">
        <f>0+I54+I58+I62+I66+I70+I74+I78+I82+I86+I90+I94+I98+I102+I106+I110+I114+I118+I122+I126+I130</f>
      </c>
      <c r="R53">
        <f>0+O54+O58+O62+O66+O70+O74+O78+O82+O86+O90+O94+O98+O102+O106+O110+O114+O118+O122+O126+O130</f>
      </c>
    </row>
    <row r="54" spans="1:16" ht="12.75">
      <c r="A54" s="25" t="s">
        <v>44</v>
      </c>
      <c r="B54" s="29" t="s">
        <v>129</v>
      </c>
      <c r="C54" s="29" t="s">
        <v>141</v>
      </c>
      <c r="D54" s="25" t="s">
        <v>46</v>
      </c>
      <c r="E54" s="30" t="s">
        <v>142</v>
      </c>
      <c r="F54" s="31" t="s">
        <v>119</v>
      </c>
      <c r="G54" s="32">
        <v>3.4</v>
      </c>
      <c r="H54" s="33">
        <v>0</v>
      </c>
      <c r="I54" s="34">
        <f>ROUND(ROUND(H54,2)*ROUND(G54,3),2)</f>
      </c>
      <c r="O54">
        <f>(I54*21)/100</f>
      </c>
      <c r="P54" t="s">
        <v>22</v>
      </c>
    </row>
    <row r="55" spans="1:5" ht="25.5">
      <c r="A55" s="35" t="s">
        <v>49</v>
      </c>
      <c r="E55" s="36" t="s">
        <v>143</v>
      </c>
    </row>
    <row r="56" spans="1:5" ht="25.5">
      <c r="A56" s="37" t="s">
        <v>51</v>
      </c>
      <c r="E56" s="38" t="s">
        <v>514</v>
      </c>
    </row>
    <row r="57" spans="1:5" ht="89.25">
      <c r="A57" t="s">
        <v>52</v>
      </c>
      <c r="E57" s="36" t="s">
        <v>145</v>
      </c>
    </row>
    <row r="58" spans="1:16" ht="12.75">
      <c r="A58" s="25" t="s">
        <v>44</v>
      </c>
      <c r="B58" s="29" t="s">
        <v>131</v>
      </c>
      <c r="C58" s="29" t="s">
        <v>147</v>
      </c>
      <c r="D58" s="25" t="s">
        <v>46</v>
      </c>
      <c r="E58" s="30" t="s">
        <v>148</v>
      </c>
      <c r="F58" s="31" t="s">
        <v>119</v>
      </c>
      <c r="G58" s="32">
        <v>10</v>
      </c>
      <c r="H58" s="33">
        <v>0</v>
      </c>
      <c r="I58" s="34">
        <f>ROUND(ROUND(H58,2)*ROUND(G58,3),2)</f>
      </c>
      <c r="O58">
        <f>(I58*21)/100</f>
      </c>
      <c r="P58" t="s">
        <v>22</v>
      </c>
    </row>
    <row r="59" spans="1:5" ht="25.5">
      <c r="A59" s="35" t="s">
        <v>49</v>
      </c>
      <c r="E59" s="36" t="s">
        <v>149</v>
      </c>
    </row>
    <row r="60" spans="1:5" ht="25.5">
      <c r="A60" s="37" t="s">
        <v>51</v>
      </c>
      <c r="E60" s="38" t="s">
        <v>515</v>
      </c>
    </row>
    <row r="61" spans="1:5" ht="102">
      <c r="A61" t="s">
        <v>52</v>
      </c>
      <c r="E61" s="36" t="s">
        <v>151</v>
      </c>
    </row>
    <row r="62" spans="1:16" ht="25.5">
      <c r="A62" s="25" t="s">
        <v>44</v>
      </c>
      <c r="B62" s="29" t="s">
        <v>133</v>
      </c>
      <c r="C62" s="29" t="s">
        <v>153</v>
      </c>
      <c r="D62" s="25" t="s">
        <v>46</v>
      </c>
      <c r="E62" s="30" t="s">
        <v>154</v>
      </c>
      <c r="F62" s="31" t="s">
        <v>119</v>
      </c>
      <c r="G62" s="32">
        <v>240</v>
      </c>
      <c r="H62" s="33">
        <v>0</v>
      </c>
      <c r="I62" s="34">
        <f>ROUND(ROUND(H62,2)*ROUND(G62,3),2)</f>
      </c>
      <c r="O62">
        <f>(I62*21)/100</f>
      </c>
      <c r="P62" t="s">
        <v>22</v>
      </c>
    </row>
    <row r="63" spans="1:5" ht="25.5">
      <c r="A63" s="35" t="s">
        <v>49</v>
      </c>
      <c r="E63" s="36" t="s">
        <v>155</v>
      </c>
    </row>
    <row r="64" spans="1:5" ht="63.75">
      <c r="A64" s="37" t="s">
        <v>51</v>
      </c>
      <c r="E64" s="38" t="s">
        <v>516</v>
      </c>
    </row>
    <row r="65" spans="1:5" ht="89.25">
      <c r="A65" t="s">
        <v>52</v>
      </c>
      <c r="E65" s="36" t="s">
        <v>145</v>
      </c>
    </row>
    <row r="66" spans="1:16" ht="12.75">
      <c r="A66" s="25" t="s">
        <v>44</v>
      </c>
      <c r="B66" s="29" t="s">
        <v>135</v>
      </c>
      <c r="C66" s="29" t="s">
        <v>158</v>
      </c>
      <c r="D66" s="25" t="s">
        <v>46</v>
      </c>
      <c r="E66" s="30" t="s">
        <v>159</v>
      </c>
      <c r="F66" s="31" t="s">
        <v>119</v>
      </c>
      <c r="G66" s="32">
        <v>26.25</v>
      </c>
      <c r="H66" s="33">
        <v>0</v>
      </c>
      <c r="I66" s="34">
        <f>ROUND(ROUND(H66,2)*ROUND(G66,3),2)</f>
      </c>
      <c r="O66">
        <f>(I66*21)/100</f>
      </c>
      <c r="P66" t="s">
        <v>22</v>
      </c>
    </row>
    <row r="67" spans="1:5" ht="38.25">
      <c r="A67" s="35" t="s">
        <v>49</v>
      </c>
      <c r="E67" s="36" t="s">
        <v>160</v>
      </c>
    </row>
    <row r="68" spans="1:5" ht="25.5">
      <c r="A68" s="37" t="s">
        <v>51</v>
      </c>
      <c r="E68" s="38" t="s">
        <v>517</v>
      </c>
    </row>
    <row r="69" spans="1:5" ht="89.25">
      <c r="A69" t="s">
        <v>52</v>
      </c>
      <c r="E69" s="36" t="s">
        <v>145</v>
      </c>
    </row>
    <row r="70" spans="1:16" ht="12.75">
      <c r="A70" s="25" t="s">
        <v>44</v>
      </c>
      <c r="B70" s="29" t="s">
        <v>140</v>
      </c>
      <c r="C70" s="29" t="s">
        <v>518</v>
      </c>
      <c r="D70" s="25" t="s">
        <v>46</v>
      </c>
      <c r="E70" s="30" t="s">
        <v>519</v>
      </c>
      <c r="F70" s="31" t="s">
        <v>170</v>
      </c>
      <c r="G70" s="32">
        <v>57</v>
      </c>
      <c r="H70" s="33">
        <v>0</v>
      </c>
      <c r="I70" s="34">
        <f>ROUND(ROUND(H70,2)*ROUND(G70,3),2)</f>
      </c>
      <c r="O70">
        <f>(I70*21)/100</f>
      </c>
      <c r="P70" t="s">
        <v>22</v>
      </c>
    </row>
    <row r="71" spans="1:5" ht="25.5">
      <c r="A71" s="35" t="s">
        <v>49</v>
      </c>
      <c r="E71" s="36" t="s">
        <v>520</v>
      </c>
    </row>
    <row r="72" spans="1:5" ht="25.5">
      <c r="A72" s="37" t="s">
        <v>51</v>
      </c>
      <c r="E72" s="38" t="s">
        <v>521</v>
      </c>
    </row>
    <row r="73" spans="1:5" ht="89.25">
      <c r="A73" t="s">
        <v>52</v>
      </c>
      <c r="E73" s="36" t="s">
        <v>145</v>
      </c>
    </row>
    <row r="74" spans="1:16" ht="12.75">
      <c r="A74" s="25" t="s">
        <v>44</v>
      </c>
      <c r="B74" s="29" t="s">
        <v>146</v>
      </c>
      <c r="C74" s="29" t="s">
        <v>174</v>
      </c>
      <c r="D74" s="25" t="s">
        <v>46</v>
      </c>
      <c r="E74" s="30" t="s">
        <v>175</v>
      </c>
      <c r="F74" s="31" t="s">
        <v>170</v>
      </c>
      <c r="G74" s="32">
        <v>27</v>
      </c>
      <c r="H74" s="33">
        <v>0</v>
      </c>
      <c r="I74" s="34">
        <f>ROUND(ROUND(H74,2)*ROUND(G74,3),2)</f>
      </c>
      <c r="O74">
        <f>(I74*21)/100</f>
      </c>
      <c r="P74" t="s">
        <v>22</v>
      </c>
    </row>
    <row r="75" spans="1:5" ht="25.5">
      <c r="A75" s="35" t="s">
        <v>49</v>
      </c>
      <c r="E75" s="36" t="s">
        <v>171</v>
      </c>
    </row>
    <row r="76" spans="1:5" ht="25.5">
      <c r="A76" s="37" t="s">
        <v>51</v>
      </c>
      <c r="E76" s="38" t="s">
        <v>522</v>
      </c>
    </row>
    <row r="77" spans="1:5" ht="89.25">
      <c r="A77" t="s">
        <v>52</v>
      </c>
      <c r="E77" s="36" t="s">
        <v>145</v>
      </c>
    </row>
    <row r="78" spans="1:16" ht="12.75">
      <c r="A78" s="25" t="s">
        <v>44</v>
      </c>
      <c r="B78" s="29" t="s">
        <v>152</v>
      </c>
      <c r="C78" s="29" t="s">
        <v>178</v>
      </c>
      <c r="D78" s="25" t="s">
        <v>46</v>
      </c>
      <c r="E78" s="30" t="s">
        <v>179</v>
      </c>
      <c r="F78" s="31" t="s">
        <v>119</v>
      </c>
      <c r="G78" s="32">
        <v>39.68</v>
      </c>
      <c r="H78" s="33">
        <v>0</v>
      </c>
      <c r="I78" s="34">
        <f>ROUND(ROUND(H78,2)*ROUND(G78,3),2)</f>
      </c>
      <c r="O78">
        <f>(I78*21)/100</f>
      </c>
      <c r="P78" t="s">
        <v>22</v>
      </c>
    </row>
    <row r="79" spans="1:5" ht="12.75">
      <c r="A79" s="35" t="s">
        <v>49</v>
      </c>
      <c r="E79" s="36" t="s">
        <v>180</v>
      </c>
    </row>
    <row r="80" spans="1:5" ht="63.75">
      <c r="A80" s="37" t="s">
        <v>51</v>
      </c>
      <c r="E80" s="38" t="s">
        <v>523</v>
      </c>
    </row>
    <row r="81" spans="1:5" ht="89.25">
      <c r="A81" t="s">
        <v>52</v>
      </c>
      <c r="E81" s="36" t="s">
        <v>145</v>
      </c>
    </row>
    <row r="82" spans="1:16" ht="12.75">
      <c r="A82" s="25" t="s">
        <v>44</v>
      </c>
      <c r="B82" s="29" t="s">
        <v>157</v>
      </c>
      <c r="C82" s="29" t="s">
        <v>183</v>
      </c>
      <c r="D82" s="25" t="s">
        <v>46</v>
      </c>
      <c r="E82" s="30" t="s">
        <v>184</v>
      </c>
      <c r="F82" s="31" t="s">
        <v>170</v>
      </c>
      <c r="G82" s="32">
        <v>114.63</v>
      </c>
      <c r="H82" s="33">
        <v>0</v>
      </c>
      <c r="I82" s="34">
        <f>ROUND(ROUND(H82,2)*ROUND(G82,3),2)</f>
      </c>
      <c r="O82">
        <f>(I82*21)/100</f>
      </c>
      <c r="P82" t="s">
        <v>22</v>
      </c>
    </row>
    <row r="83" spans="1:5" ht="12.75">
      <c r="A83" s="35" t="s">
        <v>49</v>
      </c>
      <c r="E83" s="36" t="s">
        <v>185</v>
      </c>
    </row>
    <row r="84" spans="1:5" ht="63.75">
      <c r="A84" s="37" t="s">
        <v>51</v>
      </c>
      <c r="E84" s="38" t="s">
        <v>524</v>
      </c>
    </row>
    <row r="85" spans="1:5" ht="63.75">
      <c r="A85" t="s">
        <v>52</v>
      </c>
      <c r="E85" s="36" t="s">
        <v>187</v>
      </c>
    </row>
    <row r="86" spans="1:16" ht="12.75">
      <c r="A86" s="25" t="s">
        <v>44</v>
      </c>
      <c r="B86" s="29" t="s">
        <v>162</v>
      </c>
      <c r="C86" s="29" t="s">
        <v>189</v>
      </c>
      <c r="D86" s="25" t="s">
        <v>46</v>
      </c>
      <c r="E86" s="30" t="s">
        <v>190</v>
      </c>
      <c r="F86" s="31" t="s">
        <v>119</v>
      </c>
      <c r="G86" s="32">
        <v>0.525</v>
      </c>
      <c r="H86" s="33">
        <v>0</v>
      </c>
      <c r="I86" s="34">
        <f>ROUND(ROUND(H86,2)*ROUND(G86,3),2)</f>
      </c>
      <c r="O86">
        <f>(I86*21)/100</f>
      </c>
      <c r="P86" t="s">
        <v>22</v>
      </c>
    </row>
    <row r="87" spans="1:5" ht="38.25">
      <c r="A87" s="35" t="s">
        <v>49</v>
      </c>
      <c r="E87" s="36" t="s">
        <v>191</v>
      </c>
    </row>
    <row r="88" spans="1:5" ht="25.5">
      <c r="A88" s="37" t="s">
        <v>51</v>
      </c>
      <c r="E88" s="38" t="s">
        <v>525</v>
      </c>
    </row>
    <row r="89" spans="1:5" ht="395.25">
      <c r="A89" t="s">
        <v>52</v>
      </c>
      <c r="E89" s="36" t="s">
        <v>193</v>
      </c>
    </row>
    <row r="90" spans="1:16" ht="12.75">
      <c r="A90" s="25" t="s">
        <v>44</v>
      </c>
      <c r="B90" s="29" t="s">
        <v>167</v>
      </c>
      <c r="C90" s="29" t="s">
        <v>195</v>
      </c>
      <c r="D90" s="25" t="s">
        <v>93</v>
      </c>
      <c r="E90" s="30" t="s">
        <v>196</v>
      </c>
      <c r="F90" s="31" t="s">
        <v>119</v>
      </c>
      <c r="G90" s="32">
        <v>74</v>
      </c>
      <c r="H90" s="33">
        <v>0</v>
      </c>
      <c r="I90" s="34">
        <f>ROUND(ROUND(H90,2)*ROUND(G90,3),2)</f>
      </c>
      <c r="O90">
        <f>(I90*21)/100</f>
      </c>
      <c r="P90" t="s">
        <v>22</v>
      </c>
    </row>
    <row r="91" spans="1:5" ht="25.5">
      <c r="A91" s="35" t="s">
        <v>49</v>
      </c>
      <c r="E91" s="36" t="s">
        <v>197</v>
      </c>
    </row>
    <row r="92" spans="1:5" ht="25.5">
      <c r="A92" s="37" t="s">
        <v>51</v>
      </c>
      <c r="E92" s="38" t="s">
        <v>526</v>
      </c>
    </row>
    <row r="93" spans="1:5" ht="395.25">
      <c r="A93" t="s">
        <v>52</v>
      </c>
      <c r="E93" s="36" t="s">
        <v>193</v>
      </c>
    </row>
    <row r="94" spans="1:16" ht="12.75">
      <c r="A94" s="25" t="s">
        <v>44</v>
      </c>
      <c r="B94" s="29" t="s">
        <v>173</v>
      </c>
      <c r="C94" s="29" t="s">
        <v>195</v>
      </c>
      <c r="D94" s="25" t="s">
        <v>99</v>
      </c>
      <c r="E94" s="30" t="s">
        <v>196</v>
      </c>
      <c r="F94" s="31" t="s">
        <v>119</v>
      </c>
      <c r="G94" s="32">
        <v>232</v>
      </c>
      <c r="H94" s="33">
        <v>0</v>
      </c>
      <c r="I94" s="34">
        <f>ROUND(ROUND(H94,2)*ROUND(G94,3),2)</f>
      </c>
      <c r="O94">
        <f>(I94*21)/100</f>
      </c>
      <c r="P94" t="s">
        <v>22</v>
      </c>
    </row>
    <row r="95" spans="1:5" ht="51">
      <c r="A95" s="35" t="s">
        <v>49</v>
      </c>
      <c r="E95" s="36" t="s">
        <v>200</v>
      </c>
    </row>
    <row r="96" spans="1:5" ht="25.5">
      <c r="A96" s="37" t="s">
        <v>51</v>
      </c>
      <c r="E96" s="38" t="s">
        <v>527</v>
      </c>
    </row>
    <row r="97" spans="1:5" ht="395.25">
      <c r="A97" t="s">
        <v>52</v>
      </c>
      <c r="E97" s="36" t="s">
        <v>193</v>
      </c>
    </row>
    <row r="98" spans="1:16" ht="12.75">
      <c r="A98" s="25" t="s">
        <v>44</v>
      </c>
      <c r="B98" s="29" t="s">
        <v>177</v>
      </c>
      <c r="C98" s="29" t="s">
        <v>203</v>
      </c>
      <c r="D98" s="25" t="s">
        <v>99</v>
      </c>
      <c r="E98" s="30" t="s">
        <v>204</v>
      </c>
      <c r="F98" s="31" t="s">
        <v>119</v>
      </c>
      <c r="G98" s="32">
        <v>1.2</v>
      </c>
      <c r="H98" s="33">
        <v>0</v>
      </c>
      <c r="I98" s="34">
        <f>ROUND(ROUND(H98,2)*ROUND(G98,3),2)</f>
      </c>
      <c r="O98">
        <f>(I98*21)/100</f>
      </c>
      <c r="P98" t="s">
        <v>22</v>
      </c>
    </row>
    <row r="99" spans="1:5" ht="12.75">
      <c r="A99" s="35" t="s">
        <v>49</v>
      </c>
      <c r="E99" s="36" t="s">
        <v>209</v>
      </c>
    </row>
    <row r="100" spans="1:5" ht="25.5">
      <c r="A100" s="37" t="s">
        <v>51</v>
      </c>
      <c r="E100" s="38" t="s">
        <v>528</v>
      </c>
    </row>
    <row r="101" spans="1:5" ht="318.75">
      <c r="A101" t="s">
        <v>52</v>
      </c>
      <c r="E101" s="36" t="s">
        <v>207</v>
      </c>
    </row>
    <row r="102" spans="1:16" ht="12.75">
      <c r="A102" s="25" t="s">
        <v>44</v>
      </c>
      <c r="B102" s="29" t="s">
        <v>182</v>
      </c>
      <c r="C102" s="29" t="s">
        <v>218</v>
      </c>
      <c r="D102" s="25" t="s">
        <v>46</v>
      </c>
      <c r="E102" s="30" t="s">
        <v>219</v>
      </c>
      <c r="F102" s="31" t="s">
        <v>119</v>
      </c>
      <c r="G102" s="32">
        <v>6.6</v>
      </c>
      <c r="H102" s="33">
        <v>0</v>
      </c>
      <c r="I102" s="34">
        <f>ROUND(ROUND(H102,2)*ROUND(G102,3),2)</f>
      </c>
      <c r="O102">
        <f>(I102*21)/100</f>
      </c>
      <c r="P102" t="s">
        <v>22</v>
      </c>
    </row>
    <row r="103" spans="1:5" ht="25.5">
      <c r="A103" s="35" t="s">
        <v>49</v>
      </c>
      <c r="E103" s="36" t="s">
        <v>220</v>
      </c>
    </row>
    <row r="104" spans="1:5" ht="12.75">
      <c r="A104" s="37" t="s">
        <v>51</v>
      </c>
      <c r="E104" s="38" t="s">
        <v>529</v>
      </c>
    </row>
    <row r="105" spans="1:5" ht="344.25">
      <c r="A105" t="s">
        <v>52</v>
      </c>
      <c r="E105" s="36" t="s">
        <v>216</v>
      </c>
    </row>
    <row r="106" spans="1:16" ht="12.75">
      <c r="A106" s="25" t="s">
        <v>44</v>
      </c>
      <c r="B106" s="29" t="s">
        <v>188</v>
      </c>
      <c r="C106" s="29" t="s">
        <v>223</v>
      </c>
      <c r="D106" s="25" t="s">
        <v>93</v>
      </c>
      <c r="E106" s="30" t="s">
        <v>224</v>
      </c>
      <c r="F106" s="31" t="s">
        <v>119</v>
      </c>
      <c r="G106" s="32">
        <v>81.125</v>
      </c>
      <c r="H106" s="33">
        <v>0</v>
      </c>
      <c r="I106" s="34">
        <f>ROUND(ROUND(H106,2)*ROUND(G106,3),2)</f>
      </c>
      <c r="O106">
        <f>(I106*21)/100</f>
      </c>
      <c r="P106" t="s">
        <v>22</v>
      </c>
    </row>
    <row r="107" spans="1:5" ht="12.75">
      <c r="A107" s="35" t="s">
        <v>49</v>
      </c>
      <c r="E107" s="36" t="s">
        <v>225</v>
      </c>
    </row>
    <row r="108" spans="1:5" ht="63.75">
      <c r="A108" s="37" t="s">
        <v>51</v>
      </c>
      <c r="E108" s="38" t="s">
        <v>530</v>
      </c>
    </row>
    <row r="109" spans="1:5" ht="216.75">
      <c r="A109" t="s">
        <v>52</v>
      </c>
      <c r="E109" s="36" t="s">
        <v>227</v>
      </c>
    </row>
    <row r="110" spans="1:16" ht="12.75">
      <c r="A110" s="25" t="s">
        <v>44</v>
      </c>
      <c r="B110" s="29" t="s">
        <v>194</v>
      </c>
      <c r="C110" s="29" t="s">
        <v>223</v>
      </c>
      <c r="D110" s="25" t="s">
        <v>99</v>
      </c>
      <c r="E110" s="30" t="s">
        <v>224</v>
      </c>
      <c r="F110" s="31" t="s">
        <v>119</v>
      </c>
      <c r="G110" s="32">
        <v>232</v>
      </c>
      <c r="H110" s="33">
        <v>0</v>
      </c>
      <c r="I110" s="34">
        <f>ROUND(ROUND(H110,2)*ROUND(G110,3),2)</f>
      </c>
      <c r="O110">
        <f>(I110*21)/100</f>
      </c>
      <c r="P110" t="s">
        <v>22</v>
      </c>
    </row>
    <row r="111" spans="1:5" ht="12.75">
      <c r="A111" s="35" t="s">
        <v>49</v>
      </c>
      <c r="E111" s="36" t="s">
        <v>229</v>
      </c>
    </row>
    <row r="112" spans="1:5" ht="25.5">
      <c r="A112" s="37" t="s">
        <v>51</v>
      </c>
      <c r="E112" s="38" t="s">
        <v>531</v>
      </c>
    </row>
    <row r="113" spans="1:5" ht="216.75">
      <c r="A113" t="s">
        <v>52</v>
      </c>
      <c r="E113" s="36" t="s">
        <v>227</v>
      </c>
    </row>
    <row r="114" spans="1:16" ht="12.75">
      <c r="A114" s="25" t="s">
        <v>44</v>
      </c>
      <c r="B114" s="29" t="s">
        <v>199</v>
      </c>
      <c r="C114" s="29" t="s">
        <v>244</v>
      </c>
      <c r="D114" s="25" t="s">
        <v>46</v>
      </c>
      <c r="E114" s="30" t="s">
        <v>245</v>
      </c>
      <c r="F114" s="31" t="s">
        <v>119</v>
      </c>
      <c r="G114" s="32">
        <v>5.271</v>
      </c>
      <c r="H114" s="33">
        <v>0</v>
      </c>
      <c r="I114" s="34">
        <f>ROUND(ROUND(H114,2)*ROUND(G114,3),2)</f>
      </c>
      <c r="O114">
        <f>(I114*21)/100</f>
      </c>
      <c r="P114" t="s">
        <v>22</v>
      </c>
    </row>
    <row r="115" spans="1:5" ht="12.75">
      <c r="A115" s="35" t="s">
        <v>49</v>
      </c>
      <c r="E115" s="36" t="s">
        <v>46</v>
      </c>
    </row>
    <row r="116" spans="1:5" ht="38.25">
      <c r="A116" s="37" t="s">
        <v>51</v>
      </c>
      <c r="E116" s="38" t="s">
        <v>532</v>
      </c>
    </row>
    <row r="117" spans="1:5" ht="331.5">
      <c r="A117" t="s">
        <v>52</v>
      </c>
      <c r="E117" s="36" t="s">
        <v>247</v>
      </c>
    </row>
    <row r="118" spans="1:16" ht="12.75">
      <c r="A118" s="25" t="s">
        <v>44</v>
      </c>
      <c r="B118" s="29" t="s">
        <v>202</v>
      </c>
      <c r="C118" s="29" t="s">
        <v>249</v>
      </c>
      <c r="D118" s="25" t="s">
        <v>46</v>
      </c>
      <c r="E118" s="30" t="s">
        <v>250</v>
      </c>
      <c r="F118" s="31" t="s">
        <v>251</v>
      </c>
      <c r="G118" s="32">
        <v>814.5</v>
      </c>
      <c r="H118" s="33">
        <v>0</v>
      </c>
      <c r="I118" s="34">
        <f>ROUND(ROUND(H118,2)*ROUND(G118,3),2)</f>
      </c>
      <c r="O118">
        <f>(I118*21)/100</f>
      </c>
      <c r="P118" t="s">
        <v>22</v>
      </c>
    </row>
    <row r="119" spans="1:5" ht="12.75">
      <c r="A119" s="35" t="s">
        <v>49</v>
      </c>
      <c r="E119" s="36" t="s">
        <v>46</v>
      </c>
    </row>
    <row r="120" spans="1:5" ht="127.5">
      <c r="A120" s="37" t="s">
        <v>51</v>
      </c>
      <c r="E120" s="38" t="s">
        <v>533</v>
      </c>
    </row>
    <row r="121" spans="1:5" ht="51">
      <c r="A121" t="s">
        <v>52</v>
      </c>
      <c r="E121" s="36" t="s">
        <v>253</v>
      </c>
    </row>
    <row r="122" spans="1:16" ht="12.75">
      <c r="A122" s="25" t="s">
        <v>44</v>
      </c>
      <c r="B122" s="29" t="s">
        <v>208</v>
      </c>
      <c r="C122" s="29" t="s">
        <v>255</v>
      </c>
      <c r="D122" s="25" t="s">
        <v>46</v>
      </c>
      <c r="E122" s="30" t="s">
        <v>256</v>
      </c>
      <c r="F122" s="31" t="s">
        <v>119</v>
      </c>
      <c r="G122" s="32">
        <v>1.2</v>
      </c>
      <c r="H122" s="33">
        <v>0</v>
      </c>
      <c r="I122" s="34">
        <f>ROUND(ROUND(H122,2)*ROUND(G122,3),2)</f>
      </c>
      <c r="O122">
        <f>(I122*21)/100</f>
      </c>
      <c r="P122" t="s">
        <v>22</v>
      </c>
    </row>
    <row r="123" spans="1:5" ht="12.75">
      <c r="A123" s="35" t="s">
        <v>49</v>
      </c>
      <c r="E123" s="36" t="s">
        <v>257</v>
      </c>
    </row>
    <row r="124" spans="1:5" ht="12.75">
      <c r="A124" s="37" t="s">
        <v>51</v>
      </c>
      <c r="E124" s="38" t="s">
        <v>534</v>
      </c>
    </row>
    <row r="125" spans="1:5" ht="38.25">
      <c r="A125" t="s">
        <v>52</v>
      </c>
      <c r="E125" s="36" t="s">
        <v>259</v>
      </c>
    </row>
    <row r="126" spans="1:16" ht="12.75">
      <c r="A126" s="25" t="s">
        <v>44</v>
      </c>
      <c r="B126" s="29" t="s">
        <v>211</v>
      </c>
      <c r="C126" s="29" t="s">
        <v>261</v>
      </c>
      <c r="D126" s="25" t="s">
        <v>46</v>
      </c>
      <c r="E126" s="30" t="s">
        <v>262</v>
      </c>
      <c r="F126" s="31" t="s">
        <v>251</v>
      </c>
      <c r="G126" s="32">
        <v>12</v>
      </c>
      <c r="H126" s="33">
        <v>0</v>
      </c>
      <c r="I126" s="34">
        <f>ROUND(ROUND(H126,2)*ROUND(G126,3),2)</f>
      </c>
      <c r="O126">
        <f>(I126*21)/100</f>
      </c>
      <c r="P126" t="s">
        <v>22</v>
      </c>
    </row>
    <row r="127" spans="1:5" ht="12.75">
      <c r="A127" s="35" t="s">
        <v>49</v>
      </c>
      <c r="E127" s="36" t="s">
        <v>46</v>
      </c>
    </row>
    <row r="128" spans="1:5" ht="25.5">
      <c r="A128" s="37" t="s">
        <v>51</v>
      </c>
      <c r="E128" s="38" t="s">
        <v>535</v>
      </c>
    </row>
    <row r="129" spans="1:5" ht="63.75">
      <c r="A129" t="s">
        <v>52</v>
      </c>
      <c r="E129" s="36" t="s">
        <v>264</v>
      </c>
    </row>
    <row r="130" spans="1:16" ht="12.75">
      <c r="A130" s="25" t="s">
        <v>44</v>
      </c>
      <c r="B130" s="29" t="s">
        <v>217</v>
      </c>
      <c r="C130" s="29" t="s">
        <v>266</v>
      </c>
      <c r="D130" s="25" t="s">
        <v>46</v>
      </c>
      <c r="E130" s="30" t="s">
        <v>267</v>
      </c>
      <c r="F130" s="31" t="s">
        <v>119</v>
      </c>
      <c r="G130" s="32">
        <v>0.36</v>
      </c>
      <c r="H130" s="33">
        <v>0</v>
      </c>
      <c r="I130" s="34">
        <f>ROUND(ROUND(H130,2)*ROUND(G130,3),2)</f>
      </c>
      <c r="O130">
        <f>(I130*21)/100</f>
      </c>
      <c r="P130" t="s">
        <v>22</v>
      </c>
    </row>
    <row r="131" spans="1:5" ht="12.75">
      <c r="A131" s="35" t="s">
        <v>49</v>
      </c>
      <c r="E131" s="36" t="s">
        <v>46</v>
      </c>
    </row>
    <row r="132" spans="1:5" ht="38.25">
      <c r="A132" s="37" t="s">
        <v>51</v>
      </c>
      <c r="E132" s="38" t="s">
        <v>536</v>
      </c>
    </row>
    <row r="133" spans="1:5" ht="63.75">
      <c r="A133" t="s">
        <v>52</v>
      </c>
      <c r="E133" s="36" t="s">
        <v>269</v>
      </c>
    </row>
    <row r="134" spans="1:18" ht="12.75" customHeight="1">
      <c r="A134" s="6" t="s">
        <v>42</v>
      </c>
      <c r="B134" s="6"/>
      <c r="C134" s="41" t="s">
        <v>22</v>
      </c>
      <c r="D134" s="6"/>
      <c r="E134" s="27" t="s">
        <v>270</v>
      </c>
      <c r="F134" s="6"/>
      <c r="G134" s="6"/>
      <c r="H134" s="6"/>
      <c r="I134" s="42">
        <f>0+Q134</f>
      </c>
      <c r="O134">
        <f>0+R134</f>
      </c>
      <c r="Q134">
        <f>0+I135+I139+I143</f>
      </c>
      <c r="R134">
        <f>0+O135+O139+O143</f>
      </c>
    </row>
    <row r="135" spans="1:16" ht="12.75">
      <c r="A135" s="25" t="s">
        <v>44</v>
      </c>
      <c r="B135" s="29" t="s">
        <v>222</v>
      </c>
      <c r="C135" s="29" t="s">
        <v>272</v>
      </c>
      <c r="D135" s="25" t="s">
        <v>46</v>
      </c>
      <c r="E135" s="30" t="s">
        <v>273</v>
      </c>
      <c r="F135" s="31" t="s">
        <v>119</v>
      </c>
      <c r="G135" s="32">
        <v>240</v>
      </c>
      <c r="H135" s="33">
        <v>0</v>
      </c>
      <c r="I135" s="34">
        <f>ROUND(ROUND(H135,2)*ROUND(G135,3),2)</f>
      </c>
      <c r="O135">
        <f>(I135*21)/100</f>
      </c>
      <c r="P135" t="s">
        <v>22</v>
      </c>
    </row>
    <row r="136" spans="1:5" ht="25.5">
      <c r="A136" s="35" t="s">
        <v>49</v>
      </c>
      <c r="E136" s="36" t="s">
        <v>274</v>
      </c>
    </row>
    <row r="137" spans="1:5" ht="25.5">
      <c r="A137" s="37" t="s">
        <v>51</v>
      </c>
      <c r="E137" s="38" t="s">
        <v>537</v>
      </c>
    </row>
    <row r="138" spans="1:5" ht="76.5">
      <c r="A138" t="s">
        <v>52</v>
      </c>
      <c r="E138" s="36" t="s">
        <v>276</v>
      </c>
    </row>
    <row r="139" spans="1:16" ht="12.75">
      <c r="A139" s="25" t="s">
        <v>44</v>
      </c>
      <c r="B139" s="29" t="s">
        <v>228</v>
      </c>
      <c r="C139" s="29" t="s">
        <v>278</v>
      </c>
      <c r="D139" s="25" t="s">
        <v>46</v>
      </c>
      <c r="E139" s="30" t="s">
        <v>279</v>
      </c>
      <c r="F139" s="31" t="s">
        <v>251</v>
      </c>
      <c r="G139" s="32">
        <v>365</v>
      </c>
      <c r="H139" s="33">
        <v>0</v>
      </c>
      <c r="I139" s="34">
        <f>ROUND(ROUND(H139,2)*ROUND(G139,3),2)</f>
      </c>
      <c r="O139">
        <f>(I139*21)/100</f>
      </c>
      <c r="P139" t="s">
        <v>22</v>
      </c>
    </row>
    <row r="140" spans="1:5" ht="38.25">
      <c r="A140" s="35" t="s">
        <v>49</v>
      </c>
      <c r="E140" s="36" t="s">
        <v>280</v>
      </c>
    </row>
    <row r="141" spans="1:5" ht="25.5">
      <c r="A141" s="37" t="s">
        <v>51</v>
      </c>
      <c r="E141" s="38" t="s">
        <v>538</v>
      </c>
    </row>
    <row r="142" spans="1:5" ht="153">
      <c r="A142" t="s">
        <v>52</v>
      </c>
      <c r="E142" s="36" t="s">
        <v>282</v>
      </c>
    </row>
    <row r="143" spans="1:16" ht="12.75">
      <c r="A143" s="25" t="s">
        <v>44</v>
      </c>
      <c r="B143" s="29" t="s">
        <v>231</v>
      </c>
      <c r="C143" s="29" t="s">
        <v>284</v>
      </c>
      <c r="D143" s="25" t="s">
        <v>46</v>
      </c>
      <c r="E143" s="30" t="s">
        <v>285</v>
      </c>
      <c r="F143" s="31" t="s">
        <v>251</v>
      </c>
      <c r="G143" s="32">
        <v>365</v>
      </c>
      <c r="H143" s="33">
        <v>0</v>
      </c>
      <c r="I143" s="34">
        <f>ROUND(ROUND(H143,2)*ROUND(G143,3),2)</f>
      </c>
      <c r="O143">
        <f>(I143*21)/100</f>
      </c>
      <c r="P143" t="s">
        <v>22</v>
      </c>
    </row>
    <row r="144" spans="1:5" ht="12.75">
      <c r="A144" s="35" t="s">
        <v>49</v>
      </c>
      <c r="E144" s="36" t="s">
        <v>286</v>
      </c>
    </row>
    <row r="145" spans="1:5" ht="25.5">
      <c r="A145" s="37" t="s">
        <v>51</v>
      </c>
      <c r="E145" s="38" t="s">
        <v>539</v>
      </c>
    </row>
    <row r="146" spans="1:5" ht="153">
      <c r="A146" t="s">
        <v>52</v>
      </c>
      <c r="E146" s="36" t="s">
        <v>288</v>
      </c>
    </row>
    <row r="147" spans="1:18" ht="12.75" customHeight="1">
      <c r="A147" s="6" t="s">
        <v>42</v>
      </c>
      <c r="B147" s="6"/>
      <c r="C147" s="41" t="s">
        <v>32</v>
      </c>
      <c r="D147" s="6"/>
      <c r="E147" s="27" t="s">
        <v>289</v>
      </c>
      <c r="F147" s="6"/>
      <c r="G147" s="6"/>
      <c r="H147" s="6"/>
      <c r="I147" s="42">
        <f>0+Q147</f>
      </c>
      <c r="O147">
        <f>0+R147</f>
      </c>
      <c r="Q147">
        <f>0+I148+I152+I156</f>
      </c>
      <c r="R147">
        <f>0+O148+O152+O156</f>
      </c>
    </row>
    <row r="148" spans="1:16" ht="12.75">
      <c r="A148" s="25" t="s">
        <v>44</v>
      </c>
      <c r="B148" s="29" t="s">
        <v>237</v>
      </c>
      <c r="C148" s="29" t="s">
        <v>540</v>
      </c>
      <c r="D148" s="25" t="s">
        <v>46</v>
      </c>
      <c r="E148" s="30" t="s">
        <v>541</v>
      </c>
      <c r="F148" s="31" t="s">
        <v>119</v>
      </c>
      <c r="G148" s="32">
        <v>16.38</v>
      </c>
      <c r="H148" s="33">
        <v>0</v>
      </c>
      <c r="I148" s="34">
        <f>ROUND(ROUND(H148,2)*ROUND(G148,3),2)</f>
      </c>
      <c r="O148">
        <f>(I148*21)/100</f>
      </c>
      <c r="P148" t="s">
        <v>22</v>
      </c>
    </row>
    <row r="149" spans="1:5" ht="12.75">
      <c r="A149" s="35" t="s">
        <v>49</v>
      </c>
      <c r="E149" s="36" t="s">
        <v>542</v>
      </c>
    </row>
    <row r="150" spans="1:5" ht="25.5">
      <c r="A150" s="37" t="s">
        <v>51</v>
      </c>
      <c r="E150" s="38" t="s">
        <v>543</v>
      </c>
    </row>
    <row r="151" spans="1:5" ht="395.25">
      <c r="A151" t="s">
        <v>52</v>
      </c>
      <c r="E151" s="36" t="s">
        <v>544</v>
      </c>
    </row>
    <row r="152" spans="1:16" ht="12.75">
      <c r="A152" s="25" t="s">
        <v>44</v>
      </c>
      <c r="B152" s="29" t="s">
        <v>243</v>
      </c>
      <c r="C152" s="29" t="s">
        <v>545</v>
      </c>
      <c r="D152" s="25" t="s">
        <v>46</v>
      </c>
      <c r="E152" s="30" t="s">
        <v>546</v>
      </c>
      <c r="F152" s="31" t="s">
        <v>95</v>
      </c>
      <c r="G152" s="32">
        <v>1.602</v>
      </c>
      <c r="H152" s="33">
        <v>0</v>
      </c>
      <c r="I152" s="34">
        <f>ROUND(ROUND(H152,2)*ROUND(G152,3),2)</f>
      </c>
      <c r="O152">
        <f>(I152*21)/100</f>
      </c>
      <c r="P152" t="s">
        <v>22</v>
      </c>
    </row>
    <row r="153" spans="1:5" ht="12.75">
      <c r="A153" s="35" t="s">
        <v>49</v>
      </c>
      <c r="E153" s="36" t="s">
        <v>547</v>
      </c>
    </row>
    <row r="154" spans="1:5" ht="25.5">
      <c r="A154" s="37" t="s">
        <v>51</v>
      </c>
      <c r="E154" s="38" t="s">
        <v>548</v>
      </c>
    </row>
    <row r="155" spans="1:5" ht="293.25">
      <c r="A155" t="s">
        <v>52</v>
      </c>
      <c r="E155" s="36" t="s">
        <v>549</v>
      </c>
    </row>
    <row r="156" spans="1:16" ht="12.75">
      <c r="A156" s="25" t="s">
        <v>44</v>
      </c>
      <c r="B156" s="29" t="s">
        <v>248</v>
      </c>
      <c r="C156" s="29" t="s">
        <v>291</v>
      </c>
      <c r="D156" s="25" t="s">
        <v>46</v>
      </c>
      <c r="E156" s="30" t="s">
        <v>292</v>
      </c>
      <c r="F156" s="31" t="s">
        <v>119</v>
      </c>
      <c r="G156" s="32">
        <v>1.32</v>
      </c>
      <c r="H156" s="33">
        <v>0</v>
      </c>
      <c r="I156" s="34">
        <f>ROUND(ROUND(H156,2)*ROUND(G156,3),2)</f>
      </c>
      <c r="O156">
        <f>(I156*21)/100</f>
      </c>
      <c r="P156" t="s">
        <v>22</v>
      </c>
    </row>
    <row r="157" spans="1:5" ht="12.75">
      <c r="A157" s="35" t="s">
        <v>49</v>
      </c>
      <c r="E157" s="36" t="s">
        <v>293</v>
      </c>
    </row>
    <row r="158" spans="1:5" ht="51">
      <c r="A158" s="37" t="s">
        <v>51</v>
      </c>
      <c r="E158" s="38" t="s">
        <v>550</v>
      </c>
    </row>
    <row r="159" spans="1:5" ht="76.5">
      <c r="A159" t="s">
        <v>52</v>
      </c>
      <c r="E159" s="36" t="s">
        <v>276</v>
      </c>
    </row>
    <row r="160" spans="1:18" ht="12.75" customHeight="1">
      <c r="A160" s="6" t="s">
        <v>42</v>
      </c>
      <c r="B160" s="6"/>
      <c r="C160" s="41" t="s">
        <v>34</v>
      </c>
      <c r="D160" s="6"/>
      <c r="E160" s="27" t="s">
        <v>295</v>
      </c>
      <c r="F160" s="6"/>
      <c r="G160" s="6"/>
      <c r="H160" s="6"/>
      <c r="I160" s="42">
        <f>0+Q160</f>
      </c>
      <c r="O160">
        <f>0+R160</f>
      </c>
      <c r="Q160">
        <f>0+I161+I165+I169+I173+I177+I181+I185+I189+I193+I197+I201+I205+I209+I213+I217+I221+I225+I229+I233</f>
      </c>
      <c r="R160">
        <f>0+O161+O165+O169+O173+O177+O181+O185+O189+O193+O197+O201+O205+O209+O213+O217+O221+O225+O229+O233</f>
      </c>
    </row>
    <row r="161" spans="1:16" ht="12.75">
      <c r="A161" s="25" t="s">
        <v>44</v>
      </c>
      <c r="B161" s="29" t="s">
        <v>254</v>
      </c>
      <c r="C161" s="29" t="s">
        <v>551</v>
      </c>
      <c r="D161" s="25" t="s">
        <v>46</v>
      </c>
      <c r="E161" s="30" t="s">
        <v>552</v>
      </c>
      <c r="F161" s="31" t="s">
        <v>251</v>
      </c>
      <c r="G161" s="32">
        <v>65</v>
      </c>
      <c r="H161" s="33">
        <v>0</v>
      </c>
      <c r="I161" s="34">
        <f>ROUND(ROUND(H161,2)*ROUND(G161,3),2)</f>
      </c>
      <c r="O161">
        <f>(I161*21)/100</f>
      </c>
      <c r="P161" t="s">
        <v>22</v>
      </c>
    </row>
    <row r="162" spans="1:5" ht="12.75">
      <c r="A162" s="35" t="s">
        <v>49</v>
      </c>
      <c r="E162" s="36" t="s">
        <v>553</v>
      </c>
    </row>
    <row r="163" spans="1:5" ht="38.25">
      <c r="A163" s="37" t="s">
        <v>51</v>
      </c>
      <c r="E163" s="38" t="s">
        <v>554</v>
      </c>
    </row>
    <row r="164" spans="1:5" ht="76.5">
      <c r="A164" t="s">
        <v>52</v>
      </c>
      <c r="E164" s="36" t="s">
        <v>301</v>
      </c>
    </row>
    <row r="165" spans="1:16" ht="12.75">
      <c r="A165" s="25" t="s">
        <v>44</v>
      </c>
      <c r="B165" s="29" t="s">
        <v>260</v>
      </c>
      <c r="C165" s="29" t="s">
        <v>297</v>
      </c>
      <c r="D165" s="25" t="s">
        <v>46</v>
      </c>
      <c r="E165" s="30" t="s">
        <v>298</v>
      </c>
      <c r="F165" s="31" t="s">
        <v>251</v>
      </c>
      <c r="G165" s="32">
        <v>474.5</v>
      </c>
      <c r="H165" s="33">
        <v>0</v>
      </c>
      <c r="I165" s="34">
        <f>ROUND(ROUND(H165,2)*ROUND(G165,3),2)</f>
      </c>
      <c r="O165">
        <f>(I165*21)/100</f>
      </c>
      <c r="P165" t="s">
        <v>22</v>
      </c>
    </row>
    <row r="166" spans="1:5" ht="12.75">
      <c r="A166" s="35" t="s">
        <v>49</v>
      </c>
      <c r="E166" s="36" t="s">
        <v>299</v>
      </c>
    </row>
    <row r="167" spans="1:5" ht="25.5">
      <c r="A167" s="37" t="s">
        <v>51</v>
      </c>
      <c r="E167" s="38" t="s">
        <v>555</v>
      </c>
    </row>
    <row r="168" spans="1:5" ht="76.5">
      <c r="A168" t="s">
        <v>52</v>
      </c>
      <c r="E168" s="36" t="s">
        <v>301</v>
      </c>
    </row>
    <row r="169" spans="1:16" ht="12.75">
      <c r="A169" s="25" t="s">
        <v>44</v>
      </c>
      <c r="B169" s="29" t="s">
        <v>265</v>
      </c>
      <c r="C169" s="29" t="s">
        <v>303</v>
      </c>
      <c r="D169" s="25" t="s">
        <v>93</v>
      </c>
      <c r="E169" s="30" t="s">
        <v>304</v>
      </c>
      <c r="F169" s="31" t="s">
        <v>251</v>
      </c>
      <c r="G169" s="32">
        <v>281.5</v>
      </c>
      <c r="H169" s="33">
        <v>0</v>
      </c>
      <c r="I169" s="34">
        <f>ROUND(ROUND(H169,2)*ROUND(G169,3),2)</f>
      </c>
      <c r="O169">
        <f>(I169*21)/100</f>
      </c>
      <c r="P169" t="s">
        <v>22</v>
      </c>
    </row>
    <row r="170" spans="1:5" ht="12.75">
      <c r="A170" s="35" t="s">
        <v>49</v>
      </c>
      <c r="E170" s="36" t="s">
        <v>305</v>
      </c>
    </row>
    <row r="171" spans="1:5" ht="89.25">
      <c r="A171" s="37" t="s">
        <v>51</v>
      </c>
      <c r="E171" s="38" t="s">
        <v>556</v>
      </c>
    </row>
    <row r="172" spans="1:5" ht="76.5">
      <c r="A172" t="s">
        <v>52</v>
      </c>
      <c r="E172" s="36" t="s">
        <v>301</v>
      </c>
    </row>
    <row r="173" spans="1:16" ht="12.75">
      <c r="A173" s="25" t="s">
        <v>44</v>
      </c>
      <c r="B173" s="29" t="s">
        <v>271</v>
      </c>
      <c r="C173" s="29" t="s">
        <v>303</v>
      </c>
      <c r="D173" s="25" t="s">
        <v>99</v>
      </c>
      <c r="E173" s="30" t="s">
        <v>304</v>
      </c>
      <c r="F173" s="31" t="s">
        <v>251</v>
      </c>
      <c r="G173" s="32">
        <v>511</v>
      </c>
      <c r="H173" s="33">
        <v>0</v>
      </c>
      <c r="I173" s="34">
        <f>ROUND(ROUND(H173,2)*ROUND(G173,3),2)</f>
      </c>
      <c r="O173">
        <f>(I173*21)/100</f>
      </c>
      <c r="P173" t="s">
        <v>22</v>
      </c>
    </row>
    <row r="174" spans="1:5" ht="12.75">
      <c r="A174" s="35" t="s">
        <v>49</v>
      </c>
      <c r="E174" s="36" t="s">
        <v>308</v>
      </c>
    </row>
    <row r="175" spans="1:5" ht="25.5">
      <c r="A175" s="37" t="s">
        <v>51</v>
      </c>
      <c r="E175" s="38" t="s">
        <v>557</v>
      </c>
    </row>
    <row r="176" spans="1:5" ht="76.5">
      <c r="A176" t="s">
        <v>52</v>
      </c>
      <c r="E176" s="36" t="s">
        <v>301</v>
      </c>
    </row>
    <row r="177" spans="1:16" ht="12.75">
      <c r="A177" s="25" t="s">
        <v>44</v>
      </c>
      <c r="B177" s="29" t="s">
        <v>277</v>
      </c>
      <c r="C177" s="29" t="s">
        <v>311</v>
      </c>
      <c r="D177" s="25" t="s">
        <v>46</v>
      </c>
      <c r="E177" s="30" t="s">
        <v>312</v>
      </c>
      <c r="F177" s="31" t="s">
        <v>251</v>
      </c>
      <c r="G177" s="32">
        <v>11</v>
      </c>
      <c r="H177" s="33">
        <v>0</v>
      </c>
      <c r="I177" s="34">
        <f>ROUND(ROUND(H177,2)*ROUND(G177,3),2)</f>
      </c>
      <c r="O177">
        <f>(I177*21)/100</f>
      </c>
      <c r="P177" t="s">
        <v>22</v>
      </c>
    </row>
    <row r="178" spans="1:5" ht="12.75">
      <c r="A178" s="35" t="s">
        <v>49</v>
      </c>
      <c r="E178" s="36" t="s">
        <v>313</v>
      </c>
    </row>
    <row r="179" spans="1:5" ht="25.5">
      <c r="A179" s="37" t="s">
        <v>51</v>
      </c>
      <c r="E179" s="38" t="s">
        <v>558</v>
      </c>
    </row>
    <row r="180" spans="1:5" ht="76.5">
      <c r="A180" t="s">
        <v>52</v>
      </c>
      <c r="E180" s="36" t="s">
        <v>301</v>
      </c>
    </row>
    <row r="181" spans="1:16" ht="12.75">
      <c r="A181" s="25" t="s">
        <v>44</v>
      </c>
      <c r="B181" s="29" t="s">
        <v>283</v>
      </c>
      <c r="C181" s="29" t="s">
        <v>316</v>
      </c>
      <c r="D181" s="25" t="s">
        <v>46</v>
      </c>
      <c r="E181" s="30" t="s">
        <v>317</v>
      </c>
      <c r="F181" s="31" t="s">
        <v>251</v>
      </c>
      <c r="G181" s="32">
        <v>415</v>
      </c>
      <c r="H181" s="33">
        <v>0</v>
      </c>
      <c r="I181" s="34">
        <f>ROUND(ROUND(H181,2)*ROUND(G181,3),2)</f>
      </c>
      <c r="O181">
        <f>(I181*21)/100</f>
      </c>
      <c r="P181" t="s">
        <v>22</v>
      </c>
    </row>
    <row r="182" spans="1:5" ht="12.75">
      <c r="A182" s="35" t="s">
        <v>49</v>
      </c>
      <c r="E182" s="36" t="s">
        <v>318</v>
      </c>
    </row>
    <row r="183" spans="1:5" ht="51">
      <c r="A183" s="37" t="s">
        <v>51</v>
      </c>
      <c r="E183" s="38" t="s">
        <v>559</v>
      </c>
    </row>
    <row r="184" spans="1:5" ht="89.25">
      <c r="A184" t="s">
        <v>52</v>
      </c>
      <c r="E184" s="36" t="s">
        <v>320</v>
      </c>
    </row>
    <row r="185" spans="1:16" ht="12.75">
      <c r="A185" s="25" t="s">
        <v>44</v>
      </c>
      <c r="B185" s="29" t="s">
        <v>290</v>
      </c>
      <c r="C185" s="29" t="s">
        <v>322</v>
      </c>
      <c r="D185" s="25" t="s">
        <v>46</v>
      </c>
      <c r="E185" s="30" t="s">
        <v>323</v>
      </c>
      <c r="F185" s="31" t="s">
        <v>251</v>
      </c>
      <c r="G185" s="32">
        <v>415</v>
      </c>
      <c r="H185" s="33">
        <v>0</v>
      </c>
      <c r="I185" s="34">
        <f>ROUND(ROUND(H185,2)*ROUND(G185,3),2)</f>
      </c>
      <c r="O185">
        <f>(I185*21)/100</f>
      </c>
      <c r="P185" t="s">
        <v>22</v>
      </c>
    </row>
    <row r="186" spans="1:5" ht="12.75">
      <c r="A186" s="35" t="s">
        <v>49</v>
      </c>
      <c r="E186" s="36" t="s">
        <v>324</v>
      </c>
    </row>
    <row r="187" spans="1:5" ht="51">
      <c r="A187" s="37" t="s">
        <v>51</v>
      </c>
      <c r="E187" s="38" t="s">
        <v>559</v>
      </c>
    </row>
    <row r="188" spans="1:5" ht="89.25">
      <c r="A188" t="s">
        <v>52</v>
      </c>
      <c r="E188" s="36" t="s">
        <v>320</v>
      </c>
    </row>
    <row r="189" spans="1:16" ht="12.75">
      <c r="A189" s="25" t="s">
        <v>44</v>
      </c>
      <c r="B189" s="29" t="s">
        <v>296</v>
      </c>
      <c r="C189" s="29" t="s">
        <v>326</v>
      </c>
      <c r="D189" s="25" t="s">
        <v>46</v>
      </c>
      <c r="E189" s="30" t="s">
        <v>327</v>
      </c>
      <c r="F189" s="31" t="s">
        <v>251</v>
      </c>
      <c r="G189" s="32">
        <v>415</v>
      </c>
      <c r="H189" s="33">
        <v>0</v>
      </c>
      <c r="I189" s="34">
        <f>ROUND(ROUND(H189,2)*ROUND(G189,3),2)</f>
      </c>
      <c r="O189">
        <f>(I189*21)/100</f>
      </c>
      <c r="P189" t="s">
        <v>22</v>
      </c>
    </row>
    <row r="190" spans="1:5" ht="12.75">
      <c r="A190" s="35" t="s">
        <v>49</v>
      </c>
      <c r="E190" s="36" t="s">
        <v>328</v>
      </c>
    </row>
    <row r="191" spans="1:5" ht="51">
      <c r="A191" s="37" t="s">
        <v>51</v>
      </c>
      <c r="E191" s="38" t="s">
        <v>559</v>
      </c>
    </row>
    <row r="192" spans="1:5" ht="165.75">
      <c r="A192" t="s">
        <v>52</v>
      </c>
      <c r="E192" s="36" t="s">
        <v>329</v>
      </c>
    </row>
    <row r="193" spans="1:16" ht="12.75">
      <c r="A193" s="25" t="s">
        <v>44</v>
      </c>
      <c r="B193" s="29" t="s">
        <v>302</v>
      </c>
      <c r="C193" s="29" t="s">
        <v>331</v>
      </c>
      <c r="D193" s="25" t="s">
        <v>46</v>
      </c>
      <c r="E193" s="30" t="s">
        <v>332</v>
      </c>
      <c r="F193" s="31" t="s">
        <v>251</v>
      </c>
      <c r="G193" s="32">
        <v>415</v>
      </c>
      <c r="H193" s="33">
        <v>0</v>
      </c>
      <c r="I193" s="34">
        <f>ROUND(ROUND(H193,2)*ROUND(G193,3),2)</f>
      </c>
      <c r="O193">
        <f>(I193*21)/100</f>
      </c>
      <c r="P193" t="s">
        <v>22</v>
      </c>
    </row>
    <row r="194" spans="1:5" ht="12.75">
      <c r="A194" s="35" t="s">
        <v>49</v>
      </c>
      <c r="E194" s="36" t="s">
        <v>333</v>
      </c>
    </row>
    <row r="195" spans="1:5" ht="51">
      <c r="A195" s="37" t="s">
        <v>51</v>
      </c>
      <c r="E195" s="38" t="s">
        <v>559</v>
      </c>
    </row>
    <row r="196" spans="1:5" ht="165.75">
      <c r="A196" t="s">
        <v>52</v>
      </c>
      <c r="E196" s="36" t="s">
        <v>329</v>
      </c>
    </row>
    <row r="197" spans="1:16" ht="12.75">
      <c r="A197" s="25" t="s">
        <v>44</v>
      </c>
      <c r="B197" s="29" t="s">
        <v>307</v>
      </c>
      <c r="C197" s="29" t="s">
        <v>335</v>
      </c>
      <c r="D197" s="25" t="s">
        <v>93</v>
      </c>
      <c r="E197" s="30" t="s">
        <v>336</v>
      </c>
      <c r="F197" s="31" t="s">
        <v>251</v>
      </c>
      <c r="G197" s="32">
        <v>18</v>
      </c>
      <c r="H197" s="33">
        <v>0</v>
      </c>
      <c r="I197" s="34">
        <f>ROUND(ROUND(H197,2)*ROUND(G197,3),2)</f>
      </c>
      <c r="O197">
        <f>(I197*21)/100</f>
      </c>
      <c r="P197" t="s">
        <v>22</v>
      </c>
    </row>
    <row r="198" spans="1:5" ht="25.5">
      <c r="A198" s="35" t="s">
        <v>49</v>
      </c>
      <c r="E198" s="36" t="s">
        <v>560</v>
      </c>
    </row>
    <row r="199" spans="1:5" ht="25.5">
      <c r="A199" s="37" t="s">
        <v>51</v>
      </c>
      <c r="E199" s="38" t="s">
        <v>561</v>
      </c>
    </row>
    <row r="200" spans="1:5" ht="178.5">
      <c r="A200" t="s">
        <v>52</v>
      </c>
      <c r="E200" s="36" t="s">
        <v>339</v>
      </c>
    </row>
    <row r="201" spans="1:16" ht="12.75">
      <c r="A201" s="25" t="s">
        <v>44</v>
      </c>
      <c r="B201" s="29" t="s">
        <v>310</v>
      </c>
      <c r="C201" s="29" t="s">
        <v>335</v>
      </c>
      <c r="D201" s="25" t="s">
        <v>99</v>
      </c>
      <c r="E201" s="30" t="s">
        <v>336</v>
      </c>
      <c r="F201" s="31" t="s">
        <v>251</v>
      </c>
      <c r="G201" s="32">
        <v>65</v>
      </c>
      <c r="H201" s="33">
        <v>0</v>
      </c>
      <c r="I201" s="34">
        <f>ROUND(ROUND(H201,2)*ROUND(G201,3),2)</f>
      </c>
      <c r="O201">
        <f>(I201*21)/100</f>
      </c>
      <c r="P201" t="s">
        <v>22</v>
      </c>
    </row>
    <row r="202" spans="1:5" ht="25.5">
      <c r="A202" s="35" t="s">
        <v>49</v>
      </c>
      <c r="E202" s="36" t="s">
        <v>562</v>
      </c>
    </row>
    <row r="203" spans="1:5" ht="25.5">
      <c r="A203" s="37" t="s">
        <v>51</v>
      </c>
      <c r="E203" s="38" t="s">
        <v>563</v>
      </c>
    </row>
    <row r="204" spans="1:5" ht="178.5">
      <c r="A204" t="s">
        <v>52</v>
      </c>
      <c r="E204" s="36" t="s">
        <v>339</v>
      </c>
    </row>
    <row r="205" spans="1:16" ht="12.75">
      <c r="A205" s="25" t="s">
        <v>44</v>
      </c>
      <c r="B205" s="29" t="s">
        <v>315</v>
      </c>
      <c r="C205" s="29" t="s">
        <v>341</v>
      </c>
      <c r="D205" s="25" t="s">
        <v>46</v>
      </c>
      <c r="E205" s="30" t="s">
        <v>342</v>
      </c>
      <c r="F205" s="31" t="s">
        <v>251</v>
      </c>
      <c r="G205" s="32">
        <v>11</v>
      </c>
      <c r="H205" s="33">
        <v>0</v>
      </c>
      <c r="I205" s="34">
        <f>ROUND(ROUND(H205,2)*ROUND(G205,3),2)</f>
      </c>
      <c r="O205">
        <f>(I205*21)/100</f>
      </c>
      <c r="P205" t="s">
        <v>22</v>
      </c>
    </row>
    <row r="206" spans="1:5" ht="25.5">
      <c r="A206" s="35" t="s">
        <v>49</v>
      </c>
      <c r="E206" s="36" t="s">
        <v>343</v>
      </c>
    </row>
    <row r="207" spans="1:5" ht="25.5">
      <c r="A207" s="37" t="s">
        <v>51</v>
      </c>
      <c r="E207" s="38" t="s">
        <v>564</v>
      </c>
    </row>
    <row r="208" spans="1:5" ht="178.5">
      <c r="A208" t="s">
        <v>52</v>
      </c>
      <c r="E208" s="36" t="s">
        <v>339</v>
      </c>
    </row>
    <row r="209" spans="1:16" ht="12.75">
      <c r="A209" s="25" t="s">
        <v>44</v>
      </c>
      <c r="B209" s="29" t="s">
        <v>321</v>
      </c>
      <c r="C209" s="29" t="s">
        <v>346</v>
      </c>
      <c r="D209" s="25" t="s">
        <v>46</v>
      </c>
      <c r="E209" s="30" t="s">
        <v>347</v>
      </c>
      <c r="F209" s="31" t="s">
        <v>251</v>
      </c>
      <c r="G209" s="32">
        <v>1.5</v>
      </c>
      <c r="H209" s="33">
        <v>0</v>
      </c>
      <c r="I209" s="34">
        <f>ROUND(ROUND(H209,2)*ROUND(G209,3),2)</f>
      </c>
      <c r="O209">
        <f>(I209*21)/100</f>
      </c>
      <c r="P209" t="s">
        <v>22</v>
      </c>
    </row>
    <row r="210" spans="1:5" ht="38.25">
      <c r="A210" s="35" t="s">
        <v>49</v>
      </c>
      <c r="E210" s="36" t="s">
        <v>565</v>
      </c>
    </row>
    <row r="211" spans="1:5" ht="25.5">
      <c r="A211" s="37" t="s">
        <v>51</v>
      </c>
      <c r="E211" s="38" t="s">
        <v>566</v>
      </c>
    </row>
    <row r="212" spans="1:5" ht="178.5">
      <c r="A212" t="s">
        <v>52</v>
      </c>
      <c r="E212" s="36" t="s">
        <v>339</v>
      </c>
    </row>
    <row r="213" spans="1:16" ht="12.75">
      <c r="A213" s="25" t="s">
        <v>44</v>
      </c>
      <c r="B213" s="29" t="s">
        <v>325</v>
      </c>
      <c r="C213" s="29" t="s">
        <v>351</v>
      </c>
      <c r="D213" s="25" t="s">
        <v>93</v>
      </c>
      <c r="E213" s="30" t="s">
        <v>352</v>
      </c>
      <c r="F213" s="31" t="s">
        <v>251</v>
      </c>
      <c r="G213" s="32">
        <v>170</v>
      </c>
      <c r="H213" s="33">
        <v>0</v>
      </c>
      <c r="I213" s="34">
        <f>ROUND(ROUND(H213,2)*ROUND(G213,3),2)</f>
      </c>
      <c r="O213">
        <f>(I213*21)/100</f>
      </c>
      <c r="P213" t="s">
        <v>22</v>
      </c>
    </row>
    <row r="214" spans="1:5" ht="38.25">
      <c r="A214" s="35" t="s">
        <v>49</v>
      </c>
      <c r="E214" s="36" t="s">
        <v>353</v>
      </c>
    </row>
    <row r="215" spans="1:5" ht="25.5">
      <c r="A215" s="37" t="s">
        <v>51</v>
      </c>
      <c r="E215" s="38" t="s">
        <v>567</v>
      </c>
    </row>
    <row r="216" spans="1:5" ht="178.5">
      <c r="A216" t="s">
        <v>52</v>
      </c>
      <c r="E216" s="36" t="s">
        <v>339</v>
      </c>
    </row>
    <row r="217" spans="1:16" ht="12.75">
      <c r="A217" s="25" t="s">
        <v>44</v>
      </c>
      <c r="B217" s="29" t="s">
        <v>330</v>
      </c>
      <c r="C217" s="29" t="s">
        <v>351</v>
      </c>
      <c r="D217" s="25" t="s">
        <v>99</v>
      </c>
      <c r="E217" s="30" t="s">
        <v>352</v>
      </c>
      <c r="F217" s="31" t="s">
        <v>251</v>
      </c>
      <c r="G217" s="32">
        <v>7</v>
      </c>
      <c r="H217" s="33">
        <v>0</v>
      </c>
      <c r="I217" s="34">
        <f>ROUND(ROUND(H217,2)*ROUND(G217,3),2)</f>
      </c>
      <c r="O217">
        <f>(I217*21)/100</f>
      </c>
      <c r="P217" t="s">
        <v>22</v>
      </c>
    </row>
    <row r="218" spans="1:5" ht="25.5">
      <c r="A218" s="35" t="s">
        <v>49</v>
      </c>
      <c r="E218" s="36" t="s">
        <v>356</v>
      </c>
    </row>
    <row r="219" spans="1:5" ht="25.5">
      <c r="A219" s="37" t="s">
        <v>51</v>
      </c>
      <c r="E219" s="38" t="s">
        <v>568</v>
      </c>
    </row>
    <row r="220" spans="1:5" ht="178.5">
      <c r="A220" t="s">
        <v>52</v>
      </c>
      <c r="E220" s="36" t="s">
        <v>339</v>
      </c>
    </row>
    <row r="221" spans="1:16" ht="12.75">
      <c r="A221" s="25" t="s">
        <v>44</v>
      </c>
      <c r="B221" s="29" t="s">
        <v>334</v>
      </c>
      <c r="C221" s="29" t="s">
        <v>351</v>
      </c>
      <c r="D221" s="25" t="s">
        <v>102</v>
      </c>
      <c r="E221" s="30" t="s">
        <v>352</v>
      </c>
      <c r="F221" s="31" t="s">
        <v>251</v>
      </c>
      <c r="G221" s="32">
        <v>5</v>
      </c>
      <c r="H221" s="33">
        <v>0</v>
      </c>
      <c r="I221" s="34">
        <f>ROUND(ROUND(H221,2)*ROUND(G221,3),2)</f>
      </c>
      <c r="O221">
        <f>(I221*21)/100</f>
      </c>
      <c r="P221" t="s">
        <v>22</v>
      </c>
    </row>
    <row r="222" spans="1:5" ht="25.5">
      <c r="A222" s="35" t="s">
        <v>49</v>
      </c>
      <c r="E222" s="36" t="s">
        <v>361</v>
      </c>
    </row>
    <row r="223" spans="1:5" ht="25.5">
      <c r="A223" s="37" t="s">
        <v>51</v>
      </c>
      <c r="E223" s="38" t="s">
        <v>569</v>
      </c>
    </row>
    <row r="224" spans="1:5" ht="178.5">
      <c r="A224" t="s">
        <v>52</v>
      </c>
      <c r="E224" s="36" t="s">
        <v>339</v>
      </c>
    </row>
    <row r="225" spans="1:16" ht="25.5">
      <c r="A225" s="25" t="s">
        <v>44</v>
      </c>
      <c r="B225" s="29" t="s">
        <v>340</v>
      </c>
      <c r="C225" s="29" t="s">
        <v>359</v>
      </c>
      <c r="D225" s="25" t="s">
        <v>46</v>
      </c>
      <c r="E225" s="30" t="s">
        <v>360</v>
      </c>
      <c r="F225" s="31" t="s">
        <v>251</v>
      </c>
      <c r="G225" s="32">
        <v>15</v>
      </c>
      <c r="H225" s="33">
        <v>0</v>
      </c>
      <c r="I225" s="34">
        <f>ROUND(ROUND(H225,2)*ROUND(G225,3),2)</f>
      </c>
      <c r="O225">
        <f>(I225*21)/100</f>
      </c>
      <c r="P225" t="s">
        <v>22</v>
      </c>
    </row>
    <row r="226" spans="1:5" ht="25.5">
      <c r="A226" s="35" t="s">
        <v>49</v>
      </c>
      <c r="E226" s="36" t="s">
        <v>361</v>
      </c>
    </row>
    <row r="227" spans="1:5" ht="25.5">
      <c r="A227" s="37" t="s">
        <v>51</v>
      </c>
      <c r="E227" s="38" t="s">
        <v>570</v>
      </c>
    </row>
    <row r="228" spans="1:5" ht="178.5">
      <c r="A228" t="s">
        <v>52</v>
      </c>
      <c r="E228" s="36" t="s">
        <v>339</v>
      </c>
    </row>
    <row r="229" spans="1:16" ht="12.75">
      <c r="A229" s="25" t="s">
        <v>44</v>
      </c>
      <c r="B229" s="29" t="s">
        <v>345</v>
      </c>
      <c r="C229" s="29" t="s">
        <v>364</v>
      </c>
      <c r="D229" s="25" t="s">
        <v>46</v>
      </c>
      <c r="E229" s="30" t="s">
        <v>365</v>
      </c>
      <c r="F229" s="31" t="s">
        <v>251</v>
      </c>
      <c r="G229" s="32">
        <v>1.5</v>
      </c>
      <c r="H229" s="33">
        <v>0</v>
      </c>
      <c r="I229" s="34">
        <f>ROUND(ROUND(H229,2)*ROUND(G229,3),2)</f>
      </c>
      <c r="O229">
        <f>(I229*21)/100</f>
      </c>
      <c r="P229" t="s">
        <v>22</v>
      </c>
    </row>
    <row r="230" spans="1:5" ht="38.25">
      <c r="A230" s="35" t="s">
        <v>49</v>
      </c>
      <c r="E230" s="36" t="s">
        <v>366</v>
      </c>
    </row>
    <row r="231" spans="1:5" ht="25.5">
      <c r="A231" s="37" t="s">
        <v>51</v>
      </c>
      <c r="E231" s="38" t="s">
        <v>566</v>
      </c>
    </row>
    <row r="232" spans="1:5" ht="102">
      <c r="A232" t="s">
        <v>52</v>
      </c>
      <c r="E232" s="36" t="s">
        <v>367</v>
      </c>
    </row>
    <row r="233" spans="1:16" ht="12.75">
      <c r="A233" s="25" t="s">
        <v>44</v>
      </c>
      <c r="B233" s="29" t="s">
        <v>350</v>
      </c>
      <c r="C233" s="29" t="s">
        <v>369</v>
      </c>
      <c r="D233" s="25" t="s">
        <v>46</v>
      </c>
      <c r="E233" s="30" t="s">
        <v>370</v>
      </c>
      <c r="F233" s="31" t="s">
        <v>170</v>
      </c>
      <c r="G233" s="32">
        <v>114.63</v>
      </c>
      <c r="H233" s="33">
        <v>0</v>
      </c>
      <c r="I233" s="34">
        <f>ROUND(ROUND(H233,2)*ROUND(G233,3),2)</f>
      </c>
      <c r="O233">
        <f>(I233*21)/100</f>
      </c>
      <c r="P233" t="s">
        <v>22</v>
      </c>
    </row>
    <row r="234" spans="1:5" ht="12.75">
      <c r="A234" s="35" t="s">
        <v>49</v>
      </c>
      <c r="E234" s="36" t="s">
        <v>185</v>
      </c>
    </row>
    <row r="235" spans="1:5" ht="63.75">
      <c r="A235" s="37" t="s">
        <v>51</v>
      </c>
      <c r="E235" s="38" t="s">
        <v>524</v>
      </c>
    </row>
    <row r="236" spans="1:5" ht="63.75">
      <c r="A236" t="s">
        <v>52</v>
      </c>
      <c r="E236" s="36" t="s">
        <v>372</v>
      </c>
    </row>
    <row r="237" spans="1:18" ht="12.75" customHeight="1">
      <c r="A237" s="6" t="s">
        <v>42</v>
      </c>
      <c r="B237" s="6"/>
      <c r="C237" s="41" t="s">
        <v>72</v>
      </c>
      <c r="D237" s="6"/>
      <c r="E237" s="27" t="s">
        <v>373</v>
      </c>
      <c r="F237" s="6"/>
      <c r="G237" s="6"/>
      <c r="H237" s="6"/>
      <c r="I237" s="42">
        <f>0+Q237</f>
      </c>
      <c r="O237">
        <f>0+R237</f>
      </c>
      <c r="Q237">
        <f>0+I238+I242</f>
      </c>
      <c r="R237">
        <f>0+O238+O242</f>
      </c>
    </row>
    <row r="238" spans="1:16" ht="12.75">
      <c r="A238" s="25" t="s">
        <v>44</v>
      </c>
      <c r="B238" s="29" t="s">
        <v>355</v>
      </c>
      <c r="C238" s="29" t="s">
        <v>375</v>
      </c>
      <c r="D238" s="25" t="s">
        <v>46</v>
      </c>
      <c r="E238" s="30" t="s">
        <v>376</v>
      </c>
      <c r="F238" s="31" t="s">
        <v>251</v>
      </c>
      <c r="G238" s="32">
        <v>22.5</v>
      </c>
      <c r="H238" s="33">
        <v>0</v>
      </c>
      <c r="I238" s="34">
        <f>ROUND(ROUND(H238,2)*ROUND(G238,3),2)</f>
      </c>
      <c r="O238">
        <f>(I238*21)/100</f>
      </c>
      <c r="P238" t="s">
        <v>22</v>
      </c>
    </row>
    <row r="239" spans="1:5" ht="25.5">
      <c r="A239" s="35" t="s">
        <v>49</v>
      </c>
      <c r="E239" s="36" t="s">
        <v>377</v>
      </c>
    </row>
    <row r="240" spans="1:5" ht="25.5">
      <c r="A240" s="37" t="s">
        <v>51</v>
      </c>
      <c r="E240" s="38" t="s">
        <v>571</v>
      </c>
    </row>
    <row r="241" spans="1:5" ht="204">
      <c r="A241" t="s">
        <v>52</v>
      </c>
      <c r="E241" s="36" t="s">
        <v>379</v>
      </c>
    </row>
    <row r="242" spans="1:16" ht="12.75">
      <c r="A242" s="25" t="s">
        <v>44</v>
      </c>
      <c r="B242" s="29" t="s">
        <v>358</v>
      </c>
      <c r="C242" s="29" t="s">
        <v>381</v>
      </c>
      <c r="D242" s="25" t="s">
        <v>46</v>
      </c>
      <c r="E242" s="30" t="s">
        <v>382</v>
      </c>
      <c r="F242" s="31" t="s">
        <v>251</v>
      </c>
      <c r="G242" s="32">
        <v>22.5</v>
      </c>
      <c r="H242" s="33">
        <v>0</v>
      </c>
      <c r="I242" s="34">
        <f>ROUND(ROUND(H242,2)*ROUND(G242,3),2)</f>
      </c>
      <c r="O242">
        <f>(I242*21)/100</f>
      </c>
      <c r="P242" t="s">
        <v>22</v>
      </c>
    </row>
    <row r="243" spans="1:5" ht="12.75">
      <c r="A243" s="35" t="s">
        <v>49</v>
      </c>
      <c r="E243" s="36" t="s">
        <v>383</v>
      </c>
    </row>
    <row r="244" spans="1:5" ht="25.5">
      <c r="A244" s="37" t="s">
        <v>51</v>
      </c>
      <c r="E244" s="38" t="s">
        <v>571</v>
      </c>
    </row>
    <row r="245" spans="1:5" ht="63.75">
      <c r="A245" t="s">
        <v>52</v>
      </c>
      <c r="E245" s="36" t="s">
        <v>384</v>
      </c>
    </row>
    <row r="246" spans="1:18" ht="12.75" customHeight="1">
      <c r="A246" s="6" t="s">
        <v>42</v>
      </c>
      <c r="B246" s="6"/>
      <c r="C246" s="41" t="s">
        <v>78</v>
      </c>
      <c r="D246" s="6"/>
      <c r="E246" s="27" t="s">
        <v>385</v>
      </c>
      <c r="F246" s="6"/>
      <c r="G246" s="6"/>
      <c r="H246" s="6"/>
      <c r="I246" s="42">
        <f>0+Q246</f>
      </c>
      <c r="O246">
        <f>0+R246</f>
      </c>
      <c r="Q246">
        <f>0+I247+I251+I255</f>
      </c>
      <c r="R246">
        <f>0+O247+O251+O255</f>
      </c>
    </row>
    <row r="247" spans="1:16" ht="12.75">
      <c r="A247" s="25" t="s">
        <v>44</v>
      </c>
      <c r="B247" s="29" t="s">
        <v>363</v>
      </c>
      <c r="C247" s="29" t="s">
        <v>393</v>
      </c>
      <c r="D247" s="25" t="s">
        <v>46</v>
      </c>
      <c r="E247" s="30" t="s">
        <v>394</v>
      </c>
      <c r="F247" s="31" t="s">
        <v>170</v>
      </c>
      <c r="G247" s="32">
        <v>22</v>
      </c>
      <c r="H247" s="33">
        <v>0</v>
      </c>
      <c r="I247" s="34">
        <f>ROUND(ROUND(H247,2)*ROUND(G247,3),2)</f>
      </c>
      <c r="O247">
        <f>(I247*21)/100</f>
      </c>
      <c r="P247" t="s">
        <v>22</v>
      </c>
    </row>
    <row r="248" spans="1:5" ht="38.25">
      <c r="A248" s="35" t="s">
        <v>49</v>
      </c>
      <c r="E248" s="36" t="s">
        <v>395</v>
      </c>
    </row>
    <row r="249" spans="1:5" ht="25.5">
      <c r="A249" s="37" t="s">
        <v>51</v>
      </c>
      <c r="E249" s="38" t="s">
        <v>572</v>
      </c>
    </row>
    <row r="250" spans="1:5" ht="255">
      <c r="A250" t="s">
        <v>52</v>
      </c>
      <c r="E250" s="36" t="s">
        <v>397</v>
      </c>
    </row>
    <row r="251" spans="1:16" ht="12.75">
      <c r="A251" s="25" t="s">
        <v>44</v>
      </c>
      <c r="B251" s="29" t="s">
        <v>368</v>
      </c>
      <c r="C251" s="29" t="s">
        <v>404</v>
      </c>
      <c r="D251" s="25" t="s">
        <v>46</v>
      </c>
      <c r="E251" s="30" t="s">
        <v>405</v>
      </c>
      <c r="F251" s="31" t="s">
        <v>170</v>
      </c>
      <c r="G251" s="32">
        <v>217</v>
      </c>
      <c r="H251" s="33">
        <v>0</v>
      </c>
      <c r="I251" s="34">
        <f>ROUND(ROUND(H251,2)*ROUND(G251,3),2)</f>
      </c>
      <c r="O251">
        <f>(I251*21)/100</f>
      </c>
      <c r="P251" t="s">
        <v>22</v>
      </c>
    </row>
    <row r="252" spans="1:5" ht="25.5">
      <c r="A252" s="35" t="s">
        <v>49</v>
      </c>
      <c r="E252" s="36" t="s">
        <v>406</v>
      </c>
    </row>
    <row r="253" spans="1:5" ht="51">
      <c r="A253" s="37" t="s">
        <v>51</v>
      </c>
      <c r="E253" s="38" t="s">
        <v>573</v>
      </c>
    </row>
    <row r="254" spans="1:5" ht="255">
      <c r="A254" t="s">
        <v>52</v>
      </c>
      <c r="E254" s="36" t="s">
        <v>397</v>
      </c>
    </row>
    <row r="255" spans="1:16" ht="12.75">
      <c r="A255" s="25" t="s">
        <v>44</v>
      </c>
      <c r="B255" s="29" t="s">
        <v>374</v>
      </c>
      <c r="C255" s="29" t="s">
        <v>418</v>
      </c>
      <c r="D255" s="25" t="s">
        <v>46</v>
      </c>
      <c r="E255" s="30" t="s">
        <v>419</v>
      </c>
      <c r="F255" s="31" t="s">
        <v>87</v>
      </c>
      <c r="G255" s="32">
        <v>3</v>
      </c>
      <c r="H255" s="33">
        <v>0</v>
      </c>
      <c r="I255" s="34">
        <f>ROUND(ROUND(H255,2)*ROUND(G255,3),2)</f>
      </c>
      <c r="O255">
        <f>(I255*21)/100</f>
      </c>
      <c r="P255" t="s">
        <v>22</v>
      </c>
    </row>
    <row r="256" spans="1:5" ht="12.75">
      <c r="A256" s="35" t="s">
        <v>49</v>
      </c>
      <c r="E256" s="36" t="s">
        <v>420</v>
      </c>
    </row>
    <row r="257" spans="1:5" ht="12.75">
      <c r="A257" s="37" t="s">
        <v>51</v>
      </c>
      <c r="E257" s="38" t="s">
        <v>574</v>
      </c>
    </row>
    <row r="258" spans="1:5" ht="63.75">
      <c r="A258" t="s">
        <v>52</v>
      </c>
      <c r="E258" s="36" t="s">
        <v>422</v>
      </c>
    </row>
    <row r="259" spans="1:18" ht="12.75" customHeight="1">
      <c r="A259" s="6" t="s">
        <v>42</v>
      </c>
      <c r="B259" s="6"/>
      <c r="C259" s="41" t="s">
        <v>39</v>
      </c>
      <c r="D259" s="6"/>
      <c r="E259" s="27" t="s">
        <v>428</v>
      </c>
      <c r="F259" s="6"/>
      <c r="G259" s="6"/>
      <c r="H259" s="6"/>
      <c r="I259" s="42">
        <f>0+Q259</f>
      </c>
      <c r="O259">
        <f>0+R259</f>
      </c>
      <c r="Q259">
        <f>0+I260+I264+I268+I272+I276+I280+I284+I288+I292+I296+I300</f>
      </c>
      <c r="R259">
        <f>0+O260+O264+O268+O272+O276+O280+O284+O288+O292+O296+O300</f>
      </c>
    </row>
    <row r="260" spans="1:16" ht="25.5">
      <c r="A260" s="25" t="s">
        <v>44</v>
      </c>
      <c r="B260" s="29" t="s">
        <v>380</v>
      </c>
      <c r="C260" s="29" t="s">
        <v>430</v>
      </c>
      <c r="D260" s="25" t="s">
        <v>46</v>
      </c>
      <c r="E260" s="30" t="s">
        <v>431</v>
      </c>
      <c r="F260" s="31" t="s">
        <v>87</v>
      </c>
      <c r="G260" s="32">
        <v>8</v>
      </c>
      <c r="H260" s="33">
        <v>0</v>
      </c>
      <c r="I260" s="34">
        <f>ROUND(ROUND(H260,2)*ROUND(G260,3),2)</f>
      </c>
      <c r="O260">
        <f>(I260*21)/100</f>
      </c>
      <c r="P260" t="s">
        <v>22</v>
      </c>
    </row>
    <row r="261" spans="1:5" ht="12.75">
      <c r="A261" s="35" t="s">
        <v>49</v>
      </c>
      <c r="E261" s="36" t="s">
        <v>432</v>
      </c>
    </row>
    <row r="262" spans="1:5" ht="89.25">
      <c r="A262" s="37" t="s">
        <v>51</v>
      </c>
      <c r="E262" s="38" t="s">
        <v>575</v>
      </c>
    </row>
    <row r="263" spans="1:5" ht="76.5">
      <c r="A263" t="s">
        <v>52</v>
      </c>
      <c r="E263" s="36" t="s">
        <v>434</v>
      </c>
    </row>
    <row r="264" spans="1:16" ht="12.75">
      <c r="A264" s="25" t="s">
        <v>44</v>
      </c>
      <c r="B264" s="29" t="s">
        <v>386</v>
      </c>
      <c r="C264" s="29" t="s">
        <v>436</v>
      </c>
      <c r="D264" s="25" t="s">
        <v>46</v>
      </c>
      <c r="E264" s="30" t="s">
        <v>437</v>
      </c>
      <c r="F264" s="31" t="s">
        <v>87</v>
      </c>
      <c r="G264" s="32">
        <v>8</v>
      </c>
      <c r="H264" s="33">
        <v>0</v>
      </c>
      <c r="I264" s="34">
        <f>ROUND(ROUND(H264,2)*ROUND(G264,3),2)</f>
      </c>
      <c r="O264">
        <f>(I264*21)/100</f>
      </c>
      <c r="P264" t="s">
        <v>22</v>
      </c>
    </row>
    <row r="265" spans="1:5" ht="12.75">
      <c r="A265" s="35" t="s">
        <v>49</v>
      </c>
      <c r="E265" s="36" t="s">
        <v>438</v>
      </c>
    </row>
    <row r="266" spans="1:5" ht="89.25">
      <c r="A266" s="37" t="s">
        <v>51</v>
      </c>
      <c r="E266" s="38" t="s">
        <v>575</v>
      </c>
    </row>
    <row r="267" spans="1:5" ht="51">
      <c r="A267" t="s">
        <v>52</v>
      </c>
      <c r="E267" s="36" t="s">
        <v>440</v>
      </c>
    </row>
    <row r="268" spans="1:16" ht="12.75">
      <c r="A268" s="25" t="s">
        <v>44</v>
      </c>
      <c r="B268" s="29" t="s">
        <v>392</v>
      </c>
      <c r="C268" s="29" t="s">
        <v>442</v>
      </c>
      <c r="D268" s="25" t="s">
        <v>46</v>
      </c>
      <c r="E268" s="30" t="s">
        <v>443</v>
      </c>
      <c r="F268" s="31" t="s">
        <v>87</v>
      </c>
      <c r="G268" s="32">
        <v>7</v>
      </c>
      <c r="H268" s="33">
        <v>0</v>
      </c>
      <c r="I268" s="34">
        <f>ROUND(ROUND(H268,2)*ROUND(G268,3),2)</f>
      </c>
      <c r="O268">
        <f>(I268*21)/100</f>
      </c>
      <c r="P268" t="s">
        <v>22</v>
      </c>
    </row>
    <row r="269" spans="1:5" ht="12.75">
      <c r="A269" s="35" t="s">
        <v>49</v>
      </c>
      <c r="E269" s="36" t="s">
        <v>46</v>
      </c>
    </row>
    <row r="270" spans="1:5" ht="89.25">
      <c r="A270" s="37" t="s">
        <v>51</v>
      </c>
      <c r="E270" s="38" t="s">
        <v>576</v>
      </c>
    </row>
    <row r="271" spans="1:5" ht="76.5">
      <c r="A271" t="s">
        <v>52</v>
      </c>
      <c r="E271" s="36" t="s">
        <v>445</v>
      </c>
    </row>
    <row r="272" spans="1:16" ht="12.75">
      <c r="A272" s="25" t="s">
        <v>44</v>
      </c>
      <c r="B272" s="29" t="s">
        <v>398</v>
      </c>
      <c r="C272" s="29" t="s">
        <v>447</v>
      </c>
      <c r="D272" s="25" t="s">
        <v>46</v>
      </c>
      <c r="E272" s="30" t="s">
        <v>448</v>
      </c>
      <c r="F272" s="31" t="s">
        <v>87</v>
      </c>
      <c r="G272" s="32">
        <v>7</v>
      </c>
      <c r="H272" s="33">
        <v>0</v>
      </c>
      <c r="I272" s="34">
        <f>ROUND(ROUND(H272,2)*ROUND(G272,3),2)</f>
      </c>
      <c r="O272">
        <f>(I272*21)/100</f>
      </c>
      <c r="P272" t="s">
        <v>22</v>
      </c>
    </row>
    <row r="273" spans="1:5" ht="12.75">
      <c r="A273" s="35" t="s">
        <v>49</v>
      </c>
      <c r="E273" s="36" t="s">
        <v>438</v>
      </c>
    </row>
    <row r="274" spans="1:5" ht="89.25">
      <c r="A274" s="37" t="s">
        <v>51</v>
      </c>
      <c r="E274" s="38" t="s">
        <v>576</v>
      </c>
    </row>
    <row r="275" spans="1:5" ht="51">
      <c r="A275" t="s">
        <v>52</v>
      </c>
      <c r="E275" s="36" t="s">
        <v>440</v>
      </c>
    </row>
    <row r="276" spans="1:16" ht="25.5">
      <c r="A276" s="25" t="s">
        <v>44</v>
      </c>
      <c r="B276" s="29" t="s">
        <v>403</v>
      </c>
      <c r="C276" s="29" t="s">
        <v>451</v>
      </c>
      <c r="D276" s="25" t="s">
        <v>46</v>
      </c>
      <c r="E276" s="30" t="s">
        <v>452</v>
      </c>
      <c r="F276" s="31" t="s">
        <v>251</v>
      </c>
      <c r="G276" s="32">
        <v>26.3</v>
      </c>
      <c r="H276" s="33">
        <v>0</v>
      </c>
      <c r="I276" s="34">
        <f>ROUND(ROUND(H276,2)*ROUND(G276,3),2)</f>
      </c>
      <c r="O276">
        <f>(I276*21)/100</f>
      </c>
      <c r="P276" t="s">
        <v>22</v>
      </c>
    </row>
    <row r="277" spans="1:5" ht="12.75">
      <c r="A277" s="35" t="s">
        <v>49</v>
      </c>
      <c r="E277" s="36" t="s">
        <v>453</v>
      </c>
    </row>
    <row r="278" spans="1:5" ht="89.25">
      <c r="A278" s="37" t="s">
        <v>51</v>
      </c>
      <c r="E278" s="38" t="s">
        <v>577</v>
      </c>
    </row>
    <row r="279" spans="1:5" ht="89.25">
      <c r="A279" t="s">
        <v>52</v>
      </c>
      <c r="E279" s="36" t="s">
        <v>455</v>
      </c>
    </row>
    <row r="280" spans="1:16" ht="12.75">
      <c r="A280" s="25" t="s">
        <v>44</v>
      </c>
      <c r="B280" s="29" t="s">
        <v>408</v>
      </c>
      <c r="C280" s="29" t="s">
        <v>578</v>
      </c>
      <c r="D280" s="25" t="s">
        <v>46</v>
      </c>
      <c r="E280" s="30" t="s">
        <v>579</v>
      </c>
      <c r="F280" s="31" t="s">
        <v>87</v>
      </c>
      <c r="G280" s="32">
        <v>6</v>
      </c>
      <c r="H280" s="33">
        <v>0</v>
      </c>
      <c r="I280" s="34">
        <f>ROUND(ROUND(H280,2)*ROUND(G280,3),2)</f>
      </c>
      <c r="O280">
        <f>(I280*21)/100</f>
      </c>
      <c r="P280" t="s">
        <v>22</v>
      </c>
    </row>
    <row r="281" spans="1:5" ht="12.75">
      <c r="A281" s="35" t="s">
        <v>49</v>
      </c>
      <c r="E281" s="36" t="s">
        <v>580</v>
      </c>
    </row>
    <row r="282" spans="1:5" ht="12.75">
      <c r="A282" s="37" t="s">
        <v>51</v>
      </c>
      <c r="E282" s="38" t="s">
        <v>581</v>
      </c>
    </row>
    <row r="283" spans="1:5" ht="63.75">
      <c r="A283" t="s">
        <v>52</v>
      </c>
      <c r="E283" s="36" t="s">
        <v>582</v>
      </c>
    </row>
    <row r="284" spans="1:16" ht="12.75">
      <c r="A284" s="25" t="s">
        <v>44</v>
      </c>
      <c r="B284" s="29" t="s">
        <v>414</v>
      </c>
      <c r="C284" s="29" t="s">
        <v>457</v>
      </c>
      <c r="D284" s="25" t="s">
        <v>46</v>
      </c>
      <c r="E284" s="30" t="s">
        <v>458</v>
      </c>
      <c r="F284" s="31" t="s">
        <v>170</v>
      </c>
      <c r="G284" s="32">
        <v>27</v>
      </c>
      <c r="H284" s="33">
        <v>0</v>
      </c>
      <c r="I284" s="34">
        <f>ROUND(ROUND(H284,2)*ROUND(G284,3),2)</f>
      </c>
      <c r="O284">
        <f>(I284*21)/100</f>
      </c>
      <c r="P284" t="s">
        <v>22</v>
      </c>
    </row>
    <row r="285" spans="1:5" ht="25.5">
      <c r="A285" s="35" t="s">
        <v>49</v>
      </c>
      <c r="E285" s="36" t="s">
        <v>459</v>
      </c>
    </row>
    <row r="286" spans="1:5" ht="25.5">
      <c r="A286" s="37" t="s">
        <v>51</v>
      </c>
      <c r="E286" s="38" t="s">
        <v>522</v>
      </c>
    </row>
    <row r="287" spans="1:5" ht="76.5">
      <c r="A287" t="s">
        <v>52</v>
      </c>
      <c r="E287" s="36" t="s">
        <v>461</v>
      </c>
    </row>
    <row r="288" spans="1:16" ht="12.75">
      <c r="A288" s="25" t="s">
        <v>44</v>
      </c>
      <c r="B288" s="29" t="s">
        <v>417</v>
      </c>
      <c r="C288" s="29" t="s">
        <v>463</v>
      </c>
      <c r="D288" s="25" t="s">
        <v>93</v>
      </c>
      <c r="E288" s="30" t="s">
        <v>464</v>
      </c>
      <c r="F288" s="31" t="s">
        <v>170</v>
      </c>
      <c r="G288" s="32">
        <v>21</v>
      </c>
      <c r="H288" s="33">
        <v>0</v>
      </c>
      <c r="I288" s="34">
        <f>ROUND(ROUND(H288,2)*ROUND(G288,3),2)</f>
      </c>
      <c r="O288">
        <f>(I288*21)/100</f>
      </c>
      <c r="P288" t="s">
        <v>22</v>
      </c>
    </row>
    <row r="289" spans="1:5" ht="25.5">
      <c r="A289" s="35" t="s">
        <v>49</v>
      </c>
      <c r="E289" s="36" t="s">
        <v>465</v>
      </c>
    </row>
    <row r="290" spans="1:5" ht="25.5">
      <c r="A290" s="37" t="s">
        <v>51</v>
      </c>
      <c r="E290" s="38" t="s">
        <v>583</v>
      </c>
    </row>
    <row r="291" spans="1:5" ht="76.5">
      <c r="A291" t="s">
        <v>52</v>
      </c>
      <c r="E291" s="36" t="s">
        <v>461</v>
      </c>
    </row>
    <row r="292" spans="1:16" ht="12.75">
      <c r="A292" s="25" t="s">
        <v>44</v>
      </c>
      <c r="B292" s="29" t="s">
        <v>423</v>
      </c>
      <c r="C292" s="29" t="s">
        <v>463</v>
      </c>
      <c r="D292" s="25" t="s">
        <v>99</v>
      </c>
      <c r="E292" s="30" t="s">
        <v>464</v>
      </c>
      <c r="F292" s="31" t="s">
        <v>170</v>
      </c>
      <c r="G292" s="32">
        <v>64</v>
      </c>
      <c r="H292" s="33">
        <v>0</v>
      </c>
      <c r="I292" s="34">
        <f>ROUND(ROUND(H292,2)*ROUND(G292,3),2)</f>
      </c>
      <c r="O292">
        <f>(I292*21)/100</f>
      </c>
      <c r="P292" t="s">
        <v>22</v>
      </c>
    </row>
    <row r="293" spans="1:5" ht="25.5">
      <c r="A293" s="35" t="s">
        <v>49</v>
      </c>
      <c r="E293" s="36" t="s">
        <v>468</v>
      </c>
    </row>
    <row r="294" spans="1:5" ht="25.5">
      <c r="A294" s="37" t="s">
        <v>51</v>
      </c>
      <c r="E294" s="38" t="s">
        <v>584</v>
      </c>
    </row>
    <row r="295" spans="1:5" ht="76.5">
      <c r="A295" t="s">
        <v>52</v>
      </c>
      <c r="E295" s="36" t="s">
        <v>461</v>
      </c>
    </row>
    <row r="296" spans="1:16" ht="12.75">
      <c r="A296" s="25" t="s">
        <v>44</v>
      </c>
      <c r="B296" s="29" t="s">
        <v>429</v>
      </c>
      <c r="C296" s="29" t="s">
        <v>482</v>
      </c>
      <c r="D296" s="25" t="s">
        <v>46</v>
      </c>
      <c r="E296" s="30" t="s">
        <v>483</v>
      </c>
      <c r="F296" s="31" t="s">
        <v>170</v>
      </c>
      <c r="G296" s="32">
        <v>7.5</v>
      </c>
      <c r="H296" s="33">
        <v>0</v>
      </c>
      <c r="I296" s="34">
        <f>ROUND(ROUND(H296,2)*ROUND(G296,3),2)</f>
      </c>
      <c r="O296">
        <f>(I296*21)/100</f>
      </c>
      <c r="P296" t="s">
        <v>22</v>
      </c>
    </row>
    <row r="297" spans="1:5" ht="12.75">
      <c r="A297" s="35" t="s">
        <v>49</v>
      </c>
      <c r="E297" s="36" t="s">
        <v>484</v>
      </c>
    </row>
    <row r="298" spans="1:5" ht="25.5">
      <c r="A298" s="37" t="s">
        <v>51</v>
      </c>
      <c r="E298" s="38" t="s">
        <v>585</v>
      </c>
    </row>
    <row r="299" spans="1:5" ht="63.75">
      <c r="A299" t="s">
        <v>52</v>
      </c>
      <c r="E299" s="36" t="s">
        <v>486</v>
      </c>
    </row>
    <row r="300" spans="1:16" ht="12.75">
      <c r="A300" s="25" t="s">
        <v>44</v>
      </c>
      <c r="B300" s="29" t="s">
        <v>435</v>
      </c>
      <c r="C300" s="29" t="s">
        <v>586</v>
      </c>
      <c r="D300" s="25" t="s">
        <v>46</v>
      </c>
      <c r="E300" s="30" t="s">
        <v>587</v>
      </c>
      <c r="F300" s="31" t="s">
        <v>170</v>
      </c>
      <c r="G300" s="32">
        <v>135</v>
      </c>
      <c r="H300" s="33">
        <v>0</v>
      </c>
      <c r="I300" s="34">
        <f>ROUND(ROUND(H300,2)*ROUND(G300,3),2)</f>
      </c>
      <c r="O300">
        <f>(I300*21)/100</f>
      </c>
      <c r="P300" t="s">
        <v>22</v>
      </c>
    </row>
    <row r="301" spans="1:5" ht="12.75">
      <c r="A301" s="35" t="s">
        <v>49</v>
      </c>
      <c r="E301" s="36" t="s">
        <v>588</v>
      </c>
    </row>
    <row r="302" spans="1:5" ht="51">
      <c r="A302" s="37" t="s">
        <v>51</v>
      </c>
      <c r="E302" s="38" t="s">
        <v>589</v>
      </c>
    </row>
    <row r="303" spans="1:5" ht="63.75">
      <c r="A303" t="s">
        <v>52</v>
      </c>
      <c r="E303" s="36" t="s">
        <v>486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