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VRN - Odborná učebna pro ..." sheetId="2" r:id="rId2"/>
    <sheet name="Stavební práce - Odborná ..." sheetId="3" r:id="rId3"/>
    <sheet name="Elektromontáže - Odborná ..." sheetId="4" r:id="rId4"/>
    <sheet name="Pokyny pro vyplnění" sheetId="5" r:id="rId5"/>
  </sheets>
  <definedNames>
    <definedName name="_xlnm.Print_Area" localSheetId="0">'Rekapitulace zakázky'!$D$4:$AO$36,'Rekapitulace zakázky'!$C$42:$AQ$58</definedName>
    <definedName name="_xlnm._FilterDatabase" localSheetId="1" hidden="1">'VRN - Odborná učebna pro ...'!$C$84:$L$101</definedName>
    <definedName name="_xlnm.Print_Area" localSheetId="1">'VRN - Odborná učebna pro ...'!$C$4:$K$41,'VRN - Odborná učebna pro ...'!$C$47:$K$66,'VRN - Odborná učebna pro ...'!$C$72:$L$101</definedName>
    <definedName name="_xlnm._FilterDatabase" localSheetId="2" hidden="1">'Stavební práce - Odborná ...'!$C$96:$L$387</definedName>
    <definedName name="_xlnm.Print_Area" localSheetId="2">'Stavební práce - Odborná ...'!$C$4:$K$41,'Stavební práce - Odborná ...'!$C$47:$K$78,'Stavební práce - Odborná ...'!$C$84:$L$387</definedName>
    <definedName name="_xlnm._FilterDatabase" localSheetId="3" hidden="1">'Elektromontáže - Odborná ...'!$C$86:$L$271</definedName>
    <definedName name="_xlnm.Print_Area" localSheetId="3">'Elektromontáže - Odborná ...'!$C$4:$K$41,'Elektromontáže - Odborná ...'!$C$47:$K$68,'Elektromontáže - Odborná ...'!$C$74:$L$271</definedName>
    <definedName name="_xlnm.Print_Titles" localSheetId="0">'Rekapitulace zakázky'!$52:$52</definedName>
    <definedName name="_xlnm.Print_Titles" localSheetId="1">'VRN - Odborná učebna pro ...'!$84:$84</definedName>
    <definedName name="_xlnm.Print_Titles" localSheetId="2">'Stavební práce - Odborná ...'!$96:$96</definedName>
    <definedName name="_xlnm.Print_Titles" localSheetId="3">'Elektromontáže - Odborná ...'!$86:$86</definedName>
  </definedNames>
  <calcPr fullCalcOnLoad="1"/>
</workbook>
</file>

<file path=xl/sharedStrings.xml><?xml version="1.0" encoding="utf-8"?>
<sst xmlns="http://schemas.openxmlformats.org/spreadsheetml/2006/main" count="4965" uniqueCount="981">
  <si>
    <t>Export Komplet</t>
  </si>
  <si>
    <t>VZ</t>
  </si>
  <si>
    <t>2.0</t>
  </si>
  <si>
    <t>ZAMOK</t>
  </si>
  <si>
    <t>False</t>
  </si>
  <si>
    <t>True</t>
  </si>
  <si>
    <t>{29030894-e852-4007-ac5b-3dea141a4681}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</si>
  <si>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</si>
  <si>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</si>
  <si>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</si>
  <si>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</si>
  <si>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</si>
  <si>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</si>
  <si>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</si>
  <si>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</si>
  <si>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03/2024STA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</si>
  <si>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</si>
  <si>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</si>
  <si>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Odborná učebna pro výuku cizích jazyků A12</t>
  </si>
  <si>
    <t>KSO:</t>
  </si>
  <si>
    <t/>
  </si>
  <si>
    <t>CC-CZ:</t>
  </si>
  <si>
    <t>Místo:</t>
  </si>
  <si>
    <t>ZŠ a MŠ Děčín III, Březová 369/25</t>
  </si>
  <si>
    <t>Datum:</t>
  </si>
  <si>
    <t>8. 3. 2024</t>
  </si>
  <si>
    <t>Zadavatel:</t>
  </si>
  <si>
    <t>IČ:</t>
  </si>
  <si>
    <t>Statutární město Děčín, Mírové nám. 1175/5, 405 38</t>
  </si>
  <si>
    <t>DIČ:</t>
  </si>
  <si>
    <t>Uchazeč:</t>
  </si>
  <si>
    <t>Vyplň údaj</t>
  </si>
  <si>
    <t>Projektant:</t>
  </si>
  <si>
    <t>Sebastian Fenyk</t>
  </si>
  <si>
    <t>Zpracovatel:</t>
  </si>
  <si>
    <t>Ing.Myšík Petr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</si>
  <si>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</si>
  <si>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</si>
  <si>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</si>
  <si>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</si>
  <si>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</si>
  <si>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</si>
  <si>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</si>
  <si>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</si>
  <si>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</si>
  <si>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</si>
  <si>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</si>
  <si>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</si>
  <si>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</si>
  <si>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</si>
  <si>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</si>
  <si>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</si>
  <si>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</si>
  <si>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</si>
  <si>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</si>
  <si>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</si>
  <si>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</si>
  <si>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</si>
  <si>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</si>
  <si>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</si>
  <si>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</si>
  <si>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</si>
  <si>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</si>
  <si>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</si>
  <si>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</si>
  <si>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</si>
  <si>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</si>
  <si>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</si>
  <si>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</si>
  <si>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</si>
  <si>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</si>
  <si>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</si>
  <si>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</si>
  <si>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</si>
  <si>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</si>
  <si>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</si>
  <si>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</si>
  <si>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</si>
  <si>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</si>
  <si>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</si>
  <si>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</si>
  <si>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{31803cc6-056f-4a7e-92a9-f3c61a4b8baf}</t>
  </si>
  <si>
    <t>2</t>
  </si>
  <si>
    <t>Stavební práce</t>
  </si>
  <si>
    <t>{aebb74b9-b37b-4329-bab4-750613f8883f}</t>
  </si>
  <si>
    <t>Elektromontáže</t>
  </si>
  <si>
    <t>{e8301f1e-c887-4d2a-afa8-2da823696e4e}</t>
  </si>
  <si>
    <t>KRYCÍ LIST SOUPISU PRACÍ</t>
  </si>
  <si>
    <t>Objekt:</t>
  </si>
  <si>
    <t>VRN - Odborná učebna pro výuku cizích jazyků A12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</si>
  <si>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</si>
  <si>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</si>
  <si>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</si>
  <si>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</si>
  <si>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</si>
  <si>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</si>
  <si>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</si>
  <si>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</si>
  <si>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</si>
  <si>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</si>
  <si>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</si>
  <si>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</si>
  <si>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</si>
  <si>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</si>
  <si>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</si>
  <si>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</si>
  <si>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</si>
  <si>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</si>
  <si>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</si>
  <si>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</si>
  <si>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</si>
  <si>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</si>
  <si>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</si>
  <si>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</si>
  <si>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</si>
  <si>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</si>
  <si>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</si>
  <si>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</si>
  <si>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</si>
  <si>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</si>
  <si>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</si>
  <si>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</si>
  <si>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</si>
  <si>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</si>
  <si>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</si>
  <si>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</si>
  <si>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</si>
  <si>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%</t>
  </si>
  <si>
    <t>CS ÚRS 2024 01</t>
  </si>
  <si>
    <t>4</t>
  </si>
  <si>
    <t>PP</t>
  </si>
  <si>
    <t>Online PSC</t>
  </si>
  <si>
    <t>https://podminky.urs.cz/item/CS_URS_2024_01/011503000</t>
  </si>
  <si>
    <t>013254000</t>
  </si>
  <si>
    <t>Dokumentace skutečného provedení stavby</t>
  </si>
  <si>
    <t>https://podminky.urs.cz/item/CS_URS_2024_01/013254000</t>
  </si>
  <si>
    <t>VRN3</t>
  </si>
  <si>
    <t>Zařízení staveniště</t>
  </si>
  <si>
    <t>3</t>
  </si>
  <si>
    <t>030001000</t>
  </si>
  <si>
    <t>6</t>
  </si>
  <si>
    <t>https://podminky.urs.cz/item/CS_URS_2024_01/030001000</t>
  </si>
  <si>
    <t>VRN8</t>
  </si>
  <si>
    <t>Přesun stavebních kapacit</t>
  </si>
  <si>
    <t>080001000</t>
  </si>
  <si>
    <t>Další náklady na pracovníky</t>
  </si>
  <si>
    <t>8</t>
  </si>
  <si>
    <t>https://podminky.urs.cz/item/CS_URS_2024_01/080001000</t>
  </si>
  <si>
    <t>Stavební práce - Odborná učebna pro výuku cizích jazyků A12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</si>
  <si>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</si>
  <si>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</si>
  <si>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</si>
  <si>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</si>
  <si>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</si>
  <si>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</si>
  <si>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</si>
  <si>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</si>
  <si>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</si>
  <si>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</si>
  <si>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</si>
  <si>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</si>
  <si>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</si>
  <si>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</si>
  <si>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</si>
  <si>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</si>
  <si>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</si>
  <si>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</si>
  <si>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Úpravy povrchů, podlahy a osazování výplní</t>
  </si>
  <si>
    <t>611131121</t>
  </si>
  <si>
    <t>Penetrační disperzní nátěr vnitřních stropů nanášený ručně</t>
  </si>
  <si>
    <t>m2</t>
  </si>
  <si>
    <t>https://podminky.urs.cz/item/CS_URS_2024_01/611131121</t>
  </si>
  <si>
    <t>611142001</t>
  </si>
  <si>
    <t>Potažení vnitřních stropů sklovláknitým pletivem vtlačeným do tenkovrstvé hmoty</t>
  </si>
  <si>
    <t>https://podminky.urs.cz/item/CS_URS_2024_01/611142001</t>
  </si>
  <si>
    <t>611311131</t>
  </si>
  <si>
    <t>Potažení vnitřních rovných stropů vápenným štukem tloušťky do 3 mm</t>
  </si>
  <si>
    <t>https://podminky.urs.cz/item/CS_URS_2024_01/611311131</t>
  </si>
  <si>
    <t>612131121</t>
  </si>
  <si>
    <t>Penetrační disperzní nátěr vnitřních stěn nanášený ručně</t>
  </si>
  <si>
    <t>https://podminky.urs.cz/item/CS_URS_2024_01/612131121</t>
  </si>
  <si>
    <t>612135101</t>
  </si>
  <si>
    <t>Hrubá výplň rýh ve stěnách maltou jakékoli šířky rýhy</t>
  </si>
  <si>
    <t>10</t>
  </si>
  <si>
    <t>https://podminky.urs.cz/item/CS_URS_2024_01/612135101</t>
  </si>
  <si>
    <t>612142001</t>
  </si>
  <si>
    <t>Potažení vnitřních stěn sklovláknitým pletivem vtlačeným do tenkovrstvé hmoty</t>
  </si>
  <si>
    <t>https://podminky.urs.cz/item/CS_URS_2024_01/612142001</t>
  </si>
  <si>
    <t>7</t>
  </si>
  <si>
    <t>612311131</t>
  </si>
  <si>
    <t>Potažení vnitřních stěn vápenným štukem tloušťky do 3 mm</t>
  </si>
  <si>
    <t>14</t>
  </si>
  <si>
    <t>https://podminky.urs.cz/item/CS_URS_2024_01/612311131</t>
  </si>
  <si>
    <t>612325121</t>
  </si>
  <si>
    <t>Vápenocementová štuková omítka rýh ve stěnách šířky do 150 mm</t>
  </si>
  <si>
    <t>16</t>
  </si>
  <si>
    <t>https://podminky.urs.cz/item/CS_URS_2024_01/612325121</t>
  </si>
  <si>
    <t>9</t>
  </si>
  <si>
    <t>612325215</t>
  </si>
  <si>
    <t>Vápenocementová hladká omítka malých ploch do 4,0 m2 na stěnách pod obklady</t>
  </si>
  <si>
    <t>kus</t>
  </si>
  <si>
    <t>18</t>
  </si>
  <si>
    <t>https://podminky.urs.cz/item/CS_URS_2024_01/612325215</t>
  </si>
  <si>
    <t>619991001</t>
  </si>
  <si>
    <t>Zakrytí podlah fólií přilepenou lepící páskou</t>
  </si>
  <si>
    <t>20</t>
  </si>
  <si>
    <t>https://podminky.urs.cz/item/CS_URS_2024_01/619991001</t>
  </si>
  <si>
    <t>11</t>
  </si>
  <si>
    <t>619991011</t>
  </si>
  <si>
    <t>Obalení konstrukcí a prvků fólií přilepenou lepící páskou</t>
  </si>
  <si>
    <t>22</t>
  </si>
  <si>
    <t>https://podminky.urs.cz/item/CS_URS_2024_01/619991011</t>
  </si>
  <si>
    <t>631312121</t>
  </si>
  <si>
    <t>Doplnění dosavadních mazanin prostým betonem s dodáním hmot, bez potěru, plochy jednotlivě přes 1 m2 do 4 m2 a tl. do 80 mm</t>
  </si>
  <si>
    <t>m3</t>
  </si>
  <si>
    <t>24</t>
  </si>
  <si>
    <t>https://podminky.urs.cz/item/CS_URS_2024_01/631312121</t>
  </si>
  <si>
    <t>VV</t>
  </si>
  <si>
    <t>0,5*1*2*0,06</t>
  </si>
  <si>
    <t>Součet</t>
  </si>
  <si>
    <t>13</t>
  </si>
  <si>
    <t>631312141</t>
  </si>
  <si>
    <t>Doplnění dosavadních mazanin prostým betonem s dodáním hmot, bez potěru, plochy jednotlivě rýh v dosavadních mazaninách</t>
  </si>
  <si>
    <t>26</t>
  </si>
  <si>
    <t>https://podminky.urs.cz/item/CS_URS_2024_01/631312141</t>
  </si>
  <si>
    <t>30*0,05*0,05</t>
  </si>
  <si>
    <t>632681113</t>
  </si>
  <si>
    <t>Vyspravení betonových podlah rychletuhnoucím polymerem - vysprávka D přes 50 do 200 a tl 30 mm</t>
  </si>
  <si>
    <t>28</t>
  </si>
  <si>
    <t>https://podminky.urs.cz/item/CS_URS_2024_01/632681113</t>
  </si>
  <si>
    <t>Ostatní konstrukce a práce, bourání</t>
  </si>
  <si>
    <t>94</t>
  </si>
  <si>
    <t>Lešení a stavební výtahy</t>
  </si>
  <si>
    <t>15</t>
  </si>
  <si>
    <t>946112114</t>
  </si>
  <si>
    <t>Montáž pojízdných věží trubkových nebo dílcových s maximálním zatížením podlahy do 200 kg/m2 šířky přes 0,9 do 1,6 m, délky do 3,2 m, výšky přes 3,5 m do 4,5 m</t>
  </si>
  <si>
    <t>30</t>
  </si>
  <si>
    <t>https://podminky.urs.cz/item/CS_URS_2024_01/946112114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</si>
  <si>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</si>
  <si>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</si>
  <si>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32</t>
  </si>
  <si>
    <t>https://podminky.urs.cz/item/CS_URS_2024_01/946112214</t>
  </si>
  <si>
    <t>17</t>
  </si>
  <si>
    <t>946112814</t>
  </si>
  <si>
    <t>Demontáž pojízdných věží trubkových nebo dílcových s maximálním zatížením podlahy do 200 kg/m2 šířky přes 0,9 do 1,6 m, délky do 3,2 m, výšky přes 3,5 m do 4,5 m</t>
  </si>
  <si>
    <t>34</t>
  </si>
  <si>
    <t>https://podminky.urs.cz/item/CS_URS_2024_01/946112814</t>
  </si>
  <si>
    <t>95</t>
  </si>
  <si>
    <t>Různé dokončovací konstrukce a práce pozemních staveb</t>
  </si>
  <si>
    <t>952901107</t>
  </si>
  <si>
    <t>Čištění budov omytí dvojitých nebo zdvojených oken nebo balkonových dveří plochy do 2,5m2</t>
  </si>
  <si>
    <t>36</t>
  </si>
  <si>
    <t>https://podminky.urs.cz/item/CS_URS_2024_01/952901107</t>
  </si>
  <si>
    <t>19</t>
  </si>
  <si>
    <t>952901122</t>
  </si>
  <si>
    <t>Čištění budov omytí dveří nebo vrat plochy do 3,0m2</t>
  </si>
  <si>
    <t>38</t>
  </si>
  <si>
    <t>https://podminky.urs.cz/item/CS_URS_2024_01/952901122</t>
  </si>
  <si>
    <t>952902021</t>
  </si>
  <si>
    <t>Čištění budov zametení hladkých podlah</t>
  </si>
  <si>
    <t>40</t>
  </si>
  <si>
    <t>https://podminky.urs.cz/item/CS_URS_2024_01/952902021</t>
  </si>
  <si>
    <t>952902031</t>
  </si>
  <si>
    <t>Čištění budov omytí hladkých podlah</t>
  </si>
  <si>
    <t>42</t>
  </si>
  <si>
    <t>https://podminky.urs.cz/item/CS_URS_2024_01/952902031</t>
  </si>
  <si>
    <t>952902611</t>
  </si>
  <si>
    <t>Čištění budov vysátí prachu z ostatních ploch</t>
  </si>
  <si>
    <t>44</t>
  </si>
  <si>
    <t>https://podminky.urs.cz/item/CS_URS_2024_01/952902611</t>
  </si>
  <si>
    <t>97</t>
  </si>
  <si>
    <t>Prorážení otvorů a ostatní bourací práce</t>
  </si>
  <si>
    <t>23</t>
  </si>
  <si>
    <t>974049121</t>
  </si>
  <si>
    <t>Vysekání rýh v betonových zdech hl do 30 mm š do 30 mm</t>
  </si>
  <si>
    <t>m</t>
  </si>
  <si>
    <t>46</t>
  </si>
  <si>
    <t>https://podminky.urs.cz/item/CS_URS_2024_01/974049121</t>
  </si>
  <si>
    <t>974049133</t>
  </si>
  <si>
    <t>Vysekání rýh v betonových zdech hl do 50 mm š do 100 mm</t>
  </si>
  <si>
    <t>48</t>
  </si>
  <si>
    <t>https://podminky.urs.cz/item/CS_URS_2024_01/974049133</t>
  </si>
  <si>
    <t>25</t>
  </si>
  <si>
    <t>977131115</t>
  </si>
  <si>
    <t>Vrty příklepovými vrtáky D 16 mm do cihelného zdiva nebo prostého betonu</t>
  </si>
  <si>
    <t>50</t>
  </si>
  <si>
    <t>https://podminky.urs.cz/item/CS_URS_2024_01/977131115</t>
  </si>
  <si>
    <t>977311112</t>
  </si>
  <si>
    <t>Řezání stávajících betonových mazanin nevyztužených hl do 100 mm</t>
  </si>
  <si>
    <t>52</t>
  </si>
  <si>
    <t>https://podminky.urs.cz/item/CS_URS_2024_01/977311112</t>
  </si>
  <si>
    <t>27</t>
  </si>
  <si>
    <t>977343121</t>
  </si>
  <si>
    <t>Frézování drážek ve stropech z betonu včetně omítky do 30x30 mm</t>
  </si>
  <si>
    <t>54</t>
  </si>
  <si>
    <t>https://podminky.urs.cz/item/CS_URS_2024_01/977343121</t>
  </si>
  <si>
    <t>Pol1</t>
  </si>
  <si>
    <t>Soubor prací spojený se zapravením po demontážích a po rozvodech elektra.</t>
  </si>
  <si>
    <t>soubor</t>
  </si>
  <si>
    <t>56</t>
  </si>
  <si>
    <t>29</t>
  </si>
  <si>
    <t>Pol2</t>
  </si>
  <si>
    <t>Soubor prací spojený s demontáží stávajícího vybavení v řešených prostorech.</t>
  </si>
  <si>
    <t>58</t>
  </si>
  <si>
    <t>997</t>
  </si>
  <si>
    <t>Přesun sutě</t>
  </si>
  <si>
    <t>997013213</t>
  </si>
  <si>
    <t>Vnitrostaveništní doprava suti a vybouraných hmot vodorovně do 50 m pro budovy v do 12 m ručně</t>
  </si>
  <si>
    <t>t</t>
  </si>
  <si>
    <t>60</t>
  </si>
  <si>
    <t>https://podminky.urs.cz/item/CS_URS_2024_01/997013213</t>
  </si>
  <si>
    <t>1,23</t>
  </si>
  <si>
    <t>31</t>
  </si>
  <si>
    <t>997013501</t>
  </si>
  <si>
    <t>Odvoz suti a vybouraných hmot na skládku nebo meziskládku do 1 km se složením</t>
  </si>
  <si>
    <t>62</t>
  </si>
  <si>
    <t>https://podminky.urs.cz/item/CS_URS_2024_01/997013501</t>
  </si>
  <si>
    <t>997013509</t>
  </si>
  <si>
    <t>Příplatek k ceně za každý započatý 1 km přes 1 km - celkem 20 km</t>
  </si>
  <si>
    <t>64</t>
  </si>
  <si>
    <t>https://podminky.urs.cz/item/CS_URS_2024_01/997013509</t>
  </si>
  <si>
    <t>suť</t>
  </si>
  <si>
    <t>1,23*20 "Přepočtené koeficientem množství</t>
  </si>
  <si>
    <t>33</t>
  </si>
  <si>
    <t>997013631</t>
  </si>
  <si>
    <t>Poplatek za uložení stavebního odpadu na skládce (skládkovné) směsného stavebního a demoličního zatříděného do Katalogu odpadů pod kódem 17 09 04</t>
  </si>
  <si>
    <t>66</t>
  </si>
  <si>
    <t>https://podminky.urs.cz/item/CS_URS_2024_01/997013631</t>
  </si>
  <si>
    <t>0,353</t>
  </si>
  <si>
    <t>997013811</t>
  </si>
  <si>
    <t>Poplatek za uložení stavebního odpadu na skládce (skládkovné) dřevěného zatříděného do Katalogu odpadů pod kódem 17 02 01</t>
  </si>
  <si>
    <t>68</t>
  </si>
  <si>
    <t>https://podminky.urs.cz/item/CS_URS_2024_01/997013811</t>
  </si>
  <si>
    <t>1,55</t>
  </si>
  <si>
    <t>35</t>
  </si>
  <si>
    <t>997241622</t>
  </si>
  <si>
    <t>Naložení a složení suti</t>
  </si>
  <si>
    <t>CS ÚRS 2022 02</t>
  </si>
  <si>
    <t>70</t>
  </si>
  <si>
    <t>https://podminky.urs.cz/item/CS_URS_2022_02/997241622</t>
  </si>
  <si>
    <t>0,353+1,55</t>
  </si>
  <si>
    <t>998</t>
  </si>
  <si>
    <t>Přesun hmot</t>
  </si>
  <si>
    <t>998011002</t>
  </si>
  <si>
    <t>Přesun hmot pro budovy zděné v do 12 m</t>
  </si>
  <si>
    <t>72</t>
  </si>
  <si>
    <t>https://podminky.urs.cz/item/CS_URS_2024_01/998011002</t>
  </si>
  <si>
    <t>PSV</t>
  </si>
  <si>
    <t>Práce a dodávky PSV</t>
  </si>
  <si>
    <t>725</t>
  </si>
  <si>
    <t>Zdravotechnika - zařizovací předměty</t>
  </si>
  <si>
    <t>37</t>
  </si>
  <si>
    <t>725210821</t>
  </si>
  <si>
    <t>Demontáž umyvadel bez výtokových armatur</t>
  </si>
  <si>
    <t>74</t>
  </si>
  <si>
    <t>https://podminky.urs.cz/item/CS_URS_2024_01/725210821</t>
  </si>
  <si>
    <t>725820802</t>
  </si>
  <si>
    <t>Demontáž baterie stojánkové do jednoho otvoru</t>
  </si>
  <si>
    <t>76</t>
  </si>
  <si>
    <t>https://podminky.urs.cz/item/CS_URS_2024_01/725820802</t>
  </si>
  <si>
    <t>39</t>
  </si>
  <si>
    <t>725829121</t>
  </si>
  <si>
    <t>Montáž baterie umyvadlové nástěnné pákové a klasické ostatní typ</t>
  </si>
  <si>
    <t>78</t>
  </si>
  <si>
    <t>https://podminky.urs.cz/item/CS_URS_2024_01/725829121</t>
  </si>
  <si>
    <t>M</t>
  </si>
  <si>
    <t>55145615</t>
  </si>
  <si>
    <t>Baterie umyvadlová nástěnná páková 150mm, chrom</t>
  </si>
  <si>
    <t>80</t>
  </si>
  <si>
    <t>41</t>
  </si>
  <si>
    <t>725211623</t>
  </si>
  <si>
    <t>Umyvadla keramická bílá bez výtokových armatur připevněná na stěnu šrouby se sloupem, šířka umyvadla 600 mm</t>
  </si>
  <si>
    <t>82</t>
  </si>
  <si>
    <t>https://podminky.urs.cz/item/CS_URS_2024_01/725211623</t>
  </si>
  <si>
    <t>752211653Vl</t>
  </si>
  <si>
    <t>Vodoinstalační práce spojené s instalací umyvadla vč. zednického zapravení</t>
  </si>
  <si>
    <t>kpl</t>
  </si>
  <si>
    <t>84</t>
  </si>
  <si>
    <t>43</t>
  </si>
  <si>
    <t>998725102</t>
  </si>
  <si>
    <t>Přesun hmot pro zařizovací předměty stanovený z hmotnosti přesunovaného materiálu vodorovná dopravní vzdálenost do 50 m v objektech výšky přes 6 do 12 m</t>
  </si>
  <si>
    <t>86</t>
  </si>
  <si>
    <t>https://podminky.urs.cz/item/CS_URS_2024_01/998725102</t>
  </si>
  <si>
    <t>766</t>
  </si>
  <si>
    <t>Konstrukce truhlářské</t>
  </si>
  <si>
    <t>766491851</t>
  </si>
  <si>
    <t>Demontáž ostatních truhlářských konstrukcí prahů dveří jednokřídlových</t>
  </si>
  <si>
    <t>88</t>
  </si>
  <si>
    <t>https://podminky.urs.cz/item/CS_URS_2024_01/766491851</t>
  </si>
  <si>
    <t>45</t>
  </si>
  <si>
    <t>766660022</t>
  </si>
  <si>
    <t>Montáž dveřních křídel dřevěných nebo plastových otevíravých do ocelové zárubně protipožárních jednokřídlových, šířky přes 800 mm</t>
  </si>
  <si>
    <t>90</t>
  </si>
  <si>
    <t>https://podminky.urs.cz/item/CS_URS_2024_01/766660022</t>
  </si>
  <si>
    <t>61165340</t>
  </si>
  <si>
    <t>dveře jednokřídlé dřevotřískové protipožární EI (EW) 30 D3 povrch lakovaný plné 900x1970-2100mm</t>
  </si>
  <si>
    <t>92</t>
  </si>
  <si>
    <t>47</t>
  </si>
  <si>
    <t>766660728</t>
  </si>
  <si>
    <t>Montáž dveřních doplňků dveřního kování interiérového zámku</t>
  </si>
  <si>
    <t>https://podminky.urs.cz/item/CS_URS_2024_01/766660728</t>
  </si>
  <si>
    <t>54964100</t>
  </si>
  <si>
    <t>vložka cylindrická 29+29</t>
  </si>
  <si>
    <t>96</t>
  </si>
  <si>
    <t>49</t>
  </si>
  <si>
    <t>766660729</t>
  </si>
  <si>
    <t>Montáž dveřních doplňků dveřního kování interiérového štítku s klikou</t>
  </si>
  <si>
    <t>98</t>
  </si>
  <si>
    <t>https://podminky.urs.cz/item/CS_URS_2024_01/766660729</t>
  </si>
  <si>
    <t>54914129</t>
  </si>
  <si>
    <t>kování bezpečnostní klika/klika RC2</t>
  </si>
  <si>
    <t>100</t>
  </si>
  <si>
    <t>51</t>
  </si>
  <si>
    <t>766691914</t>
  </si>
  <si>
    <t>Ostatní práce vyvěšení nebo zavěšení křídel dřevěných dveřních, plochy do 2 m2</t>
  </si>
  <si>
    <t>102</t>
  </si>
  <si>
    <t>https://podminky.urs.cz/item/CS_URS_2024_01/766691914</t>
  </si>
  <si>
    <t>766695212</t>
  </si>
  <si>
    <t>Montáž ostatních truhlářských konstrukcí prahů dveří jednokřídlových, šířky do 100 mm</t>
  </si>
  <si>
    <t>104</t>
  </si>
  <si>
    <t>https://podminky.urs.cz/item/CS_URS_2024_01/766695212</t>
  </si>
  <si>
    <t>53</t>
  </si>
  <si>
    <t>61187416</t>
  </si>
  <si>
    <t>práh dveřní dřevěný bukový tl 20mm dl 920mm š 100mm</t>
  </si>
  <si>
    <t>106</t>
  </si>
  <si>
    <t>998766102</t>
  </si>
  <si>
    <t>Přesun hmot pro konstrukce truhlářské stanovený z hmotnosti přesunovaného materiálu vodorovná dopravní vzdálenost do 50 m v objektech výšky přes 6 do 12 m</t>
  </si>
  <si>
    <t>108</t>
  </si>
  <si>
    <t>https://podminky.urs.cz/item/CS_URS_2024_01/998766102</t>
  </si>
  <si>
    <t>775</t>
  </si>
  <si>
    <t>Podlahy skládané</t>
  </si>
  <si>
    <t>55</t>
  </si>
  <si>
    <t>775511800</t>
  </si>
  <si>
    <t>Demontáž podlah vlysových do suti s lištami lepených</t>
  </si>
  <si>
    <t>110</t>
  </si>
  <si>
    <t>https://podminky.urs.cz/item/CS_URS_2024_01/775511800</t>
  </si>
  <si>
    <t>776</t>
  </si>
  <si>
    <t>Podlahy povlakové</t>
  </si>
  <si>
    <t>776111115</t>
  </si>
  <si>
    <t>Broušení podkladu povlakových podlah před litím stěrky</t>
  </si>
  <si>
    <t>112</t>
  </si>
  <si>
    <t>https://podminky.urs.cz/item/CS_URS_2024_01/776111115</t>
  </si>
  <si>
    <t>57</t>
  </si>
  <si>
    <t>776111311</t>
  </si>
  <si>
    <t>Vysátí podkladu povlakových podlah</t>
  </si>
  <si>
    <t>114</t>
  </si>
  <si>
    <t>https://podminky.urs.cz/item/CS_URS_2024_01/776111311</t>
  </si>
  <si>
    <t>776121411</t>
  </si>
  <si>
    <t>Dvousložková penetrace podkladu povlakových podlah</t>
  </si>
  <si>
    <t>116</t>
  </si>
  <si>
    <t>https://podminky.urs.cz/item/CS_URS_2024_01/776121411</t>
  </si>
  <si>
    <t>59</t>
  </si>
  <si>
    <t>776141113</t>
  </si>
  <si>
    <t>Vyrovnání podkladu povlakových podlah stěrkou pevnosti 20 MPa tl 8 mm</t>
  </si>
  <si>
    <t>118</t>
  </si>
  <si>
    <t>https://podminky.urs.cz/item/CS_URS_2024_01/776141113</t>
  </si>
  <si>
    <t>776221111</t>
  </si>
  <si>
    <t>Lepení pásů z PVC standardním lepidlem</t>
  </si>
  <si>
    <t>120</t>
  </si>
  <si>
    <t>https://podminky.urs.cz/item/CS_URS_2024_01/776221111</t>
  </si>
  <si>
    <t>61</t>
  </si>
  <si>
    <t>28411114</t>
  </si>
  <si>
    <t>PVC vinyl homogenní protiskluzná se vsypem a výztuž. vrstvou, elektroistaticky vodivá tl 2.00mm nášlapná vrstva 2.00mm, hořlavost Bfl-s1, třída zátěže 34/43, útlum 7dB, bodová zátěž  ≤ 0.10mm, protiskluznost R10</t>
  </si>
  <si>
    <t>122</t>
  </si>
  <si>
    <t>776223112</t>
  </si>
  <si>
    <t>Spoj povlakových podlahovin z PVC svařováním za studena</t>
  </si>
  <si>
    <t>124</t>
  </si>
  <si>
    <t>https://podminky.urs.cz/item/CS_URS_2024_01/776223112</t>
  </si>
  <si>
    <t>63</t>
  </si>
  <si>
    <t>776410811</t>
  </si>
  <si>
    <t>Odstranění soklíků a lišt pryžových nebo plastových</t>
  </si>
  <si>
    <t>126</t>
  </si>
  <si>
    <t>https://podminky.urs.cz/item/CS_URS_2024_01/776410811</t>
  </si>
  <si>
    <t>28411003</t>
  </si>
  <si>
    <t>Lišta soklová PVC 30x30mm</t>
  </si>
  <si>
    <t>128</t>
  </si>
  <si>
    <t>65</t>
  </si>
  <si>
    <t>776421111</t>
  </si>
  <si>
    <t>Montáž obvodových lišt lepených</t>
  </si>
  <si>
    <t>130</t>
  </si>
  <si>
    <t>https://podminky.urs.cz/item/CS_URS_2024_01/776421111</t>
  </si>
  <si>
    <t>776991121</t>
  </si>
  <si>
    <t>Základní čištění nově položených podlahovin vysátím a setřením vlhkým mopem</t>
  </si>
  <si>
    <t>132</t>
  </si>
  <si>
    <t>https://podminky.urs.cz/item/CS_URS_2024_01/776991121</t>
  </si>
  <si>
    <t>67</t>
  </si>
  <si>
    <t>776991821</t>
  </si>
  <si>
    <t>Odstranění lepidla ručně z podlah</t>
  </si>
  <si>
    <t>134</t>
  </si>
  <si>
    <t>https://podminky.urs.cz/item/CS_URS_2024_01/776991821</t>
  </si>
  <si>
    <t>998776202</t>
  </si>
  <si>
    <t>Přesun hmot procentní pro podlahy povlakové v objektech v do 12 m</t>
  </si>
  <si>
    <t>136</t>
  </si>
  <si>
    <t>https://podminky.urs.cz/item/CS_URS_2024_01/998776202</t>
  </si>
  <si>
    <t>781</t>
  </si>
  <si>
    <t>Dokončovací práce - obklady</t>
  </si>
  <si>
    <t>69</t>
  </si>
  <si>
    <t>781471810</t>
  </si>
  <si>
    <t>Demontáž obkladů z obkladaček keramických kladených do malty</t>
  </si>
  <si>
    <t>138</t>
  </si>
  <si>
    <t>https://podminky.urs.cz/item/CS_URS_2024_01/781471810</t>
  </si>
  <si>
    <t>781474116</t>
  </si>
  <si>
    <t>Montáž obkladů vnitřních keramických hladkých do 35 ks/m2 lepených flexibilním lepidlem</t>
  </si>
  <si>
    <t>140</t>
  </si>
  <si>
    <t>https://podminky.urs.cz/item/CS_URS_2024_01/781474116</t>
  </si>
  <si>
    <t>71</t>
  </si>
  <si>
    <t>materiál</t>
  </si>
  <si>
    <t>Obklad keramický hladký, dílce velikosti 200x200mm.</t>
  </si>
  <si>
    <t>142</t>
  </si>
  <si>
    <t>781491815</t>
  </si>
  <si>
    <t>Odstranění profilu ukončovacího</t>
  </si>
  <si>
    <t>144</t>
  </si>
  <si>
    <t>https://podminky.urs.cz/item/CS_URS_2024_01/781491815</t>
  </si>
  <si>
    <t>73</t>
  </si>
  <si>
    <t>781494111</t>
  </si>
  <si>
    <t>Plastové profily rohové lepené flexibilním lepidlem</t>
  </si>
  <si>
    <t>146</t>
  </si>
  <si>
    <t>https://podminky.urs.cz/item/CS_URS_2022_02/781494111</t>
  </si>
  <si>
    <t>781494511</t>
  </si>
  <si>
    <t>Plastové profily ukončovací lepené flexibilním lepidlem</t>
  </si>
  <si>
    <t>148</t>
  </si>
  <si>
    <t>https://podminky.urs.cz/item/CS_URS_2022_02/781494511</t>
  </si>
  <si>
    <t>75</t>
  </si>
  <si>
    <t>781495115</t>
  </si>
  <si>
    <t>Spárování vnitřních obkladů silikonem</t>
  </si>
  <si>
    <t>150</t>
  </si>
  <si>
    <t>https://podminky.urs.cz/item/CS_URS_2024_01/781495115</t>
  </si>
  <si>
    <t>998781202</t>
  </si>
  <si>
    <t>Přesun hmot procentní pro obklady keramické v objektech v do 12 m</t>
  </si>
  <si>
    <t>152</t>
  </si>
  <si>
    <t>https://podminky.urs.cz/item/CS_URS_2024_01/998781202</t>
  </si>
  <si>
    <t>783</t>
  </si>
  <si>
    <t>Dokončovací práce - nátěry</t>
  </si>
  <si>
    <t>77</t>
  </si>
  <si>
    <t>783624101</t>
  </si>
  <si>
    <t>Základní nátěr otopných těles jednonásobných, žebrových trub, akrylátový.</t>
  </si>
  <si>
    <t>154</t>
  </si>
  <si>
    <t>https://podminky.urs.cz/item/CS_URS_2024_01/783624101</t>
  </si>
  <si>
    <t>24626749</t>
  </si>
  <si>
    <t>Hmota nátěrová akrylátová základní na kovy.</t>
  </si>
  <si>
    <t>kg</t>
  </si>
  <si>
    <t>156</t>
  </si>
  <si>
    <t>79</t>
  </si>
  <si>
    <t>783627107</t>
  </si>
  <si>
    <t>Krycí nátěr (email) otopných těles žebrových, dvojnásobný, akrylátový.</t>
  </si>
  <si>
    <t>158</t>
  </si>
  <si>
    <t>https://podminky.urs.cz/item/CS_URS_2024_01/783627107</t>
  </si>
  <si>
    <t>24621560</t>
  </si>
  <si>
    <t>Hmota nátěrová syntetická vrchní (email) na kovy</t>
  </si>
  <si>
    <t>160</t>
  </si>
  <si>
    <t>81</t>
  </si>
  <si>
    <t>Pol4</t>
  </si>
  <si>
    <t>Nátěr zárubní</t>
  </si>
  <si>
    <t>162</t>
  </si>
  <si>
    <t>784</t>
  </si>
  <si>
    <t>Dokončovací práce - malby a tapety</t>
  </si>
  <si>
    <t>784111031</t>
  </si>
  <si>
    <t>Omytí podkladu v místnostech výšky do 3,80 m</t>
  </si>
  <si>
    <t>164</t>
  </si>
  <si>
    <t>https://podminky.urs.cz/item/CS_URS_2024_01/784111031</t>
  </si>
  <si>
    <t>83</t>
  </si>
  <si>
    <t>784121001</t>
  </si>
  <si>
    <t>Oškrabání malby v místnostech výšky do 3,80 m</t>
  </si>
  <si>
    <t>166</t>
  </si>
  <si>
    <t>https://podminky.urs.cz/item/CS_URS_2024_01/784121001</t>
  </si>
  <si>
    <t>784161211</t>
  </si>
  <si>
    <t>Lokální vyrovnání podkladu sádrovou stěrkou plochy do 0,25 m2 v místnostech výšky do 3,80 m</t>
  </si>
  <si>
    <t>168</t>
  </si>
  <si>
    <t>https://podminky.urs.cz/item/CS_URS_2024_01/784161211</t>
  </si>
  <si>
    <t>85</t>
  </si>
  <si>
    <t>784181121</t>
  </si>
  <si>
    <t>Hloubková jednonásobná penetrace podkladu v místnostech výšky do 3,80 m</t>
  </si>
  <si>
    <t>170</t>
  </si>
  <si>
    <t>https://podminky.urs.cz/item/CS_URS_2024_01/784181121</t>
  </si>
  <si>
    <t>784191003</t>
  </si>
  <si>
    <t>Čištění vnitřních ploch oken dvojitých nebo zdvojených po provedení malířských prací</t>
  </si>
  <si>
    <t>172</t>
  </si>
  <si>
    <t>https://podminky.urs.cz/item/CS_URS_2024_01/784191003</t>
  </si>
  <si>
    <t>87</t>
  </si>
  <si>
    <t>784191005</t>
  </si>
  <si>
    <t>Čištění vnitřních ploch dveří nebo vrat po provedení malířských prací</t>
  </si>
  <si>
    <t>174</t>
  </si>
  <si>
    <t>https://podminky.urs.cz/item/CS_URS_2024_01/784191005</t>
  </si>
  <si>
    <t>784191007</t>
  </si>
  <si>
    <t>Čištění vnitřních ploch podlah po provedení malířských prací</t>
  </si>
  <si>
    <t>176</t>
  </si>
  <si>
    <t>https://podminky.urs.cz/item/CS_URS_2024_01/784191007</t>
  </si>
  <si>
    <t>89</t>
  </si>
  <si>
    <t>784221101</t>
  </si>
  <si>
    <t>Dvojnásobné bílé malby ze směsí za sucha dobře otěruvzdorných v místnostech do 3,80 m</t>
  </si>
  <si>
    <t>178</t>
  </si>
  <si>
    <t>https://podminky.urs.cz/item/CS_URS_2024_01/784221101</t>
  </si>
  <si>
    <t>Elektromontáže - Odborná učebna pro výuku cizích jazyků A12</t>
  </si>
  <si>
    <t>EL - Slaboproudé, silnoproudé rozvody</t>
  </si>
  <si>
    <t xml:space="preserve">    742 - Slaboproudé rozvody + příslušenství</t>
  </si>
  <si>
    <t xml:space="preserve">    741 - Silnoproudé rozvody + příslušenství</t>
  </si>
  <si>
    <t xml:space="preserve">    D1 - Silnoproudý přívod</t>
  </si>
  <si>
    <t xml:space="preserve">    D2 - Provozní osvětlení</t>
  </si>
  <si>
    <t>99 - Přesun hmot a manipulace se sutí</t>
  </si>
  <si>
    <t>EL</t>
  </si>
  <si>
    <t>Slaboproudé, silnoproudé rozvody</t>
  </si>
  <si>
    <t>742</t>
  </si>
  <si>
    <t>Slaboproudé rozvody + příslušenství</t>
  </si>
  <si>
    <t>742122001</t>
  </si>
  <si>
    <t>Montáž kabelové spojky nebo svorkovnice do 15 žil</t>
  </si>
  <si>
    <t>https://podminky.urs.cz/item/CS_URS_2024_01/742122001</t>
  </si>
  <si>
    <t>10.935.899</t>
  </si>
  <si>
    <t>Konektor RJ45 UTP Cat.5e černý samořezný</t>
  </si>
  <si>
    <t>10.935.903</t>
  </si>
  <si>
    <t>Konektor RJ45 Cat.6 černý samořezný</t>
  </si>
  <si>
    <t>1125681050</t>
  </si>
  <si>
    <t>742330042</t>
  </si>
  <si>
    <t>Montáž strukturované kabeláže zásuvek datových pod omítku, do nábytku, do parapetního žlabu nebo podlahové krabice dvouzásuvky</t>
  </si>
  <si>
    <t>https://podminky.urs.cz/item/CS_URS_2024_01/742330042</t>
  </si>
  <si>
    <t>10.874.783</t>
  </si>
  <si>
    <t>Kryt zásuvky komunikační, dvojnásobný</t>
  </si>
  <si>
    <t>materiál.2</t>
  </si>
  <si>
    <t>Datová dvouzásuvka s přístrojovou lištovou krabicí</t>
  </si>
  <si>
    <t>materiál.3</t>
  </si>
  <si>
    <t xml:space="preserve">Datová zásuvka </t>
  </si>
  <si>
    <t>589688380</t>
  </si>
  <si>
    <t>10.863.140</t>
  </si>
  <si>
    <t>Konektor RJ45 8p8c Cat.5e nest.pro drát</t>
  </si>
  <si>
    <t>10.863.142</t>
  </si>
  <si>
    <t>Konektor RJ45 8p8c Cat.6 stíněný</t>
  </si>
  <si>
    <t>-1615467572</t>
  </si>
  <si>
    <t>742121001</t>
  </si>
  <si>
    <t>Montáž kabelů sdělovacích pro vnitřní rozvody počtu žil do 15</t>
  </si>
  <si>
    <t>https://podminky.urs.cz/item/CS_URS_2024_01/742121001</t>
  </si>
  <si>
    <t>10.793.442</t>
  </si>
  <si>
    <t>Datový UTP cat.5 kabel</t>
  </si>
  <si>
    <t>FTP kabel</t>
  </si>
  <si>
    <t xml:space="preserve">Stíněný kabel CAT6 s LSOH pláštěm. Nejvyšší podporovaný protokol  - 1000BaseT, 1000BaseTX. Stínění - fólie kolem všech 4 párů. Šířka pásma - 250 MHz. Jednotlivé páry odděleny plastovým křížem. </t>
  </si>
  <si>
    <t>1249897208</t>
  </si>
  <si>
    <t>742110202</t>
  </si>
  <si>
    <t>Montáž podlahových krabic montovaných do mazaniny</t>
  </si>
  <si>
    <t>https://podminky.urs.cz/item/CS_URS_2024_01/742110202</t>
  </si>
  <si>
    <t>1000107173</t>
  </si>
  <si>
    <t>Podlahová krabice pod katedru pro zakončení kabelových tras. Určená pro výšku betonové vrstvy od 57 mm do 75 mm. Krabice je uzpůsobena pro instalaci elektroinstalačních trubek.</t>
  </si>
  <si>
    <t>742330101</t>
  </si>
  <si>
    <t>Montáž strukturované kabeláže měření segmentu metalického s vyhotovením protokolu</t>
  </si>
  <si>
    <t>https://podminky.urs.cz/item/CS_URS_2024_01/742330101</t>
  </si>
  <si>
    <t>741</t>
  </si>
  <si>
    <t>Silnoproudé rozvody + příslušenství</t>
  </si>
  <si>
    <t>741210101</t>
  </si>
  <si>
    <t>Montáž rozváděčů litinových, hliníkových nebo plastových bez zapojení vodičů sestavy hmotnosti do 50 kg</t>
  </si>
  <si>
    <t>https://podminky.urs.cz/item/CS_URS_2024_01/741210101</t>
  </si>
  <si>
    <t>10.679.719</t>
  </si>
  <si>
    <t>Rozvaděčová skříň, 36 modulů, IP30, pod omítku</t>
  </si>
  <si>
    <t>Pol5</t>
  </si>
  <si>
    <t>Soubor prací spojený s dodávkou a montáží drobného montážního materiálu pro silový rozvaděč (nulové můstky, svorky, hřebeny, propojovací vodiče).</t>
  </si>
  <si>
    <t>741320135</t>
  </si>
  <si>
    <t>Montáž jističů se zapojením vodičů dvoupólových nn do 25 A ve skříni</t>
  </si>
  <si>
    <t>https://podminky.urs.cz/item/CS_URS_2024_01/741320135</t>
  </si>
  <si>
    <t>10.061.062</t>
  </si>
  <si>
    <t>Proudový chránič s jističem 16A, rozměry 2 DIN, jmenovité napětí 230/400V, Charakteristika C, Jmenovitý reziduální proud 0,03A.</t>
  </si>
  <si>
    <t>741310561</t>
  </si>
  <si>
    <t>Montáž spínačů tří nebo čtyřpólových vypínačů výkonových pojistkových, do 63 A</t>
  </si>
  <si>
    <t>https://podminky.urs.cz/item/CS_URS_2024_01/741310561</t>
  </si>
  <si>
    <t>10.843.680</t>
  </si>
  <si>
    <t>Vypínač na DIN, 3P 40A 400/415V.</t>
  </si>
  <si>
    <t>741811011</t>
  </si>
  <si>
    <t>Zkoušky a prohlídky rozvodných zařízení kontrola rozváděčů nn, (1 pole) silových, hmotnosti do 200 kg</t>
  </si>
  <si>
    <t>https://podminky.urs.cz/item/CS_URS_2024_01/741811011</t>
  </si>
  <si>
    <t>741313011</t>
  </si>
  <si>
    <t>Montáž zásuvek domovních se zapojením vodičů bezšroubové připojení chráněných v krabici 10/16 A, pro prostředí normální, provedení 2P + PE</t>
  </si>
  <si>
    <t>https://podminky.urs.cz/item/CS_URS_2024_01/741313011</t>
  </si>
  <si>
    <t>10.079.613</t>
  </si>
  <si>
    <t>Zásuvka dvojnásobná bezšroubová, s clonkami, s natočenou dutinou, bílá, 16 A</t>
  </si>
  <si>
    <t>741112072</t>
  </si>
  <si>
    <t>Montáž krabic elektroinstalačních bez napojení na trubky a lišty, demontáže a montáže víčka a přístroje přístrojových lištových plastových dvojitých</t>
  </si>
  <si>
    <t>https://podminky.urs.cz/item/CS_URS_2024_01/741112072</t>
  </si>
  <si>
    <t>10.074.814</t>
  </si>
  <si>
    <t>Krabice přístrojová pro montáž dvojnásobných zásuvek.</t>
  </si>
  <si>
    <t>10.042.118</t>
  </si>
  <si>
    <t>Tepelně izolační podložka do elektroinstalačních krabic pro dvojnásobné zásuvky.</t>
  </si>
  <si>
    <t>741313001</t>
  </si>
  <si>
    <t>Montáž zásuvek domovních se zapojením vodičů bezšroubové připojení polozapuštěných nebo zapuštěných 10/16 A, provedení 2P + PE</t>
  </si>
  <si>
    <t>https://podminky.urs.cz/item/CS_URS_2024_01/741313001</t>
  </si>
  <si>
    <t>10.079.558</t>
  </si>
  <si>
    <t>Zásuvka jednonásobná bezšroubová, bílá, 16 A</t>
  </si>
  <si>
    <t>10.069.878</t>
  </si>
  <si>
    <t>Rámeček 5-násobný bílý</t>
  </si>
  <si>
    <t>10.072.355</t>
  </si>
  <si>
    <t>Rámeček 2-násobný bílý</t>
  </si>
  <si>
    <t>95687534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</si>
  <si>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</si>
  <si>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</si>
  <si>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https://podminky.urs.cz/item/CS_URS_2024_01/741112061</t>
  </si>
  <si>
    <t>10.854.075</t>
  </si>
  <si>
    <t>Krabice přístrojová pod omítku, jednonásobná</t>
  </si>
  <si>
    <t>10.032.395</t>
  </si>
  <si>
    <t>Krabice přístrojová pod omítku, dvounásobná</t>
  </si>
  <si>
    <t>-1374440921</t>
  </si>
  <si>
    <t>10.153.806</t>
  </si>
  <si>
    <t>Krabice přístrojová pod omítku, pětinásobná</t>
  </si>
  <si>
    <t>220260025</t>
  </si>
  <si>
    <t>Montáž krabice pod omítku s vysekáním lůžka</t>
  </si>
  <si>
    <t>https://podminky.urs.cz/item/CS_URS_2024_01/220260025</t>
  </si>
  <si>
    <t>10.078.621</t>
  </si>
  <si>
    <t>Krabice odbočná pod omítku, rozměr min. 130 mm, PVC, včetně víčka.</t>
  </si>
  <si>
    <t>10.076.622</t>
  </si>
  <si>
    <t>163788156</t>
  </si>
  <si>
    <t>Krabice rozvodná, rozměr min. 250 x 200 mm</t>
  </si>
  <si>
    <t>741122016</t>
  </si>
  <si>
    <t>Montáž kabelů měděných bez ukončení uložených pod omítku plných kulatých (např. CYKY), počtu a průřezu žil 3x2,5 až 6 mm2</t>
  </si>
  <si>
    <t>https://podminky.urs.cz/item/CS_URS_2024_01/741122016</t>
  </si>
  <si>
    <t>10.048.482</t>
  </si>
  <si>
    <t>Silový kabel CYKY-J 3x2,5mm2.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</si>
  <si>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</si>
  <si>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</si>
  <si>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https://podminky.urs.cz/item/CS_URS_2024_01/741120301</t>
  </si>
  <si>
    <t>10.048.422</t>
  </si>
  <si>
    <t>Zemnící kabel zelenožlutý CY 4mm2.</t>
  </si>
  <si>
    <t>741110043</t>
  </si>
  <si>
    <t>Montáž trubek elektroinstalačních s nasunutím nebo našroubováním do krabic plastových ohebných, uložených pevně, vnější Ø přes 35 mm</t>
  </si>
  <si>
    <t>https://podminky.urs.cz/item/CS_URS_2024_01/741110043</t>
  </si>
  <si>
    <t>10.074.642</t>
  </si>
  <si>
    <t>Ohebná dvouplášťová korugovaná bezhalogenová chránička vnitřní ø 32 mm.</t>
  </si>
  <si>
    <t>10.074.671</t>
  </si>
  <si>
    <t>Ohebná dvouplášťová korugovaná bezhalogenová chránička vnitřní ø 41 mm.</t>
  </si>
  <si>
    <t>741810001</t>
  </si>
  <si>
    <t>Zkoušky a prohlídky elektrických rozvodů a zařízení celková prohlídka a vyhotovení revizní zprávy pro objem montážních prací do 100 tis. Kč</t>
  </si>
  <si>
    <t>https://podminky.urs.cz/item/CS_URS_2024_01/741810001</t>
  </si>
  <si>
    <t>D1</t>
  </si>
  <si>
    <t>Silnoproudý přívod</t>
  </si>
  <si>
    <t>741122642</t>
  </si>
  <si>
    <t>Montáž kabelů měděných bez ukončení uložených pevně plných kulatých nebo bezhalogenových (např. CYKY) počtu a průřezu žil 5x4 až 6 mm2</t>
  </si>
  <si>
    <t>https://podminky.urs.cz/item/CS_URS_2024_01/741122642</t>
  </si>
  <si>
    <t>10.049.643</t>
  </si>
  <si>
    <t>Silový kabel CYKY-J 5x6mm2.</t>
  </si>
  <si>
    <t>10.049.056</t>
  </si>
  <si>
    <t>vodič CYA 10mm zel-žl</t>
  </si>
  <si>
    <t>Pol6</t>
  </si>
  <si>
    <t>Montáž lišt a kanálů elektroinstalačních se spojkami, vkládacích s víčkem, šířky přes 40 do 60mm včetně vyvrtání a osazení hmoždinek</t>
  </si>
  <si>
    <t>10.067.266</t>
  </si>
  <si>
    <t>Instalační vkládací lišta 60X40mm Barva bílá.</t>
  </si>
  <si>
    <t>Pol7</t>
  </si>
  <si>
    <t>kryt rohový, spojovací pro lištu 60x40mm</t>
  </si>
  <si>
    <t>ks</t>
  </si>
  <si>
    <t>741320165</t>
  </si>
  <si>
    <t>Montáž jističů se zapojením vodičů třípólových nn do 25 A ve skříni</t>
  </si>
  <si>
    <t>https://podminky.urs.cz/item/CS_URS_2024_01/741320165</t>
  </si>
  <si>
    <t>10.061.001</t>
  </si>
  <si>
    <t>jistič 3xC25A</t>
  </si>
  <si>
    <t>Pol8</t>
  </si>
  <si>
    <t>úprava a zabudování drobného montážního materiálu pro úpravu stávajícího silového rozvaděče</t>
  </si>
  <si>
    <t>Pol9</t>
  </si>
  <si>
    <t>drobný montážní materiál pro silový rozvaděč (nulové můstky, svorky, hřebeny)</t>
  </si>
  <si>
    <t>741130004</t>
  </si>
  <si>
    <t>Ukončení vodičů izolovaných s označením a zapojením v rozváděči nebo na přístroji, průřezu žíly do 6 mm2</t>
  </si>
  <si>
    <t>https://podminky.urs.cz/item/CS_URS_2024_01/741130004</t>
  </si>
  <si>
    <t>D2</t>
  </si>
  <si>
    <t>Provozní osvětlení</t>
  </si>
  <si>
    <t>741310003</t>
  </si>
  <si>
    <t>445802362</t>
  </si>
  <si>
    <t>Montáž vypínač nástěnný 2-dvoupólový prostředí normální se zapojením vodičů</t>
  </si>
  <si>
    <t>10.069.872</t>
  </si>
  <si>
    <t>-721904806</t>
  </si>
  <si>
    <t>Spínač kolébkový šroubový, řazení 1/0+1/0</t>
  </si>
  <si>
    <t>10.071.435</t>
  </si>
  <si>
    <t>-181694761</t>
  </si>
  <si>
    <t>Kryt spínače dělený bílý</t>
  </si>
  <si>
    <t>-2000439992</t>
  </si>
  <si>
    <t>10.060.031</t>
  </si>
  <si>
    <t>Proudový chránič s jističem 10A, rozměry 2 DIN, jmenovité napětí 230/400V, Charakteristika B, Jmenovitý reziduální proud 0,03A.</t>
  </si>
  <si>
    <t>Pol10</t>
  </si>
  <si>
    <t>Demontáž svítidla stropního</t>
  </si>
  <si>
    <t>741372022</t>
  </si>
  <si>
    <t>Montáž svítidel s integrovaným zdrojem LED se zapojením vodičů interiérových přisazených nástěnných hranatých nebo kruhových, plochy přes 0,09 do 0,36 m2</t>
  </si>
  <si>
    <t>https://podminky.urs.cz/item/CS_URS_2024_01/741372022</t>
  </si>
  <si>
    <t>741-01</t>
  </si>
  <si>
    <t>Svítidlo B - LED panel, mikroprizmatický kryt, závěsný obdélník, 1500x300 mm, 5100 lm, D+M</t>
  </si>
  <si>
    <t>275671947</t>
  </si>
  <si>
    <t>741-10</t>
  </si>
  <si>
    <t>propojení kabelu spojkou 3x1,5 mm2</t>
  </si>
  <si>
    <t>-372090519</t>
  </si>
  <si>
    <t>741122641</t>
  </si>
  <si>
    <t>Montáž kabel Cu plný kulatý žíla 5x1,5 až 2,5 mm2 uložený pevně (např. CYKY)</t>
  </si>
  <si>
    <t>1606217622</t>
  </si>
  <si>
    <t>https://podminky.urs.cz/item/CS_URS_2024_01/741122641</t>
  </si>
  <si>
    <t>34111030</t>
  </si>
  <si>
    <t>kabel instalační jádro Cu plné izolace PVC plášť PVC 450/750V (CYKY) 3x1,5mm2</t>
  </si>
  <si>
    <t>-1590945584</t>
  </si>
  <si>
    <t>34111</t>
  </si>
  <si>
    <t>kabel instalační jádro Cu plné izolace PVC plášť PVC 450/750V (CYKY) 3x2,5mm2</t>
  </si>
  <si>
    <t>-87319436</t>
  </si>
  <si>
    <t>99</t>
  </si>
  <si>
    <t>Přesun hmot a manipulace se sutí</t>
  </si>
  <si>
    <t>990A0303</t>
  </si>
  <si>
    <t>Přesun hmot administrativní budovy výška budovy přes 12 do 24 m</t>
  </si>
  <si>
    <t>ÚRS RYRO 2022 02</t>
  </si>
  <si>
    <t>https://podminky.urs.cz/item/CS_URS_2022_02/990A0303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</si>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</sst>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503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80001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131121" TargetMode="External" /><Relationship Id="rId2" Type="http://schemas.openxmlformats.org/officeDocument/2006/relationships/hyperlink" Target="https://podminky.urs.cz/item/CS_URS_2024_01/611142001" TargetMode="External" /><Relationship Id="rId3" Type="http://schemas.openxmlformats.org/officeDocument/2006/relationships/hyperlink" Target="https://podminky.urs.cz/item/CS_URS_2024_01/61131113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135101" TargetMode="External" /><Relationship Id="rId6" Type="http://schemas.openxmlformats.org/officeDocument/2006/relationships/hyperlink" Target="https://podminky.urs.cz/item/CS_URS_2024_01/612142001" TargetMode="External" /><Relationship Id="rId7" Type="http://schemas.openxmlformats.org/officeDocument/2006/relationships/hyperlink" Target="https://podminky.urs.cz/item/CS_URS_2024_01/612311131" TargetMode="External" /><Relationship Id="rId8" Type="http://schemas.openxmlformats.org/officeDocument/2006/relationships/hyperlink" Target="https://podminky.urs.cz/item/CS_URS_2024_01/612325121" TargetMode="External" /><Relationship Id="rId9" Type="http://schemas.openxmlformats.org/officeDocument/2006/relationships/hyperlink" Target="https://podminky.urs.cz/item/CS_URS_2024_01/612325215" TargetMode="External" /><Relationship Id="rId10" Type="http://schemas.openxmlformats.org/officeDocument/2006/relationships/hyperlink" Target="https://podminky.urs.cz/item/CS_URS_2024_01/619991001" TargetMode="External" /><Relationship Id="rId11" Type="http://schemas.openxmlformats.org/officeDocument/2006/relationships/hyperlink" Target="https://podminky.urs.cz/item/CS_URS_2024_01/619991011" TargetMode="External" /><Relationship Id="rId12" Type="http://schemas.openxmlformats.org/officeDocument/2006/relationships/hyperlink" Target="https://podminky.urs.cz/item/CS_URS_2024_01/631312121" TargetMode="External" /><Relationship Id="rId13" Type="http://schemas.openxmlformats.org/officeDocument/2006/relationships/hyperlink" Target="https://podminky.urs.cz/item/CS_URS_2024_01/631312141" TargetMode="External" /><Relationship Id="rId14" Type="http://schemas.openxmlformats.org/officeDocument/2006/relationships/hyperlink" Target="https://podminky.urs.cz/item/CS_URS_2024_01/632681113" TargetMode="External" /><Relationship Id="rId15" Type="http://schemas.openxmlformats.org/officeDocument/2006/relationships/hyperlink" Target="https://podminky.urs.cz/item/CS_URS_2024_01/946112114" TargetMode="External" /><Relationship Id="rId16" Type="http://schemas.openxmlformats.org/officeDocument/2006/relationships/hyperlink" Target="https://podminky.urs.cz/item/CS_URS_2024_01/946112214" TargetMode="External" /><Relationship Id="rId17" Type="http://schemas.openxmlformats.org/officeDocument/2006/relationships/hyperlink" Target="https://podminky.urs.cz/item/CS_URS_2024_01/946112814" TargetMode="External" /><Relationship Id="rId18" Type="http://schemas.openxmlformats.org/officeDocument/2006/relationships/hyperlink" Target="https://podminky.urs.cz/item/CS_URS_2024_01/952901107" TargetMode="External" /><Relationship Id="rId19" Type="http://schemas.openxmlformats.org/officeDocument/2006/relationships/hyperlink" Target="https://podminky.urs.cz/item/CS_URS_2024_01/952901122" TargetMode="External" /><Relationship Id="rId20" Type="http://schemas.openxmlformats.org/officeDocument/2006/relationships/hyperlink" Target="https://podminky.urs.cz/item/CS_URS_2024_01/952902021" TargetMode="External" /><Relationship Id="rId21" Type="http://schemas.openxmlformats.org/officeDocument/2006/relationships/hyperlink" Target="https://podminky.urs.cz/item/CS_URS_2024_01/952902031" TargetMode="External" /><Relationship Id="rId22" Type="http://schemas.openxmlformats.org/officeDocument/2006/relationships/hyperlink" Target="https://podminky.urs.cz/item/CS_URS_2024_01/952902611" TargetMode="External" /><Relationship Id="rId23" Type="http://schemas.openxmlformats.org/officeDocument/2006/relationships/hyperlink" Target="https://podminky.urs.cz/item/CS_URS_2024_01/974049121" TargetMode="External" /><Relationship Id="rId24" Type="http://schemas.openxmlformats.org/officeDocument/2006/relationships/hyperlink" Target="https://podminky.urs.cz/item/CS_URS_2024_01/974049133" TargetMode="External" /><Relationship Id="rId25" Type="http://schemas.openxmlformats.org/officeDocument/2006/relationships/hyperlink" Target="https://podminky.urs.cz/item/CS_URS_2024_01/977131115" TargetMode="External" /><Relationship Id="rId26" Type="http://schemas.openxmlformats.org/officeDocument/2006/relationships/hyperlink" Target="https://podminky.urs.cz/item/CS_URS_2024_01/977311112" TargetMode="External" /><Relationship Id="rId27" Type="http://schemas.openxmlformats.org/officeDocument/2006/relationships/hyperlink" Target="https://podminky.urs.cz/item/CS_URS_2024_01/977343121" TargetMode="External" /><Relationship Id="rId28" Type="http://schemas.openxmlformats.org/officeDocument/2006/relationships/hyperlink" Target="https://podminky.urs.cz/item/CS_URS_2024_01/997013213" TargetMode="External" /><Relationship Id="rId29" Type="http://schemas.openxmlformats.org/officeDocument/2006/relationships/hyperlink" Target="https://podminky.urs.cz/item/CS_URS_2024_01/997013501" TargetMode="External" /><Relationship Id="rId30" Type="http://schemas.openxmlformats.org/officeDocument/2006/relationships/hyperlink" Target="https://podminky.urs.cz/item/CS_URS_2024_01/997013509" TargetMode="External" /><Relationship Id="rId31" Type="http://schemas.openxmlformats.org/officeDocument/2006/relationships/hyperlink" Target="https://podminky.urs.cz/item/CS_URS_2024_01/997013631" TargetMode="External" /><Relationship Id="rId32" Type="http://schemas.openxmlformats.org/officeDocument/2006/relationships/hyperlink" Target="https://podminky.urs.cz/item/CS_URS_2024_01/997013811" TargetMode="External" /><Relationship Id="rId33" Type="http://schemas.openxmlformats.org/officeDocument/2006/relationships/hyperlink" Target="https://podminky.urs.cz/item/CS_URS_2022_02/997241622" TargetMode="External" /><Relationship Id="rId34" Type="http://schemas.openxmlformats.org/officeDocument/2006/relationships/hyperlink" Target="https://podminky.urs.cz/item/CS_URS_2024_01/998011002" TargetMode="External" /><Relationship Id="rId35" Type="http://schemas.openxmlformats.org/officeDocument/2006/relationships/hyperlink" Target="https://podminky.urs.cz/item/CS_URS_2024_01/725210821" TargetMode="External" /><Relationship Id="rId36" Type="http://schemas.openxmlformats.org/officeDocument/2006/relationships/hyperlink" Target="https://podminky.urs.cz/item/CS_URS_2024_01/725820802" TargetMode="External" /><Relationship Id="rId37" Type="http://schemas.openxmlformats.org/officeDocument/2006/relationships/hyperlink" Target="https://podminky.urs.cz/item/CS_URS_2024_01/725829121" TargetMode="External" /><Relationship Id="rId38" Type="http://schemas.openxmlformats.org/officeDocument/2006/relationships/hyperlink" Target="https://podminky.urs.cz/item/CS_URS_2024_01/725211623" TargetMode="External" /><Relationship Id="rId39" Type="http://schemas.openxmlformats.org/officeDocument/2006/relationships/hyperlink" Target="https://podminky.urs.cz/item/CS_URS_2024_01/998725102" TargetMode="External" /><Relationship Id="rId40" Type="http://schemas.openxmlformats.org/officeDocument/2006/relationships/hyperlink" Target="https://podminky.urs.cz/item/CS_URS_2024_01/766491851" TargetMode="External" /><Relationship Id="rId41" Type="http://schemas.openxmlformats.org/officeDocument/2006/relationships/hyperlink" Target="https://podminky.urs.cz/item/CS_URS_2024_01/766660022" TargetMode="External" /><Relationship Id="rId42" Type="http://schemas.openxmlformats.org/officeDocument/2006/relationships/hyperlink" Target="https://podminky.urs.cz/item/CS_URS_2024_01/766660728" TargetMode="External" /><Relationship Id="rId43" Type="http://schemas.openxmlformats.org/officeDocument/2006/relationships/hyperlink" Target="https://podminky.urs.cz/item/CS_URS_2024_01/766660729" TargetMode="External" /><Relationship Id="rId44" Type="http://schemas.openxmlformats.org/officeDocument/2006/relationships/hyperlink" Target="https://podminky.urs.cz/item/CS_URS_2024_01/766691914" TargetMode="External" /><Relationship Id="rId45" Type="http://schemas.openxmlformats.org/officeDocument/2006/relationships/hyperlink" Target="https://podminky.urs.cz/item/CS_URS_2024_01/766695212" TargetMode="External" /><Relationship Id="rId46" Type="http://schemas.openxmlformats.org/officeDocument/2006/relationships/hyperlink" Target="https://podminky.urs.cz/item/CS_URS_2024_01/998766102" TargetMode="External" /><Relationship Id="rId47" Type="http://schemas.openxmlformats.org/officeDocument/2006/relationships/hyperlink" Target="https://podminky.urs.cz/item/CS_URS_2024_01/775511800" TargetMode="External" /><Relationship Id="rId48" Type="http://schemas.openxmlformats.org/officeDocument/2006/relationships/hyperlink" Target="https://podminky.urs.cz/item/CS_URS_2024_01/776111115" TargetMode="External" /><Relationship Id="rId49" Type="http://schemas.openxmlformats.org/officeDocument/2006/relationships/hyperlink" Target="https://podminky.urs.cz/item/CS_URS_2024_01/776111311" TargetMode="External" /><Relationship Id="rId50" Type="http://schemas.openxmlformats.org/officeDocument/2006/relationships/hyperlink" Target="https://podminky.urs.cz/item/CS_URS_2024_01/776121411" TargetMode="External" /><Relationship Id="rId51" Type="http://schemas.openxmlformats.org/officeDocument/2006/relationships/hyperlink" Target="https://podminky.urs.cz/item/CS_URS_2024_01/776141113" TargetMode="External" /><Relationship Id="rId52" Type="http://schemas.openxmlformats.org/officeDocument/2006/relationships/hyperlink" Target="https://podminky.urs.cz/item/CS_URS_2024_01/776221111" TargetMode="External" /><Relationship Id="rId53" Type="http://schemas.openxmlformats.org/officeDocument/2006/relationships/hyperlink" Target="https://podminky.urs.cz/item/CS_URS_2024_01/776223112" TargetMode="External" /><Relationship Id="rId54" Type="http://schemas.openxmlformats.org/officeDocument/2006/relationships/hyperlink" Target="https://podminky.urs.cz/item/CS_URS_2024_01/776410811" TargetMode="External" /><Relationship Id="rId55" Type="http://schemas.openxmlformats.org/officeDocument/2006/relationships/hyperlink" Target="https://podminky.urs.cz/item/CS_URS_2024_01/776421111" TargetMode="External" /><Relationship Id="rId56" Type="http://schemas.openxmlformats.org/officeDocument/2006/relationships/hyperlink" Target="https://podminky.urs.cz/item/CS_URS_2024_01/776991121" TargetMode="External" /><Relationship Id="rId57" Type="http://schemas.openxmlformats.org/officeDocument/2006/relationships/hyperlink" Target="https://podminky.urs.cz/item/CS_URS_2024_01/776991821" TargetMode="External" /><Relationship Id="rId58" Type="http://schemas.openxmlformats.org/officeDocument/2006/relationships/hyperlink" Target="https://podminky.urs.cz/item/CS_URS_2024_01/998776202" TargetMode="External" /><Relationship Id="rId59" Type="http://schemas.openxmlformats.org/officeDocument/2006/relationships/hyperlink" Target="https://podminky.urs.cz/item/CS_URS_2024_01/781471810" TargetMode="External" /><Relationship Id="rId60" Type="http://schemas.openxmlformats.org/officeDocument/2006/relationships/hyperlink" Target="https://podminky.urs.cz/item/CS_URS_2024_01/781474116" TargetMode="External" /><Relationship Id="rId61" Type="http://schemas.openxmlformats.org/officeDocument/2006/relationships/hyperlink" Target="https://podminky.urs.cz/item/CS_URS_2024_01/781491815" TargetMode="External" /><Relationship Id="rId62" Type="http://schemas.openxmlformats.org/officeDocument/2006/relationships/hyperlink" Target="https://podminky.urs.cz/item/CS_URS_2022_02/781494111" TargetMode="External" /><Relationship Id="rId63" Type="http://schemas.openxmlformats.org/officeDocument/2006/relationships/hyperlink" Target="https://podminky.urs.cz/item/CS_URS_2022_02/781494511" TargetMode="External" /><Relationship Id="rId64" Type="http://schemas.openxmlformats.org/officeDocument/2006/relationships/hyperlink" Target="https://podminky.urs.cz/item/CS_URS_2024_01/781495115" TargetMode="External" /><Relationship Id="rId65" Type="http://schemas.openxmlformats.org/officeDocument/2006/relationships/hyperlink" Target="https://podminky.urs.cz/item/CS_URS_2024_01/998781202" TargetMode="External" /><Relationship Id="rId66" Type="http://schemas.openxmlformats.org/officeDocument/2006/relationships/hyperlink" Target="https://podminky.urs.cz/item/CS_URS_2024_01/783624101" TargetMode="External" /><Relationship Id="rId67" Type="http://schemas.openxmlformats.org/officeDocument/2006/relationships/hyperlink" Target="https://podminky.urs.cz/item/CS_URS_2024_01/783627107" TargetMode="External" /><Relationship Id="rId68" Type="http://schemas.openxmlformats.org/officeDocument/2006/relationships/hyperlink" Target="https://podminky.urs.cz/item/CS_URS_2024_01/784111031" TargetMode="External" /><Relationship Id="rId69" Type="http://schemas.openxmlformats.org/officeDocument/2006/relationships/hyperlink" Target="https://podminky.urs.cz/item/CS_URS_2024_01/784121001" TargetMode="External" /><Relationship Id="rId70" Type="http://schemas.openxmlformats.org/officeDocument/2006/relationships/hyperlink" Target="https://podminky.urs.cz/item/CS_URS_2024_01/784161211" TargetMode="External" /><Relationship Id="rId71" Type="http://schemas.openxmlformats.org/officeDocument/2006/relationships/hyperlink" Target="https://podminky.urs.cz/item/CS_URS_2024_01/784181121" TargetMode="External" /><Relationship Id="rId72" Type="http://schemas.openxmlformats.org/officeDocument/2006/relationships/hyperlink" Target="https://podminky.urs.cz/item/CS_URS_2024_01/784191003" TargetMode="External" /><Relationship Id="rId73" Type="http://schemas.openxmlformats.org/officeDocument/2006/relationships/hyperlink" Target="https://podminky.urs.cz/item/CS_URS_2024_01/784191005" TargetMode="External" /><Relationship Id="rId74" Type="http://schemas.openxmlformats.org/officeDocument/2006/relationships/hyperlink" Target="https://podminky.urs.cz/item/CS_URS_2024_01/784191007" TargetMode="External" /><Relationship Id="rId75" Type="http://schemas.openxmlformats.org/officeDocument/2006/relationships/hyperlink" Target="https://podminky.urs.cz/item/CS_URS_2024_01/784221101" TargetMode="External" /><Relationship Id="rId7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2122001" TargetMode="External" /><Relationship Id="rId2" Type="http://schemas.openxmlformats.org/officeDocument/2006/relationships/hyperlink" Target="https://podminky.urs.cz/item/CS_URS_2024_01/742330042" TargetMode="External" /><Relationship Id="rId3" Type="http://schemas.openxmlformats.org/officeDocument/2006/relationships/hyperlink" Target="https://podminky.urs.cz/item/CS_URS_2024_01/742122001" TargetMode="External" /><Relationship Id="rId4" Type="http://schemas.openxmlformats.org/officeDocument/2006/relationships/hyperlink" Target="https://podminky.urs.cz/item/CS_URS_2024_01/742121001" TargetMode="External" /><Relationship Id="rId5" Type="http://schemas.openxmlformats.org/officeDocument/2006/relationships/hyperlink" Target="https://podminky.urs.cz/item/CS_URS_2024_01/742110202" TargetMode="External" /><Relationship Id="rId6" Type="http://schemas.openxmlformats.org/officeDocument/2006/relationships/hyperlink" Target="https://podminky.urs.cz/item/CS_URS_2024_01/742330101" TargetMode="External" /><Relationship Id="rId7" Type="http://schemas.openxmlformats.org/officeDocument/2006/relationships/hyperlink" Target="https://podminky.urs.cz/item/CS_URS_2024_01/741210101" TargetMode="External" /><Relationship Id="rId8" Type="http://schemas.openxmlformats.org/officeDocument/2006/relationships/hyperlink" Target="https://podminky.urs.cz/item/CS_URS_2024_01/741320135" TargetMode="External" /><Relationship Id="rId9" Type="http://schemas.openxmlformats.org/officeDocument/2006/relationships/hyperlink" Target="https://podminky.urs.cz/item/CS_URS_2024_01/741310561" TargetMode="External" /><Relationship Id="rId10" Type="http://schemas.openxmlformats.org/officeDocument/2006/relationships/hyperlink" Target="https://podminky.urs.cz/item/CS_URS_2024_01/741811011" TargetMode="External" /><Relationship Id="rId11" Type="http://schemas.openxmlformats.org/officeDocument/2006/relationships/hyperlink" Target="https://podminky.urs.cz/item/CS_URS_2024_01/741313011" TargetMode="External" /><Relationship Id="rId12" Type="http://schemas.openxmlformats.org/officeDocument/2006/relationships/hyperlink" Target="https://podminky.urs.cz/item/CS_URS_2024_01/741112072" TargetMode="External" /><Relationship Id="rId13" Type="http://schemas.openxmlformats.org/officeDocument/2006/relationships/hyperlink" Target="https://podminky.urs.cz/item/CS_URS_2024_01/741313001" TargetMode="External" /><Relationship Id="rId14" Type="http://schemas.openxmlformats.org/officeDocument/2006/relationships/hyperlink" Target="https://podminky.urs.cz/item/CS_URS_2024_01/741112061" TargetMode="External" /><Relationship Id="rId15" Type="http://schemas.openxmlformats.org/officeDocument/2006/relationships/hyperlink" Target="https://podminky.urs.cz/item/CS_URS_2024_01/220260025" TargetMode="External" /><Relationship Id="rId16" Type="http://schemas.openxmlformats.org/officeDocument/2006/relationships/hyperlink" Target="https://podminky.urs.cz/item/CS_URS_2024_01/741122016" TargetMode="External" /><Relationship Id="rId17" Type="http://schemas.openxmlformats.org/officeDocument/2006/relationships/hyperlink" Target="https://podminky.urs.cz/item/CS_URS_2024_01/741120301" TargetMode="External" /><Relationship Id="rId18" Type="http://schemas.openxmlformats.org/officeDocument/2006/relationships/hyperlink" Target="https://podminky.urs.cz/item/CS_URS_2024_01/741110043" TargetMode="External" /><Relationship Id="rId19" Type="http://schemas.openxmlformats.org/officeDocument/2006/relationships/hyperlink" Target="https://podminky.urs.cz/item/CS_URS_2024_01/741110043" TargetMode="External" /><Relationship Id="rId20" Type="http://schemas.openxmlformats.org/officeDocument/2006/relationships/hyperlink" Target="https://podminky.urs.cz/item/CS_URS_2024_01/741810001" TargetMode="External" /><Relationship Id="rId21" Type="http://schemas.openxmlformats.org/officeDocument/2006/relationships/hyperlink" Target="https://podminky.urs.cz/item/CS_URS_2024_01/741122642" TargetMode="External" /><Relationship Id="rId22" Type="http://schemas.openxmlformats.org/officeDocument/2006/relationships/hyperlink" Target="https://podminky.urs.cz/item/CS_URS_2024_01/741120301" TargetMode="External" /><Relationship Id="rId23" Type="http://schemas.openxmlformats.org/officeDocument/2006/relationships/hyperlink" Target="https://podminky.urs.cz/item/CS_URS_2024_01/741320165" TargetMode="External" /><Relationship Id="rId24" Type="http://schemas.openxmlformats.org/officeDocument/2006/relationships/hyperlink" Target="https://podminky.urs.cz/item/CS_URS_2024_01/741130004" TargetMode="External" /><Relationship Id="rId25" Type="http://schemas.openxmlformats.org/officeDocument/2006/relationships/hyperlink" Target="https://podminky.urs.cz/item/CS_URS_2024_01/741320135" TargetMode="External" /><Relationship Id="rId26" Type="http://schemas.openxmlformats.org/officeDocument/2006/relationships/hyperlink" Target="https://podminky.urs.cz/item/CS_URS_2024_01/741372022" TargetMode="External" /><Relationship Id="rId27" Type="http://schemas.openxmlformats.org/officeDocument/2006/relationships/hyperlink" Target="https://podminky.urs.cz/item/CS_URS_2024_01/741122641" TargetMode="External" /><Relationship Id="rId28" Type="http://schemas.openxmlformats.org/officeDocument/2006/relationships/hyperlink" Target="https://podminky.urs.cz/item/CS_URS_2022_02/990A0303" TargetMode="External" /><Relationship Id="rId2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20</v>
      </c>
      <c r="AO10" s="24"/>
      <c r="AP10" s="24"/>
      <c r="AQ10" s="24"/>
      <c r="AR10" s="22"/>
      <c r="BG10" s="33"/>
      <c r="BS10" s="19" t="s">
        <v>7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20</v>
      </c>
      <c r="AO11" s="24"/>
      <c r="AP11" s="24"/>
      <c r="AQ11" s="24"/>
      <c r="AR11" s="22"/>
      <c r="BG11" s="33"/>
      <c r="BS11" s="19" t="s">
        <v>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G13" s="33"/>
      <c r="BS13" s="19" t="s">
        <v>7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G14" s="33"/>
      <c r="BS14" s="19" t="s">
        <v>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20</v>
      </c>
      <c r="AO16" s="24"/>
      <c r="AP16" s="24"/>
      <c r="AQ16" s="24"/>
      <c r="AR16" s="22"/>
      <c r="BG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20</v>
      </c>
      <c r="AO17" s="24"/>
      <c r="AP17" s="24"/>
      <c r="AQ17" s="24"/>
      <c r="AR17" s="22"/>
      <c r="BG17" s="33"/>
      <c r="BS17" s="19" t="s">
        <v>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5</v>
      </c>
    </row>
    <row r="21" spans="2:59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pans="2:59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pans="2:59" s="1" customFormat="1" ht="16.5" customHeight="1">
      <c r="B23" s="23"/>
      <c r="C23" s="24"/>
      <c r="D23" s="24"/>
      <c r="E23" s="38" t="s">
        <v>20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pans="2:59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pans="2:59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pans="1:59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pans="1:59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pans="1:59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G28" s="33"/>
    </row>
    <row r="29" spans="1:59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ROUND(AX54,2)</f>
        <v>0</v>
      </c>
      <c r="AL29" s="49"/>
      <c r="AM29" s="49"/>
      <c r="AN29" s="49"/>
      <c r="AO29" s="49"/>
      <c r="AP29" s="49"/>
      <c r="AQ29" s="49"/>
      <c r="AR29" s="52"/>
      <c r="BG29" s="53"/>
    </row>
    <row r="30" spans="1:59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ROUND(AY54,2)</f>
        <v>0</v>
      </c>
      <c r="AL30" s="49"/>
      <c r="AM30" s="49"/>
      <c r="AN30" s="49"/>
      <c r="AO30" s="49"/>
      <c r="AP30" s="49"/>
      <c r="AQ30" s="49"/>
      <c r="AR30" s="52"/>
      <c r="BG30" s="53"/>
    </row>
    <row r="31" spans="1:59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spans="1:59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spans="1:59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pans="1:59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pans="1:59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pans="1:59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pans="1:59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pans="1:59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pans="1:59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pans="1:59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pans="1:59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03/2024STA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pans="1:59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Odborná učebna pro výuku cizích jazyků A12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pans="1:59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pans="1:59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ZŠ a MŠ Děčín III, Březová 369/25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8. 3. 2024</v>
      </c>
      <c r="AN47" s="74"/>
      <c r="AO47" s="42"/>
      <c r="AP47" s="42"/>
      <c r="AQ47" s="42"/>
      <c r="AR47" s="46"/>
      <c r="BG47" s="40"/>
    </row>
    <row r="48" spans="1:59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pans="1:5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Děčín, Mírové nám. 1175/5, 405 38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Sebastian Fenyk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pans="1:59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Ing.Myšík Petr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pans="1:59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pans="1:59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5" t="s">
        <v>68</v>
      </c>
      <c r="BE52" s="95" t="s">
        <v>69</v>
      </c>
      <c r="BF52" s="96" t="s">
        <v>70</v>
      </c>
      <c r="BG52" s="40"/>
    </row>
    <row r="53" spans="1:59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ROUND(SUM(AS55:AS57),2)</f>
        <v>0</v>
      </c>
      <c r="AT54" s="108">
        <f>ROUND(SUM(AT55:AT57),2)</f>
        <v>0</v>
      </c>
      <c r="AU54" s="109">
        <f>ROUND(SUM(AU55:AU57),2)</f>
        <v>0</v>
      </c>
      <c r="AV54" s="109">
        <f>ROUND(SUM(AX54:AY54),2)</f>
        <v>0</v>
      </c>
      <c r="AW54" s="110">
        <f>ROUND(SUM(AW55:AW57),5)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ROUND(SUM(BB55:BB57),2)</f>
        <v>0</v>
      </c>
      <c r="BC54" s="109">
        <f>ROUND(SUM(BC55:BC57),2)</f>
        <v>0</v>
      </c>
      <c r="BD54" s="109">
        <f>ROUND(SUM(BD55:BD57),2)</f>
        <v>0</v>
      </c>
      <c r="BE54" s="109">
        <f>ROUND(SUM(BE55:BE57),2)</f>
        <v>0</v>
      </c>
      <c r="BF54" s="111">
        <f>ROUND(SUM(BF55:BF57),2)</f>
        <v>0</v>
      </c>
      <c r="BG54" s="6"/>
      <c r="BS54" s="112" t="s">
        <v>72</v>
      </c>
      <c r="BT54" s="112" t="s">
        <v>73</v>
      </c>
      <c r="BU54" s="113" t="s">
        <v>74</v>
      </c>
      <c r="BV54" s="112" t="s">
        <v>75</v>
      </c>
      <c r="BW54" s="112" t="s">
        <v>6</v>
      </c>
      <c r="BX54" s="112" t="s">
        <v>76</v>
      </c>
      <c r="CL54" s="112" t="s">
        <v>20</v>
      </c>
    </row>
    <row r="55" spans="1:91" s="7" customFormat="1" ht="24.75" customHeight="1">
      <c r="A55" s="114" t="s">
        <v>77</v>
      </c>
      <c r="B55" s="115"/>
      <c r="C55" s="116"/>
      <c r="D55" s="117" t="s">
        <v>78</v>
      </c>
      <c r="E55" s="117"/>
      <c r="F55" s="117"/>
      <c r="G55" s="117"/>
      <c r="H55" s="117"/>
      <c r="I55" s="118"/>
      <c r="J55" s="117" t="s">
        <v>18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'VRN - Odborná učebna pro 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79</v>
      </c>
      <c r="AR55" s="121"/>
      <c r="AS55" s="122">
        <f>'VRN - Odborná učebna pro ...'!K30</f>
        <v>0</v>
      </c>
      <c r="AT55" s="123">
        <f>'VRN - Odborná učebna pro ...'!K31</f>
        <v>0</v>
      </c>
      <c r="AU55" s="123">
        <v>0</v>
      </c>
      <c r="AV55" s="123">
        <f>ROUND(SUM(AX55:AY55),2)</f>
        <v>0</v>
      </c>
      <c r="AW55" s="124">
        <f>'VRN - Odborná učebna pro ...'!T85</f>
        <v>0</v>
      </c>
      <c r="AX55" s="123">
        <f>'VRN - Odborná učebna pro ...'!K35</f>
        <v>0</v>
      </c>
      <c r="AY55" s="123">
        <f>'VRN - Odborná učebna pro ...'!K36</f>
        <v>0</v>
      </c>
      <c r="AZ55" s="123">
        <f>'VRN - Odborná učebna pro ...'!K37</f>
        <v>0</v>
      </c>
      <c r="BA55" s="123">
        <f>'VRN - Odborná učebna pro ...'!K38</f>
        <v>0</v>
      </c>
      <c r="BB55" s="123">
        <f>'VRN - Odborná učebna pro ...'!F35</f>
        <v>0</v>
      </c>
      <c r="BC55" s="123">
        <f>'VRN - Odborná učebna pro ...'!F36</f>
        <v>0</v>
      </c>
      <c r="BD55" s="123">
        <f>'VRN - Odborná učebna pro ...'!F37</f>
        <v>0</v>
      </c>
      <c r="BE55" s="123">
        <f>'VRN - Odborná učebna pro ...'!F38</f>
        <v>0</v>
      </c>
      <c r="BF55" s="125">
        <f>'VRN - Odborná učebna pro ...'!F39</f>
        <v>0</v>
      </c>
      <c r="BG55" s="7"/>
      <c r="BT55" s="126" t="s">
        <v>80</v>
      </c>
      <c r="BV55" s="126" t="s">
        <v>75</v>
      </c>
      <c r="BW55" s="126" t="s">
        <v>81</v>
      </c>
      <c r="BX55" s="126" t="s">
        <v>6</v>
      </c>
      <c r="CL55" s="126" t="s">
        <v>20</v>
      </c>
      <c r="CM55" s="126" t="s">
        <v>82</v>
      </c>
    </row>
    <row r="56" spans="1:91" s="7" customFormat="1" ht="24.75" customHeight="1">
      <c r="A56" s="114" t="s">
        <v>77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18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'Stavební práce - Odborná 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79</v>
      </c>
      <c r="AR56" s="121"/>
      <c r="AS56" s="122">
        <f>'Stavební práce - Odborná ...'!K30</f>
        <v>0</v>
      </c>
      <c r="AT56" s="123">
        <f>'Stavební práce - Odborná ...'!K31</f>
        <v>0</v>
      </c>
      <c r="AU56" s="123">
        <v>0</v>
      </c>
      <c r="AV56" s="123">
        <f>ROUND(SUM(AX56:AY56),2)</f>
        <v>0</v>
      </c>
      <c r="AW56" s="124">
        <f>'Stavební práce - Odborná ...'!T97</f>
        <v>0</v>
      </c>
      <c r="AX56" s="123">
        <f>'Stavební práce - Odborná ...'!K35</f>
        <v>0</v>
      </c>
      <c r="AY56" s="123">
        <f>'Stavební práce - Odborná ...'!K36</f>
        <v>0</v>
      </c>
      <c r="AZ56" s="123">
        <f>'Stavební práce - Odborná ...'!K37</f>
        <v>0</v>
      </c>
      <c r="BA56" s="123">
        <f>'Stavební práce - Odborná ...'!K38</f>
        <v>0</v>
      </c>
      <c r="BB56" s="123">
        <f>'Stavební práce - Odborná ...'!F35</f>
        <v>0</v>
      </c>
      <c r="BC56" s="123">
        <f>'Stavební práce - Odborná ...'!F36</f>
        <v>0</v>
      </c>
      <c r="BD56" s="123">
        <f>'Stavební práce - Odborná ...'!F37</f>
        <v>0</v>
      </c>
      <c r="BE56" s="123">
        <f>'Stavební práce - Odborná ...'!F38</f>
        <v>0</v>
      </c>
      <c r="BF56" s="125">
        <f>'Stavební práce - Odborná ...'!F39</f>
        <v>0</v>
      </c>
      <c r="BG56" s="7"/>
      <c r="BT56" s="126" t="s">
        <v>80</v>
      </c>
      <c r="BV56" s="126" t="s">
        <v>75</v>
      </c>
      <c r="BW56" s="126" t="s">
        <v>84</v>
      </c>
      <c r="BX56" s="126" t="s">
        <v>6</v>
      </c>
      <c r="CL56" s="126" t="s">
        <v>20</v>
      </c>
      <c r="CM56" s="126" t="s">
        <v>82</v>
      </c>
    </row>
    <row r="57" spans="1:91" s="7" customFormat="1" ht="24.75" customHeight="1">
      <c r="A57" s="114" t="s">
        <v>77</v>
      </c>
      <c r="B57" s="115"/>
      <c r="C57" s="116"/>
      <c r="D57" s="117" t="s">
        <v>85</v>
      </c>
      <c r="E57" s="117"/>
      <c r="F57" s="117"/>
      <c r="G57" s="117"/>
      <c r="H57" s="117"/>
      <c r="I57" s="118"/>
      <c r="J57" s="117" t="s">
        <v>18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'Elektromontáže - Odborná ...'!K32</f>
        <v>0</v>
      </c>
      <c r="AH57" s="118"/>
      <c r="AI57" s="118"/>
      <c r="AJ57" s="118"/>
      <c r="AK57" s="118"/>
      <c r="AL57" s="118"/>
      <c r="AM57" s="118"/>
      <c r="AN57" s="119">
        <f>SUM(AG57,AV57)</f>
        <v>0</v>
      </c>
      <c r="AO57" s="118"/>
      <c r="AP57" s="118"/>
      <c r="AQ57" s="120" t="s">
        <v>79</v>
      </c>
      <c r="AR57" s="121"/>
      <c r="AS57" s="127">
        <f>'Elektromontáže - Odborná ...'!K30</f>
        <v>0</v>
      </c>
      <c r="AT57" s="128">
        <f>'Elektromontáže - Odborná ...'!K31</f>
        <v>0</v>
      </c>
      <c r="AU57" s="128">
        <v>0</v>
      </c>
      <c r="AV57" s="128">
        <f>ROUND(SUM(AX57:AY57),2)</f>
        <v>0</v>
      </c>
      <c r="AW57" s="129">
        <f>'Elektromontáže - Odborná ...'!T87</f>
        <v>0</v>
      </c>
      <c r="AX57" s="128">
        <f>'Elektromontáže - Odborná ...'!K35</f>
        <v>0</v>
      </c>
      <c r="AY57" s="128">
        <f>'Elektromontáže - Odborná ...'!K36</f>
        <v>0</v>
      </c>
      <c r="AZ57" s="128">
        <f>'Elektromontáže - Odborná ...'!K37</f>
        <v>0</v>
      </c>
      <c r="BA57" s="128">
        <f>'Elektromontáže - Odborná ...'!K38</f>
        <v>0</v>
      </c>
      <c r="BB57" s="128">
        <f>'Elektromontáže - Odborná ...'!F35</f>
        <v>0</v>
      </c>
      <c r="BC57" s="128">
        <f>'Elektromontáže - Odborná ...'!F36</f>
        <v>0</v>
      </c>
      <c r="BD57" s="128">
        <f>'Elektromontáže - Odborná ...'!F37</f>
        <v>0</v>
      </c>
      <c r="BE57" s="128">
        <f>'Elektromontáže - Odborná ...'!F38</f>
        <v>0</v>
      </c>
      <c r="BF57" s="130">
        <f>'Elektromontáže - Odborná ...'!F39</f>
        <v>0</v>
      </c>
      <c r="BG57" s="7"/>
      <c r="BT57" s="126" t="s">
        <v>80</v>
      </c>
      <c r="BV57" s="126" t="s">
        <v>75</v>
      </c>
      <c r="BW57" s="126" t="s">
        <v>86</v>
      </c>
      <c r="BX57" s="126" t="s">
        <v>6</v>
      </c>
      <c r="CL57" s="126" t="s">
        <v>20</v>
      </c>
      <c r="CM57" s="126" t="s">
        <v>82</v>
      </c>
    </row>
    <row r="58" spans="1:59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  <row r="59" spans="1:59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</sheetData>
  <sheetProtection password="CC35" sheet="1" objects="1" scenarios="1" formatColumns="0" formatRows="0"/>
  <mergeCells count="50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G2"/>
  </mergeCells>
  <hyperlinks>
    <hyperlink ref="A55" location="'VRN - Odborná učebna pro ...'!C2" display="/"/>
    <hyperlink ref="A56" location="'Stavební práce - Odborná ...'!C2" display="/"/>
    <hyperlink ref="A57" location="'Elektromontáže - Odborná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2"/>
      <c r="AT3" s="19" t="s">
        <v>82</v>
      </c>
    </row>
    <row r="4" spans="2:46" s="1" customFormat="1" ht="24.95" customHeight="1">
      <c r="B4" s="22"/>
      <c r="D4" s="133" t="s">
        <v>87</v>
      </c>
      <c r="M4" s="22"/>
      <c r="N4" s="134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35" t="s">
        <v>17</v>
      </c>
      <c r="M6" s="22"/>
    </row>
    <row r="7" spans="2:13" s="1" customFormat="1" ht="16.5" customHeight="1">
      <c r="B7" s="22"/>
      <c r="E7" s="136" t="str">
        <f>'Rekapitulace zakázky'!K6</f>
        <v>Odborná učebna pro výuku cizích jazyků A12</v>
      </c>
      <c r="F7" s="135"/>
      <c r="G7" s="135"/>
      <c r="H7" s="135"/>
      <c r="M7" s="22"/>
    </row>
    <row r="8" spans="1:31" s="2" customFormat="1" ht="12" customHeight="1">
      <c r="A8" s="40"/>
      <c r="B8" s="46"/>
      <c r="C8" s="40"/>
      <c r="D8" s="135" t="s">
        <v>88</v>
      </c>
      <c r="E8" s="40"/>
      <c r="F8" s="40"/>
      <c r="G8" s="40"/>
      <c r="H8" s="40"/>
      <c r="I8" s="40"/>
      <c r="J8" s="40"/>
      <c r="K8" s="40"/>
      <c r="L8" s="40"/>
      <c r="M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89</v>
      </c>
      <c r="F9" s="40"/>
      <c r="G9" s="40"/>
      <c r="H9" s="40"/>
      <c r="I9" s="40"/>
      <c r="J9" s="40"/>
      <c r="K9" s="40"/>
      <c r="L9" s="40"/>
      <c r="M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19</v>
      </c>
      <c r="E11" s="40"/>
      <c r="F11" s="139" t="s">
        <v>20</v>
      </c>
      <c r="G11" s="40"/>
      <c r="H11" s="40"/>
      <c r="I11" s="135" t="s">
        <v>21</v>
      </c>
      <c r="J11" s="139" t="s">
        <v>20</v>
      </c>
      <c r="K11" s="40"/>
      <c r="L11" s="40"/>
      <c r="M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zakázky'!AN8</f>
        <v>8. 3. 2024</v>
      </c>
      <c r="K12" s="40"/>
      <c r="L12" s="40"/>
      <c r="M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20</v>
      </c>
      <c r="K14" s="40"/>
      <c r="L14" s="40"/>
      <c r="M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20</v>
      </c>
      <c r="K15" s="40"/>
      <c r="L15" s="40"/>
      <c r="M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zakázky'!AN13</f>
        <v>Vyplň údaj</v>
      </c>
      <c r="K17" s="40"/>
      <c r="L17" s="40"/>
      <c r="M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9"/>
      <c r="G18" s="139"/>
      <c r="H18" s="139"/>
      <c r="I18" s="135" t="s">
        <v>29</v>
      </c>
      <c r="J18" s="35" t="str">
        <f>'Rekapitulace zakázky'!AN14</f>
        <v>Vyplň údaj</v>
      </c>
      <c r="K18" s="40"/>
      <c r="L18" s="40"/>
      <c r="M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20</v>
      </c>
      <c r="K20" s="40"/>
      <c r="L20" s="40"/>
      <c r="M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20</v>
      </c>
      <c r="K21" s="40"/>
      <c r="L21" s="40"/>
      <c r="M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27</v>
      </c>
      <c r="J23" s="139" t="s">
        <v>20</v>
      </c>
      <c r="K23" s="40"/>
      <c r="L23" s="40"/>
      <c r="M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20</v>
      </c>
      <c r="K24" s="40"/>
      <c r="L24" s="40"/>
      <c r="M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40"/>
      <c r="M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20</v>
      </c>
      <c r="F27" s="143"/>
      <c r="G27" s="143"/>
      <c r="H27" s="143"/>
      <c r="I27" s="141"/>
      <c r="J27" s="141"/>
      <c r="K27" s="141"/>
      <c r="L27" s="141"/>
      <c r="M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45"/>
      <c r="M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5" t="s">
        <v>90</v>
      </c>
      <c r="F30" s="40"/>
      <c r="G30" s="40"/>
      <c r="H30" s="40"/>
      <c r="I30" s="40"/>
      <c r="J30" s="40"/>
      <c r="K30" s="146">
        <f>I61</f>
        <v>0</v>
      </c>
      <c r="L30" s="40"/>
      <c r="M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5" t="s">
        <v>91</v>
      </c>
      <c r="F31" s="40"/>
      <c r="G31" s="40"/>
      <c r="H31" s="40"/>
      <c r="I31" s="40"/>
      <c r="J31" s="40"/>
      <c r="K31" s="146">
        <f>J61</f>
        <v>0</v>
      </c>
      <c r="L31" s="40"/>
      <c r="M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47" t="s">
        <v>37</v>
      </c>
      <c r="E32" s="40"/>
      <c r="F32" s="40"/>
      <c r="G32" s="40"/>
      <c r="H32" s="40"/>
      <c r="I32" s="40"/>
      <c r="J32" s="40"/>
      <c r="K32" s="148">
        <f>ROUND(K85,2)</f>
        <v>0</v>
      </c>
      <c r="L32" s="40"/>
      <c r="M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45"/>
      <c r="E33" s="145"/>
      <c r="F33" s="145"/>
      <c r="G33" s="145"/>
      <c r="H33" s="145"/>
      <c r="I33" s="145"/>
      <c r="J33" s="145"/>
      <c r="K33" s="145"/>
      <c r="L33" s="145"/>
      <c r="M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49" t="s">
        <v>39</v>
      </c>
      <c r="G34" s="40"/>
      <c r="H34" s="40"/>
      <c r="I34" s="149" t="s">
        <v>38</v>
      </c>
      <c r="J34" s="40"/>
      <c r="K34" s="149" t="s">
        <v>40</v>
      </c>
      <c r="L34" s="40"/>
      <c r="M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0" t="s">
        <v>41</v>
      </c>
      <c r="E35" s="135" t="s">
        <v>42</v>
      </c>
      <c r="F35" s="146">
        <f>ROUND((SUM(BE85:BE101)),2)</f>
        <v>0</v>
      </c>
      <c r="G35" s="40"/>
      <c r="H35" s="40"/>
      <c r="I35" s="151">
        <v>0.21</v>
      </c>
      <c r="J35" s="40"/>
      <c r="K35" s="146">
        <f>ROUND(((SUM(BE85:BE101))*I35),2)</f>
        <v>0</v>
      </c>
      <c r="L35" s="40"/>
      <c r="M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5" t="s">
        <v>43</v>
      </c>
      <c r="F36" s="146">
        <f>ROUND((SUM(BF85:BF101)),2)</f>
        <v>0</v>
      </c>
      <c r="G36" s="40"/>
      <c r="H36" s="40"/>
      <c r="I36" s="151">
        <v>0.12</v>
      </c>
      <c r="J36" s="40"/>
      <c r="K36" s="146">
        <f>ROUND(((SUM(BF85:BF101))*I36),2)</f>
        <v>0</v>
      </c>
      <c r="L36" s="40"/>
      <c r="M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44</v>
      </c>
      <c r="F37" s="146">
        <f>ROUND((SUM(BG85:BG101)),2)</f>
        <v>0</v>
      </c>
      <c r="G37" s="40"/>
      <c r="H37" s="40"/>
      <c r="I37" s="151">
        <v>0.21</v>
      </c>
      <c r="J37" s="40"/>
      <c r="K37" s="146">
        <f>0</f>
        <v>0</v>
      </c>
      <c r="L37" s="40"/>
      <c r="M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5" t="s">
        <v>45</v>
      </c>
      <c r="F38" s="146">
        <f>ROUND((SUM(BH85:BH101)),2)</f>
        <v>0</v>
      </c>
      <c r="G38" s="40"/>
      <c r="H38" s="40"/>
      <c r="I38" s="151">
        <v>0.12</v>
      </c>
      <c r="J38" s="40"/>
      <c r="K38" s="146">
        <f>0</f>
        <v>0</v>
      </c>
      <c r="L38" s="40"/>
      <c r="M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5" t="s">
        <v>46</v>
      </c>
      <c r="F39" s="146">
        <f>ROUND((SUM(BI85:BI101)),2)</f>
        <v>0</v>
      </c>
      <c r="G39" s="40"/>
      <c r="H39" s="40"/>
      <c r="I39" s="151">
        <v>0</v>
      </c>
      <c r="J39" s="40"/>
      <c r="K39" s="146">
        <f>0</f>
        <v>0</v>
      </c>
      <c r="L39" s="40"/>
      <c r="M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52"/>
      <c r="D41" s="153" t="s">
        <v>47</v>
      </c>
      <c r="E41" s="154"/>
      <c r="F41" s="154"/>
      <c r="G41" s="155" t="s">
        <v>48</v>
      </c>
      <c r="H41" s="156" t="s">
        <v>49</v>
      </c>
      <c r="I41" s="154"/>
      <c r="J41" s="154"/>
      <c r="K41" s="157">
        <f>SUM(K32:K39)</f>
        <v>0</v>
      </c>
      <c r="L41" s="158"/>
      <c r="M41" s="13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92</v>
      </c>
      <c r="D47" s="42"/>
      <c r="E47" s="42"/>
      <c r="F47" s="42"/>
      <c r="G47" s="42"/>
      <c r="H47" s="42"/>
      <c r="I47" s="42"/>
      <c r="J47" s="42"/>
      <c r="K47" s="42"/>
      <c r="L47" s="42"/>
      <c r="M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63" t="str">
        <f>E7</f>
        <v>Odborná učebna pro výuku cizích jazyků A12</v>
      </c>
      <c r="F50" s="34"/>
      <c r="G50" s="34"/>
      <c r="H50" s="34"/>
      <c r="I50" s="42"/>
      <c r="J50" s="42"/>
      <c r="K50" s="42"/>
      <c r="L50" s="42"/>
      <c r="M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88</v>
      </c>
      <c r="D51" s="42"/>
      <c r="E51" s="42"/>
      <c r="F51" s="42"/>
      <c r="G51" s="42"/>
      <c r="H51" s="42"/>
      <c r="I51" s="42"/>
      <c r="J51" s="42"/>
      <c r="K51" s="42"/>
      <c r="L51" s="42"/>
      <c r="M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VRN - Odborná učebna pro výuku cizích jazyků A12</v>
      </c>
      <c r="F52" s="42"/>
      <c r="G52" s="42"/>
      <c r="H52" s="42"/>
      <c r="I52" s="42"/>
      <c r="J52" s="42"/>
      <c r="K52" s="42"/>
      <c r="L52" s="42"/>
      <c r="M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ZŠ a MŠ Děčín III, Březová 369/25</v>
      </c>
      <c r="G54" s="42"/>
      <c r="H54" s="42"/>
      <c r="I54" s="34" t="s">
        <v>24</v>
      </c>
      <c r="J54" s="74" t="str">
        <f>IF(J12="","",J12)</f>
        <v>8. 3. 2024</v>
      </c>
      <c r="K54" s="42"/>
      <c r="L54" s="42"/>
      <c r="M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Statutární město Děčín, Mírové nám. 1175/5, 405 38</v>
      </c>
      <c r="G56" s="42"/>
      <c r="H56" s="42"/>
      <c r="I56" s="34" t="s">
        <v>32</v>
      </c>
      <c r="J56" s="38" t="str">
        <f>E21</f>
        <v>Sebastian Fenyk</v>
      </c>
      <c r="K56" s="42"/>
      <c r="L56" s="42"/>
      <c r="M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30</v>
      </c>
      <c r="D57" s="42"/>
      <c r="E57" s="42"/>
      <c r="F57" s="29" t="str">
        <f>IF(E18="","",E18)</f>
        <v>Vyplň údaj</v>
      </c>
      <c r="G57" s="42"/>
      <c r="H57" s="42"/>
      <c r="I57" s="34" t="s">
        <v>34</v>
      </c>
      <c r="J57" s="38" t="str">
        <f>E24</f>
        <v>Ing.Myšík Petr</v>
      </c>
      <c r="K57" s="42"/>
      <c r="L57" s="42"/>
      <c r="M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64" t="s">
        <v>93</v>
      </c>
      <c r="D59" s="165"/>
      <c r="E59" s="165"/>
      <c r="F59" s="165"/>
      <c r="G59" s="165"/>
      <c r="H59" s="165"/>
      <c r="I59" s="166" t="s">
        <v>94</v>
      </c>
      <c r="J59" s="166" t="s">
        <v>95</v>
      </c>
      <c r="K59" s="166" t="s">
        <v>96</v>
      </c>
      <c r="L59" s="165"/>
      <c r="M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67" t="s">
        <v>71</v>
      </c>
      <c r="D61" s="42"/>
      <c r="E61" s="42"/>
      <c r="F61" s="42"/>
      <c r="G61" s="42"/>
      <c r="H61" s="42"/>
      <c r="I61" s="104">
        <f>Q85</f>
        <v>0</v>
      </c>
      <c r="J61" s="104">
        <f>R85</f>
        <v>0</v>
      </c>
      <c r="K61" s="104">
        <f>K85</f>
        <v>0</v>
      </c>
      <c r="L61" s="42"/>
      <c r="M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97</v>
      </c>
    </row>
    <row r="62" spans="1:31" s="9" customFormat="1" ht="24.95" customHeight="1">
      <c r="A62" s="9"/>
      <c r="B62" s="168"/>
      <c r="C62" s="169"/>
      <c r="D62" s="170" t="s">
        <v>98</v>
      </c>
      <c r="E62" s="171"/>
      <c r="F62" s="171"/>
      <c r="G62" s="171"/>
      <c r="H62" s="171"/>
      <c r="I62" s="172">
        <f>Q86</f>
        <v>0</v>
      </c>
      <c r="J62" s="172">
        <f>R86</f>
        <v>0</v>
      </c>
      <c r="K62" s="172">
        <f>K86</f>
        <v>0</v>
      </c>
      <c r="L62" s="169"/>
      <c r="M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99</v>
      </c>
      <c r="E63" s="177"/>
      <c r="F63" s="177"/>
      <c r="G63" s="177"/>
      <c r="H63" s="177"/>
      <c r="I63" s="178">
        <f>Q87</f>
        <v>0</v>
      </c>
      <c r="J63" s="178">
        <f>R87</f>
        <v>0</v>
      </c>
      <c r="K63" s="178">
        <f>K87</f>
        <v>0</v>
      </c>
      <c r="L63" s="175"/>
      <c r="M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100</v>
      </c>
      <c r="E64" s="177"/>
      <c r="F64" s="177"/>
      <c r="G64" s="177"/>
      <c r="H64" s="177"/>
      <c r="I64" s="178">
        <f>Q94</f>
        <v>0</v>
      </c>
      <c r="J64" s="178">
        <f>R94</f>
        <v>0</v>
      </c>
      <c r="K64" s="178">
        <f>K94</f>
        <v>0</v>
      </c>
      <c r="L64" s="175"/>
      <c r="M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101</v>
      </c>
      <c r="E65" s="177"/>
      <c r="F65" s="177"/>
      <c r="G65" s="177"/>
      <c r="H65" s="177"/>
      <c r="I65" s="178">
        <f>Q98</f>
        <v>0</v>
      </c>
      <c r="J65" s="178">
        <f>R98</f>
        <v>0</v>
      </c>
      <c r="K65" s="178">
        <f>K98</f>
        <v>0</v>
      </c>
      <c r="L65" s="175"/>
      <c r="M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102</v>
      </c>
      <c r="D72" s="42"/>
      <c r="E72" s="42"/>
      <c r="F72" s="42"/>
      <c r="G72" s="42"/>
      <c r="H72" s="42"/>
      <c r="I72" s="42"/>
      <c r="J72" s="42"/>
      <c r="K72" s="42"/>
      <c r="L72" s="42"/>
      <c r="M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42"/>
      <c r="M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Odborná učebna pro výuku cizích jazyků A12</v>
      </c>
      <c r="F75" s="34"/>
      <c r="G75" s="34"/>
      <c r="H75" s="34"/>
      <c r="I75" s="42"/>
      <c r="J75" s="42"/>
      <c r="K75" s="42"/>
      <c r="L75" s="42"/>
      <c r="M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88</v>
      </c>
      <c r="D76" s="42"/>
      <c r="E76" s="42"/>
      <c r="F76" s="42"/>
      <c r="G76" s="42"/>
      <c r="H76" s="42"/>
      <c r="I76" s="42"/>
      <c r="J76" s="42"/>
      <c r="K76" s="42"/>
      <c r="L76" s="42"/>
      <c r="M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Odborná učebna pro výuku cizích jazyků A12</v>
      </c>
      <c r="F77" s="42"/>
      <c r="G77" s="42"/>
      <c r="H77" s="42"/>
      <c r="I77" s="42"/>
      <c r="J77" s="42"/>
      <c r="K77" s="42"/>
      <c r="L77" s="42"/>
      <c r="M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ZŠ a MŠ Děčín III, Březová 369/25</v>
      </c>
      <c r="G79" s="42"/>
      <c r="H79" s="42"/>
      <c r="I79" s="34" t="s">
        <v>24</v>
      </c>
      <c r="J79" s="74" t="str">
        <f>IF(J12="","",J12)</f>
        <v>8. 3. 2024</v>
      </c>
      <c r="K79" s="42"/>
      <c r="L79" s="42"/>
      <c r="M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Statutární město Děčín, Mírové nám. 1175/5, 405 38</v>
      </c>
      <c r="G81" s="42"/>
      <c r="H81" s="42"/>
      <c r="I81" s="34" t="s">
        <v>32</v>
      </c>
      <c r="J81" s="38" t="str">
        <f>E21</f>
        <v>Sebastian Fenyk</v>
      </c>
      <c r="K81" s="42"/>
      <c r="L81" s="42"/>
      <c r="M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Ing.Myšík Petr</v>
      </c>
      <c r="K82" s="42"/>
      <c r="L82" s="42"/>
      <c r="M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103</v>
      </c>
      <c r="D84" s="183" t="s">
        <v>56</v>
      </c>
      <c r="E84" s="183" t="s">
        <v>52</v>
      </c>
      <c r="F84" s="183" t="s">
        <v>53</v>
      </c>
      <c r="G84" s="183" t="s">
        <v>104</v>
      </c>
      <c r="H84" s="183" t="s">
        <v>105</v>
      </c>
      <c r="I84" s="183" t="s">
        <v>106</v>
      </c>
      <c r="J84" s="183" t="s">
        <v>107</v>
      </c>
      <c r="K84" s="183" t="s">
        <v>96</v>
      </c>
      <c r="L84" s="184" t="s">
        <v>108</v>
      </c>
      <c r="M84" s="185"/>
      <c r="N84" s="94" t="s">
        <v>20</v>
      </c>
      <c r="O84" s="95" t="s">
        <v>41</v>
      </c>
      <c r="P84" s="95" t="s">
        <v>109</v>
      </c>
      <c r="Q84" s="95" t="s">
        <v>110</v>
      </c>
      <c r="R84" s="95" t="s">
        <v>111</v>
      </c>
      <c r="S84" s="95" t="s">
        <v>112</v>
      </c>
      <c r="T84" s="95" t="s">
        <v>113</v>
      </c>
      <c r="U84" s="95" t="s">
        <v>114</v>
      </c>
      <c r="V84" s="95" t="s">
        <v>115</v>
      </c>
      <c r="W84" s="95" t="s">
        <v>116</v>
      </c>
      <c r="X84" s="96" t="s">
        <v>117</v>
      </c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118</v>
      </c>
      <c r="D85" s="42"/>
      <c r="E85" s="42"/>
      <c r="F85" s="42"/>
      <c r="G85" s="42"/>
      <c r="H85" s="42"/>
      <c r="I85" s="42"/>
      <c r="J85" s="42"/>
      <c r="K85" s="186">
        <f>BK85</f>
        <v>0</v>
      </c>
      <c r="L85" s="42"/>
      <c r="M85" s="46"/>
      <c r="N85" s="97"/>
      <c r="O85" s="187"/>
      <c r="P85" s="98"/>
      <c r="Q85" s="188">
        <f>Q86</f>
        <v>0</v>
      </c>
      <c r="R85" s="188">
        <f>R86</f>
        <v>0</v>
      </c>
      <c r="S85" s="98"/>
      <c r="T85" s="189">
        <f>T86</f>
        <v>0</v>
      </c>
      <c r="U85" s="98"/>
      <c r="V85" s="189">
        <f>V86</f>
        <v>0</v>
      </c>
      <c r="W85" s="98"/>
      <c r="X85" s="190">
        <f>X86</f>
        <v>0</v>
      </c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97</v>
      </c>
      <c r="BK85" s="191">
        <f>BK86</f>
        <v>0</v>
      </c>
    </row>
    <row r="86" spans="1:63" s="12" customFormat="1" ht="25.9" customHeight="1">
      <c r="A86" s="12"/>
      <c r="B86" s="192"/>
      <c r="C86" s="193"/>
      <c r="D86" s="194" t="s">
        <v>72</v>
      </c>
      <c r="E86" s="195" t="s">
        <v>78</v>
      </c>
      <c r="F86" s="195" t="s">
        <v>119</v>
      </c>
      <c r="G86" s="193"/>
      <c r="H86" s="193"/>
      <c r="I86" s="196"/>
      <c r="J86" s="196"/>
      <c r="K86" s="197">
        <f>BK86</f>
        <v>0</v>
      </c>
      <c r="L86" s="193"/>
      <c r="M86" s="198"/>
      <c r="N86" s="199"/>
      <c r="O86" s="200"/>
      <c r="P86" s="200"/>
      <c r="Q86" s="201">
        <f>Q87+Q94+Q98</f>
        <v>0</v>
      </c>
      <c r="R86" s="201">
        <f>R87+R94+R98</f>
        <v>0</v>
      </c>
      <c r="S86" s="200"/>
      <c r="T86" s="202">
        <f>T87+T94+T98</f>
        <v>0</v>
      </c>
      <c r="U86" s="200"/>
      <c r="V86" s="202">
        <f>V87+V94+V98</f>
        <v>0</v>
      </c>
      <c r="W86" s="200"/>
      <c r="X86" s="203">
        <f>X87+X94+X98</f>
        <v>0</v>
      </c>
      <c r="Y86" s="12"/>
      <c r="Z86" s="12"/>
      <c r="AA86" s="12"/>
      <c r="AB86" s="12"/>
      <c r="AC86" s="12"/>
      <c r="AD86" s="12"/>
      <c r="AE86" s="12"/>
      <c r="AR86" s="204" t="s">
        <v>120</v>
      </c>
      <c r="AT86" s="205" t="s">
        <v>72</v>
      </c>
      <c r="AU86" s="205" t="s">
        <v>73</v>
      </c>
      <c r="AY86" s="204" t="s">
        <v>121</v>
      </c>
      <c r="BK86" s="206">
        <f>BK87+BK94+BK98</f>
        <v>0</v>
      </c>
    </row>
    <row r="87" spans="1:63" s="12" customFormat="1" ht="22.8" customHeight="1">
      <c r="A87" s="12"/>
      <c r="B87" s="192"/>
      <c r="C87" s="193"/>
      <c r="D87" s="194" t="s">
        <v>72</v>
      </c>
      <c r="E87" s="207" t="s">
        <v>122</v>
      </c>
      <c r="F87" s="207" t="s">
        <v>123</v>
      </c>
      <c r="G87" s="193"/>
      <c r="H87" s="193"/>
      <c r="I87" s="196"/>
      <c r="J87" s="196"/>
      <c r="K87" s="208">
        <f>BK87</f>
        <v>0</v>
      </c>
      <c r="L87" s="193"/>
      <c r="M87" s="198"/>
      <c r="N87" s="199"/>
      <c r="O87" s="200"/>
      <c r="P87" s="200"/>
      <c r="Q87" s="201">
        <f>SUM(Q88:Q93)</f>
        <v>0</v>
      </c>
      <c r="R87" s="201">
        <f>SUM(R88:R93)</f>
        <v>0</v>
      </c>
      <c r="S87" s="200"/>
      <c r="T87" s="202">
        <f>SUM(T88:T93)</f>
        <v>0</v>
      </c>
      <c r="U87" s="200"/>
      <c r="V87" s="202">
        <f>SUM(V88:V93)</f>
        <v>0</v>
      </c>
      <c r="W87" s="200"/>
      <c r="X87" s="203">
        <f>SUM(X88:X93)</f>
        <v>0</v>
      </c>
      <c r="Y87" s="12"/>
      <c r="Z87" s="12"/>
      <c r="AA87" s="12"/>
      <c r="AB87" s="12"/>
      <c r="AC87" s="12"/>
      <c r="AD87" s="12"/>
      <c r="AE87" s="12"/>
      <c r="AR87" s="204" t="s">
        <v>120</v>
      </c>
      <c r="AT87" s="205" t="s">
        <v>72</v>
      </c>
      <c r="AU87" s="205" t="s">
        <v>80</v>
      </c>
      <c r="AY87" s="204" t="s">
        <v>121</v>
      </c>
      <c r="BK87" s="206">
        <f>SUM(BK88:BK93)</f>
        <v>0</v>
      </c>
    </row>
    <row r="88" spans="1:65" s="2" customFormat="1" ht="24.15" customHeight="1">
      <c r="A88" s="40"/>
      <c r="B88" s="41"/>
      <c r="C88" s="209" t="s">
        <v>80</v>
      </c>
      <c r="D88" s="209" t="s">
        <v>124</v>
      </c>
      <c r="E88" s="210" t="s">
        <v>125</v>
      </c>
      <c r="F88" s="211" t="s">
        <v>126</v>
      </c>
      <c r="G88" s="212" t="s">
        <v>127</v>
      </c>
      <c r="H88" s="213"/>
      <c r="I88" s="214"/>
      <c r="J88" s="214"/>
      <c r="K88" s="215">
        <f>ROUND(P88*H88,2)</f>
        <v>0</v>
      </c>
      <c r="L88" s="211" t="s">
        <v>128</v>
      </c>
      <c r="M88" s="46"/>
      <c r="N88" s="216" t="s">
        <v>20</v>
      </c>
      <c r="O88" s="217" t="s">
        <v>42</v>
      </c>
      <c r="P88" s="218">
        <f>I88+J88</f>
        <v>0</v>
      </c>
      <c r="Q88" s="218">
        <f>ROUND(I88*H88,2)</f>
        <v>0</v>
      </c>
      <c r="R88" s="218">
        <f>ROUND(J88*H88,2)</f>
        <v>0</v>
      </c>
      <c r="S88" s="86"/>
      <c r="T88" s="219">
        <f>S88*H88</f>
        <v>0</v>
      </c>
      <c r="U88" s="219">
        <v>0</v>
      </c>
      <c r="V88" s="219">
        <f>U88*H88</f>
        <v>0</v>
      </c>
      <c r="W88" s="219">
        <v>0</v>
      </c>
      <c r="X88" s="220">
        <f>W88*H88</f>
        <v>0</v>
      </c>
      <c r="Y88" s="40"/>
      <c r="Z88" s="40"/>
      <c r="AA88" s="40"/>
      <c r="AB88" s="40"/>
      <c r="AC88" s="40"/>
      <c r="AD88" s="40"/>
      <c r="AE88" s="40"/>
      <c r="AR88" s="221" t="s">
        <v>129</v>
      </c>
      <c r="AT88" s="221" t="s">
        <v>124</v>
      </c>
      <c r="AU88" s="221" t="s">
        <v>82</v>
      </c>
      <c r="AY88" s="19" t="s">
        <v>121</v>
      </c>
      <c r="BE88" s="222">
        <f>IF(O88="základní",K88,0)</f>
        <v>0</v>
      </c>
      <c r="BF88" s="222">
        <f>IF(O88="snížená",K88,0)</f>
        <v>0</v>
      </c>
      <c r="BG88" s="222">
        <f>IF(O88="zákl. přenesená",K88,0)</f>
        <v>0</v>
      </c>
      <c r="BH88" s="222">
        <f>IF(O88="sníž. přenesená",K88,0)</f>
        <v>0</v>
      </c>
      <c r="BI88" s="222">
        <f>IF(O88="nulová",K88,0)</f>
        <v>0</v>
      </c>
      <c r="BJ88" s="19" t="s">
        <v>80</v>
      </c>
      <c r="BK88" s="222">
        <f>ROUND(P88*H88,2)</f>
        <v>0</v>
      </c>
      <c r="BL88" s="19" t="s">
        <v>129</v>
      </c>
      <c r="BM88" s="221" t="s">
        <v>82</v>
      </c>
    </row>
    <row r="89" spans="1:47" s="2" customFormat="1" ht="12">
      <c r="A89" s="40"/>
      <c r="B89" s="41"/>
      <c r="C89" s="42"/>
      <c r="D89" s="223" t="s">
        <v>130</v>
      </c>
      <c r="E89" s="42"/>
      <c r="F89" s="224" t="s">
        <v>126</v>
      </c>
      <c r="G89" s="42"/>
      <c r="H89" s="42"/>
      <c r="I89" s="225"/>
      <c r="J89" s="225"/>
      <c r="K89" s="42"/>
      <c r="L89" s="42"/>
      <c r="M89" s="46"/>
      <c r="N89" s="226"/>
      <c r="O89" s="227"/>
      <c r="P89" s="86"/>
      <c r="Q89" s="86"/>
      <c r="R89" s="86"/>
      <c r="S89" s="86"/>
      <c r="T89" s="86"/>
      <c r="U89" s="86"/>
      <c r="V89" s="86"/>
      <c r="W89" s="86"/>
      <c r="X89" s="87"/>
      <c r="Y89" s="40"/>
      <c r="Z89" s="40"/>
      <c r="AA89" s="40"/>
      <c r="AB89" s="40"/>
      <c r="AC89" s="40"/>
      <c r="AD89" s="40"/>
      <c r="AE89" s="40"/>
      <c r="AT89" s="19" t="s">
        <v>130</v>
      </c>
      <c r="AU89" s="19" t="s">
        <v>82</v>
      </c>
    </row>
    <row r="90" spans="1:47" s="2" customFormat="1" ht="12">
      <c r="A90" s="40"/>
      <c r="B90" s="41"/>
      <c r="C90" s="42"/>
      <c r="D90" s="228" t="s">
        <v>131</v>
      </c>
      <c r="E90" s="42"/>
      <c r="F90" s="229" t="s">
        <v>132</v>
      </c>
      <c r="G90" s="42"/>
      <c r="H90" s="42"/>
      <c r="I90" s="225"/>
      <c r="J90" s="225"/>
      <c r="K90" s="42"/>
      <c r="L90" s="42"/>
      <c r="M90" s="46"/>
      <c r="N90" s="226"/>
      <c r="O90" s="227"/>
      <c r="P90" s="86"/>
      <c r="Q90" s="86"/>
      <c r="R90" s="86"/>
      <c r="S90" s="86"/>
      <c r="T90" s="86"/>
      <c r="U90" s="86"/>
      <c r="V90" s="86"/>
      <c r="W90" s="86"/>
      <c r="X90" s="87"/>
      <c r="Y90" s="40"/>
      <c r="Z90" s="40"/>
      <c r="AA90" s="40"/>
      <c r="AB90" s="40"/>
      <c r="AC90" s="40"/>
      <c r="AD90" s="40"/>
      <c r="AE90" s="40"/>
      <c r="AT90" s="19" t="s">
        <v>131</v>
      </c>
      <c r="AU90" s="19" t="s">
        <v>82</v>
      </c>
    </row>
    <row r="91" spans="1:65" s="2" customFormat="1" ht="24.15" customHeight="1">
      <c r="A91" s="40"/>
      <c r="B91" s="41"/>
      <c r="C91" s="209" t="s">
        <v>82</v>
      </c>
      <c r="D91" s="209" t="s">
        <v>124</v>
      </c>
      <c r="E91" s="210" t="s">
        <v>133</v>
      </c>
      <c r="F91" s="211" t="s">
        <v>134</v>
      </c>
      <c r="G91" s="212" t="s">
        <v>127</v>
      </c>
      <c r="H91" s="213"/>
      <c r="I91" s="214"/>
      <c r="J91" s="214"/>
      <c r="K91" s="215">
        <f>ROUND(P91*H91,2)</f>
        <v>0</v>
      </c>
      <c r="L91" s="211" t="s">
        <v>128</v>
      </c>
      <c r="M91" s="46"/>
      <c r="N91" s="216" t="s">
        <v>20</v>
      </c>
      <c r="O91" s="217" t="s">
        <v>42</v>
      </c>
      <c r="P91" s="218">
        <f>I91+J91</f>
        <v>0</v>
      </c>
      <c r="Q91" s="218">
        <f>ROUND(I91*H91,2)</f>
        <v>0</v>
      </c>
      <c r="R91" s="218">
        <f>ROUND(J91*H91,2)</f>
        <v>0</v>
      </c>
      <c r="S91" s="86"/>
      <c r="T91" s="219">
        <f>S91*H91</f>
        <v>0</v>
      </c>
      <c r="U91" s="219">
        <v>0</v>
      </c>
      <c r="V91" s="219">
        <f>U91*H91</f>
        <v>0</v>
      </c>
      <c r="W91" s="219">
        <v>0</v>
      </c>
      <c r="X91" s="220">
        <f>W91*H91</f>
        <v>0</v>
      </c>
      <c r="Y91" s="40"/>
      <c r="Z91" s="40"/>
      <c r="AA91" s="40"/>
      <c r="AB91" s="40"/>
      <c r="AC91" s="40"/>
      <c r="AD91" s="40"/>
      <c r="AE91" s="40"/>
      <c r="AR91" s="221" t="s">
        <v>129</v>
      </c>
      <c r="AT91" s="221" t="s">
        <v>124</v>
      </c>
      <c r="AU91" s="221" t="s">
        <v>82</v>
      </c>
      <c r="AY91" s="19" t="s">
        <v>121</v>
      </c>
      <c r="BE91" s="222">
        <f>IF(O91="základní",K91,0)</f>
        <v>0</v>
      </c>
      <c r="BF91" s="222">
        <f>IF(O91="snížená",K91,0)</f>
        <v>0</v>
      </c>
      <c r="BG91" s="222">
        <f>IF(O91="zákl. přenesená",K91,0)</f>
        <v>0</v>
      </c>
      <c r="BH91" s="222">
        <f>IF(O91="sníž. přenesená",K91,0)</f>
        <v>0</v>
      </c>
      <c r="BI91" s="222">
        <f>IF(O91="nulová",K91,0)</f>
        <v>0</v>
      </c>
      <c r="BJ91" s="19" t="s">
        <v>80</v>
      </c>
      <c r="BK91" s="222">
        <f>ROUND(P91*H91,2)</f>
        <v>0</v>
      </c>
      <c r="BL91" s="19" t="s">
        <v>129</v>
      </c>
      <c r="BM91" s="221" t="s">
        <v>129</v>
      </c>
    </row>
    <row r="92" spans="1:47" s="2" customFormat="1" ht="12">
      <c r="A92" s="40"/>
      <c r="B92" s="41"/>
      <c r="C92" s="42"/>
      <c r="D92" s="223" t="s">
        <v>130</v>
      </c>
      <c r="E92" s="42"/>
      <c r="F92" s="224" t="s">
        <v>134</v>
      </c>
      <c r="G92" s="42"/>
      <c r="H92" s="42"/>
      <c r="I92" s="225"/>
      <c r="J92" s="225"/>
      <c r="K92" s="42"/>
      <c r="L92" s="42"/>
      <c r="M92" s="46"/>
      <c r="N92" s="226"/>
      <c r="O92" s="227"/>
      <c r="P92" s="86"/>
      <c r="Q92" s="86"/>
      <c r="R92" s="86"/>
      <c r="S92" s="86"/>
      <c r="T92" s="86"/>
      <c r="U92" s="86"/>
      <c r="V92" s="86"/>
      <c r="W92" s="86"/>
      <c r="X92" s="87"/>
      <c r="Y92" s="40"/>
      <c r="Z92" s="40"/>
      <c r="AA92" s="40"/>
      <c r="AB92" s="40"/>
      <c r="AC92" s="40"/>
      <c r="AD92" s="40"/>
      <c r="AE92" s="40"/>
      <c r="AT92" s="19" t="s">
        <v>130</v>
      </c>
      <c r="AU92" s="19" t="s">
        <v>82</v>
      </c>
    </row>
    <row r="93" spans="1:47" s="2" customFormat="1" ht="12">
      <c r="A93" s="40"/>
      <c r="B93" s="41"/>
      <c r="C93" s="42"/>
      <c r="D93" s="228" t="s">
        <v>131</v>
      </c>
      <c r="E93" s="42"/>
      <c r="F93" s="229" t="s">
        <v>135</v>
      </c>
      <c r="G93" s="42"/>
      <c r="H93" s="42"/>
      <c r="I93" s="225"/>
      <c r="J93" s="225"/>
      <c r="K93" s="42"/>
      <c r="L93" s="42"/>
      <c r="M93" s="46"/>
      <c r="N93" s="226"/>
      <c r="O93" s="227"/>
      <c r="P93" s="86"/>
      <c r="Q93" s="86"/>
      <c r="R93" s="86"/>
      <c r="S93" s="86"/>
      <c r="T93" s="86"/>
      <c r="U93" s="86"/>
      <c r="V93" s="86"/>
      <c r="W93" s="86"/>
      <c r="X93" s="87"/>
      <c r="Y93" s="40"/>
      <c r="Z93" s="40"/>
      <c r="AA93" s="40"/>
      <c r="AB93" s="40"/>
      <c r="AC93" s="40"/>
      <c r="AD93" s="40"/>
      <c r="AE93" s="40"/>
      <c r="AT93" s="19" t="s">
        <v>131</v>
      </c>
      <c r="AU93" s="19" t="s">
        <v>82</v>
      </c>
    </row>
    <row r="94" spans="1:63" s="12" customFormat="1" ht="22.8" customHeight="1">
      <c r="A94" s="12"/>
      <c r="B94" s="192"/>
      <c r="C94" s="193"/>
      <c r="D94" s="194" t="s">
        <v>72</v>
      </c>
      <c r="E94" s="207" t="s">
        <v>136</v>
      </c>
      <c r="F94" s="207" t="s">
        <v>137</v>
      </c>
      <c r="G94" s="193"/>
      <c r="H94" s="193"/>
      <c r="I94" s="196"/>
      <c r="J94" s="196"/>
      <c r="K94" s="208">
        <f>BK94</f>
        <v>0</v>
      </c>
      <c r="L94" s="193"/>
      <c r="M94" s="198"/>
      <c r="N94" s="199"/>
      <c r="O94" s="200"/>
      <c r="P94" s="200"/>
      <c r="Q94" s="201">
        <f>SUM(Q95:Q97)</f>
        <v>0</v>
      </c>
      <c r="R94" s="201">
        <f>SUM(R95:R97)</f>
        <v>0</v>
      </c>
      <c r="S94" s="200"/>
      <c r="T94" s="202">
        <f>SUM(T95:T97)</f>
        <v>0</v>
      </c>
      <c r="U94" s="200"/>
      <c r="V94" s="202">
        <f>SUM(V95:V97)</f>
        <v>0</v>
      </c>
      <c r="W94" s="200"/>
      <c r="X94" s="203">
        <f>SUM(X95:X97)</f>
        <v>0</v>
      </c>
      <c r="Y94" s="12"/>
      <c r="Z94" s="12"/>
      <c r="AA94" s="12"/>
      <c r="AB94" s="12"/>
      <c r="AC94" s="12"/>
      <c r="AD94" s="12"/>
      <c r="AE94" s="12"/>
      <c r="AR94" s="204" t="s">
        <v>120</v>
      </c>
      <c r="AT94" s="205" t="s">
        <v>72</v>
      </c>
      <c r="AU94" s="205" t="s">
        <v>80</v>
      </c>
      <c r="AY94" s="204" t="s">
        <v>121</v>
      </c>
      <c r="BK94" s="206">
        <f>SUM(BK95:BK97)</f>
        <v>0</v>
      </c>
    </row>
    <row r="95" spans="1:65" s="2" customFormat="1" ht="24.15" customHeight="1">
      <c r="A95" s="40"/>
      <c r="B95" s="41"/>
      <c r="C95" s="209" t="s">
        <v>138</v>
      </c>
      <c r="D95" s="209" t="s">
        <v>124</v>
      </c>
      <c r="E95" s="210" t="s">
        <v>139</v>
      </c>
      <c r="F95" s="211" t="s">
        <v>137</v>
      </c>
      <c r="G95" s="212" t="s">
        <v>127</v>
      </c>
      <c r="H95" s="213"/>
      <c r="I95" s="214"/>
      <c r="J95" s="214"/>
      <c r="K95" s="215">
        <f>ROUND(P95*H95,2)</f>
        <v>0</v>
      </c>
      <c r="L95" s="211" t="s">
        <v>128</v>
      </c>
      <c r="M95" s="46"/>
      <c r="N95" s="216" t="s">
        <v>20</v>
      </c>
      <c r="O95" s="217" t="s">
        <v>42</v>
      </c>
      <c r="P95" s="218">
        <f>I95+J95</f>
        <v>0</v>
      </c>
      <c r="Q95" s="218">
        <f>ROUND(I95*H95,2)</f>
        <v>0</v>
      </c>
      <c r="R95" s="218">
        <f>ROUND(J95*H95,2)</f>
        <v>0</v>
      </c>
      <c r="S95" s="86"/>
      <c r="T95" s="219">
        <f>S95*H95</f>
        <v>0</v>
      </c>
      <c r="U95" s="219">
        <v>0</v>
      </c>
      <c r="V95" s="219">
        <f>U95*H95</f>
        <v>0</v>
      </c>
      <c r="W95" s="219">
        <v>0</v>
      </c>
      <c r="X95" s="220">
        <f>W95*H95</f>
        <v>0</v>
      </c>
      <c r="Y95" s="40"/>
      <c r="Z95" s="40"/>
      <c r="AA95" s="40"/>
      <c r="AB95" s="40"/>
      <c r="AC95" s="40"/>
      <c r="AD95" s="40"/>
      <c r="AE95" s="40"/>
      <c r="AR95" s="221" t="s">
        <v>129</v>
      </c>
      <c r="AT95" s="221" t="s">
        <v>124</v>
      </c>
      <c r="AU95" s="221" t="s">
        <v>82</v>
      </c>
      <c r="AY95" s="19" t="s">
        <v>121</v>
      </c>
      <c r="BE95" s="222">
        <f>IF(O95="základní",K95,0)</f>
        <v>0</v>
      </c>
      <c r="BF95" s="222">
        <f>IF(O95="snížená",K95,0)</f>
        <v>0</v>
      </c>
      <c r="BG95" s="222">
        <f>IF(O95="zákl. přenesená",K95,0)</f>
        <v>0</v>
      </c>
      <c r="BH95" s="222">
        <f>IF(O95="sníž. přenesená",K95,0)</f>
        <v>0</v>
      </c>
      <c r="BI95" s="222">
        <f>IF(O95="nulová",K95,0)</f>
        <v>0</v>
      </c>
      <c r="BJ95" s="19" t="s">
        <v>80</v>
      </c>
      <c r="BK95" s="222">
        <f>ROUND(P95*H95,2)</f>
        <v>0</v>
      </c>
      <c r="BL95" s="19" t="s">
        <v>129</v>
      </c>
      <c r="BM95" s="221" t="s">
        <v>140</v>
      </c>
    </row>
    <row r="96" spans="1:47" s="2" customFormat="1" ht="12">
      <c r="A96" s="40"/>
      <c r="B96" s="41"/>
      <c r="C96" s="42"/>
      <c r="D96" s="223" t="s">
        <v>130</v>
      </c>
      <c r="E96" s="42"/>
      <c r="F96" s="224" t="s">
        <v>137</v>
      </c>
      <c r="G96" s="42"/>
      <c r="H96" s="42"/>
      <c r="I96" s="225"/>
      <c r="J96" s="225"/>
      <c r="K96" s="42"/>
      <c r="L96" s="42"/>
      <c r="M96" s="46"/>
      <c r="N96" s="226"/>
      <c r="O96" s="227"/>
      <c r="P96" s="86"/>
      <c r="Q96" s="86"/>
      <c r="R96" s="86"/>
      <c r="S96" s="86"/>
      <c r="T96" s="86"/>
      <c r="U96" s="86"/>
      <c r="V96" s="86"/>
      <c r="W96" s="86"/>
      <c r="X96" s="87"/>
      <c r="Y96" s="40"/>
      <c r="Z96" s="40"/>
      <c r="AA96" s="40"/>
      <c r="AB96" s="40"/>
      <c r="AC96" s="40"/>
      <c r="AD96" s="40"/>
      <c r="AE96" s="40"/>
      <c r="AT96" s="19" t="s">
        <v>130</v>
      </c>
      <c r="AU96" s="19" t="s">
        <v>82</v>
      </c>
    </row>
    <row r="97" spans="1:47" s="2" customFormat="1" ht="12">
      <c r="A97" s="40"/>
      <c r="B97" s="41"/>
      <c r="C97" s="42"/>
      <c r="D97" s="228" t="s">
        <v>131</v>
      </c>
      <c r="E97" s="42"/>
      <c r="F97" s="229" t="s">
        <v>141</v>
      </c>
      <c r="G97" s="42"/>
      <c r="H97" s="42"/>
      <c r="I97" s="225"/>
      <c r="J97" s="225"/>
      <c r="K97" s="42"/>
      <c r="L97" s="42"/>
      <c r="M97" s="46"/>
      <c r="N97" s="226"/>
      <c r="O97" s="227"/>
      <c r="P97" s="86"/>
      <c r="Q97" s="86"/>
      <c r="R97" s="86"/>
      <c r="S97" s="86"/>
      <c r="T97" s="86"/>
      <c r="U97" s="86"/>
      <c r="V97" s="86"/>
      <c r="W97" s="86"/>
      <c r="X97" s="87"/>
      <c r="Y97" s="40"/>
      <c r="Z97" s="40"/>
      <c r="AA97" s="40"/>
      <c r="AB97" s="40"/>
      <c r="AC97" s="40"/>
      <c r="AD97" s="40"/>
      <c r="AE97" s="40"/>
      <c r="AT97" s="19" t="s">
        <v>131</v>
      </c>
      <c r="AU97" s="19" t="s">
        <v>82</v>
      </c>
    </row>
    <row r="98" spans="1:63" s="12" customFormat="1" ht="22.8" customHeight="1">
      <c r="A98" s="12"/>
      <c r="B98" s="192"/>
      <c r="C98" s="193"/>
      <c r="D98" s="194" t="s">
        <v>72</v>
      </c>
      <c r="E98" s="207" t="s">
        <v>142</v>
      </c>
      <c r="F98" s="207" t="s">
        <v>143</v>
      </c>
      <c r="G98" s="193"/>
      <c r="H98" s="193"/>
      <c r="I98" s="196"/>
      <c r="J98" s="196"/>
      <c r="K98" s="208">
        <f>BK98</f>
        <v>0</v>
      </c>
      <c r="L98" s="193"/>
      <c r="M98" s="198"/>
      <c r="N98" s="199"/>
      <c r="O98" s="200"/>
      <c r="P98" s="200"/>
      <c r="Q98" s="201">
        <f>SUM(Q99:Q101)</f>
        <v>0</v>
      </c>
      <c r="R98" s="201">
        <f>SUM(R99:R101)</f>
        <v>0</v>
      </c>
      <c r="S98" s="200"/>
      <c r="T98" s="202">
        <f>SUM(T99:T101)</f>
        <v>0</v>
      </c>
      <c r="U98" s="200"/>
      <c r="V98" s="202">
        <f>SUM(V99:V101)</f>
        <v>0</v>
      </c>
      <c r="W98" s="200"/>
      <c r="X98" s="203">
        <f>SUM(X99:X101)</f>
        <v>0</v>
      </c>
      <c r="Y98" s="12"/>
      <c r="Z98" s="12"/>
      <c r="AA98" s="12"/>
      <c r="AB98" s="12"/>
      <c r="AC98" s="12"/>
      <c r="AD98" s="12"/>
      <c r="AE98" s="12"/>
      <c r="AR98" s="204" t="s">
        <v>120</v>
      </c>
      <c r="AT98" s="205" t="s">
        <v>72</v>
      </c>
      <c r="AU98" s="205" t="s">
        <v>80</v>
      </c>
      <c r="AY98" s="204" t="s">
        <v>121</v>
      </c>
      <c r="BK98" s="206">
        <f>SUM(BK99:BK101)</f>
        <v>0</v>
      </c>
    </row>
    <row r="99" spans="1:65" s="2" customFormat="1" ht="24.15" customHeight="1">
      <c r="A99" s="40"/>
      <c r="B99" s="41"/>
      <c r="C99" s="209" t="s">
        <v>129</v>
      </c>
      <c r="D99" s="209" t="s">
        <v>124</v>
      </c>
      <c r="E99" s="210" t="s">
        <v>144</v>
      </c>
      <c r="F99" s="211" t="s">
        <v>145</v>
      </c>
      <c r="G99" s="212" t="s">
        <v>127</v>
      </c>
      <c r="H99" s="213"/>
      <c r="I99" s="214"/>
      <c r="J99" s="214"/>
      <c r="K99" s="215">
        <f>ROUND(P99*H99,2)</f>
        <v>0</v>
      </c>
      <c r="L99" s="211" t="s">
        <v>128</v>
      </c>
      <c r="M99" s="46"/>
      <c r="N99" s="216" t="s">
        <v>20</v>
      </c>
      <c r="O99" s="217" t="s">
        <v>42</v>
      </c>
      <c r="P99" s="218">
        <f>I99+J99</f>
        <v>0</v>
      </c>
      <c r="Q99" s="218">
        <f>ROUND(I99*H99,2)</f>
        <v>0</v>
      </c>
      <c r="R99" s="218">
        <f>ROUND(J99*H99,2)</f>
        <v>0</v>
      </c>
      <c r="S99" s="86"/>
      <c r="T99" s="219">
        <f>S99*H99</f>
        <v>0</v>
      </c>
      <c r="U99" s="219">
        <v>0</v>
      </c>
      <c r="V99" s="219">
        <f>U99*H99</f>
        <v>0</v>
      </c>
      <c r="W99" s="219">
        <v>0</v>
      </c>
      <c r="X99" s="220">
        <f>W99*H99</f>
        <v>0</v>
      </c>
      <c r="Y99" s="40"/>
      <c r="Z99" s="40"/>
      <c r="AA99" s="40"/>
      <c r="AB99" s="40"/>
      <c r="AC99" s="40"/>
      <c r="AD99" s="40"/>
      <c r="AE99" s="40"/>
      <c r="AR99" s="221" t="s">
        <v>129</v>
      </c>
      <c r="AT99" s="221" t="s">
        <v>124</v>
      </c>
      <c r="AU99" s="221" t="s">
        <v>82</v>
      </c>
      <c r="AY99" s="19" t="s">
        <v>121</v>
      </c>
      <c r="BE99" s="222">
        <f>IF(O99="základní",K99,0)</f>
        <v>0</v>
      </c>
      <c r="BF99" s="222">
        <f>IF(O99="snížená",K99,0)</f>
        <v>0</v>
      </c>
      <c r="BG99" s="222">
        <f>IF(O99="zákl. přenesená",K99,0)</f>
        <v>0</v>
      </c>
      <c r="BH99" s="222">
        <f>IF(O99="sníž. přenesená",K99,0)</f>
        <v>0</v>
      </c>
      <c r="BI99" s="222">
        <f>IF(O99="nulová",K99,0)</f>
        <v>0</v>
      </c>
      <c r="BJ99" s="19" t="s">
        <v>80</v>
      </c>
      <c r="BK99" s="222">
        <f>ROUND(P99*H99,2)</f>
        <v>0</v>
      </c>
      <c r="BL99" s="19" t="s">
        <v>129</v>
      </c>
      <c r="BM99" s="221" t="s">
        <v>146</v>
      </c>
    </row>
    <row r="100" spans="1:47" s="2" customFormat="1" ht="12">
      <c r="A100" s="40"/>
      <c r="B100" s="41"/>
      <c r="C100" s="42"/>
      <c r="D100" s="223" t="s">
        <v>130</v>
      </c>
      <c r="E100" s="42"/>
      <c r="F100" s="224" t="s">
        <v>145</v>
      </c>
      <c r="G100" s="42"/>
      <c r="H100" s="42"/>
      <c r="I100" s="225"/>
      <c r="J100" s="225"/>
      <c r="K100" s="42"/>
      <c r="L100" s="42"/>
      <c r="M100" s="46"/>
      <c r="N100" s="226"/>
      <c r="O100" s="227"/>
      <c r="P100" s="86"/>
      <c r="Q100" s="86"/>
      <c r="R100" s="86"/>
      <c r="S100" s="86"/>
      <c r="T100" s="86"/>
      <c r="U100" s="86"/>
      <c r="V100" s="86"/>
      <c r="W100" s="86"/>
      <c r="X100" s="87"/>
      <c r="Y100" s="40"/>
      <c r="Z100" s="40"/>
      <c r="AA100" s="40"/>
      <c r="AB100" s="40"/>
      <c r="AC100" s="40"/>
      <c r="AD100" s="40"/>
      <c r="AE100" s="40"/>
      <c r="AT100" s="19" t="s">
        <v>130</v>
      </c>
      <c r="AU100" s="19" t="s">
        <v>82</v>
      </c>
    </row>
    <row r="101" spans="1:47" s="2" customFormat="1" ht="12">
      <c r="A101" s="40"/>
      <c r="B101" s="41"/>
      <c r="C101" s="42"/>
      <c r="D101" s="228" t="s">
        <v>131</v>
      </c>
      <c r="E101" s="42"/>
      <c r="F101" s="229" t="s">
        <v>147</v>
      </c>
      <c r="G101" s="42"/>
      <c r="H101" s="42"/>
      <c r="I101" s="225"/>
      <c r="J101" s="225"/>
      <c r="K101" s="42"/>
      <c r="L101" s="42"/>
      <c r="M101" s="46"/>
      <c r="N101" s="230"/>
      <c r="O101" s="231"/>
      <c r="P101" s="232"/>
      <c r="Q101" s="232"/>
      <c r="R101" s="232"/>
      <c r="S101" s="232"/>
      <c r="T101" s="232"/>
      <c r="U101" s="232"/>
      <c r="V101" s="232"/>
      <c r="W101" s="232"/>
      <c r="X101" s="233"/>
      <c r="Y101" s="40"/>
      <c r="Z101" s="40"/>
      <c r="AA101" s="40"/>
      <c r="AB101" s="40"/>
      <c r="AC101" s="40"/>
      <c r="AD101" s="40"/>
      <c r="AE101" s="40"/>
      <c r="AT101" s="19" t="s">
        <v>131</v>
      </c>
      <c r="AU101" s="19" t="s">
        <v>82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46"/>
      <c r="N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C35" sheet="1" objects="1" scenarios="1" formatColumns="0" formatRows="0" autoFilter="0"/>
  <autoFilter ref="C84:L101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hyperlinks>
    <hyperlink ref="F90" r:id="rId1" display="https://podminky.urs.cz/item/CS_URS_2024_01/011503000"/>
    <hyperlink ref="F93" r:id="rId2" display="https://podminky.urs.cz/item/CS_URS_2024_01/013254000"/>
    <hyperlink ref="F97" r:id="rId3" display="https://podminky.urs.cz/item/CS_URS_2024_01/030001000"/>
    <hyperlink ref="F101" r:id="rId4" display="https://podminky.urs.cz/item/CS_URS_2024_01/08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2"/>
      <c r="AT3" s="19" t="s">
        <v>82</v>
      </c>
    </row>
    <row r="4" spans="2:46" s="1" customFormat="1" ht="24.95" customHeight="1">
      <c r="B4" s="22"/>
      <c r="D4" s="133" t="s">
        <v>87</v>
      </c>
      <c r="M4" s="22"/>
      <c r="N4" s="134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35" t="s">
        <v>17</v>
      </c>
      <c r="M6" s="22"/>
    </row>
    <row r="7" spans="2:13" s="1" customFormat="1" ht="16.5" customHeight="1">
      <c r="B7" s="22"/>
      <c r="E7" s="136" t="str">
        <f>'Rekapitulace zakázky'!K6</f>
        <v>Odborná učebna pro výuku cizích jazyků A12</v>
      </c>
      <c r="F7" s="135"/>
      <c r="G7" s="135"/>
      <c r="H7" s="135"/>
      <c r="M7" s="22"/>
    </row>
    <row r="8" spans="1:31" s="2" customFormat="1" ht="12" customHeight="1">
      <c r="A8" s="40"/>
      <c r="B8" s="46"/>
      <c r="C8" s="40"/>
      <c r="D8" s="135" t="s">
        <v>88</v>
      </c>
      <c r="E8" s="40"/>
      <c r="F8" s="40"/>
      <c r="G8" s="40"/>
      <c r="H8" s="40"/>
      <c r="I8" s="40"/>
      <c r="J8" s="40"/>
      <c r="K8" s="40"/>
      <c r="L8" s="40"/>
      <c r="M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148</v>
      </c>
      <c r="F9" s="40"/>
      <c r="G9" s="40"/>
      <c r="H9" s="40"/>
      <c r="I9" s="40"/>
      <c r="J9" s="40"/>
      <c r="K9" s="40"/>
      <c r="L9" s="40"/>
      <c r="M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19</v>
      </c>
      <c r="E11" s="40"/>
      <c r="F11" s="139" t="s">
        <v>20</v>
      </c>
      <c r="G11" s="40"/>
      <c r="H11" s="40"/>
      <c r="I11" s="135" t="s">
        <v>21</v>
      </c>
      <c r="J11" s="139" t="s">
        <v>20</v>
      </c>
      <c r="K11" s="40"/>
      <c r="L11" s="40"/>
      <c r="M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zakázky'!AN8</f>
        <v>8. 3. 2024</v>
      </c>
      <c r="K12" s="40"/>
      <c r="L12" s="40"/>
      <c r="M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20</v>
      </c>
      <c r="K14" s="40"/>
      <c r="L14" s="40"/>
      <c r="M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20</v>
      </c>
      <c r="K15" s="40"/>
      <c r="L15" s="40"/>
      <c r="M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zakázky'!AN13</f>
        <v>Vyplň údaj</v>
      </c>
      <c r="K17" s="40"/>
      <c r="L17" s="40"/>
      <c r="M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9"/>
      <c r="G18" s="139"/>
      <c r="H18" s="139"/>
      <c r="I18" s="135" t="s">
        <v>29</v>
      </c>
      <c r="J18" s="35" t="str">
        <f>'Rekapitulace zakázky'!AN14</f>
        <v>Vyplň údaj</v>
      </c>
      <c r="K18" s="40"/>
      <c r="L18" s="40"/>
      <c r="M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20</v>
      </c>
      <c r="K20" s="40"/>
      <c r="L20" s="40"/>
      <c r="M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20</v>
      </c>
      <c r="K21" s="40"/>
      <c r="L21" s="40"/>
      <c r="M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27</v>
      </c>
      <c r="J23" s="139" t="s">
        <v>20</v>
      </c>
      <c r="K23" s="40"/>
      <c r="L23" s="40"/>
      <c r="M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20</v>
      </c>
      <c r="K24" s="40"/>
      <c r="L24" s="40"/>
      <c r="M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40"/>
      <c r="M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20</v>
      </c>
      <c r="F27" s="143"/>
      <c r="G27" s="143"/>
      <c r="H27" s="143"/>
      <c r="I27" s="141"/>
      <c r="J27" s="141"/>
      <c r="K27" s="141"/>
      <c r="L27" s="141"/>
      <c r="M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45"/>
      <c r="M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5" t="s">
        <v>90</v>
      </c>
      <c r="F30" s="40"/>
      <c r="G30" s="40"/>
      <c r="H30" s="40"/>
      <c r="I30" s="40"/>
      <c r="J30" s="40"/>
      <c r="K30" s="146">
        <f>I61</f>
        <v>0</v>
      </c>
      <c r="L30" s="40"/>
      <c r="M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5" t="s">
        <v>91</v>
      </c>
      <c r="F31" s="40"/>
      <c r="G31" s="40"/>
      <c r="H31" s="40"/>
      <c r="I31" s="40"/>
      <c r="J31" s="40"/>
      <c r="K31" s="146">
        <f>J61</f>
        <v>0</v>
      </c>
      <c r="L31" s="40"/>
      <c r="M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47" t="s">
        <v>37</v>
      </c>
      <c r="E32" s="40"/>
      <c r="F32" s="40"/>
      <c r="G32" s="40"/>
      <c r="H32" s="40"/>
      <c r="I32" s="40"/>
      <c r="J32" s="40"/>
      <c r="K32" s="148">
        <f>ROUND(K97,2)</f>
        <v>0</v>
      </c>
      <c r="L32" s="40"/>
      <c r="M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45"/>
      <c r="E33" s="145"/>
      <c r="F33" s="145"/>
      <c r="G33" s="145"/>
      <c r="H33" s="145"/>
      <c r="I33" s="145"/>
      <c r="J33" s="145"/>
      <c r="K33" s="145"/>
      <c r="L33" s="145"/>
      <c r="M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49" t="s">
        <v>39</v>
      </c>
      <c r="G34" s="40"/>
      <c r="H34" s="40"/>
      <c r="I34" s="149" t="s">
        <v>38</v>
      </c>
      <c r="J34" s="40"/>
      <c r="K34" s="149" t="s">
        <v>40</v>
      </c>
      <c r="L34" s="40"/>
      <c r="M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0" t="s">
        <v>41</v>
      </c>
      <c r="E35" s="135" t="s">
        <v>42</v>
      </c>
      <c r="F35" s="146">
        <f>ROUND((SUM(BE97:BE387)),2)</f>
        <v>0</v>
      </c>
      <c r="G35" s="40"/>
      <c r="H35" s="40"/>
      <c r="I35" s="151">
        <v>0.21</v>
      </c>
      <c r="J35" s="40"/>
      <c r="K35" s="146">
        <f>ROUND(((SUM(BE97:BE387))*I35),2)</f>
        <v>0</v>
      </c>
      <c r="L35" s="40"/>
      <c r="M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5" t="s">
        <v>43</v>
      </c>
      <c r="F36" s="146">
        <f>ROUND((SUM(BF97:BF387)),2)</f>
        <v>0</v>
      </c>
      <c r="G36" s="40"/>
      <c r="H36" s="40"/>
      <c r="I36" s="151">
        <v>0.12</v>
      </c>
      <c r="J36" s="40"/>
      <c r="K36" s="146">
        <f>ROUND(((SUM(BF97:BF387))*I36),2)</f>
        <v>0</v>
      </c>
      <c r="L36" s="40"/>
      <c r="M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44</v>
      </c>
      <c r="F37" s="146">
        <f>ROUND((SUM(BG97:BG387)),2)</f>
        <v>0</v>
      </c>
      <c r="G37" s="40"/>
      <c r="H37" s="40"/>
      <c r="I37" s="151">
        <v>0.21</v>
      </c>
      <c r="J37" s="40"/>
      <c r="K37" s="146">
        <f>0</f>
        <v>0</v>
      </c>
      <c r="L37" s="40"/>
      <c r="M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5" t="s">
        <v>45</v>
      </c>
      <c r="F38" s="146">
        <f>ROUND((SUM(BH97:BH387)),2)</f>
        <v>0</v>
      </c>
      <c r="G38" s="40"/>
      <c r="H38" s="40"/>
      <c r="I38" s="151">
        <v>0.12</v>
      </c>
      <c r="J38" s="40"/>
      <c r="K38" s="146">
        <f>0</f>
        <v>0</v>
      </c>
      <c r="L38" s="40"/>
      <c r="M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5" t="s">
        <v>46</v>
      </c>
      <c r="F39" s="146">
        <f>ROUND((SUM(BI97:BI387)),2)</f>
        <v>0</v>
      </c>
      <c r="G39" s="40"/>
      <c r="H39" s="40"/>
      <c r="I39" s="151">
        <v>0</v>
      </c>
      <c r="J39" s="40"/>
      <c r="K39" s="146">
        <f>0</f>
        <v>0</v>
      </c>
      <c r="L39" s="40"/>
      <c r="M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52"/>
      <c r="D41" s="153" t="s">
        <v>47</v>
      </c>
      <c r="E41" s="154"/>
      <c r="F41" s="154"/>
      <c r="G41" s="155" t="s">
        <v>48</v>
      </c>
      <c r="H41" s="156" t="s">
        <v>49</v>
      </c>
      <c r="I41" s="154"/>
      <c r="J41" s="154"/>
      <c r="K41" s="157">
        <f>SUM(K32:K39)</f>
        <v>0</v>
      </c>
      <c r="L41" s="158"/>
      <c r="M41" s="13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92</v>
      </c>
      <c r="D47" s="42"/>
      <c r="E47" s="42"/>
      <c r="F47" s="42"/>
      <c r="G47" s="42"/>
      <c r="H47" s="42"/>
      <c r="I47" s="42"/>
      <c r="J47" s="42"/>
      <c r="K47" s="42"/>
      <c r="L47" s="42"/>
      <c r="M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63" t="str">
        <f>E7</f>
        <v>Odborná učebna pro výuku cizích jazyků A12</v>
      </c>
      <c r="F50" s="34"/>
      <c r="G50" s="34"/>
      <c r="H50" s="34"/>
      <c r="I50" s="42"/>
      <c r="J50" s="42"/>
      <c r="K50" s="42"/>
      <c r="L50" s="42"/>
      <c r="M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88</v>
      </c>
      <c r="D51" s="42"/>
      <c r="E51" s="42"/>
      <c r="F51" s="42"/>
      <c r="G51" s="42"/>
      <c r="H51" s="42"/>
      <c r="I51" s="42"/>
      <c r="J51" s="42"/>
      <c r="K51" s="42"/>
      <c r="L51" s="42"/>
      <c r="M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Stavební práce - Odborná učebna pro výuku cizích jazyků A12</v>
      </c>
      <c r="F52" s="42"/>
      <c r="G52" s="42"/>
      <c r="H52" s="42"/>
      <c r="I52" s="42"/>
      <c r="J52" s="42"/>
      <c r="K52" s="42"/>
      <c r="L52" s="42"/>
      <c r="M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ZŠ a MŠ Děčín III, Březová 369/25</v>
      </c>
      <c r="G54" s="42"/>
      <c r="H54" s="42"/>
      <c r="I54" s="34" t="s">
        <v>24</v>
      </c>
      <c r="J54" s="74" t="str">
        <f>IF(J12="","",J12)</f>
        <v>8. 3. 2024</v>
      </c>
      <c r="K54" s="42"/>
      <c r="L54" s="42"/>
      <c r="M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Statutární město Děčín, Mírové nám. 1175/5, 405 38</v>
      </c>
      <c r="G56" s="42"/>
      <c r="H56" s="42"/>
      <c r="I56" s="34" t="s">
        <v>32</v>
      </c>
      <c r="J56" s="38" t="str">
        <f>E21</f>
        <v>Sebastian Fenyk</v>
      </c>
      <c r="K56" s="42"/>
      <c r="L56" s="42"/>
      <c r="M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30</v>
      </c>
      <c r="D57" s="42"/>
      <c r="E57" s="42"/>
      <c r="F57" s="29" t="str">
        <f>IF(E18="","",E18)</f>
        <v>Vyplň údaj</v>
      </c>
      <c r="G57" s="42"/>
      <c r="H57" s="42"/>
      <c r="I57" s="34" t="s">
        <v>34</v>
      </c>
      <c r="J57" s="38" t="str">
        <f>E24</f>
        <v>Ing.Myšík Petr</v>
      </c>
      <c r="K57" s="42"/>
      <c r="L57" s="42"/>
      <c r="M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64" t="s">
        <v>93</v>
      </c>
      <c r="D59" s="165"/>
      <c r="E59" s="165"/>
      <c r="F59" s="165"/>
      <c r="G59" s="165"/>
      <c r="H59" s="165"/>
      <c r="I59" s="166" t="s">
        <v>94</v>
      </c>
      <c r="J59" s="166" t="s">
        <v>95</v>
      </c>
      <c r="K59" s="166" t="s">
        <v>96</v>
      </c>
      <c r="L59" s="165"/>
      <c r="M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67" t="s">
        <v>71</v>
      </c>
      <c r="D61" s="42"/>
      <c r="E61" s="42"/>
      <c r="F61" s="42"/>
      <c r="G61" s="42"/>
      <c r="H61" s="42"/>
      <c r="I61" s="104">
        <f>Q97</f>
        <v>0</v>
      </c>
      <c r="J61" s="104">
        <f>R97</f>
        <v>0</v>
      </c>
      <c r="K61" s="104">
        <f>K97</f>
        <v>0</v>
      </c>
      <c r="L61" s="42"/>
      <c r="M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97</v>
      </c>
    </row>
    <row r="62" spans="1:31" s="9" customFormat="1" ht="24.95" customHeight="1">
      <c r="A62" s="9"/>
      <c r="B62" s="168"/>
      <c r="C62" s="169"/>
      <c r="D62" s="170" t="s">
        <v>149</v>
      </c>
      <c r="E62" s="171"/>
      <c r="F62" s="171"/>
      <c r="G62" s="171"/>
      <c r="H62" s="171"/>
      <c r="I62" s="172">
        <f>Q98</f>
        <v>0</v>
      </c>
      <c r="J62" s="172">
        <f>R98</f>
        <v>0</v>
      </c>
      <c r="K62" s="172">
        <f>K98</f>
        <v>0</v>
      </c>
      <c r="L62" s="169"/>
      <c r="M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150</v>
      </c>
      <c r="E63" s="177"/>
      <c r="F63" s="177"/>
      <c r="G63" s="177"/>
      <c r="H63" s="177"/>
      <c r="I63" s="178">
        <f>Q99</f>
        <v>0</v>
      </c>
      <c r="J63" s="178">
        <f>R99</f>
        <v>0</v>
      </c>
      <c r="K63" s="178">
        <f>K99</f>
        <v>0</v>
      </c>
      <c r="L63" s="175"/>
      <c r="M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151</v>
      </c>
      <c r="E64" s="177"/>
      <c r="F64" s="177"/>
      <c r="G64" s="177"/>
      <c r="H64" s="177"/>
      <c r="I64" s="178">
        <f>Q146</f>
        <v>0</v>
      </c>
      <c r="J64" s="178">
        <f>R146</f>
        <v>0</v>
      </c>
      <c r="K64" s="178">
        <f>K146</f>
        <v>0</v>
      </c>
      <c r="L64" s="175"/>
      <c r="M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152</v>
      </c>
      <c r="E65" s="177"/>
      <c r="F65" s="177"/>
      <c r="G65" s="177"/>
      <c r="H65" s="177"/>
      <c r="I65" s="178">
        <f>Q147</f>
        <v>0</v>
      </c>
      <c r="J65" s="178">
        <f>R147</f>
        <v>0</v>
      </c>
      <c r="K65" s="178">
        <f>K147</f>
        <v>0</v>
      </c>
      <c r="L65" s="175"/>
      <c r="M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153</v>
      </c>
      <c r="E66" s="177"/>
      <c r="F66" s="177"/>
      <c r="G66" s="177"/>
      <c r="H66" s="177"/>
      <c r="I66" s="178">
        <f>Q163</f>
        <v>0</v>
      </c>
      <c r="J66" s="178">
        <f>R163</f>
        <v>0</v>
      </c>
      <c r="K66" s="178">
        <f>K163</f>
        <v>0</v>
      </c>
      <c r="L66" s="175"/>
      <c r="M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154</v>
      </c>
      <c r="E67" s="177"/>
      <c r="F67" s="177"/>
      <c r="G67" s="177"/>
      <c r="H67" s="177"/>
      <c r="I67" s="178">
        <f>Q179</f>
        <v>0</v>
      </c>
      <c r="J67" s="178">
        <f>R179</f>
        <v>0</v>
      </c>
      <c r="K67" s="178">
        <f>K179</f>
        <v>0</v>
      </c>
      <c r="L67" s="175"/>
      <c r="M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155</v>
      </c>
      <c r="E68" s="177"/>
      <c r="F68" s="177"/>
      <c r="G68" s="177"/>
      <c r="H68" s="177"/>
      <c r="I68" s="178">
        <f>Q199</f>
        <v>0</v>
      </c>
      <c r="J68" s="178">
        <f>R199</f>
        <v>0</v>
      </c>
      <c r="K68" s="178">
        <f>K199</f>
        <v>0</v>
      </c>
      <c r="L68" s="175"/>
      <c r="M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156</v>
      </c>
      <c r="E69" s="177"/>
      <c r="F69" s="177"/>
      <c r="G69" s="177"/>
      <c r="H69" s="177"/>
      <c r="I69" s="178">
        <f>Q229</f>
        <v>0</v>
      </c>
      <c r="J69" s="178">
        <f>R229</f>
        <v>0</v>
      </c>
      <c r="K69" s="178">
        <f>K229</f>
        <v>0</v>
      </c>
      <c r="L69" s="175"/>
      <c r="M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157</v>
      </c>
      <c r="E70" s="171"/>
      <c r="F70" s="171"/>
      <c r="G70" s="171"/>
      <c r="H70" s="171"/>
      <c r="I70" s="172">
        <f>Q233</f>
        <v>0</v>
      </c>
      <c r="J70" s="172">
        <f>R233</f>
        <v>0</v>
      </c>
      <c r="K70" s="172">
        <f>K233</f>
        <v>0</v>
      </c>
      <c r="L70" s="169"/>
      <c r="M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158</v>
      </c>
      <c r="E71" s="177"/>
      <c r="F71" s="177"/>
      <c r="G71" s="177"/>
      <c r="H71" s="177"/>
      <c r="I71" s="178">
        <f>Q234</f>
        <v>0</v>
      </c>
      <c r="J71" s="178">
        <f>R234</f>
        <v>0</v>
      </c>
      <c r="K71" s="178">
        <f>K234</f>
        <v>0</v>
      </c>
      <c r="L71" s="175"/>
      <c r="M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159</v>
      </c>
      <c r="E72" s="177"/>
      <c r="F72" s="177"/>
      <c r="G72" s="177"/>
      <c r="H72" s="177"/>
      <c r="I72" s="178">
        <f>Q254</f>
        <v>0</v>
      </c>
      <c r="J72" s="178">
        <f>R254</f>
        <v>0</v>
      </c>
      <c r="K72" s="178">
        <f>K254</f>
        <v>0</v>
      </c>
      <c r="L72" s="175"/>
      <c r="M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160</v>
      </c>
      <c r="E73" s="177"/>
      <c r="F73" s="177"/>
      <c r="G73" s="177"/>
      <c r="H73" s="177"/>
      <c r="I73" s="178">
        <f>Q284</f>
        <v>0</v>
      </c>
      <c r="J73" s="178">
        <f>R284</f>
        <v>0</v>
      </c>
      <c r="K73" s="178">
        <f>K284</f>
        <v>0</v>
      </c>
      <c r="L73" s="175"/>
      <c r="M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161</v>
      </c>
      <c r="E74" s="177"/>
      <c r="F74" s="177"/>
      <c r="G74" s="177"/>
      <c r="H74" s="177"/>
      <c r="I74" s="178">
        <f>Q288</f>
        <v>0</v>
      </c>
      <c r="J74" s="178">
        <f>R288</f>
        <v>0</v>
      </c>
      <c r="K74" s="178">
        <f>K288</f>
        <v>0</v>
      </c>
      <c r="L74" s="175"/>
      <c r="M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162</v>
      </c>
      <c r="E75" s="177"/>
      <c r="F75" s="177"/>
      <c r="G75" s="177"/>
      <c r="H75" s="177"/>
      <c r="I75" s="178">
        <f>Q326</f>
        <v>0</v>
      </c>
      <c r="J75" s="178">
        <f>R326</f>
        <v>0</v>
      </c>
      <c r="K75" s="178">
        <f>K326</f>
        <v>0</v>
      </c>
      <c r="L75" s="175"/>
      <c r="M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163</v>
      </c>
      <c r="E76" s="177"/>
      <c r="F76" s="177"/>
      <c r="G76" s="177"/>
      <c r="H76" s="177"/>
      <c r="I76" s="178">
        <f>Q350</f>
        <v>0</v>
      </c>
      <c r="J76" s="178">
        <f>R350</f>
        <v>0</v>
      </c>
      <c r="K76" s="178">
        <f>K350</f>
        <v>0</v>
      </c>
      <c r="L76" s="175"/>
      <c r="M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164</v>
      </c>
      <c r="E77" s="177"/>
      <c r="F77" s="177"/>
      <c r="G77" s="177"/>
      <c r="H77" s="177"/>
      <c r="I77" s="178">
        <f>Q363</f>
        <v>0</v>
      </c>
      <c r="J77" s="178">
        <f>R363</f>
        <v>0</v>
      </c>
      <c r="K77" s="178">
        <f>K363</f>
        <v>0</v>
      </c>
      <c r="L77" s="175"/>
      <c r="M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102</v>
      </c>
      <c r="D84" s="42"/>
      <c r="E84" s="42"/>
      <c r="F84" s="42"/>
      <c r="G84" s="42"/>
      <c r="H84" s="42"/>
      <c r="I84" s="42"/>
      <c r="J84" s="42"/>
      <c r="K84" s="42"/>
      <c r="L84" s="42"/>
      <c r="M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17</v>
      </c>
      <c r="D86" s="42"/>
      <c r="E86" s="42"/>
      <c r="F86" s="42"/>
      <c r="G86" s="42"/>
      <c r="H86" s="42"/>
      <c r="I86" s="42"/>
      <c r="J86" s="42"/>
      <c r="K86" s="42"/>
      <c r="L86" s="42"/>
      <c r="M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3" t="str">
        <f>E7</f>
        <v>Odborná učebna pro výuku cizích jazyků A12</v>
      </c>
      <c r="F87" s="34"/>
      <c r="G87" s="34"/>
      <c r="H87" s="34"/>
      <c r="I87" s="42"/>
      <c r="J87" s="42"/>
      <c r="K87" s="42"/>
      <c r="L87" s="42"/>
      <c r="M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88</v>
      </c>
      <c r="D88" s="42"/>
      <c r="E88" s="42"/>
      <c r="F88" s="42"/>
      <c r="G88" s="42"/>
      <c r="H88" s="42"/>
      <c r="I88" s="42"/>
      <c r="J88" s="42"/>
      <c r="K88" s="42"/>
      <c r="L88" s="42"/>
      <c r="M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Stavební práce - Odborná učebna pro výuku cizích jazyků A12</v>
      </c>
      <c r="F89" s="42"/>
      <c r="G89" s="42"/>
      <c r="H89" s="42"/>
      <c r="I89" s="42"/>
      <c r="J89" s="42"/>
      <c r="K89" s="42"/>
      <c r="L89" s="42"/>
      <c r="M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F12</f>
        <v>ZŠ a MŠ Děčín III, Březová 369/25</v>
      </c>
      <c r="G91" s="42"/>
      <c r="H91" s="42"/>
      <c r="I91" s="34" t="s">
        <v>24</v>
      </c>
      <c r="J91" s="74" t="str">
        <f>IF(J12="","",J12)</f>
        <v>8. 3. 2024</v>
      </c>
      <c r="K91" s="42"/>
      <c r="L91" s="42"/>
      <c r="M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26</v>
      </c>
      <c r="D93" s="42"/>
      <c r="E93" s="42"/>
      <c r="F93" s="29" t="str">
        <f>E15</f>
        <v>Statutární město Děčín, Mírové nám. 1175/5, 405 38</v>
      </c>
      <c r="G93" s="42"/>
      <c r="H93" s="42"/>
      <c r="I93" s="34" t="s">
        <v>32</v>
      </c>
      <c r="J93" s="38" t="str">
        <f>E21</f>
        <v>Sebastian Fenyk</v>
      </c>
      <c r="K93" s="42"/>
      <c r="L93" s="42"/>
      <c r="M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30</v>
      </c>
      <c r="D94" s="42"/>
      <c r="E94" s="42"/>
      <c r="F94" s="29" t="str">
        <f>IF(E18="","",E18)</f>
        <v>Vyplň údaj</v>
      </c>
      <c r="G94" s="42"/>
      <c r="H94" s="42"/>
      <c r="I94" s="34" t="s">
        <v>34</v>
      </c>
      <c r="J94" s="38" t="str">
        <f>E24</f>
        <v>Ing.Myšík Petr</v>
      </c>
      <c r="K94" s="42"/>
      <c r="L94" s="42"/>
      <c r="M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0"/>
      <c r="B96" s="181"/>
      <c r="C96" s="182" t="s">
        <v>103</v>
      </c>
      <c r="D96" s="183" t="s">
        <v>56</v>
      </c>
      <c r="E96" s="183" t="s">
        <v>52</v>
      </c>
      <c r="F96" s="183" t="s">
        <v>53</v>
      </c>
      <c r="G96" s="183" t="s">
        <v>104</v>
      </c>
      <c r="H96" s="183" t="s">
        <v>105</v>
      </c>
      <c r="I96" s="183" t="s">
        <v>106</v>
      </c>
      <c r="J96" s="183" t="s">
        <v>107</v>
      </c>
      <c r="K96" s="183" t="s">
        <v>96</v>
      </c>
      <c r="L96" s="184" t="s">
        <v>108</v>
      </c>
      <c r="M96" s="185"/>
      <c r="N96" s="94" t="s">
        <v>20</v>
      </c>
      <c r="O96" s="95" t="s">
        <v>41</v>
      </c>
      <c r="P96" s="95" t="s">
        <v>109</v>
      </c>
      <c r="Q96" s="95" t="s">
        <v>110</v>
      </c>
      <c r="R96" s="95" t="s">
        <v>111</v>
      </c>
      <c r="S96" s="95" t="s">
        <v>112</v>
      </c>
      <c r="T96" s="95" t="s">
        <v>113</v>
      </c>
      <c r="U96" s="95" t="s">
        <v>114</v>
      </c>
      <c r="V96" s="95" t="s">
        <v>115</v>
      </c>
      <c r="W96" s="95" t="s">
        <v>116</v>
      </c>
      <c r="X96" s="96" t="s">
        <v>117</v>
      </c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0"/>
      <c r="B97" s="41"/>
      <c r="C97" s="101" t="s">
        <v>118</v>
      </c>
      <c r="D97" s="42"/>
      <c r="E97" s="42"/>
      <c r="F97" s="42"/>
      <c r="G97" s="42"/>
      <c r="H97" s="42"/>
      <c r="I97" s="42"/>
      <c r="J97" s="42"/>
      <c r="K97" s="186">
        <f>BK97</f>
        <v>0</v>
      </c>
      <c r="L97" s="42"/>
      <c r="M97" s="46"/>
      <c r="N97" s="97"/>
      <c r="O97" s="187"/>
      <c r="P97" s="98"/>
      <c r="Q97" s="188">
        <f>Q98+Q233</f>
        <v>0</v>
      </c>
      <c r="R97" s="188">
        <f>R98+R233</f>
        <v>0</v>
      </c>
      <c r="S97" s="98"/>
      <c r="T97" s="189">
        <f>T98+T233</f>
        <v>0</v>
      </c>
      <c r="U97" s="98"/>
      <c r="V97" s="189">
        <f>V98+V233</f>
        <v>0</v>
      </c>
      <c r="W97" s="98"/>
      <c r="X97" s="190">
        <f>X98+X233</f>
        <v>0</v>
      </c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97</v>
      </c>
      <c r="BK97" s="191">
        <f>BK98+BK233</f>
        <v>0</v>
      </c>
    </row>
    <row r="98" spans="1:63" s="12" customFormat="1" ht="25.9" customHeight="1">
      <c r="A98" s="12"/>
      <c r="B98" s="192"/>
      <c r="C98" s="193"/>
      <c r="D98" s="194" t="s">
        <v>72</v>
      </c>
      <c r="E98" s="195" t="s">
        <v>165</v>
      </c>
      <c r="F98" s="195" t="s">
        <v>166</v>
      </c>
      <c r="G98" s="193"/>
      <c r="H98" s="193"/>
      <c r="I98" s="196"/>
      <c r="J98" s="196"/>
      <c r="K98" s="197">
        <f>BK98</f>
        <v>0</v>
      </c>
      <c r="L98" s="193"/>
      <c r="M98" s="198"/>
      <c r="N98" s="199"/>
      <c r="O98" s="200"/>
      <c r="P98" s="200"/>
      <c r="Q98" s="201">
        <f>Q99+Q146+Q147+Q163+Q179+Q199+Q229</f>
        <v>0</v>
      </c>
      <c r="R98" s="201">
        <f>R99+R146+R147+R163+R179+R199+R229</f>
        <v>0</v>
      </c>
      <c r="S98" s="200"/>
      <c r="T98" s="202">
        <f>T99+T146+T147+T163+T179+T199+T229</f>
        <v>0</v>
      </c>
      <c r="U98" s="200"/>
      <c r="V98" s="202">
        <f>V99+V146+V147+V163+V179+V199+V229</f>
        <v>0</v>
      </c>
      <c r="W98" s="200"/>
      <c r="X98" s="203">
        <f>X99+X146+X147+X163+X179+X199+X229</f>
        <v>0</v>
      </c>
      <c r="Y98" s="12"/>
      <c r="Z98" s="12"/>
      <c r="AA98" s="12"/>
      <c r="AB98" s="12"/>
      <c r="AC98" s="12"/>
      <c r="AD98" s="12"/>
      <c r="AE98" s="12"/>
      <c r="AR98" s="204" t="s">
        <v>80</v>
      </c>
      <c r="AT98" s="205" t="s">
        <v>72</v>
      </c>
      <c r="AU98" s="205" t="s">
        <v>73</v>
      </c>
      <c r="AY98" s="204" t="s">
        <v>121</v>
      </c>
      <c r="BK98" s="206">
        <f>BK99+BK146+BK147+BK163+BK179+BK199+BK229</f>
        <v>0</v>
      </c>
    </row>
    <row r="99" spans="1:63" s="12" customFormat="1" ht="22.8" customHeight="1">
      <c r="A99" s="12"/>
      <c r="B99" s="192"/>
      <c r="C99" s="193"/>
      <c r="D99" s="194" t="s">
        <v>72</v>
      </c>
      <c r="E99" s="207" t="s">
        <v>140</v>
      </c>
      <c r="F99" s="207" t="s">
        <v>167</v>
      </c>
      <c r="G99" s="193"/>
      <c r="H99" s="193"/>
      <c r="I99" s="196"/>
      <c r="J99" s="196"/>
      <c r="K99" s="208">
        <f>BK99</f>
        <v>0</v>
      </c>
      <c r="L99" s="193"/>
      <c r="M99" s="198"/>
      <c r="N99" s="199"/>
      <c r="O99" s="200"/>
      <c r="P99" s="200"/>
      <c r="Q99" s="201">
        <f>SUM(Q100:Q145)</f>
        <v>0</v>
      </c>
      <c r="R99" s="201">
        <f>SUM(R100:R145)</f>
        <v>0</v>
      </c>
      <c r="S99" s="200"/>
      <c r="T99" s="202">
        <f>SUM(T100:T145)</f>
        <v>0</v>
      </c>
      <c r="U99" s="200"/>
      <c r="V99" s="202">
        <f>SUM(V100:V145)</f>
        <v>0</v>
      </c>
      <c r="W99" s="200"/>
      <c r="X99" s="203">
        <f>SUM(X100:X145)</f>
        <v>0</v>
      </c>
      <c r="Y99" s="12"/>
      <c r="Z99" s="12"/>
      <c r="AA99" s="12"/>
      <c r="AB99" s="12"/>
      <c r="AC99" s="12"/>
      <c r="AD99" s="12"/>
      <c r="AE99" s="12"/>
      <c r="AR99" s="204" t="s">
        <v>80</v>
      </c>
      <c r="AT99" s="205" t="s">
        <v>72</v>
      </c>
      <c r="AU99" s="205" t="s">
        <v>80</v>
      </c>
      <c r="AY99" s="204" t="s">
        <v>121</v>
      </c>
      <c r="BK99" s="206">
        <f>SUM(BK100:BK145)</f>
        <v>0</v>
      </c>
    </row>
    <row r="100" spans="1:65" s="2" customFormat="1" ht="24.15" customHeight="1">
      <c r="A100" s="40"/>
      <c r="B100" s="41"/>
      <c r="C100" s="209" t="s">
        <v>80</v>
      </c>
      <c r="D100" s="209" t="s">
        <v>124</v>
      </c>
      <c r="E100" s="210" t="s">
        <v>168</v>
      </c>
      <c r="F100" s="211" t="s">
        <v>169</v>
      </c>
      <c r="G100" s="212" t="s">
        <v>170</v>
      </c>
      <c r="H100" s="234">
        <v>62</v>
      </c>
      <c r="I100" s="214"/>
      <c r="J100" s="214"/>
      <c r="K100" s="215">
        <f>ROUND(P100*H100,2)</f>
        <v>0</v>
      </c>
      <c r="L100" s="211" t="s">
        <v>128</v>
      </c>
      <c r="M100" s="46"/>
      <c r="N100" s="216" t="s">
        <v>20</v>
      </c>
      <c r="O100" s="217" t="s">
        <v>42</v>
      </c>
      <c r="P100" s="218">
        <f>I100+J100</f>
        <v>0</v>
      </c>
      <c r="Q100" s="218">
        <f>ROUND(I100*H100,2)</f>
        <v>0</v>
      </c>
      <c r="R100" s="218">
        <f>ROUND(J100*H100,2)</f>
        <v>0</v>
      </c>
      <c r="S100" s="86"/>
      <c r="T100" s="219">
        <f>S100*H100</f>
        <v>0</v>
      </c>
      <c r="U100" s="219">
        <v>0</v>
      </c>
      <c r="V100" s="219">
        <f>U100*H100</f>
        <v>0</v>
      </c>
      <c r="W100" s="219">
        <v>0</v>
      </c>
      <c r="X100" s="220">
        <f>W100*H100</f>
        <v>0</v>
      </c>
      <c r="Y100" s="40"/>
      <c r="Z100" s="40"/>
      <c r="AA100" s="40"/>
      <c r="AB100" s="40"/>
      <c r="AC100" s="40"/>
      <c r="AD100" s="40"/>
      <c r="AE100" s="40"/>
      <c r="AR100" s="221" t="s">
        <v>129</v>
      </c>
      <c r="AT100" s="221" t="s">
        <v>124</v>
      </c>
      <c r="AU100" s="221" t="s">
        <v>82</v>
      </c>
      <c r="AY100" s="19" t="s">
        <v>121</v>
      </c>
      <c r="BE100" s="222">
        <f>IF(O100="základní",K100,0)</f>
        <v>0</v>
      </c>
      <c r="BF100" s="222">
        <f>IF(O100="snížená",K100,0)</f>
        <v>0</v>
      </c>
      <c r="BG100" s="222">
        <f>IF(O100="zákl. přenesená",K100,0)</f>
        <v>0</v>
      </c>
      <c r="BH100" s="222">
        <f>IF(O100="sníž. přenesená",K100,0)</f>
        <v>0</v>
      </c>
      <c r="BI100" s="222">
        <f>IF(O100="nulová",K100,0)</f>
        <v>0</v>
      </c>
      <c r="BJ100" s="19" t="s">
        <v>80</v>
      </c>
      <c r="BK100" s="222">
        <f>ROUND(P100*H100,2)</f>
        <v>0</v>
      </c>
      <c r="BL100" s="19" t="s">
        <v>129</v>
      </c>
      <c r="BM100" s="221" t="s">
        <v>82</v>
      </c>
    </row>
    <row r="101" spans="1:47" s="2" customFormat="1" ht="12">
      <c r="A101" s="40"/>
      <c r="B101" s="41"/>
      <c r="C101" s="42"/>
      <c r="D101" s="223" t="s">
        <v>130</v>
      </c>
      <c r="E101" s="42"/>
      <c r="F101" s="224" t="s">
        <v>169</v>
      </c>
      <c r="G101" s="42"/>
      <c r="H101" s="42"/>
      <c r="I101" s="225"/>
      <c r="J101" s="225"/>
      <c r="K101" s="42"/>
      <c r="L101" s="42"/>
      <c r="M101" s="46"/>
      <c r="N101" s="226"/>
      <c r="O101" s="227"/>
      <c r="P101" s="86"/>
      <c r="Q101" s="86"/>
      <c r="R101" s="86"/>
      <c r="S101" s="86"/>
      <c r="T101" s="86"/>
      <c r="U101" s="86"/>
      <c r="V101" s="86"/>
      <c r="W101" s="86"/>
      <c r="X101" s="87"/>
      <c r="Y101" s="40"/>
      <c r="Z101" s="40"/>
      <c r="AA101" s="40"/>
      <c r="AB101" s="40"/>
      <c r="AC101" s="40"/>
      <c r="AD101" s="40"/>
      <c r="AE101" s="40"/>
      <c r="AT101" s="19" t="s">
        <v>130</v>
      </c>
      <c r="AU101" s="19" t="s">
        <v>82</v>
      </c>
    </row>
    <row r="102" spans="1:47" s="2" customFormat="1" ht="12">
      <c r="A102" s="40"/>
      <c r="B102" s="41"/>
      <c r="C102" s="42"/>
      <c r="D102" s="228" t="s">
        <v>131</v>
      </c>
      <c r="E102" s="42"/>
      <c r="F102" s="229" t="s">
        <v>171</v>
      </c>
      <c r="G102" s="42"/>
      <c r="H102" s="42"/>
      <c r="I102" s="225"/>
      <c r="J102" s="225"/>
      <c r="K102" s="42"/>
      <c r="L102" s="42"/>
      <c r="M102" s="46"/>
      <c r="N102" s="226"/>
      <c r="O102" s="227"/>
      <c r="P102" s="86"/>
      <c r="Q102" s="86"/>
      <c r="R102" s="86"/>
      <c r="S102" s="86"/>
      <c r="T102" s="86"/>
      <c r="U102" s="86"/>
      <c r="V102" s="86"/>
      <c r="W102" s="86"/>
      <c r="X102" s="87"/>
      <c r="Y102" s="40"/>
      <c r="Z102" s="40"/>
      <c r="AA102" s="40"/>
      <c r="AB102" s="40"/>
      <c r="AC102" s="40"/>
      <c r="AD102" s="40"/>
      <c r="AE102" s="40"/>
      <c r="AT102" s="19" t="s">
        <v>131</v>
      </c>
      <c r="AU102" s="19" t="s">
        <v>82</v>
      </c>
    </row>
    <row r="103" spans="1:65" s="2" customFormat="1" ht="24.15" customHeight="1">
      <c r="A103" s="40"/>
      <c r="B103" s="41"/>
      <c r="C103" s="209" t="s">
        <v>82</v>
      </c>
      <c r="D103" s="209" t="s">
        <v>124</v>
      </c>
      <c r="E103" s="210" t="s">
        <v>172</v>
      </c>
      <c r="F103" s="211" t="s">
        <v>173</v>
      </c>
      <c r="G103" s="212" t="s">
        <v>170</v>
      </c>
      <c r="H103" s="234">
        <v>62</v>
      </c>
      <c r="I103" s="214"/>
      <c r="J103" s="214"/>
      <c r="K103" s="215">
        <f>ROUND(P103*H103,2)</f>
        <v>0</v>
      </c>
      <c r="L103" s="211" t="s">
        <v>128</v>
      </c>
      <c r="M103" s="46"/>
      <c r="N103" s="216" t="s">
        <v>20</v>
      </c>
      <c r="O103" s="217" t="s">
        <v>42</v>
      </c>
      <c r="P103" s="218">
        <f>I103+J103</f>
        <v>0</v>
      </c>
      <c r="Q103" s="218">
        <f>ROUND(I103*H103,2)</f>
        <v>0</v>
      </c>
      <c r="R103" s="218">
        <f>ROUND(J103*H103,2)</f>
        <v>0</v>
      </c>
      <c r="S103" s="86"/>
      <c r="T103" s="219">
        <f>S103*H103</f>
        <v>0</v>
      </c>
      <c r="U103" s="219">
        <v>0</v>
      </c>
      <c r="V103" s="219">
        <f>U103*H103</f>
        <v>0</v>
      </c>
      <c r="W103" s="219">
        <v>0</v>
      </c>
      <c r="X103" s="220">
        <f>W103*H103</f>
        <v>0</v>
      </c>
      <c r="Y103" s="40"/>
      <c r="Z103" s="40"/>
      <c r="AA103" s="40"/>
      <c r="AB103" s="40"/>
      <c r="AC103" s="40"/>
      <c r="AD103" s="40"/>
      <c r="AE103" s="40"/>
      <c r="AR103" s="221" t="s">
        <v>129</v>
      </c>
      <c r="AT103" s="221" t="s">
        <v>124</v>
      </c>
      <c r="AU103" s="221" t="s">
        <v>82</v>
      </c>
      <c r="AY103" s="19" t="s">
        <v>121</v>
      </c>
      <c r="BE103" s="222">
        <f>IF(O103="základní",K103,0)</f>
        <v>0</v>
      </c>
      <c r="BF103" s="222">
        <f>IF(O103="snížená",K103,0)</f>
        <v>0</v>
      </c>
      <c r="BG103" s="222">
        <f>IF(O103="zákl. přenesená",K103,0)</f>
        <v>0</v>
      </c>
      <c r="BH103" s="222">
        <f>IF(O103="sníž. přenesená",K103,0)</f>
        <v>0</v>
      </c>
      <c r="BI103" s="222">
        <f>IF(O103="nulová",K103,0)</f>
        <v>0</v>
      </c>
      <c r="BJ103" s="19" t="s">
        <v>80</v>
      </c>
      <c r="BK103" s="222">
        <f>ROUND(P103*H103,2)</f>
        <v>0</v>
      </c>
      <c r="BL103" s="19" t="s">
        <v>129</v>
      </c>
      <c r="BM103" s="221" t="s">
        <v>129</v>
      </c>
    </row>
    <row r="104" spans="1:47" s="2" customFormat="1" ht="12">
      <c r="A104" s="40"/>
      <c r="B104" s="41"/>
      <c r="C104" s="42"/>
      <c r="D104" s="223" t="s">
        <v>130</v>
      </c>
      <c r="E104" s="42"/>
      <c r="F104" s="224" t="s">
        <v>173</v>
      </c>
      <c r="G104" s="42"/>
      <c r="H104" s="42"/>
      <c r="I104" s="225"/>
      <c r="J104" s="225"/>
      <c r="K104" s="42"/>
      <c r="L104" s="42"/>
      <c r="M104" s="46"/>
      <c r="N104" s="226"/>
      <c r="O104" s="227"/>
      <c r="P104" s="86"/>
      <c r="Q104" s="86"/>
      <c r="R104" s="86"/>
      <c r="S104" s="86"/>
      <c r="T104" s="86"/>
      <c r="U104" s="86"/>
      <c r="V104" s="86"/>
      <c r="W104" s="86"/>
      <c r="X104" s="87"/>
      <c r="Y104" s="40"/>
      <c r="Z104" s="40"/>
      <c r="AA104" s="40"/>
      <c r="AB104" s="40"/>
      <c r="AC104" s="40"/>
      <c r="AD104" s="40"/>
      <c r="AE104" s="40"/>
      <c r="AT104" s="19" t="s">
        <v>130</v>
      </c>
      <c r="AU104" s="19" t="s">
        <v>82</v>
      </c>
    </row>
    <row r="105" spans="1:47" s="2" customFormat="1" ht="12">
      <c r="A105" s="40"/>
      <c r="B105" s="41"/>
      <c r="C105" s="42"/>
      <c r="D105" s="228" t="s">
        <v>131</v>
      </c>
      <c r="E105" s="42"/>
      <c r="F105" s="229" t="s">
        <v>174</v>
      </c>
      <c r="G105" s="42"/>
      <c r="H105" s="42"/>
      <c r="I105" s="225"/>
      <c r="J105" s="225"/>
      <c r="K105" s="42"/>
      <c r="L105" s="42"/>
      <c r="M105" s="46"/>
      <c r="N105" s="226"/>
      <c r="O105" s="227"/>
      <c r="P105" s="86"/>
      <c r="Q105" s="86"/>
      <c r="R105" s="86"/>
      <c r="S105" s="86"/>
      <c r="T105" s="86"/>
      <c r="U105" s="86"/>
      <c r="V105" s="86"/>
      <c r="W105" s="86"/>
      <c r="X105" s="87"/>
      <c r="Y105" s="40"/>
      <c r="Z105" s="40"/>
      <c r="AA105" s="40"/>
      <c r="AB105" s="40"/>
      <c r="AC105" s="40"/>
      <c r="AD105" s="40"/>
      <c r="AE105" s="40"/>
      <c r="AT105" s="19" t="s">
        <v>131</v>
      </c>
      <c r="AU105" s="19" t="s">
        <v>82</v>
      </c>
    </row>
    <row r="106" spans="1:65" s="2" customFormat="1" ht="24.15" customHeight="1">
      <c r="A106" s="40"/>
      <c r="B106" s="41"/>
      <c r="C106" s="209" t="s">
        <v>138</v>
      </c>
      <c r="D106" s="209" t="s">
        <v>124</v>
      </c>
      <c r="E106" s="210" t="s">
        <v>175</v>
      </c>
      <c r="F106" s="211" t="s">
        <v>176</v>
      </c>
      <c r="G106" s="212" t="s">
        <v>170</v>
      </c>
      <c r="H106" s="234">
        <v>62</v>
      </c>
      <c r="I106" s="214"/>
      <c r="J106" s="214"/>
      <c r="K106" s="215">
        <f>ROUND(P106*H106,2)</f>
        <v>0</v>
      </c>
      <c r="L106" s="211" t="s">
        <v>128</v>
      </c>
      <c r="M106" s="46"/>
      <c r="N106" s="216" t="s">
        <v>20</v>
      </c>
      <c r="O106" s="217" t="s">
        <v>42</v>
      </c>
      <c r="P106" s="218">
        <f>I106+J106</f>
        <v>0</v>
      </c>
      <c r="Q106" s="218">
        <f>ROUND(I106*H106,2)</f>
        <v>0</v>
      </c>
      <c r="R106" s="218">
        <f>ROUND(J106*H106,2)</f>
        <v>0</v>
      </c>
      <c r="S106" s="86"/>
      <c r="T106" s="219">
        <f>S106*H106</f>
        <v>0</v>
      </c>
      <c r="U106" s="219">
        <v>0</v>
      </c>
      <c r="V106" s="219">
        <f>U106*H106</f>
        <v>0</v>
      </c>
      <c r="W106" s="219">
        <v>0</v>
      </c>
      <c r="X106" s="220">
        <f>W106*H106</f>
        <v>0</v>
      </c>
      <c r="Y106" s="40"/>
      <c r="Z106" s="40"/>
      <c r="AA106" s="40"/>
      <c r="AB106" s="40"/>
      <c r="AC106" s="40"/>
      <c r="AD106" s="40"/>
      <c r="AE106" s="40"/>
      <c r="AR106" s="221" t="s">
        <v>129</v>
      </c>
      <c r="AT106" s="221" t="s">
        <v>124</v>
      </c>
      <c r="AU106" s="221" t="s">
        <v>82</v>
      </c>
      <c r="AY106" s="19" t="s">
        <v>121</v>
      </c>
      <c r="BE106" s="222">
        <f>IF(O106="základní",K106,0)</f>
        <v>0</v>
      </c>
      <c r="BF106" s="222">
        <f>IF(O106="snížená",K106,0)</f>
        <v>0</v>
      </c>
      <c r="BG106" s="222">
        <f>IF(O106="zákl. přenesená",K106,0)</f>
        <v>0</v>
      </c>
      <c r="BH106" s="222">
        <f>IF(O106="sníž. přenesená",K106,0)</f>
        <v>0</v>
      </c>
      <c r="BI106" s="222">
        <f>IF(O106="nulová",K106,0)</f>
        <v>0</v>
      </c>
      <c r="BJ106" s="19" t="s">
        <v>80</v>
      </c>
      <c r="BK106" s="222">
        <f>ROUND(P106*H106,2)</f>
        <v>0</v>
      </c>
      <c r="BL106" s="19" t="s">
        <v>129</v>
      </c>
      <c r="BM106" s="221" t="s">
        <v>140</v>
      </c>
    </row>
    <row r="107" spans="1:47" s="2" customFormat="1" ht="12">
      <c r="A107" s="40"/>
      <c r="B107" s="41"/>
      <c r="C107" s="42"/>
      <c r="D107" s="223" t="s">
        <v>130</v>
      </c>
      <c r="E107" s="42"/>
      <c r="F107" s="224" t="s">
        <v>176</v>
      </c>
      <c r="G107" s="42"/>
      <c r="H107" s="42"/>
      <c r="I107" s="225"/>
      <c r="J107" s="225"/>
      <c r="K107" s="42"/>
      <c r="L107" s="42"/>
      <c r="M107" s="46"/>
      <c r="N107" s="226"/>
      <c r="O107" s="227"/>
      <c r="P107" s="86"/>
      <c r="Q107" s="86"/>
      <c r="R107" s="86"/>
      <c r="S107" s="86"/>
      <c r="T107" s="86"/>
      <c r="U107" s="86"/>
      <c r="V107" s="86"/>
      <c r="W107" s="86"/>
      <c r="X107" s="87"/>
      <c r="Y107" s="40"/>
      <c r="Z107" s="40"/>
      <c r="AA107" s="40"/>
      <c r="AB107" s="40"/>
      <c r="AC107" s="40"/>
      <c r="AD107" s="40"/>
      <c r="AE107" s="40"/>
      <c r="AT107" s="19" t="s">
        <v>130</v>
      </c>
      <c r="AU107" s="19" t="s">
        <v>82</v>
      </c>
    </row>
    <row r="108" spans="1:47" s="2" customFormat="1" ht="12">
      <c r="A108" s="40"/>
      <c r="B108" s="41"/>
      <c r="C108" s="42"/>
      <c r="D108" s="228" t="s">
        <v>131</v>
      </c>
      <c r="E108" s="42"/>
      <c r="F108" s="229" t="s">
        <v>177</v>
      </c>
      <c r="G108" s="42"/>
      <c r="H108" s="42"/>
      <c r="I108" s="225"/>
      <c r="J108" s="225"/>
      <c r="K108" s="42"/>
      <c r="L108" s="42"/>
      <c r="M108" s="46"/>
      <c r="N108" s="226"/>
      <c r="O108" s="227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131</v>
      </c>
      <c r="AU108" s="19" t="s">
        <v>82</v>
      </c>
    </row>
    <row r="109" spans="1:65" s="2" customFormat="1" ht="24.15" customHeight="1">
      <c r="A109" s="40"/>
      <c r="B109" s="41"/>
      <c r="C109" s="209" t="s">
        <v>129</v>
      </c>
      <c r="D109" s="209" t="s">
        <v>124</v>
      </c>
      <c r="E109" s="210" t="s">
        <v>178</v>
      </c>
      <c r="F109" s="211" t="s">
        <v>179</v>
      </c>
      <c r="G109" s="212" t="s">
        <v>170</v>
      </c>
      <c r="H109" s="234">
        <v>88</v>
      </c>
      <c r="I109" s="214"/>
      <c r="J109" s="214"/>
      <c r="K109" s="215">
        <f>ROUND(P109*H109,2)</f>
        <v>0</v>
      </c>
      <c r="L109" s="211" t="s">
        <v>128</v>
      </c>
      <c r="M109" s="46"/>
      <c r="N109" s="216" t="s">
        <v>20</v>
      </c>
      <c r="O109" s="217" t="s">
        <v>42</v>
      </c>
      <c r="P109" s="218">
        <f>I109+J109</f>
        <v>0</v>
      </c>
      <c r="Q109" s="218">
        <f>ROUND(I109*H109,2)</f>
        <v>0</v>
      </c>
      <c r="R109" s="218">
        <f>ROUND(J109*H109,2)</f>
        <v>0</v>
      </c>
      <c r="S109" s="86"/>
      <c r="T109" s="219">
        <f>S109*H109</f>
        <v>0</v>
      </c>
      <c r="U109" s="219">
        <v>0</v>
      </c>
      <c r="V109" s="219">
        <f>U109*H109</f>
        <v>0</v>
      </c>
      <c r="W109" s="219">
        <v>0</v>
      </c>
      <c r="X109" s="220">
        <f>W109*H109</f>
        <v>0</v>
      </c>
      <c r="Y109" s="40"/>
      <c r="Z109" s="40"/>
      <c r="AA109" s="40"/>
      <c r="AB109" s="40"/>
      <c r="AC109" s="40"/>
      <c r="AD109" s="40"/>
      <c r="AE109" s="40"/>
      <c r="AR109" s="221" t="s">
        <v>129</v>
      </c>
      <c r="AT109" s="221" t="s">
        <v>124</v>
      </c>
      <c r="AU109" s="221" t="s">
        <v>82</v>
      </c>
      <c r="AY109" s="19" t="s">
        <v>121</v>
      </c>
      <c r="BE109" s="222">
        <f>IF(O109="základní",K109,0)</f>
        <v>0</v>
      </c>
      <c r="BF109" s="222">
        <f>IF(O109="snížená",K109,0)</f>
        <v>0</v>
      </c>
      <c r="BG109" s="222">
        <f>IF(O109="zákl. přenesená",K109,0)</f>
        <v>0</v>
      </c>
      <c r="BH109" s="222">
        <f>IF(O109="sníž. přenesená",K109,0)</f>
        <v>0</v>
      </c>
      <c r="BI109" s="222">
        <f>IF(O109="nulová",K109,0)</f>
        <v>0</v>
      </c>
      <c r="BJ109" s="19" t="s">
        <v>80</v>
      </c>
      <c r="BK109" s="222">
        <f>ROUND(P109*H109,2)</f>
        <v>0</v>
      </c>
      <c r="BL109" s="19" t="s">
        <v>129</v>
      </c>
      <c r="BM109" s="221" t="s">
        <v>146</v>
      </c>
    </row>
    <row r="110" spans="1:47" s="2" customFormat="1" ht="12">
      <c r="A110" s="40"/>
      <c r="B110" s="41"/>
      <c r="C110" s="42"/>
      <c r="D110" s="223" t="s">
        <v>130</v>
      </c>
      <c r="E110" s="42"/>
      <c r="F110" s="224" t="s">
        <v>179</v>
      </c>
      <c r="G110" s="42"/>
      <c r="H110" s="42"/>
      <c r="I110" s="225"/>
      <c r="J110" s="225"/>
      <c r="K110" s="42"/>
      <c r="L110" s="42"/>
      <c r="M110" s="46"/>
      <c r="N110" s="226"/>
      <c r="O110" s="227"/>
      <c r="P110" s="86"/>
      <c r="Q110" s="86"/>
      <c r="R110" s="86"/>
      <c r="S110" s="86"/>
      <c r="T110" s="86"/>
      <c r="U110" s="86"/>
      <c r="V110" s="86"/>
      <c r="W110" s="86"/>
      <c r="X110" s="87"/>
      <c r="Y110" s="40"/>
      <c r="Z110" s="40"/>
      <c r="AA110" s="40"/>
      <c r="AB110" s="40"/>
      <c r="AC110" s="40"/>
      <c r="AD110" s="40"/>
      <c r="AE110" s="40"/>
      <c r="AT110" s="19" t="s">
        <v>130</v>
      </c>
      <c r="AU110" s="19" t="s">
        <v>82</v>
      </c>
    </row>
    <row r="111" spans="1:47" s="2" customFormat="1" ht="12">
      <c r="A111" s="40"/>
      <c r="B111" s="41"/>
      <c r="C111" s="42"/>
      <c r="D111" s="228" t="s">
        <v>131</v>
      </c>
      <c r="E111" s="42"/>
      <c r="F111" s="229" t="s">
        <v>180</v>
      </c>
      <c r="G111" s="42"/>
      <c r="H111" s="42"/>
      <c r="I111" s="225"/>
      <c r="J111" s="225"/>
      <c r="K111" s="42"/>
      <c r="L111" s="42"/>
      <c r="M111" s="46"/>
      <c r="N111" s="226"/>
      <c r="O111" s="227"/>
      <c r="P111" s="86"/>
      <c r="Q111" s="86"/>
      <c r="R111" s="86"/>
      <c r="S111" s="86"/>
      <c r="T111" s="86"/>
      <c r="U111" s="86"/>
      <c r="V111" s="86"/>
      <c r="W111" s="86"/>
      <c r="X111" s="87"/>
      <c r="Y111" s="40"/>
      <c r="Z111" s="40"/>
      <c r="AA111" s="40"/>
      <c r="AB111" s="40"/>
      <c r="AC111" s="40"/>
      <c r="AD111" s="40"/>
      <c r="AE111" s="40"/>
      <c r="AT111" s="19" t="s">
        <v>131</v>
      </c>
      <c r="AU111" s="19" t="s">
        <v>82</v>
      </c>
    </row>
    <row r="112" spans="1:65" s="2" customFormat="1" ht="24.15" customHeight="1">
      <c r="A112" s="40"/>
      <c r="B112" s="41"/>
      <c r="C112" s="209" t="s">
        <v>120</v>
      </c>
      <c r="D112" s="209" t="s">
        <v>124</v>
      </c>
      <c r="E112" s="210" t="s">
        <v>181</v>
      </c>
      <c r="F112" s="211" t="s">
        <v>182</v>
      </c>
      <c r="G112" s="212" t="s">
        <v>170</v>
      </c>
      <c r="H112" s="234">
        <v>3.5</v>
      </c>
      <c r="I112" s="214"/>
      <c r="J112" s="214"/>
      <c r="K112" s="215">
        <f>ROUND(P112*H112,2)</f>
        <v>0</v>
      </c>
      <c r="L112" s="211" t="s">
        <v>128</v>
      </c>
      <c r="M112" s="46"/>
      <c r="N112" s="216" t="s">
        <v>20</v>
      </c>
      <c r="O112" s="217" t="s">
        <v>42</v>
      </c>
      <c r="P112" s="218">
        <f>I112+J112</f>
        <v>0</v>
      </c>
      <c r="Q112" s="218">
        <f>ROUND(I112*H112,2)</f>
        <v>0</v>
      </c>
      <c r="R112" s="218">
        <f>ROUND(J112*H112,2)</f>
        <v>0</v>
      </c>
      <c r="S112" s="86"/>
      <c r="T112" s="219">
        <f>S112*H112</f>
        <v>0</v>
      </c>
      <c r="U112" s="219">
        <v>0</v>
      </c>
      <c r="V112" s="219">
        <f>U112*H112</f>
        <v>0</v>
      </c>
      <c r="W112" s="219">
        <v>0</v>
      </c>
      <c r="X112" s="220">
        <f>W112*H112</f>
        <v>0</v>
      </c>
      <c r="Y112" s="40"/>
      <c r="Z112" s="40"/>
      <c r="AA112" s="40"/>
      <c r="AB112" s="40"/>
      <c r="AC112" s="40"/>
      <c r="AD112" s="40"/>
      <c r="AE112" s="40"/>
      <c r="AR112" s="221" t="s">
        <v>129</v>
      </c>
      <c r="AT112" s="221" t="s">
        <v>124</v>
      </c>
      <c r="AU112" s="221" t="s">
        <v>82</v>
      </c>
      <c r="AY112" s="19" t="s">
        <v>121</v>
      </c>
      <c r="BE112" s="222">
        <f>IF(O112="základní",K112,0)</f>
        <v>0</v>
      </c>
      <c r="BF112" s="222">
        <f>IF(O112="snížená",K112,0)</f>
        <v>0</v>
      </c>
      <c r="BG112" s="222">
        <f>IF(O112="zákl. přenesená",K112,0)</f>
        <v>0</v>
      </c>
      <c r="BH112" s="222">
        <f>IF(O112="sníž. přenesená",K112,0)</f>
        <v>0</v>
      </c>
      <c r="BI112" s="222">
        <f>IF(O112="nulová",K112,0)</f>
        <v>0</v>
      </c>
      <c r="BJ112" s="19" t="s">
        <v>80</v>
      </c>
      <c r="BK112" s="222">
        <f>ROUND(P112*H112,2)</f>
        <v>0</v>
      </c>
      <c r="BL112" s="19" t="s">
        <v>129</v>
      </c>
      <c r="BM112" s="221" t="s">
        <v>183</v>
      </c>
    </row>
    <row r="113" spans="1:47" s="2" customFormat="1" ht="12">
      <c r="A113" s="40"/>
      <c r="B113" s="41"/>
      <c r="C113" s="42"/>
      <c r="D113" s="223" t="s">
        <v>130</v>
      </c>
      <c r="E113" s="42"/>
      <c r="F113" s="224" t="s">
        <v>182</v>
      </c>
      <c r="G113" s="42"/>
      <c r="H113" s="42"/>
      <c r="I113" s="225"/>
      <c r="J113" s="225"/>
      <c r="K113" s="42"/>
      <c r="L113" s="42"/>
      <c r="M113" s="46"/>
      <c r="N113" s="226"/>
      <c r="O113" s="227"/>
      <c r="P113" s="86"/>
      <c r="Q113" s="86"/>
      <c r="R113" s="86"/>
      <c r="S113" s="86"/>
      <c r="T113" s="86"/>
      <c r="U113" s="86"/>
      <c r="V113" s="86"/>
      <c r="W113" s="86"/>
      <c r="X113" s="87"/>
      <c r="Y113" s="40"/>
      <c r="Z113" s="40"/>
      <c r="AA113" s="40"/>
      <c r="AB113" s="40"/>
      <c r="AC113" s="40"/>
      <c r="AD113" s="40"/>
      <c r="AE113" s="40"/>
      <c r="AT113" s="19" t="s">
        <v>130</v>
      </c>
      <c r="AU113" s="19" t="s">
        <v>82</v>
      </c>
    </row>
    <row r="114" spans="1:47" s="2" customFormat="1" ht="12">
      <c r="A114" s="40"/>
      <c r="B114" s="41"/>
      <c r="C114" s="42"/>
      <c r="D114" s="228" t="s">
        <v>131</v>
      </c>
      <c r="E114" s="42"/>
      <c r="F114" s="229" t="s">
        <v>184</v>
      </c>
      <c r="G114" s="42"/>
      <c r="H114" s="42"/>
      <c r="I114" s="225"/>
      <c r="J114" s="225"/>
      <c r="K114" s="42"/>
      <c r="L114" s="42"/>
      <c r="M114" s="46"/>
      <c r="N114" s="226"/>
      <c r="O114" s="227"/>
      <c r="P114" s="86"/>
      <c r="Q114" s="86"/>
      <c r="R114" s="86"/>
      <c r="S114" s="86"/>
      <c r="T114" s="86"/>
      <c r="U114" s="86"/>
      <c r="V114" s="86"/>
      <c r="W114" s="86"/>
      <c r="X114" s="87"/>
      <c r="Y114" s="40"/>
      <c r="Z114" s="40"/>
      <c r="AA114" s="40"/>
      <c r="AB114" s="40"/>
      <c r="AC114" s="40"/>
      <c r="AD114" s="40"/>
      <c r="AE114" s="40"/>
      <c r="AT114" s="19" t="s">
        <v>131</v>
      </c>
      <c r="AU114" s="19" t="s">
        <v>82</v>
      </c>
    </row>
    <row r="115" spans="1:65" s="2" customFormat="1" ht="24.15" customHeight="1">
      <c r="A115" s="40"/>
      <c r="B115" s="41"/>
      <c r="C115" s="209" t="s">
        <v>140</v>
      </c>
      <c r="D115" s="209" t="s">
        <v>124</v>
      </c>
      <c r="E115" s="210" t="s">
        <v>185</v>
      </c>
      <c r="F115" s="211" t="s">
        <v>186</v>
      </c>
      <c r="G115" s="212" t="s">
        <v>170</v>
      </c>
      <c r="H115" s="234">
        <v>88</v>
      </c>
      <c r="I115" s="214"/>
      <c r="J115" s="214"/>
      <c r="K115" s="215">
        <f>ROUND(P115*H115,2)</f>
        <v>0</v>
      </c>
      <c r="L115" s="211" t="s">
        <v>128</v>
      </c>
      <c r="M115" s="46"/>
      <c r="N115" s="216" t="s">
        <v>20</v>
      </c>
      <c r="O115" s="217" t="s">
        <v>42</v>
      </c>
      <c r="P115" s="218">
        <f>I115+J115</f>
        <v>0</v>
      </c>
      <c r="Q115" s="218">
        <f>ROUND(I115*H115,2)</f>
        <v>0</v>
      </c>
      <c r="R115" s="218">
        <f>ROUND(J115*H115,2)</f>
        <v>0</v>
      </c>
      <c r="S115" s="86"/>
      <c r="T115" s="219">
        <f>S115*H115</f>
        <v>0</v>
      </c>
      <c r="U115" s="219">
        <v>0</v>
      </c>
      <c r="V115" s="219">
        <f>U115*H115</f>
        <v>0</v>
      </c>
      <c r="W115" s="219">
        <v>0</v>
      </c>
      <c r="X115" s="220">
        <f>W115*H115</f>
        <v>0</v>
      </c>
      <c r="Y115" s="40"/>
      <c r="Z115" s="40"/>
      <c r="AA115" s="40"/>
      <c r="AB115" s="40"/>
      <c r="AC115" s="40"/>
      <c r="AD115" s="40"/>
      <c r="AE115" s="40"/>
      <c r="AR115" s="221" t="s">
        <v>129</v>
      </c>
      <c r="AT115" s="221" t="s">
        <v>124</v>
      </c>
      <c r="AU115" s="221" t="s">
        <v>82</v>
      </c>
      <c r="AY115" s="19" t="s">
        <v>121</v>
      </c>
      <c r="BE115" s="222">
        <f>IF(O115="základní",K115,0)</f>
        <v>0</v>
      </c>
      <c r="BF115" s="222">
        <f>IF(O115="snížená",K115,0)</f>
        <v>0</v>
      </c>
      <c r="BG115" s="222">
        <f>IF(O115="zákl. přenesená",K115,0)</f>
        <v>0</v>
      </c>
      <c r="BH115" s="222">
        <f>IF(O115="sníž. přenesená",K115,0)</f>
        <v>0</v>
      </c>
      <c r="BI115" s="222">
        <f>IF(O115="nulová",K115,0)</f>
        <v>0</v>
      </c>
      <c r="BJ115" s="19" t="s">
        <v>80</v>
      </c>
      <c r="BK115" s="222">
        <f>ROUND(P115*H115,2)</f>
        <v>0</v>
      </c>
      <c r="BL115" s="19" t="s">
        <v>129</v>
      </c>
      <c r="BM115" s="221" t="s">
        <v>9</v>
      </c>
    </row>
    <row r="116" spans="1:47" s="2" customFormat="1" ht="12">
      <c r="A116" s="40"/>
      <c r="B116" s="41"/>
      <c r="C116" s="42"/>
      <c r="D116" s="223" t="s">
        <v>130</v>
      </c>
      <c r="E116" s="42"/>
      <c r="F116" s="224" t="s">
        <v>186</v>
      </c>
      <c r="G116" s="42"/>
      <c r="H116" s="42"/>
      <c r="I116" s="225"/>
      <c r="J116" s="225"/>
      <c r="K116" s="42"/>
      <c r="L116" s="42"/>
      <c r="M116" s="46"/>
      <c r="N116" s="226"/>
      <c r="O116" s="227"/>
      <c r="P116" s="86"/>
      <c r="Q116" s="86"/>
      <c r="R116" s="86"/>
      <c r="S116" s="86"/>
      <c r="T116" s="86"/>
      <c r="U116" s="86"/>
      <c r="V116" s="86"/>
      <c r="W116" s="86"/>
      <c r="X116" s="87"/>
      <c r="Y116" s="40"/>
      <c r="Z116" s="40"/>
      <c r="AA116" s="40"/>
      <c r="AB116" s="40"/>
      <c r="AC116" s="40"/>
      <c r="AD116" s="40"/>
      <c r="AE116" s="40"/>
      <c r="AT116" s="19" t="s">
        <v>130</v>
      </c>
      <c r="AU116" s="19" t="s">
        <v>82</v>
      </c>
    </row>
    <row r="117" spans="1:47" s="2" customFormat="1" ht="12">
      <c r="A117" s="40"/>
      <c r="B117" s="41"/>
      <c r="C117" s="42"/>
      <c r="D117" s="228" t="s">
        <v>131</v>
      </c>
      <c r="E117" s="42"/>
      <c r="F117" s="229" t="s">
        <v>187</v>
      </c>
      <c r="G117" s="42"/>
      <c r="H117" s="42"/>
      <c r="I117" s="225"/>
      <c r="J117" s="225"/>
      <c r="K117" s="42"/>
      <c r="L117" s="42"/>
      <c r="M117" s="46"/>
      <c r="N117" s="226"/>
      <c r="O117" s="227"/>
      <c r="P117" s="86"/>
      <c r="Q117" s="86"/>
      <c r="R117" s="86"/>
      <c r="S117" s="86"/>
      <c r="T117" s="86"/>
      <c r="U117" s="86"/>
      <c r="V117" s="86"/>
      <c r="W117" s="86"/>
      <c r="X117" s="87"/>
      <c r="Y117" s="40"/>
      <c r="Z117" s="40"/>
      <c r="AA117" s="40"/>
      <c r="AB117" s="40"/>
      <c r="AC117" s="40"/>
      <c r="AD117" s="40"/>
      <c r="AE117" s="40"/>
      <c r="AT117" s="19" t="s">
        <v>131</v>
      </c>
      <c r="AU117" s="19" t="s">
        <v>82</v>
      </c>
    </row>
    <row r="118" spans="1:65" s="2" customFormat="1" ht="24.15" customHeight="1">
      <c r="A118" s="40"/>
      <c r="B118" s="41"/>
      <c r="C118" s="209" t="s">
        <v>188</v>
      </c>
      <c r="D118" s="209" t="s">
        <v>124</v>
      </c>
      <c r="E118" s="210" t="s">
        <v>189</v>
      </c>
      <c r="F118" s="211" t="s">
        <v>190</v>
      </c>
      <c r="G118" s="212" t="s">
        <v>170</v>
      </c>
      <c r="H118" s="234">
        <v>94</v>
      </c>
      <c r="I118" s="214"/>
      <c r="J118" s="214"/>
      <c r="K118" s="215">
        <f>ROUND(P118*H118,2)</f>
        <v>0</v>
      </c>
      <c r="L118" s="211" t="s">
        <v>128</v>
      </c>
      <c r="M118" s="46"/>
      <c r="N118" s="216" t="s">
        <v>20</v>
      </c>
      <c r="O118" s="217" t="s">
        <v>42</v>
      </c>
      <c r="P118" s="218">
        <f>I118+J118</f>
        <v>0</v>
      </c>
      <c r="Q118" s="218">
        <f>ROUND(I118*H118,2)</f>
        <v>0</v>
      </c>
      <c r="R118" s="218">
        <f>ROUND(J118*H118,2)</f>
        <v>0</v>
      </c>
      <c r="S118" s="86"/>
      <c r="T118" s="219">
        <f>S118*H118</f>
        <v>0</v>
      </c>
      <c r="U118" s="219">
        <v>0</v>
      </c>
      <c r="V118" s="219">
        <f>U118*H118</f>
        <v>0</v>
      </c>
      <c r="W118" s="219">
        <v>0</v>
      </c>
      <c r="X118" s="220">
        <f>W118*H118</f>
        <v>0</v>
      </c>
      <c r="Y118" s="40"/>
      <c r="Z118" s="40"/>
      <c r="AA118" s="40"/>
      <c r="AB118" s="40"/>
      <c r="AC118" s="40"/>
      <c r="AD118" s="40"/>
      <c r="AE118" s="40"/>
      <c r="AR118" s="221" t="s">
        <v>129</v>
      </c>
      <c r="AT118" s="221" t="s">
        <v>124</v>
      </c>
      <c r="AU118" s="221" t="s">
        <v>82</v>
      </c>
      <c r="AY118" s="19" t="s">
        <v>121</v>
      </c>
      <c r="BE118" s="222">
        <f>IF(O118="základní",K118,0)</f>
        <v>0</v>
      </c>
      <c r="BF118" s="222">
        <f>IF(O118="snížená",K118,0)</f>
        <v>0</v>
      </c>
      <c r="BG118" s="222">
        <f>IF(O118="zákl. přenesená",K118,0)</f>
        <v>0</v>
      </c>
      <c r="BH118" s="222">
        <f>IF(O118="sníž. přenesená",K118,0)</f>
        <v>0</v>
      </c>
      <c r="BI118" s="222">
        <f>IF(O118="nulová",K118,0)</f>
        <v>0</v>
      </c>
      <c r="BJ118" s="19" t="s">
        <v>80</v>
      </c>
      <c r="BK118" s="222">
        <f>ROUND(P118*H118,2)</f>
        <v>0</v>
      </c>
      <c r="BL118" s="19" t="s">
        <v>129</v>
      </c>
      <c r="BM118" s="221" t="s">
        <v>191</v>
      </c>
    </row>
    <row r="119" spans="1:47" s="2" customFormat="1" ht="12">
      <c r="A119" s="40"/>
      <c r="B119" s="41"/>
      <c r="C119" s="42"/>
      <c r="D119" s="223" t="s">
        <v>130</v>
      </c>
      <c r="E119" s="42"/>
      <c r="F119" s="224" t="s">
        <v>190</v>
      </c>
      <c r="G119" s="42"/>
      <c r="H119" s="42"/>
      <c r="I119" s="225"/>
      <c r="J119" s="225"/>
      <c r="K119" s="42"/>
      <c r="L119" s="42"/>
      <c r="M119" s="46"/>
      <c r="N119" s="226"/>
      <c r="O119" s="227"/>
      <c r="P119" s="86"/>
      <c r="Q119" s="86"/>
      <c r="R119" s="86"/>
      <c r="S119" s="86"/>
      <c r="T119" s="86"/>
      <c r="U119" s="86"/>
      <c r="V119" s="86"/>
      <c r="W119" s="86"/>
      <c r="X119" s="87"/>
      <c r="Y119" s="40"/>
      <c r="Z119" s="40"/>
      <c r="AA119" s="40"/>
      <c r="AB119" s="40"/>
      <c r="AC119" s="40"/>
      <c r="AD119" s="40"/>
      <c r="AE119" s="40"/>
      <c r="AT119" s="19" t="s">
        <v>130</v>
      </c>
      <c r="AU119" s="19" t="s">
        <v>82</v>
      </c>
    </row>
    <row r="120" spans="1:47" s="2" customFormat="1" ht="12">
      <c r="A120" s="40"/>
      <c r="B120" s="41"/>
      <c r="C120" s="42"/>
      <c r="D120" s="228" t="s">
        <v>131</v>
      </c>
      <c r="E120" s="42"/>
      <c r="F120" s="229" t="s">
        <v>192</v>
      </c>
      <c r="G120" s="42"/>
      <c r="H120" s="42"/>
      <c r="I120" s="225"/>
      <c r="J120" s="225"/>
      <c r="K120" s="42"/>
      <c r="L120" s="42"/>
      <c r="M120" s="46"/>
      <c r="N120" s="226"/>
      <c r="O120" s="227"/>
      <c r="P120" s="86"/>
      <c r="Q120" s="86"/>
      <c r="R120" s="86"/>
      <c r="S120" s="86"/>
      <c r="T120" s="86"/>
      <c r="U120" s="86"/>
      <c r="V120" s="86"/>
      <c r="W120" s="86"/>
      <c r="X120" s="87"/>
      <c r="Y120" s="40"/>
      <c r="Z120" s="40"/>
      <c r="AA120" s="40"/>
      <c r="AB120" s="40"/>
      <c r="AC120" s="40"/>
      <c r="AD120" s="40"/>
      <c r="AE120" s="40"/>
      <c r="AT120" s="19" t="s">
        <v>131</v>
      </c>
      <c r="AU120" s="19" t="s">
        <v>82</v>
      </c>
    </row>
    <row r="121" spans="1:65" s="2" customFormat="1" ht="24.15" customHeight="1">
      <c r="A121" s="40"/>
      <c r="B121" s="41"/>
      <c r="C121" s="209" t="s">
        <v>146</v>
      </c>
      <c r="D121" s="209" t="s">
        <v>124</v>
      </c>
      <c r="E121" s="210" t="s">
        <v>193</v>
      </c>
      <c r="F121" s="211" t="s">
        <v>194</v>
      </c>
      <c r="G121" s="212" t="s">
        <v>170</v>
      </c>
      <c r="H121" s="234">
        <v>4</v>
      </c>
      <c r="I121" s="214"/>
      <c r="J121" s="214"/>
      <c r="K121" s="215">
        <f>ROUND(P121*H121,2)</f>
        <v>0</v>
      </c>
      <c r="L121" s="211" t="s">
        <v>128</v>
      </c>
      <c r="M121" s="46"/>
      <c r="N121" s="216" t="s">
        <v>20</v>
      </c>
      <c r="O121" s="217" t="s">
        <v>42</v>
      </c>
      <c r="P121" s="218">
        <f>I121+J121</f>
        <v>0</v>
      </c>
      <c r="Q121" s="218">
        <f>ROUND(I121*H121,2)</f>
        <v>0</v>
      </c>
      <c r="R121" s="218">
        <f>ROUND(J121*H121,2)</f>
        <v>0</v>
      </c>
      <c r="S121" s="86"/>
      <c r="T121" s="219">
        <f>S121*H121</f>
        <v>0</v>
      </c>
      <c r="U121" s="219">
        <v>0</v>
      </c>
      <c r="V121" s="219">
        <f>U121*H121</f>
        <v>0</v>
      </c>
      <c r="W121" s="219">
        <v>0</v>
      </c>
      <c r="X121" s="220">
        <f>W121*H121</f>
        <v>0</v>
      </c>
      <c r="Y121" s="40"/>
      <c r="Z121" s="40"/>
      <c r="AA121" s="40"/>
      <c r="AB121" s="40"/>
      <c r="AC121" s="40"/>
      <c r="AD121" s="40"/>
      <c r="AE121" s="40"/>
      <c r="AR121" s="221" t="s">
        <v>129</v>
      </c>
      <c r="AT121" s="221" t="s">
        <v>124</v>
      </c>
      <c r="AU121" s="221" t="s">
        <v>82</v>
      </c>
      <c r="AY121" s="19" t="s">
        <v>121</v>
      </c>
      <c r="BE121" s="222">
        <f>IF(O121="základní",K121,0)</f>
        <v>0</v>
      </c>
      <c r="BF121" s="222">
        <f>IF(O121="snížená",K121,0)</f>
        <v>0</v>
      </c>
      <c r="BG121" s="222">
        <f>IF(O121="zákl. přenesená",K121,0)</f>
        <v>0</v>
      </c>
      <c r="BH121" s="222">
        <f>IF(O121="sníž. přenesená",K121,0)</f>
        <v>0</v>
      </c>
      <c r="BI121" s="222">
        <f>IF(O121="nulová",K121,0)</f>
        <v>0</v>
      </c>
      <c r="BJ121" s="19" t="s">
        <v>80</v>
      </c>
      <c r="BK121" s="222">
        <f>ROUND(P121*H121,2)</f>
        <v>0</v>
      </c>
      <c r="BL121" s="19" t="s">
        <v>129</v>
      </c>
      <c r="BM121" s="221" t="s">
        <v>195</v>
      </c>
    </row>
    <row r="122" spans="1:47" s="2" customFormat="1" ht="12">
      <c r="A122" s="40"/>
      <c r="B122" s="41"/>
      <c r="C122" s="42"/>
      <c r="D122" s="223" t="s">
        <v>130</v>
      </c>
      <c r="E122" s="42"/>
      <c r="F122" s="224" t="s">
        <v>194</v>
      </c>
      <c r="G122" s="42"/>
      <c r="H122" s="42"/>
      <c r="I122" s="225"/>
      <c r="J122" s="225"/>
      <c r="K122" s="42"/>
      <c r="L122" s="42"/>
      <c r="M122" s="46"/>
      <c r="N122" s="226"/>
      <c r="O122" s="227"/>
      <c r="P122" s="86"/>
      <c r="Q122" s="86"/>
      <c r="R122" s="86"/>
      <c r="S122" s="86"/>
      <c r="T122" s="86"/>
      <c r="U122" s="86"/>
      <c r="V122" s="86"/>
      <c r="W122" s="86"/>
      <c r="X122" s="87"/>
      <c r="Y122" s="40"/>
      <c r="Z122" s="40"/>
      <c r="AA122" s="40"/>
      <c r="AB122" s="40"/>
      <c r="AC122" s="40"/>
      <c r="AD122" s="40"/>
      <c r="AE122" s="40"/>
      <c r="AT122" s="19" t="s">
        <v>130</v>
      </c>
      <c r="AU122" s="19" t="s">
        <v>82</v>
      </c>
    </row>
    <row r="123" spans="1:47" s="2" customFormat="1" ht="12">
      <c r="A123" s="40"/>
      <c r="B123" s="41"/>
      <c r="C123" s="42"/>
      <c r="D123" s="228" t="s">
        <v>131</v>
      </c>
      <c r="E123" s="42"/>
      <c r="F123" s="229" t="s">
        <v>196</v>
      </c>
      <c r="G123" s="42"/>
      <c r="H123" s="42"/>
      <c r="I123" s="225"/>
      <c r="J123" s="225"/>
      <c r="K123" s="42"/>
      <c r="L123" s="42"/>
      <c r="M123" s="46"/>
      <c r="N123" s="226"/>
      <c r="O123" s="227"/>
      <c r="P123" s="86"/>
      <c r="Q123" s="86"/>
      <c r="R123" s="86"/>
      <c r="S123" s="86"/>
      <c r="T123" s="86"/>
      <c r="U123" s="86"/>
      <c r="V123" s="86"/>
      <c r="W123" s="86"/>
      <c r="X123" s="87"/>
      <c r="Y123" s="40"/>
      <c r="Z123" s="40"/>
      <c r="AA123" s="40"/>
      <c r="AB123" s="40"/>
      <c r="AC123" s="40"/>
      <c r="AD123" s="40"/>
      <c r="AE123" s="40"/>
      <c r="AT123" s="19" t="s">
        <v>131</v>
      </c>
      <c r="AU123" s="19" t="s">
        <v>82</v>
      </c>
    </row>
    <row r="124" spans="1:65" s="2" customFormat="1" ht="24.15" customHeight="1">
      <c r="A124" s="40"/>
      <c r="B124" s="41"/>
      <c r="C124" s="209" t="s">
        <v>197</v>
      </c>
      <c r="D124" s="209" t="s">
        <v>124</v>
      </c>
      <c r="E124" s="210" t="s">
        <v>198</v>
      </c>
      <c r="F124" s="211" t="s">
        <v>199</v>
      </c>
      <c r="G124" s="212" t="s">
        <v>200</v>
      </c>
      <c r="H124" s="234">
        <v>1</v>
      </c>
      <c r="I124" s="214"/>
      <c r="J124" s="214"/>
      <c r="K124" s="215">
        <f>ROUND(P124*H124,2)</f>
        <v>0</v>
      </c>
      <c r="L124" s="211" t="s">
        <v>128</v>
      </c>
      <c r="M124" s="46"/>
      <c r="N124" s="216" t="s">
        <v>20</v>
      </c>
      <c r="O124" s="217" t="s">
        <v>42</v>
      </c>
      <c r="P124" s="218">
        <f>I124+J124</f>
        <v>0</v>
      </c>
      <c r="Q124" s="218">
        <f>ROUND(I124*H124,2)</f>
        <v>0</v>
      </c>
      <c r="R124" s="218">
        <f>ROUND(J124*H124,2)</f>
        <v>0</v>
      </c>
      <c r="S124" s="86"/>
      <c r="T124" s="219">
        <f>S124*H124</f>
        <v>0</v>
      </c>
      <c r="U124" s="219">
        <v>0</v>
      </c>
      <c r="V124" s="219">
        <f>U124*H124</f>
        <v>0</v>
      </c>
      <c r="W124" s="219">
        <v>0</v>
      </c>
      <c r="X124" s="220">
        <f>W124*H124</f>
        <v>0</v>
      </c>
      <c r="Y124" s="40"/>
      <c r="Z124" s="40"/>
      <c r="AA124" s="40"/>
      <c r="AB124" s="40"/>
      <c r="AC124" s="40"/>
      <c r="AD124" s="40"/>
      <c r="AE124" s="40"/>
      <c r="AR124" s="221" t="s">
        <v>129</v>
      </c>
      <c r="AT124" s="221" t="s">
        <v>124</v>
      </c>
      <c r="AU124" s="221" t="s">
        <v>82</v>
      </c>
      <c r="AY124" s="19" t="s">
        <v>121</v>
      </c>
      <c r="BE124" s="222">
        <f>IF(O124="základní",K124,0)</f>
        <v>0</v>
      </c>
      <c r="BF124" s="222">
        <f>IF(O124="snížená",K124,0)</f>
        <v>0</v>
      </c>
      <c r="BG124" s="222">
        <f>IF(O124="zákl. přenesená",K124,0)</f>
        <v>0</v>
      </c>
      <c r="BH124" s="222">
        <f>IF(O124="sníž. přenesená",K124,0)</f>
        <v>0</v>
      </c>
      <c r="BI124" s="222">
        <f>IF(O124="nulová",K124,0)</f>
        <v>0</v>
      </c>
      <c r="BJ124" s="19" t="s">
        <v>80</v>
      </c>
      <c r="BK124" s="222">
        <f>ROUND(P124*H124,2)</f>
        <v>0</v>
      </c>
      <c r="BL124" s="19" t="s">
        <v>129</v>
      </c>
      <c r="BM124" s="221" t="s">
        <v>201</v>
      </c>
    </row>
    <row r="125" spans="1:47" s="2" customFormat="1" ht="12">
      <c r="A125" s="40"/>
      <c r="B125" s="41"/>
      <c r="C125" s="42"/>
      <c r="D125" s="223" t="s">
        <v>130</v>
      </c>
      <c r="E125" s="42"/>
      <c r="F125" s="224" t="s">
        <v>199</v>
      </c>
      <c r="G125" s="42"/>
      <c r="H125" s="42"/>
      <c r="I125" s="225"/>
      <c r="J125" s="225"/>
      <c r="K125" s="42"/>
      <c r="L125" s="42"/>
      <c r="M125" s="46"/>
      <c r="N125" s="226"/>
      <c r="O125" s="227"/>
      <c r="P125" s="86"/>
      <c r="Q125" s="86"/>
      <c r="R125" s="86"/>
      <c r="S125" s="86"/>
      <c r="T125" s="86"/>
      <c r="U125" s="86"/>
      <c r="V125" s="86"/>
      <c r="W125" s="86"/>
      <c r="X125" s="87"/>
      <c r="Y125" s="40"/>
      <c r="Z125" s="40"/>
      <c r="AA125" s="40"/>
      <c r="AB125" s="40"/>
      <c r="AC125" s="40"/>
      <c r="AD125" s="40"/>
      <c r="AE125" s="40"/>
      <c r="AT125" s="19" t="s">
        <v>130</v>
      </c>
      <c r="AU125" s="19" t="s">
        <v>82</v>
      </c>
    </row>
    <row r="126" spans="1:47" s="2" customFormat="1" ht="12">
      <c r="A126" s="40"/>
      <c r="B126" s="41"/>
      <c r="C126" s="42"/>
      <c r="D126" s="228" t="s">
        <v>131</v>
      </c>
      <c r="E126" s="42"/>
      <c r="F126" s="229" t="s">
        <v>202</v>
      </c>
      <c r="G126" s="42"/>
      <c r="H126" s="42"/>
      <c r="I126" s="225"/>
      <c r="J126" s="225"/>
      <c r="K126" s="42"/>
      <c r="L126" s="42"/>
      <c r="M126" s="46"/>
      <c r="N126" s="226"/>
      <c r="O126" s="227"/>
      <c r="P126" s="86"/>
      <c r="Q126" s="86"/>
      <c r="R126" s="86"/>
      <c r="S126" s="86"/>
      <c r="T126" s="86"/>
      <c r="U126" s="86"/>
      <c r="V126" s="86"/>
      <c r="W126" s="86"/>
      <c r="X126" s="87"/>
      <c r="Y126" s="40"/>
      <c r="Z126" s="40"/>
      <c r="AA126" s="40"/>
      <c r="AB126" s="40"/>
      <c r="AC126" s="40"/>
      <c r="AD126" s="40"/>
      <c r="AE126" s="40"/>
      <c r="AT126" s="19" t="s">
        <v>131</v>
      </c>
      <c r="AU126" s="19" t="s">
        <v>82</v>
      </c>
    </row>
    <row r="127" spans="1:65" s="2" customFormat="1" ht="24.15" customHeight="1">
      <c r="A127" s="40"/>
      <c r="B127" s="41"/>
      <c r="C127" s="209" t="s">
        <v>183</v>
      </c>
      <c r="D127" s="209" t="s">
        <v>124</v>
      </c>
      <c r="E127" s="210" t="s">
        <v>203</v>
      </c>
      <c r="F127" s="211" t="s">
        <v>204</v>
      </c>
      <c r="G127" s="212" t="s">
        <v>170</v>
      </c>
      <c r="H127" s="234">
        <v>62</v>
      </c>
      <c r="I127" s="214"/>
      <c r="J127" s="214"/>
      <c r="K127" s="215">
        <f>ROUND(P127*H127,2)</f>
        <v>0</v>
      </c>
      <c r="L127" s="211" t="s">
        <v>128</v>
      </c>
      <c r="M127" s="46"/>
      <c r="N127" s="216" t="s">
        <v>20</v>
      </c>
      <c r="O127" s="217" t="s">
        <v>42</v>
      </c>
      <c r="P127" s="218">
        <f>I127+J127</f>
        <v>0</v>
      </c>
      <c r="Q127" s="218">
        <f>ROUND(I127*H127,2)</f>
        <v>0</v>
      </c>
      <c r="R127" s="218">
        <f>ROUND(J127*H127,2)</f>
        <v>0</v>
      </c>
      <c r="S127" s="86"/>
      <c r="T127" s="219">
        <f>S127*H127</f>
        <v>0</v>
      </c>
      <c r="U127" s="219">
        <v>0</v>
      </c>
      <c r="V127" s="219">
        <f>U127*H127</f>
        <v>0</v>
      </c>
      <c r="W127" s="219">
        <v>0</v>
      </c>
      <c r="X127" s="220">
        <f>W127*H127</f>
        <v>0</v>
      </c>
      <c r="Y127" s="40"/>
      <c r="Z127" s="40"/>
      <c r="AA127" s="40"/>
      <c r="AB127" s="40"/>
      <c r="AC127" s="40"/>
      <c r="AD127" s="40"/>
      <c r="AE127" s="40"/>
      <c r="AR127" s="221" t="s">
        <v>129</v>
      </c>
      <c r="AT127" s="221" t="s">
        <v>124</v>
      </c>
      <c r="AU127" s="221" t="s">
        <v>82</v>
      </c>
      <c r="AY127" s="19" t="s">
        <v>121</v>
      </c>
      <c r="BE127" s="222">
        <f>IF(O127="základní",K127,0)</f>
        <v>0</v>
      </c>
      <c r="BF127" s="222">
        <f>IF(O127="snížená",K127,0)</f>
        <v>0</v>
      </c>
      <c r="BG127" s="222">
        <f>IF(O127="zákl. přenesená",K127,0)</f>
        <v>0</v>
      </c>
      <c r="BH127" s="222">
        <f>IF(O127="sníž. přenesená",K127,0)</f>
        <v>0</v>
      </c>
      <c r="BI127" s="222">
        <f>IF(O127="nulová",K127,0)</f>
        <v>0</v>
      </c>
      <c r="BJ127" s="19" t="s">
        <v>80</v>
      </c>
      <c r="BK127" s="222">
        <f>ROUND(P127*H127,2)</f>
        <v>0</v>
      </c>
      <c r="BL127" s="19" t="s">
        <v>129</v>
      </c>
      <c r="BM127" s="221" t="s">
        <v>205</v>
      </c>
    </row>
    <row r="128" spans="1:47" s="2" customFormat="1" ht="12">
      <c r="A128" s="40"/>
      <c r="B128" s="41"/>
      <c r="C128" s="42"/>
      <c r="D128" s="223" t="s">
        <v>130</v>
      </c>
      <c r="E128" s="42"/>
      <c r="F128" s="224" t="s">
        <v>204</v>
      </c>
      <c r="G128" s="42"/>
      <c r="H128" s="42"/>
      <c r="I128" s="225"/>
      <c r="J128" s="225"/>
      <c r="K128" s="42"/>
      <c r="L128" s="42"/>
      <c r="M128" s="46"/>
      <c r="N128" s="226"/>
      <c r="O128" s="227"/>
      <c r="P128" s="86"/>
      <c r="Q128" s="86"/>
      <c r="R128" s="86"/>
      <c r="S128" s="86"/>
      <c r="T128" s="86"/>
      <c r="U128" s="86"/>
      <c r="V128" s="86"/>
      <c r="W128" s="86"/>
      <c r="X128" s="87"/>
      <c r="Y128" s="40"/>
      <c r="Z128" s="40"/>
      <c r="AA128" s="40"/>
      <c r="AB128" s="40"/>
      <c r="AC128" s="40"/>
      <c r="AD128" s="40"/>
      <c r="AE128" s="40"/>
      <c r="AT128" s="19" t="s">
        <v>130</v>
      </c>
      <c r="AU128" s="19" t="s">
        <v>82</v>
      </c>
    </row>
    <row r="129" spans="1:47" s="2" customFormat="1" ht="12">
      <c r="A129" s="40"/>
      <c r="B129" s="41"/>
      <c r="C129" s="42"/>
      <c r="D129" s="228" t="s">
        <v>131</v>
      </c>
      <c r="E129" s="42"/>
      <c r="F129" s="229" t="s">
        <v>206</v>
      </c>
      <c r="G129" s="42"/>
      <c r="H129" s="42"/>
      <c r="I129" s="225"/>
      <c r="J129" s="225"/>
      <c r="K129" s="42"/>
      <c r="L129" s="42"/>
      <c r="M129" s="46"/>
      <c r="N129" s="226"/>
      <c r="O129" s="227"/>
      <c r="P129" s="86"/>
      <c r="Q129" s="86"/>
      <c r="R129" s="86"/>
      <c r="S129" s="86"/>
      <c r="T129" s="86"/>
      <c r="U129" s="86"/>
      <c r="V129" s="86"/>
      <c r="W129" s="86"/>
      <c r="X129" s="87"/>
      <c r="Y129" s="40"/>
      <c r="Z129" s="40"/>
      <c r="AA129" s="40"/>
      <c r="AB129" s="40"/>
      <c r="AC129" s="40"/>
      <c r="AD129" s="40"/>
      <c r="AE129" s="40"/>
      <c r="AT129" s="19" t="s">
        <v>131</v>
      </c>
      <c r="AU129" s="19" t="s">
        <v>82</v>
      </c>
    </row>
    <row r="130" spans="1:65" s="2" customFormat="1" ht="24.15" customHeight="1">
      <c r="A130" s="40"/>
      <c r="B130" s="41"/>
      <c r="C130" s="209" t="s">
        <v>207</v>
      </c>
      <c r="D130" s="209" t="s">
        <v>124</v>
      </c>
      <c r="E130" s="210" t="s">
        <v>208</v>
      </c>
      <c r="F130" s="211" t="s">
        <v>209</v>
      </c>
      <c r="G130" s="212" t="s">
        <v>170</v>
      </c>
      <c r="H130" s="234">
        <v>21</v>
      </c>
      <c r="I130" s="214"/>
      <c r="J130" s="214"/>
      <c r="K130" s="215">
        <f>ROUND(P130*H130,2)</f>
        <v>0</v>
      </c>
      <c r="L130" s="211" t="s">
        <v>128</v>
      </c>
      <c r="M130" s="46"/>
      <c r="N130" s="216" t="s">
        <v>20</v>
      </c>
      <c r="O130" s="217" t="s">
        <v>42</v>
      </c>
      <c r="P130" s="218">
        <f>I130+J130</f>
        <v>0</v>
      </c>
      <c r="Q130" s="218">
        <f>ROUND(I130*H130,2)</f>
        <v>0</v>
      </c>
      <c r="R130" s="218">
        <f>ROUND(J130*H130,2)</f>
        <v>0</v>
      </c>
      <c r="S130" s="86"/>
      <c r="T130" s="219">
        <f>S130*H130</f>
        <v>0</v>
      </c>
      <c r="U130" s="219">
        <v>0</v>
      </c>
      <c r="V130" s="219">
        <f>U130*H130</f>
        <v>0</v>
      </c>
      <c r="W130" s="219">
        <v>0</v>
      </c>
      <c r="X130" s="220">
        <f>W130*H130</f>
        <v>0</v>
      </c>
      <c r="Y130" s="40"/>
      <c r="Z130" s="40"/>
      <c r="AA130" s="40"/>
      <c r="AB130" s="40"/>
      <c r="AC130" s="40"/>
      <c r="AD130" s="40"/>
      <c r="AE130" s="40"/>
      <c r="AR130" s="221" t="s">
        <v>129</v>
      </c>
      <c r="AT130" s="221" t="s">
        <v>124</v>
      </c>
      <c r="AU130" s="221" t="s">
        <v>82</v>
      </c>
      <c r="AY130" s="19" t="s">
        <v>121</v>
      </c>
      <c r="BE130" s="222">
        <f>IF(O130="základní",K130,0)</f>
        <v>0</v>
      </c>
      <c r="BF130" s="222">
        <f>IF(O130="snížená",K130,0)</f>
        <v>0</v>
      </c>
      <c r="BG130" s="222">
        <f>IF(O130="zákl. přenesená",K130,0)</f>
        <v>0</v>
      </c>
      <c r="BH130" s="222">
        <f>IF(O130="sníž. přenesená",K130,0)</f>
        <v>0</v>
      </c>
      <c r="BI130" s="222">
        <f>IF(O130="nulová",K130,0)</f>
        <v>0</v>
      </c>
      <c r="BJ130" s="19" t="s">
        <v>80</v>
      </c>
      <c r="BK130" s="222">
        <f>ROUND(P130*H130,2)</f>
        <v>0</v>
      </c>
      <c r="BL130" s="19" t="s">
        <v>129</v>
      </c>
      <c r="BM130" s="221" t="s">
        <v>210</v>
      </c>
    </row>
    <row r="131" spans="1:47" s="2" customFormat="1" ht="12">
      <c r="A131" s="40"/>
      <c r="B131" s="41"/>
      <c r="C131" s="42"/>
      <c r="D131" s="223" t="s">
        <v>130</v>
      </c>
      <c r="E131" s="42"/>
      <c r="F131" s="224" t="s">
        <v>209</v>
      </c>
      <c r="G131" s="42"/>
      <c r="H131" s="42"/>
      <c r="I131" s="225"/>
      <c r="J131" s="225"/>
      <c r="K131" s="42"/>
      <c r="L131" s="42"/>
      <c r="M131" s="46"/>
      <c r="N131" s="226"/>
      <c r="O131" s="227"/>
      <c r="P131" s="86"/>
      <c r="Q131" s="86"/>
      <c r="R131" s="86"/>
      <c r="S131" s="86"/>
      <c r="T131" s="86"/>
      <c r="U131" s="86"/>
      <c r="V131" s="86"/>
      <c r="W131" s="86"/>
      <c r="X131" s="87"/>
      <c r="Y131" s="40"/>
      <c r="Z131" s="40"/>
      <c r="AA131" s="40"/>
      <c r="AB131" s="40"/>
      <c r="AC131" s="40"/>
      <c r="AD131" s="40"/>
      <c r="AE131" s="40"/>
      <c r="AT131" s="19" t="s">
        <v>130</v>
      </c>
      <c r="AU131" s="19" t="s">
        <v>82</v>
      </c>
    </row>
    <row r="132" spans="1:47" s="2" customFormat="1" ht="12">
      <c r="A132" s="40"/>
      <c r="B132" s="41"/>
      <c r="C132" s="42"/>
      <c r="D132" s="228" t="s">
        <v>131</v>
      </c>
      <c r="E132" s="42"/>
      <c r="F132" s="229" t="s">
        <v>211</v>
      </c>
      <c r="G132" s="42"/>
      <c r="H132" s="42"/>
      <c r="I132" s="225"/>
      <c r="J132" s="225"/>
      <c r="K132" s="42"/>
      <c r="L132" s="42"/>
      <c r="M132" s="46"/>
      <c r="N132" s="226"/>
      <c r="O132" s="227"/>
      <c r="P132" s="86"/>
      <c r="Q132" s="86"/>
      <c r="R132" s="86"/>
      <c r="S132" s="86"/>
      <c r="T132" s="86"/>
      <c r="U132" s="86"/>
      <c r="V132" s="86"/>
      <c r="W132" s="86"/>
      <c r="X132" s="87"/>
      <c r="Y132" s="40"/>
      <c r="Z132" s="40"/>
      <c r="AA132" s="40"/>
      <c r="AB132" s="40"/>
      <c r="AC132" s="40"/>
      <c r="AD132" s="40"/>
      <c r="AE132" s="40"/>
      <c r="AT132" s="19" t="s">
        <v>131</v>
      </c>
      <c r="AU132" s="19" t="s">
        <v>82</v>
      </c>
    </row>
    <row r="133" spans="1:65" s="2" customFormat="1" ht="24.15" customHeight="1">
      <c r="A133" s="40"/>
      <c r="B133" s="41"/>
      <c r="C133" s="209" t="s">
        <v>9</v>
      </c>
      <c r="D133" s="209" t="s">
        <v>124</v>
      </c>
      <c r="E133" s="210" t="s">
        <v>212</v>
      </c>
      <c r="F133" s="211" t="s">
        <v>213</v>
      </c>
      <c r="G133" s="212" t="s">
        <v>214</v>
      </c>
      <c r="H133" s="234">
        <v>0.06</v>
      </c>
      <c r="I133" s="214"/>
      <c r="J133" s="214"/>
      <c r="K133" s="215">
        <f>ROUND(P133*H133,2)</f>
        <v>0</v>
      </c>
      <c r="L133" s="211" t="s">
        <v>128</v>
      </c>
      <c r="M133" s="46"/>
      <c r="N133" s="216" t="s">
        <v>20</v>
      </c>
      <c r="O133" s="217" t="s">
        <v>42</v>
      </c>
      <c r="P133" s="218">
        <f>I133+J133</f>
        <v>0</v>
      </c>
      <c r="Q133" s="218">
        <f>ROUND(I133*H133,2)</f>
        <v>0</v>
      </c>
      <c r="R133" s="218">
        <f>ROUND(J133*H133,2)</f>
        <v>0</v>
      </c>
      <c r="S133" s="86"/>
      <c r="T133" s="219">
        <f>S133*H133</f>
        <v>0</v>
      </c>
      <c r="U133" s="219">
        <v>0</v>
      </c>
      <c r="V133" s="219">
        <f>U133*H133</f>
        <v>0</v>
      </c>
      <c r="W133" s="219">
        <v>0</v>
      </c>
      <c r="X133" s="220">
        <f>W133*H133</f>
        <v>0</v>
      </c>
      <c r="Y133" s="40"/>
      <c r="Z133" s="40"/>
      <c r="AA133" s="40"/>
      <c r="AB133" s="40"/>
      <c r="AC133" s="40"/>
      <c r="AD133" s="40"/>
      <c r="AE133" s="40"/>
      <c r="AR133" s="221" t="s">
        <v>129</v>
      </c>
      <c r="AT133" s="221" t="s">
        <v>124</v>
      </c>
      <c r="AU133" s="221" t="s">
        <v>82</v>
      </c>
      <c r="AY133" s="19" t="s">
        <v>121</v>
      </c>
      <c r="BE133" s="222">
        <f>IF(O133="základní",K133,0)</f>
        <v>0</v>
      </c>
      <c r="BF133" s="222">
        <f>IF(O133="snížená",K133,0)</f>
        <v>0</v>
      </c>
      <c r="BG133" s="222">
        <f>IF(O133="zákl. přenesená",K133,0)</f>
        <v>0</v>
      </c>
      <c r="BH133" s="222">
        <f>IF(O133="sníž. přenesená",K133,0)</f>
        <v>0</v>
      </c>
      <c r="BI133" s="222">
        <f>IF(O133="nulová",K133,0)</f>
        <v>0</v>
      </c>
      <c r="BJ133" s="19" t="s">
        <v>80</v>
      </c>
      <c r="BK133" s="222">
        <f>ROUND(P133*H133,2)</f>
        <v>0</v>
      </c>
      <c r="BL133" s="19" t="s">
        <v>129</v>
      </c>
      <c r="BM133" s="221" t="s">
        <v>215</v>
      </c>
    </row>
    <row r="134" spans="1:47" s="2" customFormat="1" ht="12">
      <c r="A134" s="40"/>
      <c r="B134" s="41"/>
      <c r="C134" s="42"/>
      <c r="D134" s="223" t="s">
        <v>130</v>
      </c>
      <c r="E134" s="42"/>
      <c r="F134" s="224" t="s">
        <v>213</v>
      </c>
      <c r="G134" s="42"/>
      <c r="H134" s="42"/>
      <c r="I134" s="225"/>
      <c r="J134" s="225"/>
      <c r="K134" s="42"/>
      <c r="L134" s="42"/>
      <c r="M134" s="46"/>
      <c r="N134" s="226"/>
      <c r="O134" s="227"/>
      <c r="P134" s="86"/>
      <c r="Q134" s="86"/>
      <c r="R134" s="86"/>
      <c r="S134" s="86"/>
      <c r="T134" s="86"/>
      <c r="U134" s="86"/>
      <c r="V134" s="86"/>
      <c r="W134" s="86"/>
      <c r="X134" s="87"/>
      <c r="Y134" s="40"/>
      <c r="Z134" s="40"/>
      <c r="AA134" s="40"/>
      <c r="AB134" s="40"/>
      <c r="AC134" s="40"/>
      <c r="AD134" s="40"/>
      <c r="AE134" s="40"/>
      <c r="AT134" s="19" t="s">
        <v>130</v>
      </c>
      <c r="AU134" s="19" t="s">
        <v>82</v>
      </c>
    </row>
    <row r="135" spans="1:47" s="2" customFormat="1" ht="12">
      <c r="A135" s="40"/>
      <c r="B135" s="41"/>
      <c r="C135" s="42"/>
      <c r="D135" s="228" t="s">
        <v>131</v>
      </c>
      <c r="E135" s="42"/>
      <c r="F135" s="229" t="s">
        <v>216</v>
      </c>
      <c r="G135" s="42"/>
      <c r="H135" s="42"/>
      <c r="I135" s="225"/>
      <c r="J135" s="225"/>
      <c r="K135" s="42"/>
      <c r="L135" s="42"/>
      <c r="M135" s="46"/>
      <c r="N135" s="226"/>
      <c r="O135" s="227"/>
      <c r="P135" s="86"/>
      <c r="Q135" s="86"/>
      <c r="R135" s="86"/>
      <c r="S135" s="86"/>
      <c r="T135" s="86"/>
      <c r="U135" s="86"/>
      <c r="V135" s="86"/>
      <c r="W135" s="86"/>
      <c r="X135" s="87"/>
      <c r="Y135" s="40"/>
      <c r="Z135" s="40"/>
      <c r="AA135" s="40"/>
      <c r="AB135" s="40"/>
      <c r="AC135" s="40"/>
      <c r="AD135" s="40"/>
      <c r="AE135" s="40"/>
      <c r="AT135" s="19" t="s">
        <v>131</v>
      </c>
      <c r="AU135" s="19" t="s">
        <v>82</v>
      </c>
    </row>
    <row r="136" spans="1:51" s="13" customFormat="1" ht="12">
      <c r="A136" s="13"/>
      <c r="B136" s="235"/>
      <c r="C136" s="236"/>
      <c r="D136" s="223" t="s">
        <v>217</v>
      </c>
      <c r="E136" s="237" t="s">
        <v>20</v>
      </c>
      <c r="F136" s="238" t="s">
        <v>218</v>
      </c>
      <c r="G136" s="236"/>
      <c r="H136" s="239">
        <v>0.06</v>
      </c>
      <c r="I136" s="240"/>
      <c r="J136" s="240"/>
      <c r="K136" s="236"/>
      <c r="L136" s="236"/>
      <c r="M136" s="241"/>
      <c r="N136" s="242"/>
      <c r="O136" s="243"/>
      <c r="P136" s="243"/>
      <c r="Q136" s="243"/>
      <c r="R136" s="243"/>
      <c r="S136" s="243"/>
      <c r="T136" s="243"/>
      <c r="U136" s="243"/>
      <c r="V136" s="243"/>
      <c r="W136" s="243"/>
      <c r="X136" s="244"/>
      <c r="Y136" s="13"/>
      <c r="Z136" s="13"/>
      <c r="AA136" s="13"/>
      <c r="AB136" s="13"/>
      <c r="AC136" s="13"/>
      <c r="AD136" s="13"/>
      <c r="AE136" s="13"/>
      <c r="AT136" s="245" t="s">
        <v>217</v>
      </c>
      <c r="AU136" s="245" t="s">
        <v>82</v>
      </c>
      <c r="AV136" s="13" t="s">
        <v>82</v>
      </c>
      <c r="AW136" s="13" t="s">
        <v>5</v>
      </c>
      <c r="AX136" s="13" t="s">
        <v>73</v>
      </c>
      <c r="AY136" s="245" t="s">
        <v>121</v>
      </c>
    </row>
    <row r="137" spans="1:51" s="14" customFormat="1" ht="12">
      <c r="A137" s="14"/>
      <c r="B137" s="246"/>
      <c r="C137" s="247"/>
      <c r="D137" s="223" t="s">
        <v>217</v>
      </c>
      <c r="E137" s="248" t="s">
        <v>20</v>
      </c>
      <c r="F137" s="249" t="s">
        <v>219</v>
      </c>
      <c r="G137" s="247"/>
      <c r="H137" s="250">
        <v>0.06</v>
      </c>
      <c r="I137" s="251"/>
      <c r="J137" s="251"/>
      <c r="K137" s="247"/>
      <c r="L137" s="247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4"/>
      <c r="Z137" s="14"/>
      <c r="AA137" s="14"/>
      <c r="AB137" s="14"/>
      <c r="AC137" s="14"/>
      <c r="AD137" s="14"/>
      <c r="AE137" s="14"/>
      <c r="AT137" s="256" t="s">
        <v>217</v>
      </c>
      <c r="AU137" s="256" t="s">
        <v>82</v>
      </c>
      <c r="AV137" s="14" t="s">
        <v>129</v>
      </c>
      <c r="AW137" s="14" t="s">
        <v>5</v>
      </c>
      <c r="AX137" s="14" t="s">
        <v>80</v>
      </c>
      <c r="AY137" s="256" t="s">
        <v>121</v>
      </c>
    </row>
    <row r="138" spans="1:65" s="2" customFormat="1" ht="24.15" customHeight="1">
      <c r="A138" s="40"/>
      <c r="B138" s="41"/>
      <c r="C138" s="209" t="s">
        <v>220</v>
      </c>
      <c r="D138" s="209" t="s">
        <v>124</v>
      </c>
      <c r="E138" s="210" t="s">
        <v>221</v>
      </c>
      <c r="F138" s="211" t="s">
        <v>222</v>
      </c>
      <c r="G138" s="212" t="s">
        <v>214</v>
      </c>
      <c r="H138" s="234">
        <v>0.075</v>
      </c>
      <c r="I138" s="214"/>
      <c r="J138" s="214"/>
      <c r="K138" s="215">
        <f>ROUND(P138*H138,2)</f>
        <v>0</v>
      </c>
      <c r="L138" s="211" t="s">
        <v>128</v>
      </c>
      <c r="M138" s="46"/>
      <c r="N138" s="216" t="s">
        <v>20</v>
      </c>
      <c r="O138" s="217" t="s">
        <v>42</v>
      </c>
      <c r="P138" s="218">
        <f>I138+J138</f>
        <v>0</v>
      </c>
      <c r="Q138" s="218">
        <f>ROUND(I138*H138,2)</f>
        <v>0</v>
      </c>
      <c r="R138" s="218">
        <f>ROUND(J138*H138,2)</f>
        <v>0</v>
      </c>
      <c r="S138" s="86"/>
      <c r="T138" s="219">
        <f>S138*H138</f>
        <v>0</v>
      </c>
      <c r="U138" s="219">
        <v>0</v>
      </c>
      <c r="V138" s="219">
        <f>U138*H138</f>
        <v>0</v>
      </c>
      <c r="W138" s="219">
        <v>0</v>
      </c>
      <c r="X138" s="220">
        <f>W138*H138</f>
        <v>0</v>
      </c>
      <c r="Y138" s="40"/>
      <c r="Z138" s="40"/>
      <c r="AA138" s="40"/>
      <c r="AB138" s="40"/>
      <c r="AC138" s="40"/>
      <c r="AD138" s="40"/>
      <c r="AE138" s="40"/>
      <c r="AR138" s="221" t="s">
        <v>129</v>
      </c>
      <c r="AT138" s="221" t="s">
        <v>124</v>
      </c>
      <c r="AU138" s="221" t="s">
        <v>82</v>
      </c>
      <c r="AY138" s="19" t="s">
        <v>121</v>
      </c>
      <c r="BE138" s="222">
        <f>IF(O138="základní",K138,0)</f>
        <v>0</v>
      </c>
      <c r="BF138" s="222">
        <f>IF(O138="snížená",K138,0)</f>
        <v>0</v>
      </c>
      <c r="BG138" s="222">
        <f>IF(O138="zákl. přenesená",K138,0)</f>
        <v>0</v>
      </c>
      <c r="BH138" s="222">
        <f>IF(O138="sníž. přenesená",K138,0)</f>
        <v>0</v>
      </c>
      <c r="BI138" s="222">
        <f>IF(O138="nulová",K138,0)</f>
        <v>0</v>
      </c>
      <c r="BJ138" s="19" t="s">
        <v>80</v>
      </c>
      <c r="BK138" s="222">
        <f>ROUND(P138*H138,2)</f>
        <v>0</v>
      </c>
      <c r="BL138" s="19" t="s">
        <v>129</v>
      </c>
      <c r="BM138" s="221" t="s">
        <v>223</v>
      </c>
    </row>
    <row r="139" spans="1:47" s="2" customFormat="1" ht="12">
      <c r="A139" s="40"/>
      <c r="B139" s="41"/>
      <c r="C139" s="42"/>
      <c r="D139" s="223" t="s">
        <v>130</v>
      </c>
      <c r="E139" s="42"/>
      <c r="F139" s="224" t="s">
        <v>222</v>
      </c>
      <c r="G139" s="42"/>
      <c r="H139" s="42"/>
      <c r="I139" s="225"/>
      <c r="J139" s="225"/>
      <c r="K139" s="42"/>
      <c r="L139" s="42"/>
      <c r="M139" s="46"/>
      <c r="N139" s="226"/>
      <c r="O139" s="227"/>
      <c r="P139" s="86"/>
      <c r="Q139" s="86"/>
      <c r="R139" s="86"/>
      <c r="S139" s="86"/>
      <c r="T139" s="86"/>
      <c r="U139" s="86"/>
      <c r="V139" s="86"/>
      <c r="W139" s="86"/>
      <c r="X139" s="87"/>
      <c r="Y139" s="40"/>
      <c r="Z139" s="40"/>
      <c r="AA139" s="40"/>
      <c r="AB139" s="40"/>
      <c r="AC139" s="40"/>
      <c r="AD139" s="40"/>
      <c r="AE139" s="40"/>
      <c r="AT139" s="19" t="s">
        <v>130</v>
      </c>
      <c r="AU139" s="19" t="s">
        <v>82</v>
      </c>
    </row>
    <row r="140" spans="1:47" s="2" customFormat="1" ht="12">
      <c r="A140" s="40"/>
      <c r="B140" s="41"/>
      <c r="C140" s="42"/>
      <c r="D140" s="228" t="s">
        <v>131</v>
      </c>
      <c r="E140" s="42"/>
      <c r="F140" s="229" t="s">
        <v>224</v>
      </c>
      <c r="G140" s="42"/>
      <c r="H140" s="42"/>
      <c r="I140" s="225"/>
      <c r="J140" s="225"/>
      <c r="K140" s="42"/>
      <c r="L140" s="42"/>
      <c r="M140" s="46"/>
      <c r="N140" s="226"/>
      <c r="O140" s="227"/>
      <c r="P140" s="86"/>
      <c r="Q140" s="86"/>
      <c r="R140" s="86"/>
      <c r="S140" s="86"/>
      <c r="T140" s="86"/>
      <c r="U140" s="86"/>
      <c r="V140" s="86"/>
      <c r="W140" s="86"/>
      <c r="X140" s="87"/>
      <c r="Y140" s="40"/>
      <c r="Z140" s="40"/>
      <c r="AA140" s="40"/>
      <c r="AB140" s="40"/>
      <c r="AC140" s="40"/>
      <c r="AD140" s="40"/>
      <c r="AE140" s="40"/>
      <c r="AT140" s="19" t="s">
        <v>131</v>
      </c>
      <c r="AU140" s="19" t="s">
        <v>82</v>
      </c>
    </row>
    <row r="141" spans="1:51" s="13" customFormat="1" ht="12">
      <c r="A141" s="13"/>
      <c r="B141" s="235"/>
      <c r="C141" s="236"/>
      <c r="D141" s="223" t="s">
        <v>217</v>
      </c>
      <c r="E141" s="237" t="s">
        <v>20</v>
      </c>
      <c r="F141" s="238" t="s">
        <v>225</v>
      </c>
      <c r="G141" s="236"/>
      <c r="H141" s="239">
        <v>0.075</v>
      </c>
      <c r="I141" s="240"/>
      <c r="J141" s="240"/>
      <c r="K141" s="236"/>
      <c r="L141" s="236"/>
      <c r="M141" s="241"/>
      <c r="N141" s="242"/>
      <c r="O141" s="243"/>
      <c r="P141" s="243"/>
      <c r="Q141" s="243"/>
      <c r="R141" s="243"/>
      <c r="S141" s="243"/>
      <c r="T141" s="243"/>
      <c r="U141" s="243"/>
      <c r="V141" s="243"/>
      <c r="W141" s="243"/>
      <c r="X141" s="244"/>
      <c r="Y141" s="13"/>
      <c r="Z141" s="13"/>
      <c r="AA141" s="13"/>
      <c r="AB141" s="13"/>
      <c r="AC141" s="13"/>
      <c r="AD141" s="13"/>
      <c r="AE141" s="13"/>
      <c r="AT141" s="245" t="s">
        <v>217</v>
      </c>
      <c r="AU141" s="245" t="s">
        <v>82</v>
      </c>
      <c r="AV141" s="13" t="s">
        <v>82</v>
      </c>
      <c r="AW141" s="13" t="s">
        <v>5</v>
      </c>
      <c r="AX141" s="13" t="s">
        <v>73</v>
      </c>
      <c r="AY141" s="245" t="s">
        <v>121</v>
      </c>
    </row>
    <row r="142" spans="1:51" s="14" customFormat="1" ht="12">
      <c r="A142" s="14"/>
      <c r="B142" s="246"/>
      <c r="C142" s="247"/>
      <c r="D142" s="223" t="s">
        <v>217</v>
      </c>
      <c r="E142" s="248" t="s">
        <v>20</v>
      </c>
      <c r="F142" s="249" t="s">
        <v>219</v>
      </c>
      <c r="G142" s="247"/>
      <c r="H142" s="250">
        <v>0.075</v>
      </c>
      <c r="I142" s="251"/>
      <c r="J142" s="251"/>
      <c r="K142" s="247"/>
      <c r="L142" s="247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4"/>
      <c r="Z142" s="14"/>
      <c r="AA142" s="14"/>
      <c r="AB142" s="14"/>
      <c r="AC142" s="14"/>
      <c r="AD142" s="14"/>
      <c r="AE142" s="14"/>
      <c r="AT142" s="256" t="s">
        <v>217</v>
      </c>
      <c r="AU142" s="256" t="s">
        <v>82</v>
      </c>
      <c r="AV142" s="14" t="s">
        <v>129</v>
      </c>
      <c r="AW142" s="14" t="s">
        <v>5</v>
      </c>
      <c r="AX142" s="14" t="s">
        <v>80</v>
      </c>
      <c r="AY142" s="256" t="s">
        <v>121</v>
      </c>
    </row>
    <row r="143" spans="1:65" s="2" customFormat="1" ht="12">
      <c r="A143" s="40"/>
      <c r="B143" s="41"/>
      <c r="C143" s="209" t="s">
        <v>191</v>
      </c>
      <c r="D143" s="209" t="s">
        <v>124</v>
      </c>
      <c r="E143" s="210" t="s">
        <v>226</v>
      </c>
      <c r="F143" s="211" t="s">
        <v>227</v>
      </c>
      <c r="G143" s="212" t="s">
        <v>200</v>
      </c>
      <c r="H143" s="234">
        <v>30</v>
      </c>
      <c r="I143" s="214"/>
      <c r="J143" s="214"/>
      <c r="K143" s="215">
        <f>ROUND(P143*H143,2)</f>
        <v>0</v>
      </c>
      <c r="L143" s="211" t="s">
        <v>128</v>
      </c>
      <c r="M143" s="46"/>
      <c r="N143" s="216" t="s">
        <v>20</v>
      </c>
      <c r="O143" s="217" t="s">
        <v>42</v>
      </c>
      <c r="P143" s="218">
        <f>I143+J143</f>
        <v>0</v>
      </c>
      <c r="Q143" s="218">
        <f>ROUND(I143*H143,2)</f>
        <v>0</v>
      </c>
      <c r="R143" s="218">
        <f>ROUND(J143*H143,2)</f>
        <v>0</v>
      </c>
      <c r="S143" s="86"/>
      <c r="T143" s="219">
        <f>S143*H143</f>
        <v>0</v>
      </c>
      <c r="U143" s="219">
        <v>0</v>
      </c>
      <c r="V143" s="219">
        <f>U143*H143</f>
        <v>0</v>
      </c>
      <c r="W143" s="219">
        <v>0</v>
      </c>
      <c r="X143" s="220">
        <f>W143*H143</f>
        <v>0</v>
      </c>
      <c r="Y143" s="40"/>
      <c r="Z143" s="40"/>
      <c r="AA143" s="40"/>
      <c r="AB143" s="40"/>
      <c r="AC143" s="40"/>
      <c r="AD143" s="40"/>
      <c r="AE143" s="40"/>
      <c r="AR143" s="221" t="s">
        <v>129</v>
      </c>
      <c r="AT143" s="221" t="s">
        <v>124</v>
      </c>
      <c r="AU143" s="221" t="s">
        <v>82</v>
      </c>
      <c r="AY143" s="19" t="s">
        <v>121</v>
      </c>
      <c r="BE143" s="222">
        <f>IF(O143="základní",K143,0)</f>
        <v>0</v>
      </c>
      <c r="BF143" s="222">
        <f>IF(O143="snížená",K143,0)</f>
        <v>0</v>
      </c>
      <c r="BG143" s="222">
        <f>IF(O143="zákl. přenesená",K143,0)</f>
        <v>0</v>
      </c>
      <c r="BH143" s="222">
        <f>IF(O143="sníž. přenesená",K143,0)</f>
        <v>0</v>
      </c>
      <c r="BI143" s="222">
        <f>IF(O143="nulová",K143,0)</f>
        <v>0</v>
      </c>
      <c r="BJ143" s="19" t="s">
        <v>80</v>
      </c>
      <c r="BK143" s="222">
        <f>ROUND(P143*H143,2)</f>
        <v>0</v>
      </c>
      <c r="BL143" s="19" t="s">
        <v>129</v>
      </c>
      <c r="BM143" s="221" t="s">
        <v>228</v>
      </c>
    </row>
    <row r="144" spans="1:47" s="2" customFormat="1" ht="12">
      <c r="A144" s="40"/>
      <c r="B144" s="41"/>
      <c r="C144" s="42"/>
      <c r="D144" s="223" t="s">
        <v>130</v>
      </c>
      <c r="E144" s="42"/>
      <c r="F144" s="224" t="s">
        <v>227</v>
      </c>
      <c r="G144" s="42"/>
      <c r="H144" s="42"/>
      <c r="I144" s="225"/>
      <c r="J144" s="225"/>
      <c r="K144" s="42"/>
      <c r="L144" s="42"/>
      <c r="M144" s="46"/>
      <c r="N144" s="226"/>
      <c r="O144" s="227"/>
      <c r="P144" s="86"/>
      <c r="Q144" s="86"/>
      <c r="R144" s="86"/>
      <c r="S144" s="86"/>
      <c r="T144" s="86"/>
      <c r="U144" s="86"/>
      <c r="V144" s="86"/>
      <c r="W144" s="86"/>
      <c r="X144" s="87"/>
      <c r="Y144" s="40"/>
      <c r="Z144" s="40"/>
      <c r="AA144" s="40"/>
      <c r="AB144" s="40"/>
      <c r="AC144" s="40"/>
      <c r="AD144" s="40"/>
      <c r="AE144" s="40"/>
      <c r="AT144" s="19" t="s">
        <v>130</v>
      </c>
      <c r="AU144" s="19" t="s">
        <v>82</v>
      </c>
    </row>
    <row r="145" spans="1:47" s="2" customFormat="1" ht="12">
      <c r="A145" s="40"/>
      <c r="B145" s="41"/>
      <c r="C145" s="42"/>
      <c r="D145" s="228" t="s">
        <v>131</v>
      </c>
      <c r="E145" s="42"/>
      <c r="F145" s="229" t="s">
        <v>229</v>
      </c>
      <c r="G145" s="42"/>
      <c r="H145" s="42"/>
      <c r="I145" s="225"/>
      <c r="J145" s="225"/>
      <c r="K145" s="42"/>
      <c r="L145" s="42"/>
      <c r="M145" s="46"/>
      <c r="N145" s="226"/>
      <c r="O145" s="227"/>
      <c r="P145" s="86"/>
      <c r="Q145" s="86"/>
      <c r="R145" s="86"/>
      <c r="S145" s="86"/>
      <c r="T145" s="86"/>
      <c r="U145" s="86"/>
      <c r="V145" s="86"/>
      <c r="W145" s="86"/>
      <c r="X145" s="87"/>
      <c r="Y145" s="40"/>
      <c r="Z145" s="40"/>
      <c r="AA145" s="40"/>
      <c r="AB145" s="40"/>
      <c r="AC145" s="40"/>
      <c r="AD145" s="40"/>
      <c r="AE145" s="40"/>
      <c r="AT145" s="19" t="s">
        <v>131</v>
      </c>
      <c r="AU145" s="19" t="s">
        <v>82</v>
      </c>
    </row>
    <row r="146" spans="1:63" s="12" customFormat="1" ht="22.8" customHeight="1">
      <c r="A146" s="12"/>
      <c r="B146" s="192"/>
      <c r="C146" s="193"/>
      <c r="D146" s="194" t="s">
        <v>72</v>
      </c>
      <c r="E146" s="207" t="s">
        <v>197</v>
      </c>
      <c r="F146" s="207" t="s">
        <v>230</v>
      </c>
      <c r="G146" s="193"/>
      <c r="H146" s="193"/>
      <c r="I146" s="196"/>
      <c r="J146" s="196"/>
      <c r="K146" s="208">
        <f>BK146</f>
        <v>0</v>
      </c>
      <c r="L146" s="193"/>
      <c r="M146" s="198"/>
      <c r="N146" s="199"/>
      <c r="O146" s="200"/>
      <c r="P146" s="200"/>
      <c r="Q146" s="201">
        <v>0</v>
      </c>
      <c r="R146" s="201">
        <v>0</v>
      </c>
      <c r="S146" s="200"/>
      <c r="T146" s="202">
        <v>0</v>
      </c>
      <c r="U146" s="200"/>
      <c r="V146" s="202">
        <v>0</v>
      </c>
      <c r="W146" s="200"/>
      <c r="X146" s="203">
        <v>0</v>
      </c>
      <c r="Y146" s="12"/>
      <c r="Z146" s="12"/>
      <c r="AA146" s="12"/>
      <c r="AB146" s="12"/>
      <c r="AC146" s="12"/>
      <c r="AD146" s="12"/>
      <c r="AE146" s="12"/>
      <c r="AR146" s="204" t="s">
        <v>80</v>
      </c>
      <c r="AT146" s="205" t="s">
        <v>72</v>
      </c>
      <c r="AU146" s="205" t="s">
        <v>80</v>
      </c>
      <c r="AY146" s="204" t="s">
        <v>121</v>
      </c>
      <c r="BK146" s="206">
        <v>0</v>
      </c>
    </row>
    <row r="147" spans="1:63" s="12" customFormat="1" ht="22.8" customHeight="1">
      <c r="A147" s="12"/>
      <c r="B147" s="192"/>
      <c r="C147" s="193"/>
      <c r="D147" s="194" t="s">
        <v>72</v>
      </c>
      <c r="E147" s="207" t="s">
        <v>231</v>
      </c>
      <c r="F147" s="207" t="s">
        <v>232</v>
      </c>
      <c r="G147" s="193"/>
      <c r="H147" s="193"/>
      <c r="I147" s="196"/>
      <c r="J147" s="196"/>
      <c r="K147" s="208">
        <f>BK147</f>
        <v>0</v>
      </c>
      <c r="L147" s="193"/>
      <c r="M147" s="198"/>
      <c r="N147" s="199"/>
      <c r="O147" s="200"/>
      <c r="P147" s="200"/>
      <c r="Q147" s="201">
        <f>SUM(Q148:Q162)</f>
        <v>0</v>
      </c>
      <c r="R147" s="201">
        <f>SUM(R148:R162)</f>
        <v>0</v>
      </c>
      <c r="S147" s="200"/>
      <c r="T147" s="202">
        <f>SUM(T148:T162)</f>
        <v>0</v>
      </c>
      <c r="U147" s="200"/>
      <c r="V147" s="202">
        <f>SUM(V148:V162)</f>
        <v>0</v>
      </c>
      <c r="W147" s="200"/>
      <c r="X147" s="203">
        <f>SUM(X148:X162)</f>
        <v>0</v>
      </c>
      <c r="Y147" s="12"/>
      <c r="Z147" s="12"/>
      <c r="AA147" s="12"/>
      <c r="AB147" s="12"/>
      <c r="AC147" s="12"/>
      <c r="AD147" s="12"/>
      <c r="AE147" s="12"/>
      <c r="AR147" s="204" t="s">
        <v>80</v>
      </c>
      <c r="AT147" s="205" t="s">
        <v>72</v>
      </c>
      <c r="AU147" s="205" t="s">
        <v>80</v>
      </c>
      <c r="AY147" s="204" t="s">
        <v>121</v>
      </c>
      <c r="BK147" s="206">
        <f>SUM(BK148:BK162)</f>
        <v>0</v>
      </c>
    </row>
    <row r="148" spans="1:65" s="2" customFormat="1" ht="24.15" customHeight="1">
      <c r="A148" s="40"/>
      <c r="B148" s="41"/>
      <c r="C148" s="209" t="s">
        <v>233</v>
      </c>
      <c r="D148" s="209" t="s">
        <v>124</v>
      </c>
      <c r="E148" s="210" t="s">
        <v>234</v>
      </c>
      <c r="F148" s="211" t="s">
        <v>235</v>
      </c>
      <c r="G148" s="212" t="s">
        <v>200</v>
      </c>
      <c r="H148" s="234">
        <v>1</v>
      </c>
      <c r="I148" s="214"/>
      <c r="J148" s="214"/>
      <c r="K148" s="215">
        <f>ROUND(P148*H148,2)</f>
        <v>0</v>
      </c>
      <c r="L148" s="211" t="s">
        <v>128</v>
      </c>
      <c r="M148" s="46"/>
      <c r="N148" s="216" t="s">
        <v>20</v>
      </c>
      <c r="O148" s="217" t="s">
        <v>42</v>
      </c>
      <c r="P148" s="218">
        <f>I148+J148</f>
        <v>0</v>
      </c>
      <c r="Q148" s="218">
        <f>ROUND(I148*H148,2)</f>
        <v>0</v>
      </c>
      <c r="R148" s="218">
        <f>ROUND(J148*H148,2)</f>
        <v>0</v>
      </c>
      <c r="S148" s="86"/>
      <c r="T148" s="219">
        <f>S148*H148</f>
        <v>0</v>
      </c>
      <c r="U148" s="219">
        <v>0</v>
      </c>
      <c r="V148" s="219">
        <f>U148*H148</f>
        <v>0</v>
      </c>
      <c r="W148" s="219">
        <v>0</v>
      </c>
      <c r="X148" s="220">
        <f>W148*H148</f>
        <v>0</v>
      </c>
      <c r="Y148" s="40"/>
      <c r="Z148" s="40"/>
      <c r="AA148" s="40"/>
      <c r="AB148" s="40"/>
      <c r="AC148" s="40"/>
      <c r="AD148" s="40"/>
      <c r="AE148" s="40"/>
      <c r="AR148" s="221" t="s">
        <v>129</v>
      </c>
      <c r="AT148" s="221" t="s">
        <v>124</v>
      </c>
      <c r="AU148" s="221" t="s">
        <v>82</v>
      </c>
      <c r="AY148" s="19" t="s">
        <v>121</v>
      </c>
      <c r="BE148" s="222">
        <f>IF(O148="základní",K148,0)</f>
        <v>0</v>
      </c>
      <c r="BF148" s="222">
        <f>IF(O148="snížená",K148,0)</f>
        <v>0</v>
      </c>
      <c r="BG148" s="222">
        <f>IF(O148="zákl. přenesená",K148,0)</f>
        <v>0</v>
      </c>
      <c r="BH148" s="222">
        <f>IF(O148="sníž. přenesená",K148,0)</f>
        <v>0</v>
      </c>
      <c r="BI148" s="222">
        <f>IF(O148="nulová",K148,0)</f>
        <v>0</v>
      </c>
      <c r="BJ148" s="19" t="s">
        <v>80</v>
      </c>
      <c r="BK148" s="222">
        <f>ROUND(P148*H148,2)</f>
        <v>0</v>
      </c>
      <c r="BL148" s="19" t="s">
        <v>129</v>
      </c>
      <c r="BM148" s="221" t="s">
        <v>236</v>
      </c>
    </row>
    <row r="149" spans="1:47" s="2" customFormat="1" ht="12">
      <c r="A149" s="40"/>
      <c r="B149" s="41"/>
      <c r="C149" s="42"/>
      <c r="D149" s="223" t="s">
        <v>130</v>
      </c>
      <c r="E149" s="42"/>
      <c r="F149" s="224" t="s">
        <v>235</v>
      </c>
      <c r="G149" s="42"/>
      <c r="H149" s="42"/>
      <c r="I149" s="225"/>
      <c r="J149" s="225"/>
      <c r="K149" s="42"/>
      <c r="L149" s="42"/>
      <c r="M149" s="46"/>
      <c r="N149" s="226"/>
      <c r="O149" s="227"/>
      <c r="P149" s="86"/>
      <c r="Q149" s="86"/>
      <c r="R149" s="86"/>
      <c r="S149" s="86"/>
      <c r="T149" s="86"/>
      <c r="U149" s="86"/>
      <c r="V149" s="86"/>
      <c r="W149" s="86"/>
      <c r="X149" s="87"/>
      <c r="Y149" s="40"/>
      <c r="Z149" s="40"/>
      <c r="AA149" s="40"/>
      <c r="AB149" s="40"/>
      <c r="AC149" s="40"/>
      <c r="AD149" s="40"/>
      <c r="AE149" s="40"/>
      <c r="AT149" s="19" t="s">
        <v>130</v>
      </c>
      <c r="AU149" s="19" t="s">
        <v>82</v>
      </c>
    </row>
    <row r="150" spans="1:47" s="2" customFormat="1" ht="12">
      <c r="A150" s="40"/>
      <c r="B150" s="41"/>
      <c r="C150" s="42"/>
      <c r="D150" s="228" t="s">
        <v>131</v>
      </c>
      <c r="E150" s="42"/>
      <c r="F150" s="229" t="s">
        <v>237</v>
      </c>
      <c r="G150" s="42"/>
      <c r="H150" s="42"/>
      <c r="I150" s="225"/>
      <c r="J150" s="225"/>
      <c r="K150" s="42"/>
      <c r="L150" s="42"/>
      <c r="M150" s="46"/>
      <c r="N150" s="226"/>
      <c r="O150" s="227"/>
      <c r="P150" s="86"/>
      <c r="Q150" s="86"/>
      <c r="R150" s="86"/>
      <c r="S150" s="86"/>
      <c r="T150" s="86"/>
      <c r="U150" s="86"/>
      <c r="V150" s="86"/>
      <c r="W150" s="86"/>
      <c r="X150" s="87"/>
      <c r="Y150" s="40"/>
      <c r="Z150" s="40"/>
      <c r="AA150" s="40"/>
      <c r="AB150" s="40"/>
      <c r="AC150" s="40"/>
      <c r="AD150" s="40"/>
      <c r="AE150" s="40"/>
      <c r="AT150" s="19" t="s">
        <v>131</v>
      </c>
      <c r="AU150" s="19" t="s">
        <v>82</v>
      </c>
    </row>
    <row r="151" spans="1:51" s="13" customFormat="1" ht="12">
      <c r="A151" s="13"/>
      <c r="B151" s="235"/>
      <c r="C151" s="236"/>
      <c r="D151" s="223" t="s">
        <v>217</v>
      </c>
      <c r="E151" s="237" t="s">
        <v>20</v>
      </c>
      <c r="F151" s="238" t="s">
        <v>80</v>
      </c>
      <c r="G151" s="236"/>
      <c r="H151" s="239">
        <v>1</v>
      </c>
      <c r="I151" s="240"/>
      <c r="J151" s="240"/>
      <c r="K151" s="236"/>
      <c r="L151" s="236"/>
      <c r="M151" s="241"/>
      <c r="N151" s="242"/>
      <c r="O151" s="243"/>
      <c r="P151" s="243"/>
      <c r="Q151" s="243"/>
      <c r="R151" s="243"/>
      <c r="S151" s="243"/>
      <c r="T151" s="243"/>
      <c r="U151" s="243"/>
      <c r="V151" s="243"/>
      <c r="W151" s="243"/>
      <c r="X151" s="244"/>
      <c r="Y151" s="13"/>
      <c r="Z151" s="13"/>
      <c r="AA151" s="13"/>
      <c r="AB151" s="13"/>
      <c r="AC151" s="13"/>
      <c r="AD151" s="13"/>
      <c r="AE151" s="13"/>
      <c r="AT151" s="245" t="s">
        <v>217</v>
      </c>
      <c r="AU151" s="245" t="s">
        <v>82</v>
      </c>
      <c r="AV151" s="13" t="s">
        <v>82</v>
      </c>
      <c r="AW151" s="13" t="s">
        <v>5</v>
      </c>
      <c r="AX151" s="13" t="s">
        <v>73</v>
      </c>
      <c r="AY151" s="245" t="s">
        <v>121</v>
      </c>
    </row>
    <row r="152" spans="1:51" s="14" customFormat="1" ht="12">
      <c r="A152" s="14"/>
      <c r="B152" s="246"/>
      <c r="C152" s="247"/>
      <c r="D152" s="223" t="s">
        <v>217</v>
      </c>
      <c r="E152" s="248" t="s">
        <v>20</v>
      </c>
      <c r="F152" s="249" t="s">
        <v>219</v>
      </c>
      <c r="G152" s="247"/>
      <c r="H152" s="250">
        <v>1</v>
      </c>
      <c r="I152" s="251"/>
      <c r="J152" s="251"/>
      <c r="K152" s="247"/>
      <c r="L152" s="247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4"/>
      <c r="Z152" s="14"/>
      <c r="AA152" s="14"/>
      <c r="AB152" s="14"/>
      <c r="AC152" s="14"/>
      <c r="AD152" s="14"/>
      <c r="AE152" s="14"/>
      <c r="AT152" s="256" t="s">
        <v>217</v>
      </c>
      <c r="AU152" s="256" t="s">
        <v>82</v>
      </c>
      <c r="AV152" s="14" t="s">
        <v>129</v>
      </c>
      <c r="AW152" s="14" t="s">
        <v>5</v>
      </c>
      <c r="AX152" s="14" t="s">
        <v>80</v>
      </c>
      <c r="AY152" s="256" t="s">
        <v>121</v>
      </c>
    </row>
    <row r="153" spans="1:65" s="2" customFormat="1" ht="24.15" customHeight="1">
      <c r="A153" s="40"/>
      <c r="B153" s="41"/>
      <c r="C153" s="209" t="s">
        <v>195</v>
      </c>
      <c r="D153" s="209" t="s">
        <v>124</v>
      </c>
      <c r="E153" s="210" t="s">
        <v>238</v>
      </c>
      <c r="F153" s="211" t="s">
        <v>239</v>
      </c>
      <c r="G153" s="212" t="s">
        <v>200</v>
      </c>
      <c r="H153" s="234">
        <v>30</v>
      </c>
      <c r="I153" s="214"/>
      <c r="J153" s="214"/>
      <c r="K153" s="215">
        <f>ROUND(P153*H153,2)</f>
        <v>0</v>
      </c>
      <c r="L153" s="211" t="s">
        <v>128</v>
      </c>
      <c r="M153" s="46"/>
      <c r="N153" s="216" t="s">
        <v>20</v>
      </c>
      <c r="O153" s="217" t="s">
        <v>42</v>
      </c>
      <c r="P153" s="218">
        <f>I153+J153</f>
        <v>0</v>
      </c>
      <c r="Q153" s="218">
        <f>ROUND(I153*H153,2)</f>
        <v>0</v>
      </c>
      <c r="R153" s="218">
        <f>ROUND(J153*H153,2)</f>
        <v>0</v>
      </c>
      <c r="S153" s="86"/>
      <c r="T153" s="219">
        <f>S153*H153</f>
        <v>0</v>
      </c>
      <c r="U153" s="219">
        <v>0</v>
      </c>
      <c r="V153" s="219">
        <f>U153*H153</f>
        <v>0</v>
      </c>
      <c r="W153" s="219">
        <v>0</v>
      </c>
      <c r="X153" s="220">
        <f>W153*H153</f>
        <v>0</v>
      </c>
      <c r="Y153" s="40"/>
      <c r="Z153" s="40"/>
      <c r="AA153" s="40"/>
      <c r="AB153" s="40"/>
      <c r="AC153" s="40"/>
      <c r="AD153" s="40"/>
      <c r="AE153" s="40"/>
      <c r="AR153" s="221" t="s">
        <v>129</v>
      </c>
      <c r="AT153" s="221" t="s">
        <v>124</v>
      </c>
      <c r="AU153" s="221" t="s">
        <v>82</v>
      </c>
      <c r="AY153" s="19" t="s">
        <v>121</v>
      </c>
      <c r="BE153" s="222">
        <f>IF(O153="základní",K153,0)</f>
        <v>0</v>
      </c>
      <c r="BF153" s="222">
        <f>IF(O153="snížená",K153,0)</f>
        <v>0</v>
      </c>
      <c r="BG153" s="222">
        <f>IF(O153="zákl. přenesená",K153,0)</f>
        <v>0</v>
      </c>
      <c r="BH153" s="222">
        <f>IF(O153="sníž. přenesená",K153,0)</f>
        <v>0</v>
      </c>
      <c r="BI153" s="222">
        <f>IF(O153="nulová",K153,0)</f>
        <v>0</v>
      </c>
      <c r="BJ153" s="19" t="s">
        <v>80</v>
      </c>
      <c r="BK153" s="222">
        <f>ROUND(P153*H153,2)</f>
        <v>0</v>
      </c>
      <c r="BL153" s="19" t="s">
        <v>129</v>
      </c>
      <c r="BM153" s="221" t="s">
        <v>240</v>
      </c>
    </row>
    <row r="154" spans="1:47" s="2" customFormat="1" ht="12">
      <c r="A154" s="40"/>
      <c r="B154" s="41"/>
      <c r="C154" s="42"/>
      <c r="D154" s="223" t="s">
        <v>130</v>
      </c>
      <c r="E154" s="42"/>
      <c r="F154" s="224" t="s">
        <v>239</v>
      </c>
      <c r="G154" s="42"/>
      <c r="H154" s="42"/>
      <c r="I154" s="225"/>
      <c r="J154" s="225"/>
      <c r="K154" s="42"/>
      <c r="L154" s="42"/>
      <c r="M154" s="46"/>
      <c r="N154" s="226"/>
      <c r="O154" s="227"/>
      <c r="P154" s="86"/>
      <c r="Q154" s="86"/>
      <c r="R154" s="86"/>
      <c r="S154" s="86"/>
      <c r="T154" s="86"/>
      <c r="U154" s="86"/>
      <c r="V154" s="86"/>
      <c r="W154" s="86"/>
      <c r="X154" s="87"/>
      <c r="Y154" s="40"/>
      <c r="Z154" s="40"/>
      <c r="AA154" s="40"/>
      <c r="AB154" s="40"/>
      <c r="AC154" s="40"/>
      <c r="AD154" s="40"/>
      <c r="AE154" s="40"/>
      <c r="AT154" s="19" t="s">
        <v>130</v>
      </c>
      <c r="AU154" s="19" t="s">
        <v>82</v>
      </c>
    </row>
    <row r="155" spans="1:47" s="2" customFormat="1" ht="12">
      <c r="A155" s="40"/>
      <c r="B155" s="41"/>
      <c r="C155" s="42"/>
      <c r="D155" s="228" t="s">
        <v>131</v>
      </c>
      <c r="E155" s="42"/>
      <c r="F155" s="229" t="s">
        <v>241</v>
      </c>
      <c r="G155" s="42"/>
      <c r="H155" s="42"/>
      <c r="I155" s="225"/>
      <c r="J155" s="225"/>
      <c r="K155" s="42"/>
      <c r="L155" s="42"/>
      <c r="M155" s="46"/>
      <c r="N155" s="226"/>
      <c r="O155" s="227"/>
      <c r="P155" s="86"/>
      <c r="Q155" s="86"/>
      <c r="R155" s="86"/>
      <c r="S155" s="86"/>
      <c r="T155" s="86"/>
      <c r="U155" s="86"/>
      <c r="V155" s="86"/>
      <c r="W155" s="86"/>
      <c r="X155" s="87"/>
      <c r="Y155" s="40"/>
      <c r="Z155" s="40"/>
      <c r="AA155" s="40"/>
      <c r="AB155" s="40"/>
      <c r="AC155" s="40"/>
      <c r="AD155" s="40"/>
      <c r="AE155" s="40"/>
      <c r="AT155" s="19" t="s">
        <v>131</v>
      </c>
      <c r="AU155" s="19" t="s">
        <v>82</v>
      </c>
    </row>
    <row r="156" spans="1:51" s="13" customFormat="1" ht="12">
      <c r="A156" s="13"/>
      <c r="B156" s="235"/>
      <c r="C156" s="236"/>
      <c r="D156" s="223" t="s">
        <v>217</v>
      </c>
      <c r="E156" s="237" t="s">
        <v>20</v>
      </c>
      <c r="F156" s="238" t="s">
        <v>236</v>
      </c>
      <c r="G156" s="236"/>
      <c r="H156" s="239">
        <v>30</v>
      </c>
      <c r="I156" s="240"/>
      <c r="J156" s="240"/>
      <c r="K156" s="236"/>
      <c r="L156" s="236"/>
      <c r="M156" s="241"/>
      <c r="N156" s="242"/>
      <c r="O156" s="243"/>
      <c r="P156" s="243"/>
      <c r="Q156" s="243"/>
      <c r="R156" s="243"/>
      <c r="S156" s="243"/>
      <c r="T156" s="243"/>
      <c r="U156" s="243"/>
      <c r="V156" s="243"/>
      <c r="W156" s="243"/>
      <c r="X156" s="244"/>
      <c r="Y156" s="13"/>
      <c r="Z156" s="13"/>
      <c r="AA156" s="13"/>
      <c r="AB156" s="13"/>
      <c r="AC156" s="13"/>
      <c r="AD156" s="13"/>
      <c r="AE156" s="13"/>
      <c r="AT156" s="245" t="s">
        <v>217</v>
      </c>
      <c r="AU156" s="245" t="s">
        <v>82</v>
      </c>
      <c r="AV156" s="13" t="s">
        <v>82</v>
      </c>
      <c r="AW156" s="13" t="s">
        <v>5</v>
      </c>
      <c r="AX156" s="13" t="s">
        <v>73</v>
      </c>
      <c r="AY156" s="245" t="s">
        <v>121</v>
      </c>
    </row>
    <row r="157" spans="1:51" s="14" customFormat="1" ht="12">
      <c r="A157" s="14"/>
      <c r="B157" s="246"/>
      <c r="C157" s="247"/>
      <c r="D157" s="223" t="s">
        <v>217</v>
      </c>
      <c r="E157" s="248" t="s">
        <v>20</v>
      </c>
      <c r="F157" s="249" t="s">
        <v>219</v>
      </c>
      <c r="G157" s="247"/>
      <c r="H157" s="250">
        <v>30</v>
      </c>
      <c r="I157" s="251"/>
      <c r="J157" s="251"/>
      <c r="K157" s="247"/>
      <c r="L157" s="247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4"/>
      <c r="Z157" s="14"/>
      <c r="AA157" s="14"/>
      <c r="AB157" s="14"/>
      <c r="AC157" s="14"/>
      <c r="AD157" s="14"/>
      <c r="AE157" s="14"/>
      <c r="AT157" s="256" t="s">
        <v>217</v>
      </c>
      <c r="AU157" s="256" t="s">
        <v>82</v>
      </c>
      <c r="AV157" s="14" t="s">
        <v>129</v>
      </c>
      <c r="AW157" s="14" t="s">
        <v>5</v>
      </c>
      <c r="AX157" s="14" t="s">
        <v>80</v>
      </c>
      <c r="AY157" s="256" t="s">
        <v>121</v>
      </c>
    </row>
    <row r="158" spans="1:65" s="2" customFormat="1" ht="24.15" customHeight="1">
      <c r="A158" s="40"/>
      <c r="B158" s="41"/>
      <c r="C158" s="209" t="s">
        <v>242</v>
      </c>
      <c r="D158" s="209" t="s">
        <v>124</v>
      </c>
      <c r="E158" s="210" t="s">
        <v>243</v>
      </c>
      <c r="F158" s="211" t="s">
        <v>244</v>
      </c>
      <c r="G158" s="212" t="s">
        <v>200</v>
      </c>
      <c r="H158" s="234">
        <v>1</v>
      </c>
      <c r="I158" s="214"/>
      <c r="J158" s="214"/>
      <c r="K158" s="215">
        <f>ROUND(P158*H158,2)</f>
        <v>0</v>
      </c>
      <c r="L158" s="211" t="s">
        <v>128</v>
      </c>
      <c r="M158" s="46"/>
      <c r="N158" s="216" t="s">
        <v>20</v>
      </c>
      <c r="O158" s="217" t="s">
        <v>42</v>
      </c>
      <c r="P158" s="218">
        <f>I158+J158</f>
        <v>0</v>
      </c>
      <c r="Q158" s="218">
        <f>ROUND(I158*H158,2)</f>
        <v>0</v>
      </c>
      <c r="R158" s="218">
        <f>ROUND(J158*H158,2)</f>
        <v>0</v>
      </c>
      <c r="S158" s="86"/>
      <c r="T158" s="219">
        <f>S158*H158</f>
        <v>0</v>
      </c>
      <c r="U158" s="219">
        <v>0</v>
      </c>
      <c r="V158" s="219">
        <f>U158*H158</f>
        <v>0</v>
      </c>
      <c r="W158" s="219">
        <v>0</v>
      </c>
      <c r="X158" s="220">
        <f>W158*H158</f>
        <v>0</v>
      </c>
      <c r="Y158" s="40"/>
      <c r="Z158" s="40"/>
      <c r="AA158" s="40"/>
      <c r="AB158" s="40"/>
      <c r="AC158" s="40"/>
      <c r="AD158" s="40"/>
      <c r="AE158" s="40"/>
      <c r="AR158" s="221" t="s">
        <v>129</v>
      </c>
      <c r="AT158" s="221" t="s">
        <v>124</v>
      </c>
      <c r="AU158" s="221" t="s">
        <v>82</v>
      </c>
      <c r="AY158" s="19" t="s">
        <v>121</v>
      </c>
      <c r="BE158" s="222">
        <f>IF(O158="základní",K158,0)</f>
        <v>0</v>
      </c>
      <c r="BF158" s="222">
        <f>IF(O158="snížená",K158,0)</f>
        <v>0</v>
      </c>
      <c r="BG158" s="222">
        <f>IF(O158="zákl. přenesená",K158,0)</f>
        <v>0</v>
      </c>
      <c r="BH158" s="222">
        <f>IF(O158="sníž. přenesená",K158,0)</f>
        <v>0</v>
      </c>
      <c r="BI158" s="222">
        <f>IF(O158="nulová",K158,0)</f>
        <v>0</v>
      </c>
      <c r="BJ158" s="19" t="s">
        <v>80</v>
      </c>
      <c r="BK158" s="222">
        <f>ROUND(P158*H158,2)</f>
        <v>0</v>
      </c>
      <c r="BL158" s="19" t="s">
        <v>129</v>
      </c>
      <c r="BM158" s="221" t="s">
        <v>245</v>
      </c>
    </row>
    <row r="159" spans="1:47" s="2" customFormat="1" ht="12">
      <c r="A159" s="40"/>
      <c r="B159" s="41"/>
      <c r="C159" s="42"/>
      <c r="D159" s="223" t="s">
        <v>130</v>
      </c>
      <c r="E159" s="42"/>
      <c r="F159" s="224" t="s">
        <v>244</v>
      </c>
      <c r="G159" s="42"/>
      <c r="H159" s="42"/>
      <c r="I159" s="225"/>
      <c r="J159" s="225"/>
      <c r="K159" s="42"/>
      <c r="L159" s="42"/>
      <c r="M159" s="46"/>
      <c r="N159" s="226"/>
      <c r="O159" s="227"/>
      <c r="P159" s="86"/>
      <c r="Q159" s="86"/>
      <c r="R159" s="86"/>
      <c r="S159" s="86"/>
      <c r="T159" s="86"/>
      <c r="U159" s="86"/>
      <c r="V159" s="86"/>
      <c r="W159" s="86"/>
      <c r="X159" s="87"/>
      <c r="Y159" s="40"/>
      <c r="Z159" s="40"/>
      <c r="AA159" s="40"/>
      <c r="AB159" s="40"/>
      <c r="AC159" s="40"/>
      <c r="AD159" s="40"/>
      <c r="AE159" s="40"/>
      <c r="AT159" s="19" t="s">
        <v>130</v>
      </c>
      <c r="AU159" s="19" t="s">
        <v>82</v>
      </c>
    </row>
    <row r="160" spans="1:47" s="2" customFormat="1" ht="12">
      <c r="A160" s="40"/>
      <c r="B160" s="41"/>
      <c r="C160" s="42"/>
      <c r="D160" s="228" t="s">
        <v>131</v>
      </c>
      <c r="E160" s="42"/>
      <c r="F160" s="229" t="s">
        <v>246</v>
      </c>
      <c r="G160" s="42"/>
      <c r="H160" s="42"/>
      <c r="I160" s="225"/>
      <c r="J160" s="225"/>
      <c r="K160" s="42"/>
      <c r="L160" s="42"/>
      <c r="M160" s="46"/>
      <c r="N160" s="226"/>
      <c r="O160" s="227"/>
      <c r="P160" s="86"/>
      <c r="Q160" s="86"/>
      <c r="R160" s="86"/>
      <c r="S160" s="86"/>
      <c r="T160" s="86"/>
      <c r="U160" s="86"/>
      <c r="V160" s="86"/>
      <c r="W160" s="86"/>
      <c r="X160" s="87"/>
      <c r="Y160" s="40"/>
      <c r="Z160" s="40"/>
      <c r="AA160" s="40"/>
      <c r="AB160" s="40"/>
      <c r="AC160" s="40"/>
      <c r="AD160" s="40"/>
      <c r="AE160" s="40"/>
      <c r="AT160" s="19" t="s">
        <v>131</v>
      </c>
      <c r="AU160" s="19" t="s">
        <v>82</v>
      </c>
    </row>
    <row r="161" spans="1:51" s="13" customFormat="1" ht="12">
      <c r="A161" s="13"/>
      <c r="B161" s="235"/>
      <c r="C161" s="236"/>
      <c r="D161" s="223" t="s">
        <v>217</v>
      </c>
      <c r="E161" s="237" t="s">
        <v>20</v>
      </c>
      <c r="F161" s="238" t="s">
        <v>80</v>
      </c>
      <c r="G161" s="236"/>
      <c r="H161" s="239">
        <v>1</v>
      </c>
      <c r="I161" s="240"/>
      <c r="J161" s="240"/>
      <c r="K161" s="236"/>
      <c r="L161" s="236"/>
      <c r="M161" s="241"/>
      <c r="N161" s="242"/>
      <c r="O161" s="243"/>
      <c r="P161" s="243"/>
      <c r="Q161" s="243"/>
      <c r="R161" s="243"/>
      <c r="S161" s="243"/>
      <c r="T161" s="243"/>
      <c r="U161" s="243"/>
      <c r="V161" s="243"/>
      <c r="W161" s="243"/>
      <c r="X161" s="244"/>
      <c r="Y161" s="13"/>
      <c r="Z161" s="13"/>
      <c r="AA161" s="13"/>
      <c r="AB161" s="13"/>
      <c r="AC161" s="13"/>
      <c r="AD161" s="13"/>
      <c r="AE161" s="13"/>
      <c r="AT161" s="245" t="s">
        <v>217</v>
      </c>
      <c r="AU161" s="245" t="s">
        <v>82</v>
      </c>
      <c r="AV161" s="13" t="s">
        <v>82</v>
      </c>
      <c r="AW161" s="13" t="s">
        <v>5</v>
      </c>
      <c r="AX161" s="13" t="s">
        <v>73</v>
      </c>
      <c r="AY161" s="245" t="s">
        <v>121</v>
      </c>
    </row>
    <row r="162" spans="1:51" s="14" customFormat="1" ht="12">
      <c r="A162" s="14"/>
      <c r="B162" s="246"/>
      <c r="C162" s="247"/>
      <c r="D162" s="223" t="s">
        <v>217</v>
      </c>
      <c r="E162" s="248" t="s">
        <v>20</v>
      </c>
      <c r="F162" s="249" t="s">
        <v>219</v>
      </c>
      <c r="G162" s="247"/>
      <c r="H162" s="250">
        <v>1</v>
      </c>
      <c r="I162" s="251"/>
      <c r="J162" s="251"/>
      <c r="K162" s="247"/>
      <c r="L162" s="247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4"/>
      <c r="Z162" s="14"/>
      <c r="AA162" s="14"/>
      <c r="AB162" s="14"/>
      <c r="AC162" s="14"/>
      <c r="AD162" s="14"/>
      <c r="AE162" s="14"/>
      <c r="AT162" s="256" t="s">
        <v>217</v>
      </c>
      <c r="AU162" s="256" t="s">
        <v>82</v>
      </c>
      <c r="AV162" s="14" t="s">
        <v>129</v>
      </c>
      <c r="AW162" s="14" t="s">
        <v>5</v>
      </c>
      <c r="AX162" s="14" t="s">
        <v>80</v>
      </c>
      <c r="AY162" s="256" t="s">
        <v>121</v>
      </c>
    </row>
    <row r="163" spans="1:63" s="12" customFormat="1" ht="22.8" customHeight="1">
      <c r="A163" s="12"/>
      <c r="B163" s="192"/>
      <c r="C163" s="193"/>
      <c r="D163" s="194" t="s">
        <v>72</v>
      </c>
      <c r="E163" s="207" t="s">
        <v>247</v>
      </c>
      <c r="F163" s="207" t="s">
        <v>248</v>
      </c>
      <c r="G163" s="193"/>
      <c r="H163" s="193"/>
      <c r="I163" s="196"/>
      <c r="J163" s="196"/>
      <c r="K163" s="208">
        <f>BK163</f>
        <v>0</v>
      </c>
      <c r="L163" s="193"/>
      <c r="M163" s="198"/>
      <c r="N163" s="199"/>
      <c r="O163" s="200"/>
      <c r="P163" s="200"/>
      <c r="Q163" s="201">
        <f>SUM(Q164:Q178)</f>
        <v>0</v>
      </c>
      <c r="R163" s="201">
        <f>SUM(R164:R178)</f>
        <v>0</v>
      </c>
      <c r="S163" s="200"/>
      <c r="T163" s="202">
        <f>SUM(T164:T178)</f>
        <v>0</v>
      </c>
      <c r="U163" s="200"/>
      <c r="V163" s="202">
        <f>SUM(V164:V178)</f>
        <v>0</v>
      </c>
      <c r="W163" s="200"/>
      <c r="X163" s="203">
        <f>SUM(X164:X178)</f>
        <v>0</v>
      </c>
      <c r="Y163" s="12"/>
      <c r="Z163" s="12"/>
      <c r="AA163" s="12"/>
      <c r="AB163" s="12"/>
      <c r="AC163" s="12"/>
      <c r="AD163" s="12"/>
      <c r="AE163" s="12"/>
      <c r="AR163" s="204" t="s">
        <v>80</v>
      </c>
      <c r="AT163" s="205" t="s">
        <v>72</v>
      </c>
      <c r="AU163" s="205" t="s">
        <v>80</v>
      </c>
      <c r="AY163" s="204" t="s">
        <v>121</v>
      </c>
      <c r="BK163" s="206">
        <f>SUM(BK164:BK178)</f>
        <v>0</v>
      </c>
    </row>
    <row r="164" spans="1:65" s="2" customFormat="1" ht="24.15" customHeight="1">
      <c r="A164" s="40"/>
      <c r="B164" s="41"/>
      <c r="C164" s="209" t="s">
        <v>201</v>
      </c>
      <c r="D164" s="209" t="s">
        <v>124</v>
      </c>
      <c r="E164" s="210" t="s">
        <v>249</v>
      </c>
      <c r="F164" s="211" t="s">
        <v>250</v>
      </c>
      <c r="G164" s="212" t="s">
        <v>170</v>
      </c>
      <c r="H164" s="234">
        <v>19</v>
      </c>
      <c r="I164" s="214"/>
      <c r="J164" s="214"/>
      <c r="K164" s="215">
        <f>ROUND(P164*H164,2)</f>
        <v>0</v>
      </c>
      <c r="L164" s="211" t="s">
        <v>128</v>
      </c>
      <c r="M164" s="46"/>
      <c r="N164" s="216" t="s">
        <v>20</v>
      </c>
      <c r="O164" s="217" t="s">
        <v>42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86"/>
      <c r="T164" s="219">
        <f>S164*H164</f>
        <v>0</v>
      </c>
      <c r="U164" s="219">
        <v>0</v>
      </c>
      <c r="V164" s="219">
        <f>U164*H164</f>
        <v>0</v>
      </c>
      <c r="W164" s="219">
        <v>0</v>
      </c>
      <c r="X164" s="220">
        <f>W164*H164</f>
        <v>0</v>
      </c>
      <c r="Y164" s="40"/>
      <c r="Z164" s="40"/>
      <c r="AA164" s="40"/>
      <c r="AB164" s="40"/>
      <c r="AC164" s="40"/>
      <c r="AD164" s="40"/>
      <c r="AE164" s="40"/>
      <c r="AR164" s="221" t="s">
        <v>129</v>
      </c>
      <c r="AT164" s="221" t="s">
        <v>124</v>
      </c>
      <c r="AU164" s="221" t="s">
        <v>82</v>
      </c>
      <c r="AY164" s="19" t="s">
        <v>121</v>
      </c>
      <c r="BE164" s="222">
        <f>IF(O164="základní",K164,0)</f>
        <v>0</v>
      </c>
      <c r="BF164" s="222">
        <f>IF(O164="snížená",K164,0)</f>
        <v>0</v>
      </c>
      <c r="BG164" s="222">
        <f>IF(O164="zákl. přenesená",K164,0)</f>
        <v>0</v>
      </c>
      <c r="BH164" s="222">
        <f>IF(O164="sníž. přenesená",K164,0)</f>
        <v>0</v>
      </c>
      <c r="BI164" s="222">
        <f>IF(O164="nulová",K164,0)</f>
        <v>0</v>
      </c>
      <c r="BJ164" s="19" t="s">
        <v>80</v>
      </c>
      <c r="BK164" s="222">
        <f>ROUND(P164*H164,2)</f>
        <v>0</v>
      </c>
      <c r="BL164" s="19" t="s">
        <v>129</v>
      </c>
      <c r="BM164" s="221" t="s">
        <v>251</v>
      </c>
    </row>
    <row r="165" spans="1:47" s="2" customFormat="1" ht="12">
      <c r="A165" s="40"/>
      <c r="B165" s="41"/>
      <c r="C165" s="42"/>
      <c r="D165" s="223" t="s">
        <v>130</v>
      </c>
      <c r="E165" s="42"/>
      <c r="F165" s="224" t="s">
        <v>250</v>
      </c>
      <c r="G165" s="42"/>
      <c r="H165" s="42"/>
      <c r="I165" s="225"/>
      <c r="J165" s="225"/>
      <c r="K165" s="42"/>
      <c r="L165" s="42"/>
      <c r="M165" s="46"/>
      <c r="N165" s="226"/>
      <c r="O165" s="227"/>
      <c r="P165" s="86"/>
      <c r="Q165" s="86"/>
      <c r="R165" s="86"/>
      <c r="S165" s="86"/>
      <c r="T165" s="86"/>
      <c r="U165" s="86"/>
      <c r="V165" s="86"/>
      <c r="W165" s="86"/>
      <c r="X165" s="87"/>
      <c r="Y165" s="40"/>
      <c r="Z165" s="40"/>
      <c r="AA165" s="40"/>
      <c r="AB165" s="40"/>
      <c r="AC165" s="40"/>
      <c r="AD165" s="40"/>
      <c r="AE165" s="40"/>
      <c r="AT165" s="19" t="s">
        <v>130</v>
      </c>
      <c r="AU165" s="19" t="s">
        <v>82</v>
      </c>
    </row>
    <row r="166" spans="1:47" s="2" customFormat="1" ht="12">
      <c r="A166" s="40"/>
      <c r="B166" s="41"/>
      <c r="C166" s="42"/>
      <c r="D166" s="228" t="s">
        <v>131</v>
      </c>
      <c r="E166" s="42"/>
      <c r="F166" s="229" t="s">
        <v>252</v>
      </c>
      <c r="G166" s="42"/>
      <c r="H166" s="42"/>
      <c r="I166" s="225"/>
      <c r="J166" s="225"/>
      <c r="K166" s="42"/>
      <c r="L166" s="42"/>
      <c r="M166" s="46"/>
      <c r="N166" s="226"/>
      <c r="O166" s="227"/>
      <c r="P166" s="86"/>
      <c r="Q166" s="86"/>
      <c r="R166" s="86"/>
      <c r="S166" s="86"/>
      <c r="T166" s="86"/>
      <c r="U166" s="86"/>
      <c r="V166" s="86"/>
      <c r="W166" s="86"/>
      <c r="X166" s="87"/>
      <c r="Y166" s="40"/>
      <c r="Z166" s="40"/>
      <c r="AA166" s="40"/>
      <c r="AB166" s="40"/>
      <c r="AC166" s="40"/>
      <c r="AD166" s="40"/>
      <c r="AE166" s="40"/>
      <c r="AT166" s="19" t="s">
        <v>131</v>
      </c>
      <c r="AU166" s="19" t="s">
        <v>82</v>
      </c>
    </row>
    <row r="167" spans="1:65" s="2" customFormat="1" ht="24.15" customHeight="1">
      <c r="A167" s="40"/>
      <c r="B167" s="41"/>
      <c r="C167" s="209" t="s">
        <v>253</v>
      </c>
      <c r="D167" s="209" t="s">
        <v>124</v>
      </c>
      <c r="E167" s="210" t="s">
        <v>254</v>
      </c>
      <c r="F167" s="211" t="s">
        <v>255</v>
      </c>
      <c r="G167" s="212" t="s">
        <v>170</v>
      </c>
      <c r="H167" s="234">
        <v>2</v>
      </c>
      <c r="I167" s="214"/>
      <c r="J167" s="214"/>
      <c r="K167" s="215">
        <f>ROUND(P167*H167,2)</f>
        <v>0</v>
      </c>
      <c r="L167" s="211" t="s">
        <v>128</v>
      </c>
      <c r="M167" s="46"/>
      <c r="N167" s="216" t="s">
        <v>20</v>
      </c>
      <c r="O167" s="217" t="s">
        <v>42</v>
      </c>
      <c r="P167" s="218">
        <f>I167+J167</f>
        <v>0</v>
      </c>
      <c r="Q167" s="218">
        <f>ROUND(I167*H167,2)</f>
        <v>0</v>
      </c>
      <c r="R167" s="218">
        <f>ROUND(J167*H167,2)</f>
        <v>0</v>
      </c>
      <c r="S167" s="86"/>
      <c r="T167" s="219">
        <f>S167*H167</f>
        <v>0</v>
      </c>
      <c r="U167" s="219">
        <v>0</v>
      </c>
      <c r="V167" s="219">
        <f>U167*H167</f>
        <v>0</v>
      </c>
      <c r="W167" s="219">
        <v>0</v>
      </c>
      <c r="X167" s="220">
        <f>W167*H167</f>
        <v>0</v>
      </c>
      <c r="Y167" s="40"/>
      <c r="Z167" s="40"/>
      <c r="AA167" s="40"/>
      <c r="AB167" s="40"/>
      <c r="AC167" s="40"/>
      <c r="AD167" s="40"/>
      <c r="AE167" s="40"/>
      <c r="AR167" s="221" t="s">
        <v>129</v>
      </c>
      <c r="AT167" s="221" t="s">
        <v>124</v>
      </c>
      <c r="AU167" s="221" t="s">
        <v>82</v>
      </c>
      <c r="AY167" s="19" t="s">
        <v>121</v>
      </c>
      <c r="BE167" s="222">
        <f>IF(O167="základní",K167,0)</f>
        <v>0</v>
      </c>
      <c r="BF167" s="222">
        <f>IF(O167="snížená",K167,0)</f>
        <v>0</v>
      </c>
      <c r="BG167" s="222">
        <f>IF(O167="zákl. přenesená",K167,0)</f>
        <v>0</v>
      </c>
      <c r="BH167" s="222">
        <f>IF(O167="sníž. přenesená",K167,0)</f>
        <v>0</v>
      </c>
      <c r="BI167" s="222">
        <f>IF(O167="nulová",K167,0)</f>
        <v>0</v>
      </c>
      <c r="BJ167" s="19" t="s">
        <v>80</v>
      </c>
      <c r="BK167" s="222">
        <f>ROUND(P167*H167,2)</f>
        <v>0</v>
      </c>
      <c r="BL167" s="19" t="s">
        <v>129</v>
      </c>
      <c r="BM167" s="221" t="s">
        <v>256</v>
      </c>
    </row>
    <row r="168" spans="1:47" s="2" customFormat="1" ht="12">
      <c r="A168" s="40"/>
      <c r="B168" s="41"/>
      <c r="C168" s="42"/>
      <c r="D168" s="223" t="s">
        <v>130</v>
      </c>
      <c r="E168" s="42"/>
      <c r="F168" s="224" t="s">
        <v>255</v>
      </c>
      <c r="G168" s="42"/>
      <c r="H168" s="42"/>
      <c r="I168" s="225"/>
      <c r="J168" s="225"/>
      <c r="K168" s="42"/>
      <c r="L168" s="42"/>
      <c r="M168" s="46"/>
      <c r="N168" s="226"/>
      <c r="O168" s="227"/>
      <c r="P168" s="86"/>
      <c r="Q168" s="86"/>
      <c r="R168" s="86"/>
      <c r="S168" s="86"/>
      <c r="T168" s="86"/>
      <c r="U168" s="86"/>
      <c r="V168" s="86"/>
      <c r="W168" s="86"/>
      <c r="X168" s="87"/>
      <c r="Y168" s="40"/>
      <c r="Z168" s="40"/>
      <c r="AA168" s="40"/>
      <c r="AB168" s="40"/>
      <c r="AC168" s="40"/>
      <c r="AD168" s="40"/>
      <c r="AE168" s="40"/>
      <c r="AT168" s="19" t="s">
        <v>130</v>
      </c>
      <c r="AU168" s="19" t="s">
        <v>82</v>
      </c>
    </row>
    <row r="169" spans="1:47" s="2" customFormat="1" ht="12">
      <c r="A169" s="40"/>
      <c r="B169" s="41"/>
      <c r="C169" s="42"/>
      <c r="D169" s="228" t="s">
        <v>131</v>
      </c>
      <c r="E169" s="42"/>
      <c r="F169" s="229" t="s">
        <v>257</v>
      </c>
      <c r="G169" s="42"/>
      <c r="H169" s="42"/>
      <c r="I169" s="225"/>
      <c r="J169" s="225"/>
      <c r="K169" s="42"/>
      <c r="L169" s="42"/>
      <c r="M169" s="46"/>
      <c r="N169" s="226"/>
      <c r="O169" s="227"/>
      <c r="P169" s="86"/>
      <c r="Q169" s="86"/>
      <c r="R169" s="86"/>
      <c r="S169" s="86"/>
      <c r="T169" s="86"/>
      <c r="U169" s="86"/>
      <c r="V169" s="86"/>
      <c r="W169" s="86"/>
      <c r="X169" s="87"/>
      <c r="Y169" s="40"/>
      <c r="Z169" s="40"/>
      <c r="AA169" s="40"/>
      <c r="AB169" s="40"/>
      <c r="AC169" s="40"/>
      <c r="AD169" s="40"/>
      <c r="AE169" s="40"/>
      <c r="AT169" s="19" t="s">
        <v>131</v>
      </c>
      <c r="AU169" s="19" t="s">
        <v>82</v>
      </c>
    </row>
    <row r="170" spans="1:65" s="2" customFormat="1" ht="24.15" customHeight="1">
      <c r="A170" s="40"/>
      <c r="B170" s="41"/>
      <c r="C170" s="209" t="s">
        <v>205</v>
      </c>
      <c r="D170" s="209" t="s">
        <v>124</v>
      </c>
      <c r="E170" s="210" t="s">
        <v>258</v>
      </c>
      <c r="F170" s="211" t="s">
        <v>259</v>
      </c>
      <c r="G170" s="212" t="s">
        <v>170</v>
      </c>
      <c r="H170" s="234">
        <v>62</v>
      </c>
      <c r="I170" s="214"/>
      <c r="J170" s="214"/>
      <c r="K170" s="215">
        <f>ROUND(P170*H170,2)</f>
        <v>0</v>
      </c>
      <c r="L170" s="211" t="s">
        <v>128</v>
      </c>
      <c r="M170" s="46"/>
      <c r="N170" s="216" t="s">
        <v>20</v>
      </c>
      <c r="O170" s="217" t="s">
        <v>42</v>
      </c>
      <c r="P170" s="218">
        <f>I170+J170</f>
        <v>0</v>
      </c>
      <c r="Q170" s="218">
        <f>ROUND(I170*H170,2)</f>
        <v>0</v>
      </c>
      <c r="R170" s="218">
        <f>ROUND(J170*H170,2)</f>
        <v>0</v>
      </c>
      <c r="S170" s="86"/>
      <c r="T170" s="219">
        <f>S170*H170</f>
        <v>0</v>
      </c>
      <c r="U170" s="219">
        <v>0</v>
      </c>
      <c r="V170" s="219">
        <f>U170*H170</f>
        <v>0</v>
      </c>
      <c r="W170" s="219">
        <v>0</v>
      </c>
      <c r="X170" s="220">
        <f>W170*H170</f>
        <v>0</v>
      </c>
      <c r="Y170" s="40"/>
      <c r="Z170" s="40"/>
      <c r="AA170" s="40"/>
      <c r="AB170" s="40"/>
      <c r="AC170" s="40"/>
      <c r="AD170" s="40"/>
      <c r="AE170" s="40"/>
      <c r="AR170" s="221" t="s">
        <v>129</v>
      </c>
      <c r="AT170" s="221" t="s">
        <v>124</v>
      </c>
      <c r="AU170" s="221" t="s">
        <v>82</v>
      </c>
      <c r="AY170" s="19" t="s">
        <v>121</v>
      </c>
      <c r="BE170" s="222">
        <f>IF(O170="základní",K170,0)</f>
        <v>0</v>
      </c>
      <c r="BF170" s="222">
        <f>IF(O170="snížená",K170,0)</f>
        <v>0</v>
      </c>
      <c r="BG170" s="222">
        <f>IF(O170="zákl. přenesená",K170,0)</f>
        <v>0</v>
      </c>
      <c r="BH170" s="222">
        <f>IF(O170="sníž. přenesená",K170,0)</f>
        <v>0</v>
      </c>
      <c r="BI170" s="222">
        <f>IF(O170="nulová",K170,0)</f>
        <v>0</v>
      </c>
      <c r="BJ170" s="19" t="s">
        <v>80</v>
      </c>
      <c r="BK170" s="222">
        <f>ROUND(P170*H170,2)</f>
        <v>0</v>
      </c>
      <c r="BL170" s="19" t="s">
        <v>129</v>
      </c>
      <c r="BM170" s="221" t="s">
        <v>260</v>
      </c>
    </row>
    <row r="171" spans="1:47" s="2" customFormat="1" ht="12">
      <c r="A171" s="40"/>
      <c r="B171" s="41"/>
      <c r="C171" s="42"/>
      <c r="D171" s="223" t="s">
        <v>130</v>
      </c>
      <c r="E171" s="42"/>
      <c r="F171" s="224" t="s">
        <v>259</v>
      </c>
      <c r="G171" s="42"/>
      <c r="H171" s="42"/>
      <c r="I171" s="225"/>
      <c r="J171" s="225"/>
      <c r="K171" s="42"/>
      <c r="L171" s="42"/>
      <c r="M171" s="46"/>
      <c r="N171" s="226"/>
      <c r="O171" s="227"/>
      <c r="P171" s="86"/>
      <c r="Q171" s="86"/>
      <c r="R171" s="86"/>
      <c r="S171" s="86"/>
      <c r="T171" s="86"/>
      <c r="U171" s="86"/>
      <c r="V171" s="86"/>
      <c r="W171" s="86"/>
      <c r="X171" s="87"/>
      <c r="Y171" s="40"/>
      <c r="Z171" s="40"/>
      <c r="AA171" s="40"/>
      <c r="AB171" s="40"/>
      <c r="AC171" s="40"/>
      <c r="AD171" s="40"/>
      <c r="AE171" s="40"/>
      <c r="AT171" s="19" t="s">
        <v>130</v>
      </c>
      <c r="AU171" s="19" t="s">
        <v>82</v>
      </c>
    </row>
    <row r="172" spans="1:47" s="2" customFormat="1" ht="12">
      <c r="A172" s="40"/>
      <c r="B172" s="41"/>
      <c r="C172" s="42"/>
      <c r="D172" s="228" t="s">
        <v>131</v>
      </c>
      <c r="E172" s="42"/>
      <c r="F172" s="229" t="s">
        <v>261</v>
      </c>
      <c r="G172" s="42"/>
      <c r="H172" s="42"/>
      <c r="I172" s="225"/>
      <c r="J172" s="225"/>
      <c r="K172" s="42"/>
      <c r="L172" s="42"/>
      <c r="M172" s="46"/>
      <c r="N172" s="226"/>
      <c r="O172" s="227"/>
      <c r="P172" s="86"/>
      <c r="Q172" s="86"/>
      <c r="R172" s="86"/>
      <c r="S172" s="86"/>
      <c r="T172" s="86"/>
      <c r="U172" s="86"/>
      <c r="V172" s="86"/>
      <c r="W172" s="86"/>
      <c r="X172" s="87"/>
      <c r="Y172" s="40"/>
      <c r="Z172" s="40"/>
      <c r="AA172" s="40"/>
      <c r="AB172" s="40"/>
      <c r="AC172" s="40"/>
      <c r="AD172" s="40"/>
      <c r="AE172" s="40"/>
      <c r="AT172" s="19" t="s">
        <v>131</v>
      </c>
      <c r="AU172" s="19" t="s">
        <v>82</v>
      </c>
    </row>
    <row r="173" spans="1:65" s="2" customFormat="1" ht="24.15" customHeight="1">
      <c r="A173" s="40"/>
      <c r="B173" s="41"/>
      <c r="C173" s="209" t="s">
        <v>8</v>
      </c>
      <c r="D173" s="209" t="s">
        <v>124</v>
      </c>
      <c r="E173" s="210" t="s">
        <v>262</v>
      </c>
      <c r="F173" s="211" t="s">
        <v>263</v>
      </c>
      <c r="G173" s="212" t="s">
        <v>170</v>
      </c>
      <c r="H173" s="234">
        <v>62</v>
      </c>
      <c r="I173" s="214"/>
      <c r="J173" s="214"/>
      <c r="K173" s="215">
        <f>ROUND(P173*H173,2)</f>
        <v>0</v>
      </c>
      <c r="L173" s="211" t="s">
        <v>128</v>
      </c>
      <c r="M173" s="46"/>
      <c r="N173" s="216" t="s">
        <v>20</v>
      </c>
      <c r="O173" s="217" t="s">
        <v>42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86"/>
      <c r="T173" s="219">
        <f>S173*H173</f>
        <v>0</v>
      </c>
      <c r="U173" s="219">
        <v>0</v>
      </c>
      <c r="V173" s="219">
        <f>U173*H173</f>
        <v>0</v>
      </c>
      <c r="W173" s="219">
        <v>0</v>
      </c>
      <c r="X173" s="220">
        <f>W173*H173</f>
        <v>0</v>
      </c>
      <c r="Y173" s="40"/>
      <c r="Z173" s="40"/>
      <c r="AA173" s="40"/>
      <c r="AB173" s="40"/>
      <c r="AC173" s="40"/>
      <c r="AD173" s="40"/>
      <c r="AE173" s="40"/>
      <c r="AR173" s="221" t="s">
        <v>129</v>
      </c>
      <c r="AT173" s="221" t="s">
        <v>124</v>
      </c>
      <c r="AU173" s="221" t="s">
        <v>82</v>
      </c>
      <c r="AY173" s="19" t="s">
        <v>121</v>
      </c>
      <c r="BE173" s="222">
        <f>IF(O173="základní",K173,0)</f>
        <v>0</v>
      </c>
      <c r="BF173" s="222">
        <f>IF(O173="snížená",K173,0)</f>
        <v>0</v>
      </c>
      <c r="BG173" s="222">
        <f>IF(O173="zákl. přenesená",K173,0)</f>
        <v>0</v>
      </c>
      <c r="BH173" s="222">
        <f>IF(O173="sníž. přenesená",K173,0)</f>
        <v>0</v>
      </c>
      <c r="BI173" s="222">
        <f>IF(O173="nulová",K173,0)</f>
        <v>0</v>
      </c>
      <c r="BJ173" s="19" t="s">
        <v>80</v>
      </c>
      <c r="BK173" s="222">
        <f>ROUND(P173*H173,2)</f>
        <v>0</v>
      </c>
      <c r="BL173" s="19" t="s">
        <v>129</v>
      </c>
      <c r="BM173" s="221" t="s">
        <v>264</v>
      </c>
    </row>
    <row r="174" spans="1:47" s="2" customFormat="1" ht="12">
      <c r="A174" s="40"/>
      <c r="B174" s="41"/>
      <c r="C174" s="42"/>
      <c r="D174" s="223" t="s">
        <v>130</v>
      </c>
      <c r="E174" s="42"/>
      <c r="F174" s="224" t="s">
        <v>263</v>
      </c>
      <c r="G174" s="42"/>
      <c r="H174" s="42"/>
      <c r="I174" s="225"/>
      <c r="J174" s="225"/>
      <c r="K174" s="42"/>
      <c r="L174" s="42"/>
      <c r="M174" s="46"/>
      <c r="N174" s="226"/>
      <c r="O174" s="227"/>
      <c r="P174" s="86"/>
      <c r="Q174" s="86"/>
      <c r="R174" s="86"/>
      <c r="S174" s="86"/>
      <c r="T174" s="86"/>
      <c r="U174" s="86"/>
      <c r="V174" s="86"/>
      <c r="W174" s="86"/>
      <c r="X174" s="87"/>
      <c r="Y174" s="40"/>
      <c r="Z174" s="40"/>
      <c r="AA174" s="40"/>
      <c r="AB174" s="40"/>
      <c r="AC174" s="40"/>
      <c r="AD174" s="40"/>
      <c r="AE174" s="40"/>
      <c r="AT174" s="19" t="s">
        <v>130</v>
      </c>
      <c r="AU174" s="19" t="s">
        <v>82</v>
      </c>
    </row>
    <row r="175" spans="1:47" s="2" customFormat="1" ht="12">
      <c r="A175" s="40"/>
      <c r="B175" s="41"/>
      <c r="C175" s="42"/>
      <c r="D175" s="228" t="s">
        <v>131</v>
      </c>
      <c r="E175" s="42"/>
      <c r="F175" s="229" t="s">
        <v>265</v>
      </c>
      <c r="G175" s="42"/>
      <c r="H175" s="42"/>
      <c r="I175" s="225"/>
      <c r="J175" s="225"/>
      <c r="K175" s="42"/>
      <c r="L175" s="42"/>
      <c r="M175" s="46"/>
      <c r="N175" s="226"/>
      <c r="O175" s="227"/>
      <c r="P175" s="86"/>
      <c r="Q175" s="86"/>
      <c r="R175" s="86"/>
      <c r="S175" s="86"/>
      <c r="T175" s="86"/>
      <c r="U175" s="86"/>
      <c r="V175" s="86"/>
      <c r="W175" s="86"/>
      <c r="X175" s="87"/>
      <c r="Y175" s="40"/>
      <c r="Z175" s="40"/>
      <c r="AA175" s="40"/>
      <c r="AB175" s="40"/>
      <c r="AC175" s="40"/>
      <c r="AD175" s="40"/>
      <c r="AE175" s="40"/>
      <c r="AT175" s="19" t="s">
        <v>131</v>
      </c>
      <c r="AU175" s="19" t="s">
        <v>82</v>
      </c>
    </row>
    <row r="176" spans="1:65" s="2" customFormat="1" ht="24.15" customHeight="1">
      <c r="A176" s="40"/>
      <c r="B176" s="41"/>
      <c r="C176" s="209" t="s">
        <v>210</v>
      </c>
      <c r="D176" s="209" t="s">
        <v>124</v>
      </c>
      <c r="E176" s="210" t="s">
        <v>266</v>
      </c>
      <c r="F176" s="211" t="s">
        <v>267</v>
      </c>
      <c r="G176" s="212" t="s">
        <v>170</v>
      </c>
      <c r="H176" s="234">
        <v>62</v>
      </c>
      <c r="I176" s="214"/>
      <c r="J176" s="214"/>
      <c r="K176" s="215">
        <f>ROUND(P176*H176,2)</f>
        <v>0</v>
      </c>
      <c r="L176" s="211" t="s">
        <v>128</v>
      </c>
      <c r="M176" s="46"/>
      <c r="N176" s="216" t="s">
        <v>20</v>
      </c>
      <c r="O176" s="217" t="s">
        <v>42</v>
      </c>
      <c r="P176" s="218">
        <f>I176+J176</f>
        <v>0</v>
      </c>
      <c r="Q176" s="218">
        <f>ROUND(I176*H176,2)</f>
        <v>0</v>
      </c>
      <c r="R176" s="218">
        <f>ROUND(J176*H176,2)</f>
        <v>0</v>
      </c>
      <c r="S176" s="86"/>
      <c r="T176" s="219">
        <f>S176*H176</f>
        <v>0</v>
      </c>
      <c r="U176" s="219">
        <v>0</v>
      </c>
      <c r="V176" s="219">
        <f>U176*H176</f>
        <v>0</v>
      </c>
      <c r="W176" s="219">
        <v>0</v>
      </c>
      <c r="X176" s="220">
        <f>W176*H176</f>
        <v>0</v>
      </c>
      <c r="Y176" s="40"/>
      <c r="Z176" s="40"/>
      <c r="AA176" s="40"/>
      <c r="AB176" s="40"/>
      <c r="AC176" s="40"/>
      <c r="AD176" s="40"/>
      <c r="AE176" s="40"/>
      <c r="AR176" s="221" t="s">
        <v>129</v>
      </c>
      <c r="AT176" s="221" t="s">
        <v>124</v>
      </c>
      <c r="AU176" s="221" t="s">
        <v>82</v>
      </c>
      <c r="AY176" s="19" t="s">
        <v>121</v>
      </c>
      <c r="BE176" s="222">
        <f>IF(O176="základní",K176,0)</f>
        <v>0</v>
      </c>
      <c r="BF176" s="222">
        <f>IF(O176="snížená",K176,0)</f>
        <v>0</v>
      </c>
      <c r="BG176" s="222">
        <f>IF(O176="zákl. přenesená",K176,0)</f>
        <v>0</v>
      </c>
      <c r="BH176" s="222">
        <f>IF(O176="sníž. přenesená",K176,0)</f>
        <v>0</v>
      </c>
      <c r="BI176" s="222">
        <f>IF(O176="nulová",K176,0)</f>
        <v>0</v>
      </c>
      <c r="BJ176" s="19" t="s">
        <v>80</v>
      </c>
      <c r="BK176" s="222">
        <f>ROUND(P176*H176,2)</f>
        <v>0</v>
      </c>
      <c r="BL176" s="19" t="s">
        <v>129</v>
      </c>
      <c r="BM176" s="221" t="s">
        <v>268</v>
      </c>
    </row>
    <row r="177" spans="1:47" s="2" customFormat="1" ht="12">
      <c r="A177" s="40"/>
      <c r="B177" s="41"/>
      <c r="C177" s="42"/>
      <c r="D177" s="223" t="s">
        <v>130</v>
      </c>
      <c r="E177" s="42"/>
      <c r="F177" s="224" t="s">
        <v>267</v>
      </c>
      <c r="G177" s="42"/>
      <c r="H177" s="42"/>
      <c r="I177" s="225"/>
      <c r="J177" s="225"/>
      <c r="K177" s="42"/>
      <c r="L177" s="42"/>
      <c r="M177" s="46"/>
      <c r="N177" s="226"/>
      <c r="O177" s="227"/>
      <c r="P177" s="86"/>
      <c r="Q177" s="86"/>
      <c r="R177" s="86"/>
      <c r="S177" s="86"/>
      <c r="T177" s="86"/>
      <c r="U177" s="86"/>
      <c r="V177" s="86"/>
      <c r="W177" s="86"/>
      <c r="X177" s="87"/>
      <c r="Y177" s="40"/>
      <c r="Z177" s="40"/>
      <c r="AA177" s="40"/>
      <c r="AB177" s="40"/>
      <c r="AC177" s="40"/>
      <c r="AD177" s="40"/>
      <c r="AE177" s="40"/>
      <c r="AT177" s="19" t="s">
        <v>130</v>
      </c>
      <c r="AU177" s="19" t="s">
        <v>82</v>
      </c>
    </row>
    <row r="178" spans="1:47" s="2" customFormat="1" ht="12">
      <c r="A178" s="40"/>
      <c r="B178" s="41"/>
      <c r="C178" s="42"/>
      <c r="D178" s="228" t="s">
        <v>131</v>
      </c>
      <c r="E178" s="42"/>
      <c r="F178" s="229" t="s">
        <v>269</v>
      </c>
      <c r="G178" s="42"/>
      <c r="H178" s="42"/>
      <c r="I178" s="225"/>
      <c r="J178" s="225"/>
      <c r="K178" s="42"/>
      <c r="L178" s="42"/>
      <c r="M178" s="46"/>
      <c r="N178" s="226"/>
      <c r="O178" s="227"/>
      <c r="P178" s="86"/>
      <c r="Q178" s="86"/>
      <c r="R178" s="86"/>
      <c r="S178" s="86"/>
      <c r="T178" s="86"/>
      <c r="U178" s="86"/>
      <c r="V178" s="86"/>
      <c r="W178" s="86"/>
      <c r="X178" s="87"/>
      <c r="Y178" s="40"/>
      <c r="Z178" s="40"/>
      <c r="AA178" s="40"/>
      <c r="AB178" s="40"/>
      <c r="AC178" s="40"/>
      <c r="AD178" s="40"/>
      <c r="AE178" s="40"/>
      <c r="AT178" s="19" t="s">
        <v>131</v>
      </c>
      <c r="AU178" s="19" t="s">
        <v>82</v>
      </c>
    </row>
    <row r="179" spans="1:63" s="12" customFormat="1" ht="22.8" customHeight="1">
      <c r="A179" s="12"/>
      <c r="B179" s="192"/>
      <c r="C179" s="193"/>
      <c r="D179" s="194" t="s">
        <v>72</v>
      </c>
      <c r="E179" s="207" t="s">
        <v>270</v>
      </c>
      <c r="F179" s="207" t="s">
        <v>271</v>
      </c>
      <c r="G179" s="193"/>
      <c r="H179" s="193"/>
      <c r="I179" s="196"/>
      <c r="J179" s="196"/>
      <c r="K179" s="208">
        <f>BK179</f>
        <v>0</v>
      </c>
      <c r="L179" s="193"/>
      <c r="M179" s="198"/>
      <c r="N179" s="199"/>
      <c r="O179" s="200"/>
      <c r="P179" s="200"/>
      <c r="Q179" s="201">
        <f>SUM(Q180:Q198)</f>
        <v>0</v>
      </c>
      <c r="R179" s="201">
        <f>SUM(R180:R198)</f>
        <v>0</v>
      </c>
      <c r="S179" s="200"/>
      <c r="T179" s="202">
        <f>SUM(T180:T198)</f>
        <v>0</v>
      </c>
      <c r="U179" s="200"/>
      <c r="V179" s="202">
        <f>SUM(V180:V198)</f>
        <v>0</v>
      </c>
      <c r="W179" s="200"/>
      <c r="X179" s="203">
        <f>SUM(X180:X198)</f>
        <v>0</v>
      </c>
      <c r="Y179" s="12"/>
      <c r="Z179" s="12"/>
      <c r="AA179" s="12"/>
      <c r="AB179" s="12"/>
      <c r="AC179" s="12"/>
      <c r="AD179" s="12"/>
      <c r="AE179" s="12"/>
      <c r="AR179" s="204" t="s">
        <v>80</v>
      </c>
      <c r="AT179" s="205" t="s">
        <v>72</v>
      </c>
      <c r="AU179" s="205" t="s">
        <v>80</v>
      </c>
      <c r="AY179" s="204" t="s">
        <v>121</v>
      </c>
      <c r="BK179" s="206">
        <f>SUM(BK180:BK198)</f>
        <v>0</v>
      </c>
    </row>
    <row r="180" spans="1:65" s="2" customFormat="1" ht="24.15" customHeight="1">
      <c r="A180" s="40"/>
      <c r="B180" s="41"/>
      <c r="C180" s="209" t="s">
        <v>272</v>
      </c>
      <c r="D180" s="209" t="s">
        <v>124</v>
      </c>
      <c r="E180" s="210" t="s">
        <v>273</v>
      </c>
      <c r="F180" s="211" t="s">
        <v>274</v>
      </c>
      <c r="G180" s="212" t="s">
        <v>275</v>
      </c>
      <c r="H180" s="234">
        <v>45</v>
      </c>
      <c r="I180" s="214"/>
      <c r="J180" s="214"/>
      <c r="K180" s="215">
        <f>ROUND(P180*H180,2)</f>
        <v>0</v>
      </c>
      <c r="L180" s="211" t="s">
        <v>128</v>
      </c>
      <c r="M180" s="46"/>
      <c r="N180" s="216" t="s">
        <v>20</v>
      </c>
      <c r="O180" s="217" t="s">
        <v>42</v>
      </c>
      <c r="P180" s="218">
        <f>I180+J180</f>
        <v>0</v>
      </c>
      <c r="Q180" s="218">
        <f>ROUND(I180*H180,2)</f>
        <v>0</v>
      </c>
      <c r="R180" s="218">
        <f>ROUND(J180*H180,2)</f>
        <v>0</v>
      </c>
      <c r="S180" s="86"/>
      <c r="T180" s="219">
        <f>S180*H180</f>
        <v>0</v>
      </c>
      <c r="U180" s="219">
        <v>0</v>
      </c>
      <c r="V180" s="219">
        <f>U180*H180</f>
        <v>0</v>
      </c>
      <c r="W180" s="219">
        <v>0</v>
      </c>
      <c r="X180" s="220">
        <f>W180*H180</f>
        <v>0</v>
      </c>
      <c r="Y180" s="40"/>
      <c r="Z180" s="40"/>
      <c r="AA180" s="40"/>
      <c r="AB180" s="40"/>
      <c r="AC180" s="40"/>
      <c r="AD180" s="40"/>
      <c r="AE180" s="40"/>
      <c r="AR180" s="221" t="s">
        <v>129</v>
      </c>
      <c r="AT180" s="221" t="s">
        <v>124</v>
      </c>
      <c r="AU180" s="221" t="s">
        <v>82</v>
      </c>
      <c r="AY180" s="19" t="s">
        <v>121</v>
      </c>
      <c r="BE180" s="222">
        <f>IF(O180="základní",K180,0)</f>
        <v>0</v>
      </c>
      <c r="BF180" s="222">
        <f>IF(O180="snížená",K180,0)</f>
        <v>0</v>
      </c>
      <c r="BG180" s="222">
        <f>IF(O180="zákl. přenesená",K180,0)</f>
        <v>0</v>
      </c>
      <c r="BH180" s="222">
        <f>IF(O180="sníž. přenesená",K180,0)</f>
        <v>0</v>
      </c>
      <c r="BI180" s="222">
        <f>IF(O180="nulová",K180,0)</f>
        <v>0</v>
      </c>
      <c r="BJ180" s="19" t="s">
        <v>80</v>
      </c>
      <c r="BK180" s="222">
        <f>ROUND(P180*H180,2)</f>
        <v>0</v>
      </c>
      <c r="BL180" s="19" t="s">
        <v>129</v>
      </c>
      <c r="BM180" s="221" t="s">
        <v>276</v>
      </c>
    </row>
    <row r="181" spans="1:47" s="2" customFormat="1" ht="12">
      <c r="A181" s="40"/>
      <c r="B181" s="41"/>
      <c r="C181" s="42"/>
      <c r="D181" s="223" t="s">
        <v>130</v>
      </c>
      <c r="E181" s="42"/>
      <c r="F181" s="224" t="s">
        <v>274</v>
      </c>
      <c r="G181" s="42"/>
      <c r="H181" s="42"/>
      <c r="I181" s="225"/>
      <c r="J181" s="225"/>
      <c r="K181" s="42"/>
      <c r="L181" s="42"/>
      <c r="M181" s="46"/>
      <c r="N181" s="226"/>
      <c r="O181" s="227"/>
      <c r="P181" s="86"/>
      <c r="Q181" s="86"/>
      <c r="R181" s="86"/>
      <c r="S181" s="86"/>
      <c r="T181" s="86"/>
      <c r="U181" s="86"/>
      <c r="V181" s="86"/>
      <c r="W181" s="86"/>
      <c r="X181" s="87"/>
      <c r="Y181" s="40"/>
      <c r="Z181" s="40"/>
      <c r="AA181" s="40"/>
      <c r="AB181" s="40"/>
      <c r="AC181" s="40"/>
      <c r="AD181" s="40"/>
      <c r="AE181" s="40"/>
      <c r="AT181" s="19" t="s">
        <v>130</v>
      </c>
      <c r="AU181" s="19" t="s">
        <v>82</v>
      </c>
    </row>
    <row r="182" spans="1:47" s="2" customFormat="1" ht="12">
      <c r="A182" s="40"/>
      <c r="B182" s="41"/>
      <c r="C182" s="42"/>
      <c r="D182" s="228" t="s">
        <v>131</v>
      </c>
      <c r="E182" s="42"/>
      <c r="F182" s="229" t="s">
        <v>277</v>
      </c>
      <c r="G182" s="42"/>
      <c r="H182" s="42"/>
      <c r="I182" s="225"/>
      <c r="J182" s="225"/>
      <c r="K182" s="42"/>
      <c r="L182" s="42"/>
      <c r="M182" s="46"/>
      <c r="N182" s="226"/>
      <c r="O182" s="227"/>
      <c r="P182" s="86"/>
      <c r="Q182" s="86"/>
      <c r="R182" s="86"/>
      <c r="S182" s="86"/>
      <c r="T182" s="86"/>
      <c r="U182" s="86"/>
      <c r="V182" s="86"/>
      <c r="W182" s="86"/>
      <c r="X182" s="87"/>
      <c r="Y182" s="40"/>
      <c r="Z182" s="40"/>
      <c r="AA182" s="40"/>
      <c r="AB182" s="40"/>
      <c r="AC182" s="40"/>
      <c r="AD182" s="40"/>
      <c r="AE182" s="40"/>
      <c r="AT182" s="19" t="s">
        <v>131</v>
      </c>
      <c r="AU182" s="19" t="s">
        <v>82</v>
      </c>
    </row>
    <row r="183" spans="1:65" s="2" customFormat="1" ht="24.15" customHeight="1">
      <c r="A183" s="40"/>
      <c r="B183" s="41"/>
      <c r="C183" s="209" t="s">
        <v>215</v>
      </c>
      <c r="D183" s="209" t="s">
        <v>124</v>
      </c>
      <c r="E183" s="210" t="s">
        <v>278</v>
      </c>
      <c r="F183" s="211" t="s">
        <v>279</v>
      </c>
      <c r="G183" s="212" t="s">
        <v>275</v>
      </c>
      <c r="H183" s="234">
        <v>15</v>
      </c>
      <c r="I183" s="214"/>
      <c r="J183" s="214"/>
      <c r="K183" s="215">
        <f>ROUND(P183*H183,2)</f>
        <v>0</v>
      </c>
      <c r="L183" s="211" t="s">
        <v>128</v>
      </c>
      <c r="M183" s="46"/>
      <c r="N183" s="216" t="s">
        <v>20</v>
      </c>
      <c r="O183" s="217" t="s">
        <v>42</v>
      </c>
      <c r="P183" s="218">
        <f>I183+J183</f>
        <v>0</v>
      </c>
      <c r="Q183" s="218">
        <f>ROUND(I183*H183,2)</f>
        <v>0</v>
      </c>
      <c r="R183" s="218">
        <f>ROUND(J183*H183,2)</f>
        <v>0</v>
      </c>
      <c r="S183" s="86"/>
      <c r="T183" s="219">
        <f>S183*H183</f>
        <v>0</v>
      </c>
      <c r="U183" s="219">
        <v>0</v>
      </c>
      <c r="V183" s="219">
        <f>U183*H183</f>
        <v>0</v>
      </c>
      <c r="W183" s="219">
        <v>0</v>
      </c>
      <c r="X183" s="220">
        <f>W183*H183</f>
        <v>0</v>
      </c>
      <c r="Y183" s="40"/>
      <c r="Z183" s="40"/>
      <c r="AA183" s="40"/>
      <c r="AB183" s="40"/>
      <c r="AC183" s="40"/>
      <c r="AD183" s="40"/>
      <c r="AE183" s="40"/>
      <c r="AR183" s="221" t="s">
        <v>129</v>
      </c>
      <c r="AT183" s="221" t="s">
        <v>124</v>
      </c>
      <c r="AU183" s="221" t="s">
        <v>82</v>
      </c>
      <c r="AY183" s="19" t="s">
        <v>121</v>
      </c>
      <c r="BE183" s="222">
        <f>IF(O183="základní",K183,0)</f>
        <v>0</v>
      </c>
      <c r="BF183" s="222">
        <f>IF(O183="snížená",K183,0)</f>
        <v>0</v>
      </c>
      <c r="BG183" s="222">
        <f>IF(O183="zákl. přenesená",K183,0)</f>
        <v>0</v>
      </c>
      <c r="BH183" s="222">
        <f>IF(O183="sníž. přenesená",K183,0)</f>
        <v>0</v>
      </c>
      <c r="BI183" s="222">
        <f>IF(O183="nulová",K183,0)</f>
        <v>0</v>
      </c>
      <c r="BJ183" s="19" t="s">
        <v>80</v>
      </c>
      <c r="BK183" s="222">
        <f>ROUND(P183*H183,2)</f>
        <v>0</v>
      </c>
      <c r="BL183" s="19" t="s">
        <v>129</v>
      </c>
      <c r="BM183" s="221" t="s">
        <v>280</v>
      </c>
    </row>
    <row r="184" spans="1:47" s="2" customFormat="1" ht="12">
      <c r="A184" s="40"/>
      <c r="B184" s="41"/>
      <c r="C184" s="42"/>
      <c r="D184" s="223" t="s">
        <v>130</v>
      </c>
      <c r="E184" s="42"/>
      <c r="F184" s="224" t="s">
        <v>279</v>
      </c>
      <c r="G184" s="42"/>
      <c r="H184" s="42"/>
      <c r="I184" s="225"/>
      <c r="J184" s="225"/>
      <c r="K184" s="42"/>
      <c r="L184" s="42"/>
      <c r="M184" s="46"/>
      <c r="N184" s="226"/>
      <c r="O184" s="227"/>
      <c r="P184" s="86"/>
      <c r="Q184" s="86"/>
      <c r="R184" s="86"/>
      <c r="S184" s="86"/>
      <c r="T184" s="86"/>
      <c r="U184" s="86"/>
      <c r="V184" s="86"/>
      <c r="W184" s="86"/>
      <c r="X184" s="87"/>
      <c r="Y184" s="40"/>
      <c r="Z184" s="40"/>
      <c r="AA184" s="40"/>
      <c r="AB184" s="40"/>
      <c r="AC184" s="40"/>
      <c r="AD184" s="40"/>
      <c r="AE184" s="40"/>
      <c r="AT184" s="19" t="s">
        <v>130</v>
      </c>
      <c r="AU184" s="19" t="s">
        <v>82</v>
      </c>
    </row>
    <row r="185" spans="1:47" s="2" customFormat="1" ht="12">
      <c r="A185" s="40"/>
      <c r="B185" s="41"/>
      <c r="C185" s="42"/>
      <c r="D185" s="228" t="s">
        <v>131</v>
      </c>
      <c r="E185" s="42"/>
      <c r="F185" s="229" t="s">
        <v>281</v>
      </c>
      <c r="G185" s="42"/>
      <c r="H185" s="42"/>
      <c r="I185" s="225"/>
      <c r="J185" s="225"/>
      <c r="K185" s="42"/>
      <c r="L185" s="42"/>
      <c r="M185" s="46"/>
      <c r="N185" s="226"/>
      <c r="O185" s="227"/>
      <c r="P185" s="86"/>
      <c r="Q185" s="86"/>
      <c r="R185" s="86"/>
      <c r="S185" s="86"/>
      <c r="T185" s="86"/>
      <c r="U185" s="86"/>
      <c r="V185" s="86"/>
      <c r="W185" s="86"/>
      <c r="X185" s="87"/>
      <c r="Y185" s="40"/>
      <c r="Z185" s="40"/>
      <c r="AA185" s="40"/>
      <c r="AB185" s="40"/>
      <c r="AC185" s="40"/>
      <c r="AD185" s="40"/>
      <c r="AE185" s="40"/>
      <c r="AT185" s="19" t="s">
        <v>131</v>
      </c>
      <c r="AU185" s="19" t="s">
        <v>82</v>
      </c>
    </row>
    <row r="186" spans="1:65" s="2" customFormat="1" ht="24.15" customHeight="1">
      <c r="A186" s="40"/>
      <c r="B186" s="41"/>
      <c r="C186" s="209" t="s">
        <v>282</v>
      </c>
      <c r="D186" s="209" t="s">
        <v>124</v>
      </c>
      <c r="E186" s="210" t="s">
        <v>283</v>
      </c>
      <c r="F186" s="211" t="s">
        <v>284</v>
      </c>
      <c r="G186" s="212" t="s">
        <v>275</v>
      </c>
      <c r="H186" s="234">
        <v>2</v>
      </c>
      <c r="I186" s="214"/>
      <c r="J186" s="214"/>
      <c r="K186" s="215">
        <f>ROUND(P186*H186,2)</f>
        <v>0</v>
      </c>
      <c r="L186" s="211" t="s">
        <v>128</v>
      </c>
      <c r="M186" s="46"/>
      <c r="N186" s="216" t="s">
        <v>20</v>
      </c>
      <c r="O186" s="217" t="s">
        <v>42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86"/>
      <c r="T186" s="219">
        <f>S186*H186</f>
        <v>0</v>
      </c>
      <c r="U186" s="219">
        <v>0</v>
      </c>
      <c r="V186" s="219">
        <f>U186*H186</f>
        <v>0</v>
      </c>
      <c r="W186" s="219">
        <v>0</v>
      </c>
      <c r="X186" s="220">
        <f>W186*H186</f>
        <v>0</v>
      </c>
      <c r="Y186" s="40"/>
      <c r="Z186" s="40"/>
      <c r="AA186" s="40"/>
      <c r="AB186" s="40"/>
      <c r="AC186" s="40"/>
      <c r="AD186" s="40"/>
      <c r="AE186" s="40"/>
      <c r="AR186" s="221" t="s">
        <v>129</v>
      </c>
      <c r="AT186" s="221" t="s">
        <v>124</v>
      </c>
      <c r="AU186" s="221" t="s">
        <v>82</v>
      </c>
      <c r="AY186" s="19" t="s">
        <v>121</v>
      </c>
      <c r="BE186" s="222">
        <f>IF(O186="základní",K186,0)</f>
        <v>0</v>
      </c>
      <c r="BF186" s="222">
        <f>IF(O186="snížená",K186,0)</f>
        <v>0</v>
      </c>
      <c r="BG186" s="222">
        <f>IF(O186="zákl. přenesená",K186,0)</f>
        <v>0</v>
      </c>
      <c r="BH186" s="222">
        <f>IF(O186="sníž. přenesená",K186,0)</f>
        <v>0</v>
      </c>
      <c r="BI186" s="222">
        <f>IF(O186="nulová",K186,0)</f>
        <v>0</v>
      </c>
      <c r="BJ186" s="19" t="s">
        <v>80</v>
      </c>
      <c r="BK186" s="222">
        <f>ROUND(P186*H186,2)</f>
        <v>0</v>
      </c>
      <c r="BL186" s="19" t="s">
        <v>129</v>
      </c>
      <c r="BM186" s="221" t="s">
        <v>285</v>
      </c>
    </row>
    <row r="187" spans="1:47" s="2" customFormat="1" ht="12">
      <c r="A187" s="40"/>
      <c r="B187" s="41"/>
      <c r="C187" s="42"/>
      <c r="D187" s="223" t="s">
        <v>130</v>
      </c>
      <c r="E187" s="42"/>
      <c r="F187" s="224" t="s">
        <v>284</v>
      </c>
      <c r="G187" s="42"/>
      <c r="H187" s="42"/>
      <c r="I187" s="225"/>
      <c r="J187" s="225"/>
      <c r="K187" s="42"/>
      <c r="L187" s="42"/>
      <c r="M187" s="46"/>
      <c r="N187" s="226"/>
      <c r="O187" s="227"/>
      <c r="P187" s="86"/>
      <c r="Q187" s="86"/>
      <c r="R187" s="86"/>
      <c r="S187" s="86"/>
      <c r="T187" s="86"/>
      <c r="U187" s="86"/>
      <c r="V187" s="86"/>
      <c r="W187" s="86"/>
      <c r="X187" s="87"/>
      <c r="Y187" s="40"/>
      <c r="Z187" s="40"/>
      <c r="AA187" s="40"/>
      <c r="AB187" s="40"/>
      <c r="AC187" s="40"/>
      <c r="AD187" s="40"/>
      <c r="AE187" s="40"/>
      <c r="AT187" s="19" t="s">
        <v>130</v>
      </c>
      <c r="AU187" s="19" t="s">
        <v>82</v>
      </c>
    </row>
    <row r="188" spans="1:47" s="2" customFormat="1" ht="12">
      <c r="A188" s="40"/>
      <c r="B188" s="41"/>
      <c r="C188" s="42"/>
      <c r="D188" s="228" t="s">
        <v>131</v>
      </c>
      <c r="E188" s="42"/>
      <c r="F188" s="229" t="s">
        <v>286</v>
      </c>
      <c r="G188" s="42"/>
      <c r="H188" s="42"/>
      <c r="I188" s="225"/>
      <c r="J188" s="225"/>
      <c r="K188" s="42"/>
      <c r="L188" s="42"/>
      <c r="M188" s="46"/>
      <c r="N188" s="226"/>
      <c r="O188" s="227"/>
      <c r="P188" s="86"/>
      <c r="Q188" s="86"/>
      <c r="R188" s="86"/>
      <c r="S188" s="86"/>
      <c r="T188" s="86"/>
      <c r="U188" s="86"/>
      <c r="V188" s="86"/>
      <c r="W188" s="86"/>
      <c r="X188" s="87"/>
      <c r="Y188" s="40"/>
      <c r="Z188" s="40"/>
      <c r="AA188" s="40"/>
      <c r="AB188" s="40"/>
      <c r="AC188" s="40"/>
      <c r="AD188" s="40"/>
      <c r="AE188" s="40"/>
      <c r="AT188" s="19" t="s">
        <v>131</v>
      </c>
      <c r="AU188" s="19" t="s">
        <v>82</v>
      </c>
    </row>
    <row r="189" spans="1:65" s="2" customFormat="1" ht="24.15" customHeight="1">
      <c r="A189" s="40"/>
      <c r="B189" s="41"/>
      <c r="C189" s="209" t="s">
        <v>223</v>
      </c>
      <c r="D189" s="209" t="s">
        <v>124</v>
      </c>
      <c r="E189" s="210" t="s">
        <v>287</v>
      </c>
      <c r="F189" s="211" t="s">
        <v>288</v>
      </c>
      <c r="G189" s="212" t="s">
        <v>275</v>
      </c>
      <c r="H189" s="234">
        <v>46</v>
      </c>
      <c r="I189" s="214"/>
      <c r="J189" s="214"/>
      <c r="K189" s="215">
        <f>ROUND(P189*H189,2)</f>
        <v>0</v>
      </c>
      <c r="L189" s="211" t="s">
        <v>128</v>
      </c>
      <c r="M189" s="46"/>
      <c r="N189" s="216" t="s">
        <v>20</v>
      </c>
      <c r="O189" s="217" t="s">
        <v>42</v>
      </c>
      <c r="P189" s="218">
        <f>I189+J189</f>
        <v>0</v>
      </c>
      <c r="Q189" s="218">
        <f>ROUND(I189*H189,2)</f>
        <v>0</v>
      </c>
      <c r="R189" s="218">
        <f>ROUND(J189*H189,2)</f>
        <v>0</v>
      </c>
      <c r="S189" s="86"/>
      <c r="T189" s="219">
        <f>S189*H189</f>
        <v>0</v>
      </c>
      <c r="U189" s="219">
        <v>0</v>
      </c>
      <c r="V189" s="219">
        <f>U189*H189</f>
        <v>0</v>
      </c>
      <c r="W189" s="219">
        <v>0</v>
      </c>
      <c r="X189" s="220">
        <f>W189*H189</f>
        <v>0</v>
      </c>
      <c r="Y189" s="40"/>
      <c r="Z189" s="40"/>
      <c r="AA189" s="40"/>
      <c r="AB189" s="40"/>
      <c r="AC189" s="40"/>
      <c r="AD189" s="40"/>
      <c r="AE189" s="40"/>
      <c r="AR189" s="221" t="s">
        <v>129</v>
      </c>
      <c r="AT189" s="221" t="s">
        <v>124</v>
      </c>
      <c r="AU189" s="221" t="s">
        <v>82</v>
      </c>
      <c r="AY189" s="19" t="s">
        <v>121</v>
      </c>
      <c r="BE189" s="222">
        <f>IF(O189="základní",K189,0)</f>
        <v>0</v>
      </c>
      <c r="BF189" s="222">
        <f>IF(O189="snížená",K189,0)</f>
        <v>0</v>
      </c>
      <c r="BG189" s="222">
        <f>IF(O189="zákl. přenesená",K189,0)</f>
        <v>0</v>
      </c>
      <c r="BH189" s="222">
        <f>IF(O189="sníž. přenesená",K189,0)</f>
        <v>0</v>
      </c>
      <c r="BI189" s="222">
        <f>IF(O189="nulová",K189,0)</f>
        <v>0</v>
      </c>
      <c r="BJ189" s="19" t="s">
        <v>80</v>
      </c>
      <c r="BK189" s="222">
        <f>ROUND(P189*H189,2)</f>
        <v>0</v>
      </c>
      <c r="BL189" s="19" t="s">
        <v>129</v>
      </c>
      <c r="BM189" s="221" t="s">
        <v>289</v>
      </c>
    </row>
    <row r="190" spans="1:47" s="2" customFormat="1" ht="12">
      <c r="A190" s="40"/>
      <c r="B190" s="41"/>
      <c r="C190" s="42"/>
      <c r="D190" s="223" t="s">
        <v>130</v>
      </c>
      <c r="E190" s="42"/>
      <c r="F190" s="224" t="s">
        <v>288</v>
      </c>
      <c r="G190" s="42"/>
      <c r="H190" s="42"/>
      <c r="I190" s="225"/>
      <c r="J190" s="225"/>
      <c r="K190" s="42"/>
      <c r="L190" s="42"/>
      <c r="M190" s="46"/>
      <c r="N190" s="226"/>
      <c r="O190" s="227"/>
      <c r="P190" s="86"/>
      <c r="Q190" s="86"/>
      <c r="R190" s="86"/>
      <c r="S190" s="86"/>
      <c r="T190" s="86"/>
      <c r="U190" s="86"/>
      <c r="V190" s="86"/>
      <c r="W190" s="86"/>
      <c r="X190" s="87"/>
      <c r="Y190" s="40"/>
      <c r="Z190" s="40"/>
      <c r="AA190" s="40"/>
      <c r="AB190" s="40"/>
      <c r="AC190" s="40"/>
      <c r="AD190" s="40"/>
      <c r="AE190" s="40"/>
      <c r="AT190" s="19" t="s">
        <v>130</v>
      </c>
      <c r="AU190" s="19" t="s">
        <v>82</v>
      </c>
    </row>
    <row r="191" spans="1:47" s="2" customFormat="1" ht="12">
      <c r="A191" s="40"/>
      <c r="B191" s="41"/>
      <c r="C191" s="42"/>
      <c r="D191" s="228" t="s">
        <v>131</v>
      </c>
      <c r="E191" s="42"/>
      <c r="F191" s="229" t="s">
        <v>290</v>
      </c>
      <c r="G191" s="42"/>
      <c r="H191" s="42"/>
      <c r="I191" s="225"/>
      <c r="J191" s="225"/>
      <c r="K191" s="42"/>
      <c r="L191" s="42"/>
      <c r="M191" s="46"/>
      <c r="N191" s="226"/>
      <c r="O191" s="227"/>
      <c r="P191" s="86"/>
      <c r="Q191" s="86"/>
      <c r="R191" s="86"/>
      <c r="S191" s="86"/>
      <c r="T191" s="86"/>
      <c r="U191" s="86"/>
      <c r="V191" s="86"/>
      <c r="W191" s="86"/>
      <c r="X191" s="87"/>
      <c r="Y191" s="40"/>
      <c r="Z191" s="40"/>
      <c r="AA191" s="40"/>
      <c r="AB191" s="40"/>
      <c r="AC191" s="40"/>
      <c r="AD191" s="40"/>
      <c r="AE191" s="40"/>
      <c r="AT191" s="19" t="s">
        <v>131</v>
      </c>
      <c r="AU191" s="19" t="s">
        <v>82</v>
      </c>
    </row>
    <row r="192" spans="1:65" s="2" customFormat="1" ht="24.15" customHeight="1">
      <c r="A192" s="40"/>
      <c r="B192" s="41"/>
      <c r="C192" s="209" t="s">
        <v>291</v>
      </c>
      <c r="D192" s="209" t="s">
        <v>124</v>
      </c>
      <c r="E192" s="210" t="s">
        <v>292</v>
      </c>
      <c r="F192" s="211" t="s">
        <v>293</v>
      </c>
      <c r="G192" s="212" t="s">
        <v>275</v>
      </c>
      <c r="H192" s="234">
        <v>65</v>
      </c>
      <c r="I192" s="214"/>
      <c r="J192" s="214"/>
      <c r="K192" s="215">
        <f>ROUND(P192*H192,2)</f>
        <v>0</v>
      </c>
      <c r="L192" s="211" t="s">
        <v>128</v>
      </c>
      <c r="M192" s="46"/>
      <c r="N192" s="216" t="s">
        <v>20</v>
      </c>
      <c r="O192" s="217" t="s">
        <v>42</v>
      </c>
      <c r="P192" s="218">
        <f>I192+J192</f>
        <v>0</v>
      </c>
      <c r="Q192" s="218">
        <f>ROUND(I192*H192,2)</f>
        <v>0</v>
      </c>
      <c r="R192" s="218">
        <f>ROUND(J192*H192,2)</f>
        <v>0</v>
      </c>
      <c r="S192" s="86"/>
      <c r="T192" s="219">
        <f>S192*H192</f>
        <v>0</v>
      </c>
      <c r="U192" s="219">
        <v>0</v>
      </c>
      <c r="V192" s="219">
        <f>U192*H192</f>
        <v>0</v>
      </c>
      <c r="W192" s="219">
        <v>0</v>
      </c>
      <c r="X192" s="220">
        <f>W192*H192</f>
        <v>0</v>
      </c>
      <c r="Y192" s="40"/>
      <c r="Z192" s="40"/>
      <c r="AA192" s="40"/>
      <c r="AB192" s="40"/>
      <c r="AC192" s="40"/>
      <c r="AD192" s="40"/>
      <c r="AE192" s="40"/>
      <c r="AR192" s="221" t="s">
        <v>129</v>
      </c>
      <c r="AT192" s="221" t="s">
        <v>124</v>
      </c>
      <c r="AU192" s="221" t="s">
        <v>82</v>
      </c>
      <c r="AY192" s="19" t="s">
        <v>121</v>
      </c>
      <c r="BE192" s="222">
        <f>IF(O192="základní",K192,0)</f>
        <v>0</v>
      </c>
      <c r="BF192" s="222">
        <f>IF(O192="snížená",K192,0)</f>
        <v>0</v>
      </c>
      <c r="BG192" s="222">
        <f>IF(O192="zákl. přenesená",K192,0)</f>
        <v>0</v>
      </c>
      <c r="BH192" s="222">
        <f>IF(O192="sníž. přenesená",K192,0)</f>
        <v>0</v>
      </c>
      <c r="BI192" s="222">
        <f>IF(O192="nulová",K192,0)</f>
        <v>0</v>
      </c>
      <c r="BJ192" s="19" t="s">
        <v>80</v>
      </c>
      <c r="BK192" s="222">
        <f>ROUND(P192*H192,2)</f>
        <v>0</v>
      </c>
      <c r="BL192" s="19" t="s">
        <v>129</v>
      </c>
      <c r="BM192" s="221" t="s">
        <v>294</v>
      </c>
    </row>
    <row r="193" spans="1:47" s="2" customFormat="1" ht="12">
      <c r="A193" s="40"/>
      <c r="B193" s="41"/>
      <c r="C193" s="42"/>
      <c r="D193" s="223" t="s">
        <v>130</v>
      </c>
      <c r="E193" s="42"/>
      <c r="F193" s="224" t="s">
        <v>293</v>
      </c>
      <c r="G193" s="42"/>
      <c r="H193" s="42"/>
      <c r="I193" s="225"/>
      <c r="J193" s="225"/>
      <c r="K193" s="42"/>
      <c r="L193" s="42"/>
      <c r="M193" s="46"/>
      <c r="N193" s="226"/>
      <c r="O193" s="227"/>
      <c r="P193" s="86"/>
      <c r="Q193" s="86"/>
      <c r="R193" s="86"/>
      <c r="S193" s="86"/>
      <c r="T193" s="86"/>
      <c r="U193" s="86"/>
      <c r="V193" s="86"/>
      <c r="W193" s="86"/>
      <c r="X193" s="87"/>
      <c r="Y193" s="40"/>
      <c r="Z193" s="40"/>
      <c r="AA193" s="40"/>
      <c r="AB193" s="40"/>
      <c r="AC193" s="40"/>
      <c r="AD193" s="40"/>
      <c r="AE193" s="40"/>
      <c r="AT193" s="19" t="s">
        <v>130</v>
      </c>
      <c r="AU193" s="19" t="s">
        <v>82</v>
      </c>
    </row>
    <row r="194" spans="1:47" s="2" customFormat="1" ht="12">
      <c r="A194" s="40"/>
      <c r="B194" s="41"/>
      <c r="C194" s="42"/>
      <c r="D194" s="228" t="s">
        <v>131</v>
      </c>
      <c r="E194" s="42"/>
      <c r="F194" s="229" t="s">
        <v>295</v>
      </c>
      <c r="G194" s="42"/>
      <c r="H194" s="42"/>
      <c r="I194" s="225"/>
      <c r="J194" s="225"/>
      <c r="K194" s="42"/>
      <c r="L194" s="42"/>
      <c r="M194" s="46"/>
      <c r="N194" s="226"/>
      <c r="O194" s="227"/>
      <c r="P194" s="86"/>
      <c r="Q194" s="86"/>
      <c r="R194" s="86"/>
      <c r="S194" s="86"/>
      <c r="T194" s="86"/>
      <c r="U194" s="86"/>
      <c r="V194" s="86"/>
      <c r="W194" s="86"/>
      <c r="X194" s="87"/>
      <c r="Y194" s="40"/>
      <c r="Z194" s="40"/>
      <c r="AA194" s="40"/>
      <c r="AB194" s="40"/>
      <c r="AC194" s="40"/>
      <c r="AD194" s="40"/>
      <c r="AE194" s="40"/>
      <c r="AT194" s="19" t="s">
        <v>131</v>
      </c>
      <c r="AU194" s="19" t="s">
        <v>82</v>
      </c>
    </row>
    <row r="195" spans="1:65" s="2" customFormat="1" ht="16.5" customHeight="1">
      <c r="A195" s="40"/>
      <c r="B195" s="41"/>
      <c r="C195" s="209" t="s">
        <v>228</v>
      </c>
      <c r="D195" s="209" t="s">
        <v>124</v>
      </c>
      <c r="E195" s="210" t="s">
        <v>296</v>
      </c>
      <c r="F195" s="211" t="s">
        <v>297</v>
      </c>
      <c r="G195" s="212" t="s">
        <v>298</v>
      </c>
      <c r="H195" s="234">
        <v>1</v>
      </c>
      <c r="I195" s="214"/>
      <c r="J195" s="214"/>
      <c r="K195" s="215">
        <f>ROUND(P195*H195,2)</f>
        <v>0</v>
      </c>
      <c r="L195" s="211" t="s">
        <v>20</v>
      </c>
      <c r="M195" s="46"/>
      <c r="N195" s="216" t="s">
        <v>20</v>
      </c>
      <c r="O195" s="217" t="s">
        <v>42</v>
      </c>
      <c r="P195" s="218">
        <f>I195+J195</f>
        <v>0</v>
      </c>
      <c r="Q195" s="218">
        <f>ROUND(I195*H195,2)</f>
        <v>0</v>
      </c>
      <c r="R195" s="218">
        <f>ROUND(J195*H195,2)</f>
        <v>0</v>
      </c>
      <c r="S195" s="86"/>
      <c r="T195" s="219">
        <f>S195*H195</f>
        <v>0</v>
      </c>
      <c r="U195" s="219">
        <v>0</v>
      </c>
      <c r="V195" s="219">
        <f>U195*H195</f>
        <v>0</v>
      </c>
      <c r="W195" s="219">
        <v>0</v>
      </c>
      <c r="X195" s="220">
        <f>W195*H195</f>
        <v>0</v>
      </c>
      <c r="Y195" s="40"/>
      <c r="Z195" s="40"/>
      <c r="AA195" s="40"/>
      <c r="AB195" s="40"/>
      <c r="AC195" s="40"/>
      <c r="AD195" s="40"/>
      <c r="AE195" s="40"/>
      <c r="AR195" s="221" t="s">
        <v>129</v>
      </c>
      <c r="AT195" s="221" t="s">
        <v>124</v>
      </c>
      <c r="AU195" s="221" t="s">
        <v>82</v>
      </c>
      <c r="AY195" s="19" t="s">
        <v>121</v>
      </c>
      <c r="BE195" s="222">
        <f>IF(O195="základní",K195,0)</f>
        <v>0</v>
      </c>
      <c r="BF195" s="222">
        <f>IF(O195="snížená",K195,0)</f>
        <v>0</v>
      </c>
      <c r="BG195" s="222">
        <f>IF(O195="zákl. přenesená",K195,0)</f>
        <v>0</v>
      </c>
      <c r="BH195" s="222">
        <f>IF(O195="sníž. přenesená",K195,0)</f>
        <v>0</v>
      </c>
      <c r="BI195" s="222">
        <f>IF(O195="nulová",K195,0)</f>
        <v>0</v>
      </c>
      <c r="BJ195" s="19" t="s">
        <v>80</v>
      </c>
      <c r="BK195" s="222">
        <f>ROUND(P195*H195,2)</f>
        <v>0</v>
      </c>
      <c r="BL195" s="19" t="s">
        <v>129</v>
      </c>
      <c r="BM195" s="221" t="s">
        <v>299</v>
      </c>
    </row>
    <row r="196" spans="1:47" s="2" customFormat="1" ht="12">
      <c r="A196" s="40"/>
      <c r="B196" s="41"/>
      <c r="C196" s="42"/>
      <c r="D196" s="223" t="s">
        <v>130</v>
      </c>
      <c r="E196" s="42"/>
      <c r="F196" s="224" t="s">
        <v>297</v>
      </c>
      <c r="G196" s="42"/>
      <c r="H196" s="42"/>
      <c r="I196" s="225"/>
      <c r="J196" s="225"/>
      <c r="K196" s="42"/>
      <c r="L196" s="42"/>
      <c r="M196" s="46"/>
      <c r="N196" s="226"/>
      <c r="O196" s="227"/>
      <c r="P196" s="86"/>
      <c r="Q196" s="86"/>
      <c r="R196" s="86"/>
      <c r="S196" s="86"/>
      <c r="T196" s="86"/>
      <c r="U196" s="86"/>
      <c r="V196" s="86"/>
      <c r="W196" s="86"/>
      <c r="X196" s="87"/>
      <c r="Y196" s="40"/>
      <c r="Z196" s="40"/>
      <c r="AA196" s="40"/>
      <c r="AB196" s="40"/>
      <c r="AC196" s="40"/>
      <c r="AD196" s="40"/>
      <c r="AE196" s="40"/>
      <c r="AT196" s="19" t="s">
        <v>130</v>
      </c>
      <c r="AU196" s="19" t="s">
        <v>82</v>
      </c>
    </row>
    <row r="197" spans="1:65" s="2" customFormat="1" ht="16.5" customHeight="1">
      <c r="A197" s="40"/>
      <c r="B197" s="41"/>
      <c r="C197" s="209" t="s">
        <v>300</v>
      </c>
      <c r="D197" s="209" t="s">
        <v>124</v>
      </c>
      <c r="E197" s="210" t="s">
        <v>301</v>
      </c>
      <c r="F197" s="211" t="s">
        <v>302</v>
      </c>
      <c r="G197" s="212" t="s">
        <v>298</v>
      </c>
      <c r="H197" s="234">
        <v>1</v>
      </c>
      <c r="I197" s="214"/>
      <c r="J197" s="214"/>
      <c r="K197" s="215">
        <f>ROUND(P197*H197,2)</f>
        <v>0</v>
      </c>
      <c r="L197" s="211" t="s">
        <v>20</v>
      </c>
      <c r="M197" s="46"/>
      <c r="N197" s="216" t="s">
        <v>20</v>
      </c>
      <c r="O197" s="217" t="s">
        <v>42</v>
      </c>
      <c r="P197" s="218">
        <f>I197+J197</f>
        <v>0</v>
      </c>
      <c r="Q197" s="218">
        <f>ROUND(I197*H197,2)</f>
        <v>0</v>
      </c>
      <c r="R197" s="218">
        <f>ROUND(J197*H197,2)</f>
        <v>0</v>
      </c>
      <c r="S197" s="86"/>
      <c r="T197" s="219">
        <f>S197*H197</f>
        <v>0</v>
      </c>
      <c r="U197" s="219">
        <v>0</v>
      </c>
      <c r="V197" s="219">
        <f>U197*H197</f>
        <v>0</v>
      </c>
      <c r="W197" s="219">
        <v>0</v>
      </c>
      <c r="X197" s="220">
        <f>W197*H197</f>
        <v>0</v>
      </c>
      <c r="Y197" s="40"/>
      <c r="Z197" s="40"/>
      <c r="AA197" s="40"/>
      <c r="AB197" s="40"/>
      <c r="AC197" s="40"/>
      <c r="AD197" s="40"/>
      <c r="AE197" s="40"/>
      <c r="AR197" s="221" t="s">
        <v>129</v>
      </c>
      <c r="AT197" s="221" t="s">
        <v>124</v>
      </c>
      <c r="AU197" s="221" t="s">
        <v>82</v>
      </c>
      <c r="AY197" s="19" t="s">
        <v>121</v>
      </c>
      <c r="BE197" s="222">
        <f>IF(O197="základní",K197,0)</f>
        <v>0</v>
      </c>
      <c r="BF197" s="222">
        <f>IF(O197="snížená",K197,0)</f>
        <v>0</v>
      </c>
      <c r="BG197" s="222">
        <f>IF(O197="zákl. přenesená",K197,0)</f>
        <v>0</v>
      </c>
      <c r="BH197" s="222">
        <f>IF(O197="sníž. přenesená",K197,0)</f>
        <v>0</v>
      </c>
      <c r="BI197" s="222">
        <f>IF(O197="nulová",K197,0)</f>
        <v>0</v>
      </c>
      <c r="BJ197" s="19" t="s">
        <v>80</v>
      </c>
      <c r="BK197" s="222">
        <f>ROUND(P197*H197,2)</f>
        <v>0</v>
      </c>
      <c r="BL197" s="19" t="s">
        <v>129</v>
      </c>
      <c r="BM197" s="221" t="s">
        <v>303</v>
      </c>
    </row>
    <row r="198" spans="1:47" s="2" customFormat="1" ht="12">
      <c r="A198" s="40"/>
      <c r="B198" s="41"/>
      <c r="C198" s="42"/>
      <c r="D198" s="223" t="s">
        <v>130</v>
      </c>
      <c r="E198" s="42"/>
      <c r="F198" s="224" t="s">
        <v>302</v>
      </c>
      <c r="G198" s="42"/>
      <c r="H198" s="42"/>
      <c r="I198" s="225"/>
      <c r="J198" s="225"/>
      <c r="K198" s="42"/>
      <c r="L198" s="42"/>
      <c r="M198" s="46"/>
      <c r="N198" s="226"/>
      <c r="O198" s="227"/>
      <c r="P198" s="86"/>
      <c r="Q198" s="86"/>
      <c r="R198" s="86"/>
      <c r="S198" s="86"/>
      <c r="T198" s="86"/>
      <c r="U198" s="86"/>
      <c r="V198" s="86"/>
      <c r="W198" s="86"/>
      <c r="X198" s="87"/>
      <c r="Y198" s="40"/>
      <c r="Z198" s="40"/>
      <c r="AA198" s="40"/>
      <c r="AB198" s="40"/>
      <c r="AC198" s="40"/>
      <c r="AD198" s="40"/>
      <c r="AE198" s="40"/>
      <c r="AT198" s="19" t="s">
        <v>130</v>
      </c>
      <c r="AU198" s="19" t="s">
        <v>82</v>
      </c>
    </row>
    <row r="199" spans="1:63" s="12" customFormat="1" ht="22.8" customHeight="1">
      <c r="A199" s="12"/>
      <c r="B199" s="192"/>
      <c r="C199" s="193"/>
      <c r="D199" s="194" t="s">
        <v>72</v>
      </c>
      <c r="E199" s="207" t="s">
        <v>304</v>
      </c>
      <c r="F199" s="207" t="s">
        <v>305</v>
      </c>
      <c r="G199" s="193"/>
      <c r="H199" s="193"/>
      <c r="I199" s="196"/>
      <c r="J199" s="196"/>
      <c r="K199" s="208">
        <f>BK199</f>
        <v>0</v>
      </c>
      <c r="L199" s="193"/>
      <c r="M199" s="198"/>
      <c r="N199" s="199"/>
      <c r="O199" s="200"/>
      <c r="P199" s="200"/>
      <c r="Q199" s="201">
        <f>SUM(Q200:Q228)</f>
        <v>0</v>
      </c>
      <c r="R199" s="201">
        <f>SUM(R200:R228)</f>
        <v>0</v>
      </c>
      <c r="S199" s="200"/>
      <c r="T199" s="202">
        <f>SUM(T200:T228)</f>
        <v>0</v>
      </c>
      <c r="U199" s="200"/>
      <c r="V199" s="202">
        <f>SUM(V200:V228)</f>
        <v>0</v>
      </c>
      <c r="W199" s="200"/>
      <c r="X199" s="203">
        <f>SUM(X200:X228)</f>
        <v>0</v>
      </c>
      <c r="Y199" s="12"/>
      <c r="Z199" s="12"/>
      <c r="AA199" s="12"/>
      <c r="AB199" s="12"/>
      <c r="AC199" s="12"/>
      <c r="AD199" s="12"/>
      <c r="AE199" s="12"/>
      <c r="AR199" s="204" t="s">
        <v>80</v>
      </c>
      <c r="AT199" s="205" t="s">
        <v>72</v>
      </c>
      <c r="AU199" s="205" t="s">
        <v>80</v>
      </c>
      <c r="AY199" s="204" t="s">
        <v>121</v>
      </c>
      <c r="BK199" s="206">
        <f>SUM(BK200:BK228)</f>
        <v>0</v>
      </c>
    </row>
    <row r="200" spans="1:65" s="2" customFormat="1" ht="12">
      <c r="A200" s="40"/>
      <c r="B200" s="41"/>
      <c r="C200" s="209" t="s">
        <v>236</v>
      </c>
      <c r="D200" s="209" t="s">
        <v>124</v>
      </c>
      <c r="E200" s="210" t="s">
        <v>306</v>
      </c>
      <c r="F200" s="211" t="s">
        <v>307</v>
      </c>
      <c r="G200" s="212" t="s">
        <v>308</v>
      </c>
      <c r="H200" s="234">
        <v>1.23</v>
      </c>
      <c r="I200" s="214"/>
      <c r="J200" s="214"/>
      <c r="K200" s="215">
        <f>ROUND(P200*H200,2)</f>
        <v>0</v>
      </c>
      <c r="L200" s="211" t="s">
        <v>128</v>
      </c>
      <c r="M200" s="46"/>
      <c r="N200" s="216" t="s">
        <v>20</v>
      </c>
      <c r="O200" s="217" t="s">
        <v>42</v>
      </c>
      <c r="P200" s="218">
        <f>I200+J200</f>
        <v>0</v>
      </c>
      <c r="Q200" s="218">
        <f>ROUND(I200*H200,2)</f>
        <v>0</v>
      </c>
      <c r="R200" s="218">
        <f>ROUND(J200*H200,2)</f>
        <v>0</v>
      </c>
      <c r="S200" s="86"/>
      <c r="T200" s="219">
        <f>S200*H200</f>
        <v>0</v>
      </c>
      <c r="U200" s="219">
        <v>0</v>
      </c>
      <c r="V200" s="219">
        <f>U200*H200</f>
        <v>0</v>
      </c>
      <c r="W200" s="219">
        <v>0</v>
      </c>
      <c r="X200" s="220">
        <f>W200*H200</f>
        <v>0</v>
      </c>
      <c r="Y200" s="40"/>
      <c r="Z200" s="40"/>
      <c r="AA200" s="40"/>
      <c r="AB200" s="40"/>
      <c r="AC200" s="40"/>
      <c r="AD200" s="40"/>
      <c r="AE200" s="40"/>
      <c r="AR200" s="221" t="s">
        <v>129</v>
      </c>
      <c r="AT200" s="221" t="s">
        <v>124</v>
      </c>
      <c r="AU200" s="221" t="s">
        <v>82</v>
      </c>
      <c r="AY200" s="19" t="s">
        <v>121</v>
      </c>
      <c r="BE200" s="222">
        <f>IF(O200="základní",K200,0)</f>
        <v>0</v>
      </c>
      <c r="BF200" s="222">
        <f>IF(O200="snížená",K200,0)</f>
        <v>0</v>
      </c>
      <c r="BG200" s="222">
        <f>IF(O200="zákl. přenesená",K200,0)</f>
        <v>0</v>
      </c>
      <c r="BH200" s="222">
        <f>IF(O200="sníž. přenesená",K200,0)</f>
        <v>0</v>
      </c>
      <c r="BI200" s="222">
        <f>IF(O200="nulová",K200,0)</f>
        <v>0</v>
      </c>
      <c r="BJ200" s="19" t="s">
        <v>80</v>
      </c>
      <c r="BK200" s="222">
        <f>ROUND(P200*H200,2)</f>
        <v>0</v>
      </c>
      <c r="BL200" s="19" t="s">
        <v>129</v>
      </c>
      <c r="BM200" s="221" t="s">
        <v>309</v>
      </c>
    </row>
    <row r="201" spans="1:47" s="2" customFormat="1" ht="12">
      <c r="A201" s="40"/>
      <c r="B201" s="41"/>
      <c r="C201" s="42"/>
      <c r="D201" s="223" t="s">
        <v>130</v>
      </c>
      <c r="E201" s="42"/>
      <c r="F201" s="224" t="s">
        <v>307</v>
      </c>
      <c r="G201" s="42"/>
      <c r="H201" s="42"/>
      <c r="I201" s="225"/>
      <c r="J201" s="225"/>
      <c r="K201" s="42"/>
      <c r="L201" s="42"/>
      <c r="M201" s="46"/>
      <c r="N201" s="226"/>
      <c r="O201" s="227"/>
      <c r="P201" s="86"/>
      <c r="Q201" s="86"/>
      <c r="R201" s="86"/>
      <c r="S201" s="86"/>
      <c r="T201" s="86"/>
      <c r="U201" s="86"/>
      <c r="V201" s="86"/>
      <c r="W201" s="86"/>
      <c r="X201" s="87"/>
      <c r="Y201" s="40"/>
      <c r="Z201" s="40"/>
      <c r="AA201" s="40"/>
      <c r="AB201" s="40"/>
      <c r="AC201" s="40"/>
      <c r="AD201" s="40"/>
      <c r="AE201" s="40"/>
      <c r="AT201" s="19" t="s">
        <v>130</v>
      </c>
      <c r="AU201" s="19" t="s">
        <v>82</v>
      </c>
    </row>
    <row r="202" spans="1:47" s="2" customFormat="1" ht="12">
      <c r="A202" s="40"/>
      <c r="B202" s="41"/>
      <c r="C202" s="42"/>
      <c r="D202" s="228" t="s">
        <v>131</v>
      </c>
      <c r="E202" s="42"/>
      <c r="F202" s="229" t="s">
        <v>310</v>
      </c>
      <c r="G202" s="42"/>
      <c r="H202" s="42"/>
      <c r="I202" s="225"/>
      <c r="J202" s="225"/>
      <c r="K202" s="42"/>
      <c r="L202" s="42"/>
      <c r="M202" s="46"/>
      <c r="N202" s="226"/>
      <c r="O202" s="227"/>
      <c r="P202" s="86"/>
      <c r="Q202" s="86"/>
      <c r="R202" s="86"/>
      <c r="S202" s="86"/>
      <c r="T202" s="86"/>
      <c r="U202" s="86"/>
      <c r="V202" s="86"/>
      <c r="W202" s="86"/>
      <c r="X202" s="87"/>
      <c r="Y202" s="40"/>
      <c r="Z202" s="40"/>
      <c r="AA202" s="40"/>
      <c r="AB202" s="40"/>
      <c r="AC202" s="40"/>
      <c r="AD202" s="40"/>
      <c r="AE202" s="40"/>
      <c r="AT202" s="19" t="s">
        <v>131</v>
      </c>
      <c r="AU202" s="19" t="s">
        <v>82</v>
      </c>
    </row>
    <row r="203" spans="1:51" s="13" customFormat="1" ht="12">
      <c r="A203" s="13"/>
      <c r="B203" s="235"/>
      <c r="C203" s="236"/>
      <c r="D203" s="223" t="s">
        <v>217</v>
      </c>
      <c r="E203" s="237" t="s">
        <v>20</v>
      </c>
      <c r="F203" s="238" t="s">
        <v>311</v>
      </c>
      <c r="G203" s="236"/>
      <c r="H203" s="239">
        <v>1.23</v>
      </c>
      <c r="I203" s="240"/>
      <c r="J203" s="240"/>
      <c r="K203" s="236"/>
      <c r="L203" s="236"/>
      <c r="M203" s="241"/>
      <c r="N203" s="242"/>
      <c r="O203" s="243"/>
      <c r="P203" s="243"/>
      <c r="Q203" s="243"/>
      <c r="R203" s="243"/>
      <c r="S203" s="243"/>
      <c r="T203" s="243"/>
      <c r="U203" s="243"/>
      <c r="V203" s="243"/>
      <c r="W203" s="243"/>
      <c r="X203" s="244"/>
      <c r="Y203" s="13"/>
      <c r="Z203" s="13"/>
      <c r="AA203" s="13"/>
      <c r="AB203" s="13"/>
      <c r="AC203" s="13"/>
      <c r="AD203" s="13"/>
      <c r="AE203" s="13"/>
      <c r="AT203" s="245" t="s">
        <v>217</v>
      </c>
      <c r="AU203" s="245" t="s">
        <v>82</v>
      </c>
      <c r="AV203" s="13" t="s">
        <v>82</v>
      </c>
      <c r="AW203" s="13" t="s">
        <v>5</v>
      </c>
      <c r="AX203" s="13" t="s">
        <v>73</v>
      </c>
      <c r="AY203" s="245" t="s">
        <v>121</v>
      </c>
    </row>
    <row r="204" spans="1:51" s="14" customFormat="1" ht="12">
      <c r="A204" s="14"/>
      <c r="B204" s="246"/>
      <c r="C204" s="247"/>
      <c r="D204" s="223" t="s">
        <v>217</v>
      </c>
      <c r="E204" s="248" t="s">
        <v>20</v>
      </c>
      <c r="F204" s="249" t="s">
        <v>219</v>
      </c>
      <c r="G204" s="247"/>
      <c r="H204" s="250">
        <v>1.23</v>
      </c>
      <c r="I204" s="251"/>
      <c r="J204" s="251"/>
      <c r="K204" s="247"/>
      <c r="L204" s="247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4"/>
      <c r="Z204" s="14"/>
      <c r="AA204" s="14"/>
      <c r="AB204" s="14"/>
      <c r="AC204" s="14"/>
      <c r="AD204" s="14"/>
      <c r="AE204" s="14"/>
      <c r="AT204" s="256" t="s">
        <v>217</v>
      </c>
      <c r="AU204" s="256" t="s">
        <v>82</v>
      </c>
      <c r="AV204" s="14" t="s">
        <v>129</v>
      </c>
      <c r="AW204" s="14" t="s">
        <v>5</v>
      </c>
      <c r="AX204" s="14" t="s">
        <v>80</v>
      </c>
      <c r="AY204" s="256" t="s">
        <v>121</v>
      </c>
    </row>
    <row r="205" spans="1:65" s="2" customFormat="1" ht="24.15" customHeight="1">
      <c r="A205" s="40"/>
      <c r="B205" s="41"/>
      <c r="C205" s="209" t="s">
        <v>312</v>
      </c>
      <c r="D205" s="209" t="s">
        <v>124</v>
      </c>
      <c r="E205" s="210" t="s">
        <v>313</v>
      </c>
      <c r="F205" s="211" t="s">
        <v>314</v>
      </c>
      <c r="G205" s="212" t="s">
        <v>308</v>
      </c>
      <c r="H205" s="234">
        <v>1.23</v>
      </c>
      <c r="I205" s="214"/>
      <c r="J205" s="214"/>
      <c r="K205" s="215">
        <f>ROUND(P205*H205,2)</f>
        <v>0</v>
      </c>
      <c r="L205" s="211" t="s">
        <v>128</v>
      </c>
      <c r="M205" s="46"/>
      <c r="N205" s="216" t="s">
        <v>20</v>
      </c>
      <c r="O205" s="217" t="s">
        <v>42</v>
      </c>
      <c r="P205" s="218">
        <f>I205+J205</f>
        <v>0</v>
      </c>
      <c r="Q205" s="218">
        <f>ROUND(I205*H205,2)</f>
        <v>0</v>
      </c>
      <c r="R205" s="218">
        <f>ROUND(J205*H205,2)</f>
        <v>0</v>
      </c>
      <c r="S205" s="86"/>
      <c r="T205" s="219">
        <f>S205*H205</f>
        <v>0</v>
      </c>
      <c r="U205" s="219">
        <v>0</v>
      </c>
      <c r="V205" s="219">
        <f>U205*H205</f>
        <v>0</v>
      </c>
      <c r="W205" s="219">
        <v>0</v>
      </c>
      <c r="X205" s="220">
        <f>W205*H205</f>
        <v>0</v>
      </c>
      <c r="Y205" s="40"/>
      <c r="Z205" s="40"/>
      <c r="AA205" s="40"/>
      <c r="AB205" s="40"/>
      <c r="AC205" s="40"/>
      <c r="AD205" s="40"/>
      <c r="AE205" s="40"/>
      <c r="AR205" s="221" t="s">
        <v>129</v>
      </c>
      <c r="AT205" s="221" t="s">
        <v>124</v>
      </c>
      <c r="AU205" s="221" t="s">
        <v>82</v>
      </c>
      <c r="AY205" s="19" t="s">
        <v>121</v>
      </c>
      <c r="BE205" s="222">
        <f>IF(O205="základní",K205,0)</f>
        <v>0</v>
      </c>
      <c r="BF205" s="222">
        <f>IF(O205="snížená",K205,0)</f>
        <v>0</v>
      </c>
      <c r="BG205" s="222">
        <f>IF(O205="zákl. přenesená",K205,0)</f>
        <v>0</v>
      </c>
      <c r="BH205" s="222">
        <f>IF(O205="sníž. přenesená",K205,0)</f>
        <v>0</v>
      </c>
      <c r="BI205" s="222">
        <f>IF(O205="nulová",K205,0)</f>
        <v>0</v>
      </c>
      <c r="BJ205" s="19" t="s">
        <v>80</v>
      </c>
      <c r="BK205" s="222">
        <f>ROUND(P205*H205,2)</f>
        <v>0</v>
      </c>
      <c r="BL205" s="19" t="s">
        <v>129</v>
      </c>
      <c r="BM205" s="221" t="s">
        <v>315</v>
      </c>
    </row>
    <row r="206" spans="1:47" s="2" customFormat="1" ht="12">
      <c r="A206" s="40"/>
      <c r="B206" s="41"/>
      <c r="C206" s="42"/>
      <c r="D206" s="223" t="s">
        <v>130</v>
      </c>
      <c r="E206" s="42"/>
      <c r="F206" s="224" t="s">
        <v>314</v>
      </c>
      <c r="G206" s="42"/>
      <c r="H206" s="42"/>
      <c r="I206" s="225"/>
      <c r="J206" s="225"/>
      <c r="K206" s="42"/>
      <c r="L206" s="42"/>
      <c r="M206" s="46"/>
      <c r="N206" s="226"/>
      <c r="O206" s="227"/>
      <c r="P206" s="86"/>
      <c r="Q206" s="86"/>
      <c r="R206" s="86"/>
      <c r="S206" s="86"/>
      <c r="T206" s="86"/>
      <c r="U206" s="86"/>
      <c r="V206" s="86"/>
      <c r="W206" s="86"/>
      <c r="X206" s="87"/>
      <c r="Y206" s="40"/>
      <c r="Z206" s="40"/>
      <c r="AA206" s="40"/>
      <c r="AB206" s="40"/>
      <c r="AC206" s="40"/>
      <c r="AD206" s="40"/>
      <c r="AE206" s="40"/>
      <c r="AT206" s="19" t="s">
        <v>130</v>
      </c>
      <c r="AU206" s="19" t="s">
        <v>82</v>
      </c>
    </row>
    <row r="207" spans="1:47" s="2" customFormat="1" ht="12">
      <c r="A207" s="40"/>
      <c r="B207" s="41"/>
      <c r="C207" s="42"/>
      <c r="D207" s="228" t="s">
        <v>131</v>
      </c>
      <c r="E207" s="42"/>
      <c r="F207" s="229" t="s">
        <v>316</v>
      </c>
      <c r="G207" s="42"/>
      <c r="H207" s="42"/>
      <c r="I207" s="225"/>
      <c r="J207" s="225"/>
      <c r="K207" s="42"/>
      <c r="L207" s="42"/>
      <c r="M207" s="46"/>
      <c r="N207" s="226"/>
      <c r="O207" s="227"/>
      <c r="P207" s="86"/>
      <c r="Q207" s="86"/>
      <c r="R207" s="86"/>
      <c r="S207" s="86"/>
      <c r="T207" s="86"/>
      <c r="U207" s="86"/>
      <c r="V207" s="86"/>
      <c r="W207" s="86"/>
      <c r="X207" s="87"/>
      <c r="Y207" s="40"/>
      <c r="Z207" s="40"/>
      <c r="AA207" s="40"/>
      <c r="AB207" s="40"/>
      <c r="AC207" s="40"/>
      <c r="AD207" s="40"/>
      <c r="AE207" s="40"/>
      <c r="AT207" s="19" t="s">
        <v>131</v>
      </c>
      <c r="AU207" s="19" t="s">
        <v>82</v>
      </c>
    </row>
    <row r="208" spans="1:65" s="2" customFormat="1" ht="24.15" customHeight="1">
      <c r="A208" s="40"/>
      <c r="B208" s="41"/>
      <c r="C208" s="209" t="s">
        <v>240</v>
      </c>
      <c r="D208" s="209" t="s">
        <v>124</v>
      </c>
      <c r="E208" s="210" t="s">
        <v>317</v>
      </c>
      <c r="F208" s="211" t="s">
        <v>318</v>
      </c>
      <c r="G208" s="212" t="s">
        <v>308</v>
      </c>
      <c r="H208" s="234">
        <v>24.6</v>
      </c>
      <c r="I208" s="214"/>
      <c r="J208" s="214"/>
      <c r="K208" s="215">
        <f>ROUND(P208*H208,2)</f>
        <v>0</v>
      </c>
      <c r="L208" s="211" t="s">
        <v>128</v>
      </c>
      <c r="M208" s="46"/>
      <c r="N208" s="216" t="s">
        <v>20</v>
      </c>
      <c r="O208" s="217" t="s">
        <v>42</v>
      </c>
      <c r="P208" s="218">
        <f>I208+J208</f>
        <v>0</v>
      </c>
      <c r="Q208" s="218">
        <f>ROUND(I208*H208,2)</f>
        <v>0</v>
      </c>
      <c r="R208" s="218">
        <f>ROUND(J208*H208,2)</f>
        <v>0</v>
      </c>
      <c r="S208" s="86"/>
      <c r="T208" s="219">
        <f>S208*H208</f>
        <v>0</v>
      </c>
      <c r="U208" s="219">
        <v>0</v>
      </c>
      <c r="V208" s="219">
        <f>U208*H208</f>
        <v>0</v>
      </c>
      <c r="W208" s="219">
        <v>0</v>
      </c>
      <c r="X208" s="220">
        <f>W208*H208</f>
        <v>0</v>
      </c>
      <c r="Y208" s="40"/>
      <c r="Z208" s="40"/>
      <c r="AA208" s="40"/>
      <c r="AB208" s="40"/>
      <c r="AC208" s="40"/>
      <c r="AD208" s="40"/>
      <c r="AE208" s="40"/>
      <c r="AR208" s="221" t="s">
        <v>129</v>
      </c>
      <c r="AT208" s="221" t="s">
        <v>124</v>
      </c>
      <c r="AU208" s="221" t="s">
        <v>82</v>
      </c>
      <c r="AY208" s="19" t="s">
        <v>121</v>
      </c>
      <c r="BE208" s="222">
        <f>IF(O208="základní",K208,0)</f>
        <v>0</v>
      </c>
      <c r="BF208" s="222">
        <f>IF(O208="snížená",K208,0)</f>
        <v>0</v>
      </c>
      <c r="BG208" s="222">
        <f>IF(O208="zákl. přenesená",K208,0)</f>
        <v>0</v>
      </c>
      <c r="BH208" s="222">
        <f>IF(O208="sníž. přenesená",K208,0)</f>
        <v>0</v>
      </c>
      <c r="BI208" s="222">
        <f>IF(O208="nulová",K208,0)</f>
        <v>0</v>
      </c>
      <c r="BJ208" s="19" t="s">
        <v>80</v>
      </c>
      <c r="BK208" s="222">
        <f>ROUND(P208*H208,2)</f>
        <v>0</v>
      </c>
      <c r="BL208" s="19" t="s">
        <v>129</v>
      </c>
      <c r="BM208" s="221" t="s">
        <v>319</v>
      </c>
    </row>
    <row r="209" spans="1:47" s="2" customFormat="1" ht="12">
      <c r="A209" s="40"/>
      <c r="B209" s="41"/>
      <c r="C209" s="42"/>
      <c r="D209" s="223" t="s">
        <v>130</v>
      </c>
      <c r="E209" s="42"/>
      <c r="F209" s="224" t="s">
        <v>318</v>
      </c>
      <c r="G209" s="42"/>
      <c r="H209" s="42"/>
      <c r="I209" s="225"/>
      <c r="J209" s="225"/>
      <c r="K209" s="42"/>
      <c r="L209" s="42"/>
      <c r="M209" s="46"/>
      <c r="N209" s="226"/>
      <c r="O209" s="227"/>
      <c r="P209" s="86"/>
      <c r="Q209" s="86"/>
      <c r="R209" s="86"/>
      <c r="S209" s="86"/>
      <c r="T209" s="86"/>
      <c r="U209" s="86"/>
      <c r="V209" s="86"/>
      <c r="W209" s="86"/>
      <c r="X209" s="87"/>
      <c r="Y209" s="40"/>
      <c r="Z209" s="40"/>
      <c r="AA209" s="40"/>
      <c r="AB209" s="40"/>
      <c r="AC209" s="40"/>
      <c r="AD209" s="40"/>
      <c r="AE209" s="40"/>
      <c r="AT209" s="19" t="s">
        <v>130</v>
      </c>
      <c r="AU209" s="19" t="s">
        <v>82</v>
      </c>
    </row>
    <row r="210" spans="1:47" s="2" customFormat="1" ht="12">
      <c r="A210" s="40"/>
      <c r="B210" s="41"/>
      <c r="C210" s="42"/>
      <c r="D210" s="228" t="s">
        <v>131</v>
      </c>
      <c r="E210" s="42"/>
      <c r="F210" s="229" t="s">
        <v>320</v>
      </c>
      <c r="G210" s="42"/>
      <c r="H210" s="42"/>
      <c r="I210" s="225"/>
      <c r="J210" s="225"/>
      <c r="K210" s="42"/>
      <c r="L210" s="42"/>
      <c r="M210" s="46"/>
      <c r="N210" s="226"/>
      <c r="O210" s="227"/>
      <c r="P210" s="86"/>
      <c r="Q210" s="86"/>
      <c r="R210" s="86"/>
      <c r="S210" s="86"/>
      <c r="T210" s="86"/>
      <c r="U210" s="86"/>
      <c r="V210" s="86"/>
      <c r="W210" s="86"/>
      <c r="X210" s="87"/>
      <c r="Y210" s="40"/>
      <c r="Z210" s="40"/>
      <c r="AA210" s="40"/>
      <c r="AB210" s="40"/>
      <c r="AC210" s="40"/>
      <c r="AD210" s="40"/>
      <c r="AE210" s="40"/>
      <c r="AT210" s="19" t="s">
        <v>131</v>
      </c>
      <c r="AU210" s="19" t="s">
        <v>82</v>
      </c>
    </row>
    <row r="211" spans="1:51" s="15" customFormat="1" ht="12">
      <c r="A211" s="15"/>
      <c r="B211" s="257"/>
      <c r="C211" s="258"/>
      <c r="D211" s="223" t="s">
        <v>217</v>
      </c>
      <c r="E211" s="259" t="s">
        <v>20</v>
      </c>
      <c r="F211" s="260" t="s">
        <v>321</v>
      </c>
      <c r="G211" s="258"/>
      <c r="H211" s="259" t="s">
        <v>20</v>
      </c>
      <c r="I211" s="261"/>
      <c r="J211" s="261"/>
      <c r="K211" s="258"/>
      <c r="L211" s="258"/>
      <c r="M211" s="262"/>
      <c r="N211" s="263"/>
      <c r="O211" s="264"/>
      <c r="P211" s="264"/>
      <c r="Q211" s="264"/>
      <c r="R211" s="264"/>
      <c r="S211" s="264"/>
      <c r="T211" s="264"/>
      <c r="U211" s="264"/>
      <c r="V211" s="264"/>
      <c r="W211" s="264"/>
      <c r="X211" s="265"/>
      <c r="Y211" s="15"/>
      <c r="Z211" s="15"/>
      <c r="AA211" s="15"/>
      <c r="AB211" s="15"/>
      <c r="AC211" s="15"/>
      <c r="AD211" s="15"/>
      <c r="AE211" s="15"/>
      <c r="AT211" s="266" t="s">
        <v>217</v>
      </c>
      <c r="AU211" s="266" t="s">
        <v>82</v>
      </c>
      <c r="AV211" s="15" t="s">
        <v>80</v>
      </c>
      <c r="AW211" s="15" t="s">
        <v>5</v>
      </c>
      <c r="AX211" s="15" t="s">
        <v>73</v>
      </c>
      <c r="AY211" s="266" t="s">
        <v>121</v>
      </c>
    </row>
    <row r="212" spans="1:51" s="13" customFormat="1" ht="12">
      <c r="A212" s="13"/>
      <c r="B212" s="235"/>
      <c r="C212" s="236"/>
      <c r="D212" s="223" t="s">
        <v>217</v>
      </c>
      <c r="E212" s="237" t="s">
        <v>20</v>
      </c>
      <c r="F212" s="238" t="s">
        <v>322</v>
      </c>
      <c r="G212" s="236"/>
      <c r="H212" s="239">
        <v>24.6</v>
      </c>
      <c r="I212" s="240"/>
      <c r="J212" s="240"/>
      <c r="K212" s="236"/>
      <c r="L212" s="236"/>
      <c r="M212" s="241"/>
      <c r="N212" s="242"/>
      <c r="O212" s="243"/>
      <c r="P212" s="243"/>
      <c r="Q212" s="243"/>
      <c r="R212" s="243"/>
      <c r="S212" s="243"/>
      <c r="T212" s="243"/>
      <c r="U212" s="243"/>
      <c r="V212" s="243"/>
      <c r="W212" s="243"/>
      <c r="X212" s="244"/>
      <c r="Y212" s="13"/>
      <c r="Z212" s="13"/>
      <c r="AA212" s="13"/>
      <c r="AB212" s="13"/>
      <c r="AC212" s="13"/>
      <c r="AD212" s="13"/>
      <c r="AE212" s="13"/>
      <c r="AT212" s="245" t="s">
        <v>217</v>
      </c>
      <c r="AU212" s="245" t="s">
        <v>82</v>
      </c>
      <c r="AV212" s="13" t="s">
        <v>82</v>
      </c>
      <c r="AW212" s="13" t="s">
        <v>5</v>
      </c>
      <c r="AX212" s="13" t="s">
        <v>73</v>
      </c>
      <c r="AY212" s="245" t="s">
        <v>121</v>
      </c>
    </row>
    <row r="213" spans="1:51" s="14" customFormat="1" ht="12">
      <c r="A213" s="14"/>
      <c r="B213" s="246"/>
      <c r="C213" s="247"/>
      <c r="D213" s="223" t="s">
        <v>217</v>
      </c>
      <c r="E213" s="248" t="s">
        <v>20</v>
      </c>
      <c r="F213" s="249" t="s">
        <v>219</v>
      </c>
      <c r="G213" s="247"/>
      <c r="H213" s="250">
        <v>24.6</v>
      </c>
      <c r="I213" s="251"/>
      <c r="J213" s="251"/>
      <c r="K213" s="247"/>
      <c r="L213" s="247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4"/>
      <c r="Z213" s="14"/>
      <c r="AA213" s="14"/>
      <c r="AB213" s="14"/>
      <c r="AC213" s="14"/>
      <c r="AD213" s="14"/>
      <c r="AE213" s="14"/>
      <c r="AT213" s="256" t="s">
        <v>217</v>
      </c>
      <c r="AU213" s="256" t="s">
        <v>82</v>
      </c>
      <c r="AV213" s="14" t="s">
        <v>129</v>
      </c>
      <c r="AW213" s="14" t="s">
        <v>5</v>
      </c>
      <c r="AX213" s="14" t="s">
        <v>80</v>
      </c>
      <c r="AY213" s="256" t="s">
        <v>121</v>
      </c>
    </row>
    <row r="214" spans="1:65" s="2" customFormat="1" ht="24.15" customHeight="1">
      <c r="A214" s="40"/>
      <c r="B214" s="41"/>
      <c r="C214" s="209" t="s">
        <v>323</v>
      </c>
      <c r="D214" s="209" t="s">
        <v>124</v>
      </c>
      <c r="E214" s="210" t="s">
        <v>324</v>
      </c>
      <c r="F214" s="211" t="s">
        <v>325</v>
      </c>
      <c r="G214" s="212" t="s">
        <v>308</v>
      </c>
      <c r="H214" s="234">
        <v>0.353</v>
      </c>
      <c r="I214" s="214"/>
      <c r="J214" s="214"/>
      <c r="K214" s="215">
        <f>ROUND(P214*H214,2)</f>
        <v>0</v>
      </c>
      <c r="L214" s="211" t="s">
        <v>128</v>
      </c>
      <c r="M214" s="46"/>
      <c r="N214" s="216" t="s">
        <v>20</v>
      </c>
      <c r="O214" s="217" t="s">
        <v>42</v>
      </c>
      <c r="P214" s="218">
        <f>I214+J214</f>
        <v>0</v>
      </c>
      <c r="Q214" s="218">
        <f>ROUND(I214*H214,2)</f>
        <v>0</v>
      </c>
      <c r="R214" s="218">
        <f>ROUND(J214*H214,2)</f>
        <v>0</v>
      </c>
      <c r="S214" s="86"/>
      <c r="T214" s="219">
        <f>S214*H214</f>
        <v>0</v>
      </c>
      <c r="U214" s="219">
        <v>0</v>
      </c>
      <c r="V214" s="219">
        <f>U214*H214</f>
        <v>0</v>
      </c>
      <c r="W214" s="219">
        <v>0</v>
      </c>
      <c r="X214" s="220">
        <f>W214*H214</f>
        <v>0</v>
      </c>
      <c r="Y214" s="40"/>
      <c r="Z214" s="40"/>
      <c r="AA214" s="40"/>
      <c r="AB214" s="40"/>
      <c r="AC214" s="40"/>
      <c r="AD214" s="40"/>
      <c r="AE214" s="40"/>
      <c r="AR214" s="221" t="s">
        <v>129</v>
      </c>
      <c r="AT214" s="221" t="s">
        <v>124</v>
      </c>
      <c r="AU214" s="221" t="s">
        <v>82</v>
      </c>
      <c r="AY214" s="19" t="s">
        <v>121</v>
      </c>
      <c r="BE214" s="222">
        <f>IF(O214="základní",K214,0)</f>
        <v>0</v>
      </c>
      <c r="BF214" s="222">
        <f>IF(O214="snížená",K214,0)</f>
        <v>0</v>
      </c>
      <c r="BG214" s="222">
        <f>IF(O214="zákl. přenesená",K214,0)</f>
        <v>0</v>
      </c>
      <c r="BH214" s="222">
        <f>IF(O214="sníž. přenesená",K214,0)</f>
        <v>0</v>
      </c>
      <c r="BI214" s="222">
        <f>IF(O214="nulová",K214,0)</f>
        <v>0</v>
      </c>
      <c r="BJ214" s="19" t="s">
        <v>80</v>
      </c>
      <c r="BK214" s="222">
        <f>ROUND(P214*H214,2)</f>
        <v>0</v>
      </c>
      <c r="BL214" s="19" t="s">
        <v>129</v>
      </c>
      <c r="BM214" s="221" t="s">
        <v>326</v>
      </c>
    </row>
    <row r="215" spans="1:47" s="2" customFormat="1" ht="12">
      <c r="A215" s="40"/>
      <c r="B215" s="41"/>
      <c r="C215" s="42"/>
      <c r="D215" s="223" t="s">
        <v>130</v>
      </c>
      <c r="E215" s="42"/>
      <c r="F215" s="224" t="s">
        <v>325</v>
      </c>
      <c r="G215" s="42"/>
      <c r="H215" s="42"/>
      <c r="I215" s="225"/>
      <c r="J215" s="225"/>
      <c r="K215" s="42"/>
      <c r="L215" s="42"/>
      <c r="M215" s="46"/>
      <c r="N215" s="226"/>
      <c r="O215" s="227"/>
      <c r="P215" s="86"/>
      <c r="Q215" s="86"/>
      <c r="R215" s="86"/>
      <c r="S215" s="86"/>
      <c r="T215" s="86"/>
      <c r="U215" s="86"/>
      <c r="V215" s="86"/>
      <c r="W215" s="86"/>
      <c r="X215" s="87"/>
      <c r="Y215" s="40"/>
      <c r="Z215" s="40"/>
      <c r="AA215" s="40"/>
      <c r="AB215" s="40"/>
      <c r="AC215" s="40"/>
      <c r="AD215" s="40"/>
      <c r="AE215" s="40"/>
      <c r="AT215" s="19" t="s">
        <v>130</v>
      </c>
      <c r="AU215" s="19" t="s">
        <v>82</v>
      </c>
    </row>
    <row r="216" spans="1:47" s="2" customFormat="1" ht="12">
      <c r="A216" s="40"/>
      <c r="B216" s="41"/>
      <c r="C216" s="42"/>
      <c r="D216" s="228" t="s">
        <v>131</v>
      </c>
      <c r="E216" s="42"/>
      <c r="F216" s="229" t="s">
        <v>327</v>
      </c>
      <c r="G216" s="42"/>
      <c r="H216" s="42"/>
      <c r="I216" s="225"/>
      <c r="J216" s="225"/>
      <c r="K216" s="42"/>
      <c r="L216" s="42"/>
      <c r="M216" s="46"/>
      <c r="N216" s="226"/>
      <c r="O216" s="227"/>
      <c r="P216" s="86"/>
      <c r="Q216" s="86"/>
      <c r="R216" s="86"/>
      <c r="S216" s="86"/>
      <c r="T216" s="86"/>
      <c r="U216" s="86"/>
      <c r="V216" s="86"/>
      <c r="W216" s="86"/>
      <c r="X216" s="87"/>
      <c r="Y216" s="40"/>
      <c r="Z216" s="40"/>
      <c r="AA216" s="40"/>
      <c r="AB216" s="40"/>
      <c r="AC216" s="40"/>
      <c r="AD216" s="40"/>
      <c r="AE216" s="40"/>
      <c r="AT216" s="19" t="s">
        <v>131</v>
      </c>
      <c r="AU216" s="19" t="s">
        <v>82</v>
      </c>
    </row>
    <row r="217" spans="1:51" s="13" customFormat="1" ht="12">
      <c r="A217" s="13"/>
      <c r="B217" s="235"/>
      <c r="C217" s="236"/>
      <c r="D217" s="223" t="s">
        <v>217</v>
      </c>
      <c r="E217" s="237" t="s">
        <v>20</v>
      </c>
      <c r="F217" s="238" t="s">
        <v>328</v>
      </c>
      <c r="G217" s="236"/>
      <c r="H217" s="239">
        <v>0.353</v>
      </c>
      <c r="I217" s="240"/>
      <c r="J217" s="240"/>
      <c r="K217" s="236"/>
      <c r="L217" s="236"/>
      <c r="M217" s="241"/>
      <c r="N217" s="242"/>
      <c r="O217" s="243"/>
      <c r="P217" s="243"/>
      <c r="Q217" s="243"/>
      <c r="R217" s="243"/>
      <c r="S217" s="243"/>
      <c r="T217" s="243"/>
      <c r="U217" s="243"/>
      <c r="V217" s="243"/>
      <c r="W217" s="243"/>
      <c r="X217" s="244"/>
      <c r="Y217" s="13"/>
      <c r="Z217" s="13"/>
      <c r="AA217" s="13"/>
      <c r="AB217" s="13"/>
      <c r="AC217" s="13"/>
      <c r="AD217" s="13"/>
      <c r="AE217" s="13"/>
      <c r="AT217" s="245" t="s">
        <v>217</v>
      </c>
      <c r="AU217" s="245" t="s">
        <v>82</v>
      </c>
      <c r="AV217" s="13" t="s">
        <v>82</v>
      </c>
      <c r="AW217" s="13" t="s">
        <v>5</v>
      </c>
      <c r="AX217" s="13" t="s">
        <v>73</v>
      </c>
      <c r="AY217" s="245" t="s">
        <v>121</v>
      </c>
    </row>
    <row r="218" spans="1:51" s="14" customFormat="1" ht="12">
      <c r="A218" s="14"/>
      <c r="B218" s="246"/>
      <c r="C218" s="247"/>
      <c r="D218" s="223" t="s">
        <v>217</v>
      </c>
      <c r="E218" s="248" t="s">
        <v>20</v>
      </c>
      <c r="F218" s="249" t="s">
        <v>219</v>
      </c>
      <c r="G218" s="247"/>
      <c r="H218" s="250">
        <v>0.353</v>
      </c>
      <c r="I218" s="251"/>
      <c r="J218" s="251"/>
      <c r="K218" s="247"/>
      <c r="L218" s="247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4"/>
      <c r="Z218" s="14"/>
      <c r="AA218" s="14"/>
      <c r="AB218" s="14"/>
      <c r="AC218" s="14"/>
      <c r="AD218" s="14"/>
      <c r="AE218" s="14"/>
      <c r="AT218" s="256" t="s">
        <v>217</v>
      </c>
      <c r="AU218" s="256" t="s">
        <v>82</v>
      </c>
      <c r="AV218" s="14" t="s">
        <v>129</v>
      </c>
      <c r="AW218" s="14" t="s">
        <v>5</v>
      </c>
      <c r="AX218" s="14" t="s">
        <v>80</v>
      </c>
      <c r="AY218" s="256" t="s">
        <v>121</v>
      </c>
    </row>
    <row r="219" spans="1:65" s="2" customFormat="1" ht="24.15" customHeight="1">
      <c r="A219" s="40"/>
      <c r="B219" s="41"/>
      <c r="C219" s="209" t="s">
        <v>245</v>
      </c>
      <c r="D219" s="209" t="s">
        <v>124</v>
      </c>
      <c r="E219" s="210" t="s">
        <v>329</v>
      </c>
      <c r="F219" s="211" t="s">
        <v>330</v>
      </c>
      <c r="G219" s="212" t="s">
        <v>308</v>
      </c>
      <c r="H219" s="234">
        <v>1.55</v>
      </c>
      <c r="I219" s="214"/>
      <c r="J219" s="214"/>
      <c r="K219" s="215">
        <f>ROUND(P219*H219,2)</f>
        <v>0</v>
      </c>
      <c r="L219" s="211" t="s">
        <v>128</v>
      </c>
      <c r="M219" s="46"/>
      <c r="N219" s="216" t="s">
        <v>20</v>
      </c>
      <c r="O219" s="217" t="s">
        <v>42</v>
      </c>
      <c r="P219" s="218">
        <f>I219+J219</f>
        <v>0</v>
      </c>
      <c r="Q219" s="218">
        <f>ROUND(I219*H219,2)</f>
        <v>0</v>
      </c>
      <c r="R219" s="218">
        <f>ROUND(J219*H219,2)</f>
        <v>0</v>
      </c>
      <c r="S219" s="86"/>
      <c r="T219" s="219">
        <f>S219*H219</f>
        <v>0</v>
      </c>
      <c r="U219" s="219">
        <v>0</v>
      </c>
      <c r="V219" s="219">
        <f>U219*H219</f>
        <v>0</v>
      </c>
      <c r="W219" s="219">
        <v>0</v>
      </c>
      <c r="X219" s="220">
        <f>W219*H219</f>
        <v>0</v>
      </c>
      <c r="Y219" s="40"/>
      <c r="Z219" s="40"/>
      <c r="AA219" s="40"/>
      <c r="AB219" s="40"/>
      <c r="AC219" s="40"/>
      <c r="AD219" s="40"/>
      <c r="AE219" s="40"/>
      <c r="AR219" s="221" t="s">
        <v>129</v>
      </c>
      <c r="AT219" s="221" t="s">
        <v>124</v>
      </c>
      <c r="AU219" s="221" t="s">
        <v>82</v>
      </c>
      <c r="AY219" s="19" t="s">
        <v>121</v>
      </c>
      <c r="BE219" s="222">
        <f>IF(O219="základní",K219,0)</f>
        <v>0</v>
      </c>
      <c r="BF219" s="222">
        <f>IF(O219="snížená",K219,0)</f>
        <v>0</v>
      </c>
      <c r="BG219" s="222">
        <f>IF(O219="zákl. přenesená",K219,0)</f>
        <v>0</v>
      </c>
      <c r="BH219" s="222">
        <f>IF(O219="sníž. přenesená",K219,0)</f>
        <v>0</v>
      </c>
      <c r="BI219" s="222">
        <f>IF(O219="nulová",K219,0)</f>
        <v>0</v>
      </c>
      <c r="BJ219" s="19" t="s">
        <v>80</v>
      </c>
      <c r="BK219" s="222">
        <f>ROUND(P219*H219,2)</f>
        <v>0</v>
      </c>
      <c r="BL219" s="19" t="s">
        <v>129</v>
      </c>
      <c r="BM219" s="221" t="s">
        <v>331</v>
      </c>
    </row>
    <row r="220" spans="1:47" s="2" customFormat="1" ht="12">
      <c r="A220" s="40"/>
      <c r="B220" s="41"/>
      <c r="C220" s="42"/>
      <c r="D220" s="223" t="s">
        <v>130</v>
      </c>
      <c r="E220" s="42"/>
      <c r="F220" s="224" t="s">
        <v>330</v>
      </c>
      <c r="G220" s="42"/>
      <c r="H220" s="42"/>
      <c r="I220" s="225"/>
      <c r="J220" s="225"/>
      <c r="K220" s="42"/>
      <c r="L220" s="42"/>
      <c r="M220" s="46"/>
      <c r="N220" s="226"/>
      <c r="O220" s="227"/>
      <c r="P220" s="86"/>
      <c r="Q220" s="86"/>
      <c r="R220" s="86"/>
      <c r="S220" s="86"/>
      <c r="T220" s="86"/>
      <c r="U220" s="86"/>
      <c r="V220" s="86"/>
      <c r="W220" s="86"/>
      <c r="X220" s="87"/>
      <c r="Y220" s="40"/>
      <c r="Z220" s="40"/>
      <c r="AA220" s="40"/>
      <c r="AB220" s="40"/>
      <c r="AC220" s="40"/>
      <c r="AD220" s="40"/>
      <c r="AE220" s="40"/>
      <c r="AT220" s="19" t="s">
        <v>130</v>
      </c>
      <c r="AU220" s="19" t="s">
        <v>82</v>
      </c>
    </row>
    <row r="221" spans="1:47" s="2" customFormat="1" ht="12">
      <c r="A221" s="40"/>
      <c r="B221" s="41"/>
      <c r="C221" s="42"/>
      <c r="D221" s="228" t="s">
        <v>131</v>
      </c>
      <c r="E221" s="42"/>
      <c r="F221" s="229" t="s">
        <v>332</v>
      </c>
      <c r="G221" s="42"/>
      <c r="H221" s="42"/>
      <c r="I221" s="225"/>
      <c r="J221" s="225"/>
      <c r="K221" s="42"/>
      <c r="L221" s="42"/>
      <c r="M221" s="46"/>
      <c r="N221" s="226"/>
      <c r="O221" s="227"/>
      <c r="P221" s="86"/>
      <c r="Q221" s="86"/>
      <c r="R221" s="86"/>
      <c r="S221" s="86"/>
      <c r="T221" s="86"/>
      <c r="U221" s="86"/>
      <c r="V221" s="86"/>
      <c r="W221" s="86"/>
      <c r="X221" s="87"/>
      <c r="Y221" s="40"/>
      <c r="Z221" s="40"/>
      <c r="AA221" s="40"/>
      <c r="AB221" s="40"/>
      <c r="AC221" s="40"/>
      <c r="AD221" s="40"/>
      <c r="AE221" s="40"/>
      <c r="AT221" s="19" t="s">
        <v>131</v>
      </c>
      <c r="AU221" s="19" t="s">
        <v>82</v>
      </c>
    </row>
    <row r="222" spans="1:51" s="13" customFormat="1" ht="12">
      <c r="A222" s="13"/>
      <c r="B222" s="235"/>
      <c r="C222" s="236"/>
      <c r="D222" s="223" t="s">
        <v>217</v>
      </c>
      <c r="E222" s="237" t="s">
        <v>20</v>
      </c>
      <c r="F222" s="238" t="s">
        <v>333</v>
      </c>
      <c r="G222" s="236"/>
      <c r="H222" s="239">
        <v>1.55</v>
      </c>
      <c r="I222" s="240"/>
      <c r="J222" s="240"/>
      <c r="K222" s="236"/>
      <c r="L222" s="236"/>
      <c r="M222" s="241"/>
      <c r="N222" s="242"/>
      <c r="O222" s="243"/>
      <c r="P222" s="243"/>
      <c r="Q222" s="243"/>
      <c r="R222" s="243"/>
      <c r="S222" s="243"/>
      <c r="T222" s="243"/>
      <c r="U222" s="243"/>
      <c r="V222" s="243"/>
      <c r="W222" s="243"/>
      <c r="X222" s="244"/>
      <c r="Y222" s="13"/>
      <c r="Z222" s="13"/>
      <c r="AA222" s="13"/>
      <c r="AB222" s="13"/>
      <c r="AC222" s="13"/>
      <c r="AD222" s="13"/>
      <c r="AE222" s="13"/>
      <c r="AT222" s="245" t="s">
        <v>217</v>
      </c>
      <c r="AU222" s="245" t="s">
        <v>82</v>
      </c>
      <c r="AV222" s="13" t="s">
        <v>82</v>
      </c>
      <c r="AW222" s="13" t="s">
        <v>5</v>
      </c>
      <c r="AX222" s="13" t="s">
        <v>73</v>
      </c>
      <c r="AY222" s="245" t="s">
        <v>121</v>
      </c>
    </row>
    <row r="223" spans="1:51" s="14" customFormat="1" ht="12">
      <c r="A223" s="14"/>
      <c r="B223" s="246"/>
      <c r="C223" s="247"/>
      <c r="D223" s="223" t="s">
        <v>217</v>
      </c>
      <c r="E223" s="248" t="s">
        <v>20</v>
      </c>
      <c r="F223" s="249" t="s">
        <v>219</v>
      </c>
      <c r="G223" s="247"/>
      <c r="H223" s="250">
        <v>1.55</v>
      </c>
      <c r="I223" s="251"/>
      <c r="J223" s="251"/>
      <c r="K223" s="247"/>
      <c r="L223" s="247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4"/>
      <c r="Z223" s="14"/>
      <c r="AA223" s="14"/>
      <c r="AB223" s="14"/>
      <c r="AC223" s="14"/>
      <c r="AD223" s="14"/>
      <c r="AE223" s="14"/>
      <c r="AT223" s="256" t="s">
        <v>217</v>
      </c>
      <c r="AU223" s="256" t="s">
        <v>82</v>
      </c>
      <c r="AV223" s="14" t="s">
        <v>129</v>
      </c>
      <c r="AW223" s="14" t="s">
        <v>5</v>
      </c>
      <c r="AX223" s="14" t="s">
        <v>80</v>
      </c>
      <c r="AY223" s="256" t="s">
        <v>121</v>
      </c>
    </row>
    <row r="224" spans="1:65" s="2" customFormat="1" ht="24.15" customHeight="1">
      <c r="A224" s="40"/>
      <c r="B224" s="41"/>
      <c r="C224" s="209" t="s">
        <v>334</v>
      </c>
      <c r="D224" s="209" t="s">
        <v>124</v>
      </c>
      <c r="E224" s="210" t="s">
        <v>335</v>
      </c>
      <c r="F224" s="211" t="s">
        <v>336</v>
      </c>
      <c r="G224" s="212" t="s">
        <v>308</v>
      </c>
      <c r="H224" s="234">
        <v>1.903</v>
      </c>
      <c r="I224" s="214"/>
      <c r="J224" s="214"/>
      <c r="K224" s="215">
        <f>ROUND(P224*H224,2)</f>
        <v>0</v>
      </c>
      <c r="L224" s="211" t="s">
        <v>337</v>
      </c>
      <c r="M224" s="46"/>
      <c r="N224" s="216" t="s">
        <v>20</v>
      </c>
      <c r="O224" s="217" t="s">
        <v>42</v>
      </c>
      <c r="P224" s="218">
        <f>I224+J224</f>
        <v>0</v>
      </c>
      <c r="Q224" s="218">
        <f>ROUND(I224*H224,2)</f>
        <v>0</v>
      </c>
      <c r="R224" s="218">
        <f>ROUND(J224*H224,2)</f>
        <v>0</v>
      </c>
      <c r="S224" s="86"/>
      <c r="T224" s="219">
        <f>S224*H224</f>
        <v>0</v>
      </c>
      <c r="U224" s="219">
        <v>0</v>
      </c>
      <c r="V224" s="219">
        <f>U224*H224</f>
        <v>0</v>
      </c>
      <c r="W224" s="219">
        <v>0</v>
      </c>
      <c r="X224" s="220">
        <f>W224*H224</f>
        <v>0</v>
      </c>
      <c r="Y224" s="40"/>
      <c r="Z224" s="40"/>
      <c r="AA224" s="40"/>
      <c r="AB224" s="40"/>
      <c r="AC224" s="40"/>
      <c r="AD224" s="40"/>
      <c r="AE224" s="40"/>
      <c r="AR224" s="221" t="s">
        <v>129</v>
      </c>
      <c r="AT224" s="221" t="s">
        <v>124</v>
      </c>
      <c r="AU224" s="221" t="s">
        <v>82</v>
      </c>
      <c r="AY224" s="19" t="s">
        <v>121</v>
      </c>
      <c r="BE224" s="222">
        <f>IF(O224="základní",K224,0)</f>
        <v>0</v>
      </c>
      <c r="BF224" s="222">
        <f>IF(O224="snížená",K224,0)</f>
        <v>0</v>
      </c>
      <c r="BG224" s="222">
        <f>IF(O224="zákl. přenesená",K224,0)</f>
        <v>0</v>
      </c>
      <c r="BH224" s="222">
        <f>IF(O224="sníž. přenesená",K224,0)</f>
        <v>0</v>
      </c>
      <c r="BI224" s="222">
        <f>IF(O224="nulová",K224,0)</f>
        <v>0</v>
      </c>
      <c r="BJ224" s="19" t="s">
        <v>80</v>
      </c>
      <c r="BK224" s="222">
        <f>ROUND(P224*H224,2)</f>
        <v>0</v>
      </c>
      <c r="BL224" s="19" t="s">
        <v>129</v>
      </c>
      <c r="BM224" s="221" t="s">
        <v>338</v>
      </c>
    </row>
    <row r="225" spans="1:47" s="2" customFormat="1" ht="12">
      <c r="A225" s="40"/>
      <c r="B225" s="41"/>
      <c r="C225" s="42"/>
      <c r="D225" s="223" t="s">
        <v>130</v>
      </c>
      <c r="E225" s="42"/>
      <c r="F225" s="224" t="s">
        <v>336</v>
      </c>
      <c r="G225" s="42"/>
      <c r="H225" s="42"/>
      <c r="I225" s="225"/>
      <c r="J225" s="225"/>
      <c r="K225" s="42"/>
      <c r="L225" s="42"/>
      <c r="M225" s="46"/>
      <c r="N225" s="226"/>
      <c r="O225" s="227"/>
      <c r="P225" s="86"/>
      <c r="Q225" s="86"/>
      <c r="R225" s="86"/>
      <c r="S225" s="86"/>
      <c r="T225" s="86"/>
      <c r="U225" s="86"/>
      <c r="V225" s="86"/>
      <c r="W225" s="86"/>
      <c r="X225" s="87"/>
      <c r="Y225" s="40"/>
      <c r="Z225" s="40"/>
      <c r="AA225" s="40"/>
      <c r="AB225" s="40"/>
      <c r="AC225" s="40"/>
      <c r="AD225" s="40"/>
      <c r="AE225" s="40"/>
      <c r="AT225" s="19" t="s">
        <v>130</v>
      </c>
      <c r="AU225" s="19" t="s">
        <v>82</v>
      </c>
    </row>
    <row r="226" spans="1:47" s="2" customFormat="1" ht="12">
      <c r="A226" s="40"/>
      <c r="B226" s="41"/>
      <c r="C226" s="42"/>
      <c r="D226" s="228" t="s">
        <v>131</v>
      </c>
      <c r="E226" s="42"/>
      <c r="F226" s="229" t="s">
        <v>339</v>
      </c>
      <c r="G226" s="42"/>
      <c r="H226" s="42"/>
      <c r="I226" s="225"/>
      <c r="J226" s="225"/>
      <c r="K226" s="42"/>
      <c r="L226" s="42"/>
      <c r="M226" s="46"/>
      <c r="N226" s="226"/>
      <c r="O226" s="227"/>
      <c r="P226" s="86"/>
      <c r="Q226" s="86"/>
      <c r="R226" s="86"/>
      <c r="S226" s="86"/>
      <c r="T226" s="86"/>
      <c r="U226" s="86"/>
      <c r="V226" s="86"/>
      <c r="W226" s="86"/>
      <c r="X226" s="87"/>
      <c r="Y226" s="40"/>
      <c r="Z226" s="40"/>
      <c r="AA226" s="40"/>
      <c r="AB226" s="40"/>
      <c r="AC226" s="40"/>
      <c r="AD226" s="40"/>
      <c r="AE226" s="40"/>
      <c r="AT226" s="19" t="s">
        <v>131</v>
      </c>
      <c r="AU226" s="19" t="s">
        <v>82</v>
      </c>
    </row>
    <row r="227" spans="1:51" s="13" customFormat="1" ht="12">
      <c r="A227" s="13"/>
      <c r="B227" s="235"/>
      <c r="C227" s="236"/>
      <c r="D227" s="223" t="s">
        <v>217</v>
      </c>
      <c r="E227" s="237" t="s">
        <v>20</v>
      </c>
      <c r="F227" s="238" t="s">
        <v>340</v>
      </c>
      <c r="G227" s="236"/>
      <c r="H227" s="239">
        <v>1.903</v>
      </c>
      <c r="I227" s="240"/>
      <c r="J227" s="240"/>
      <c r="K227" s="236"/>
      <c r="L227" s="236"/>
      <c r="M227" s="241"/>
      <c r="N227" s="242"/>
      <c r="O227" s="243"/>
      <c r="P227" s="243"/>
      <c r="Q227" s="243"/>
      <c r="R227" s="243"/>
      <c r="S227" s="243"/>
      <c r="T227" s="243"/>
      <c r="U227" s="243"/>
      <c r="V227" s="243"/>
      <c r="W227" s="243"/>
      <c r="X227" s="244"/>
      <c r="Y227" s="13"/>
      <c r="Z227" s="13"/>
      <c r="AA227" s="13"/>
      <c r="AB227" s="13"/>
      <c r="AC227" s="13"/>
      <c r="AD227" s="13"/>
      <c r="AE227" s="13"/>
      <c r="AT227" s="245" t="s">
        <v>217</v>
      </c>
      <c r="AU227" s="245" t="s">
        <v>82</v>
      </c>
      <c r="AV227" s="13" t="s">
        <v>82</v>
      </c>
      <c r="AW227" s="13" t="s">
        <v>5</v>
      </c>
      <c r="AX227" s="13" t="s">
        <v>73</v>
      </c>
      <c r="AY227" s="245" t="s">
        <v>121</v>
      </c>
    </row>
    <row r="228" spans="1:51" s="14" customFormat="1" ht="12">
      <c r="A228" s="14"/>
      <c r="B228" s="246"/>
      <c r="C228" s="247"/>
      <c r="D228" s="223" t="s">
        <v>217</v>
      </c>
      <c r="E228" s="248" t="s">
        <v>20</v>
      </c>
      <c r="F228" s="249" t="s">
        <v>219</v>
      </c>
      <c r="G228" s="247"/>
      <c r="H228" s="250">
        <v>1.903</v>
      </c>
      <c r="I228" s="251"/>
      <c r="J228" s="251"/>
      <c r="K228" s="247"/>
      <c r="L228" s="247"/>
      <c r="M228" s="252"/>
      <c r="N228" s="253"/>
      <c r="O228" s="254"/>
      <c r="P228" s="254"/>
      <c r="Q228" s="254"/>
      <c r="R228" s="254"/>
      <c r="S228" s="254"/>
      <c r="T228" s="254"/>
      <c r="U228" s="254"/>
      <c r="V228" s="254"/>
      <c r="W228" s="254"/>
      <c r="X228" s="255"/>
      <c r="Y228" s="14"/>
      <c r="Z228" s="14"/>
      <c r="AA228" s="14"/>
      <c r="AB228" s="14"/>
      <c r="AC228" s="14"/>
      <c r="AD228" s="14"/>
      <c r="AE228" s="14"/>
      <c r="AT228" s="256" t="s">
        <v>217</v>
      </c>
      <c r="AU228" s="256" t="s">
        <v>82</v>
      </c>
      <c r="AV228" s="14" t="s">
        <v>129</v>
      </c>
      <c r="AW228" s="14" t="s">
        <v>5</v>
      </c>
      <c r="AX228" s="14" t="s">
        <v>80</v>
      </c>
      <c r="AY228" s="256" t="s">
        <v>121</v>
      </c>
    </row>
    <row r="229" spans="1:63" s="12" customFormat="1" ht="22.8" customHeight="1">
      <c r="A229" s="12"/>
      <c r="B229" s="192"/>
      <c r="C229" s="193"/>
      <c r="D229" s="194" t="s">
        <v>72</v>
      </c>
      <c r="E229" s="207" t="s">
        <v>341</v>
      </c>
      <c r="F229" s="207" t="s">
        <v>342</v>
      </c>
      <c r="G229" s="193"/>
      <c r="H229" s="193"/>
      <c r="I229" s="196"/>
      <c r="J229" s="196"/>
      <c r="K229" s="208">
        <f>BK229</f>
        <v>0</v>
      </c>
      <c r="L229" s="193"/>
      <c r="M229" s="198"/>
      <c r="N229" s="199"/>
      <c r="O229" s="200"/>
      <c r="P229" s="200"/>
      <c r="Q229" s="201">
        <f>SUM(Q230:Q232)</f>
        <v>0</v>
      </c>
      <c r="R229" s="201">
        <f>SUM(R230:R232)</f>
        <v>0</v>
      </c>
      <c r="S229" s="200"/>
      <c r="T229" s="202">
        <f>SUM(T230:T232)</f>
        <v>0</v>
      </c>
      <c r="U229" s="200"/>
      <c r="V229" s="202">
        <f>SUM(V230:V232)</f>
        <v>0</v>
      </c>
      <c r="W229" s="200"/>
      <c r="X229" s="203">
        <f>SUM(X230:X232)</f>
        <v>0</v>
      </c>
      <c r="Y229" s="12"/>
      <c r="Z229" s="12"/>
      <c r="AA229" s="12"/>
      <c r="AB229" s="12"/>
      <c r="AC229" s="12"/>
      <c r="AD229" s="12"/>
      <c r="AE229" s="12"/>
      <c r="AR229" s="204" t="s">
        <v>80</v>
      </c>
      <c r="AT229" s="205" t="s">
        <v>72</v>
      </c>
      <c r="AU229" s="205" t="s">
        <v>80</v>
      </c>
      <c r="AY229" s="204" t="s">
        <v>121</v>
      </c>
      <c r="BK229" s="206">
        <f>SUM(BK230:BK232)</f>
        <v>0</v>
      </c>
    </row>
    <row r="230" spans="1:65" s="2" customFormat="1" ht="24.15" customHeight="1">
      <c r="A230" s="40"/>
      <c r="B230" s="41"/>
      <c r="C230" s="209" t="s">
        <v>251</v>
      </c>
      <c r="D230" s="209" t="s">
        <v>124</v>
      </c>
      <c r="E230" s="210" t="s">
        <v>343</v>
      </c>
      <c r="F230" s="211" t="s">
        <v>344</v>
      </c>
      <c r="G230" s="212" t="s">
        <v>308</v>
      </c>
      <c r="H230" s="234">
        <v>3.831</v>
      </c>
      <c r="I230" s="214"/>
      <c r="J230" s="214"/>
      <c r="K230" s="215">
        <f>ROUND(P230*H230,2)</f>
        <v>0</v>
      </c>
      <c r="L230" s="211" t="s">
        <v>128</v>
      </c>
      <c r="M230" s="46"/>
      <c r="N230" s="216" t="s">
        <v>20</v>
      </c>
      <c r="O230" s="217" t="s">
        <v>42</v>
      </c>
      <c r="P230" s="218">
        <f>I230+J230</f>
        <v>0</v>
      </c>
      <c r="Q230" s="218">
        <f>ROUND(I230*H230,2)</f>
        <v>0</v>
      </c>
      <c r="R230" s="218">
        <f>ROUND(J230*H230,2)</f>
        <v>0</v>
      </c>
      <c r="S230" s="86"/>
      <c r="T230" s="219">
        <f>S230*H230</f>
        <v>0</v>
      </c>
      <c r="U230" s="219">
        <v>0</v>
      </c>
      <c r="V230" s="219">
        <f>U230*H230</f>
        <v>0</v>
      </c>
      <c r="W230" s="219">
        <v>0</v>
      </c>
      <c r="X230" s="220">
        <f>W230*H230</f>
        <v>0</v>
      </c>
      <c r="Y230" s="40"/>
      <c r="Z230" s="40"/>
      <c r="AA230" s="40"/>
      <c r="AB230" s="40"/>
      <c r="AC230" s="40"/>
      <c r="AD230" s="40"/>
      <c r="AE230" s="40"/>
      <c r="AR230" s="221" t="s">
        <v>129</v>
      </c>
      <c r="AT230" s="221" t="s">
        <v>124</v>
      </c>
      <c r="AU230" s="221" t="s">
        <v>82</v>
      </c>
      <c r="AY230" s="19" t="s">
        <v>121</v>
      </c>
      <c r="BE230" s="222">
        <f>IF(O230="základní",K230,0)</f>
        <v>0</v>
      </c>
      <c r="BF230" s="222">
        <f>IF(O230="snížená",K230,0)</f>
        <v>0</v>
      </c>
      <c r="BG230" s="222">
        <f>IF(O230="zákl. přenesená",K230,0)</f>
        <v>0</v>
      </c>
      <c r="BH230" s="222">
        <f>IF(O230="sníž. přenesená",K230,0)</f>
        <v>0</v>
      </c>
      <c r="BI230" s="222">
        <f>IF(O230="nulová",K230,0)</f>
        <v>0</v>
      </c>
      <c r="BJ230" s="19" t="s">
        <v>80</v>
      </c>
      <c r="BK230" s="222">
        <f>ROUND(P230*H230,2)</f>
        <v>0</v>
      </c>
      <c r="BL230" s="19" t="s">
        <v>129</v>
      </c>
      <c r="BM230" s="221" t="s">
        <v>345</v>
      </c>
    </row>
    <row r="231" spans="1:47" s="2" customFormat="1" ht="12">
      <c r="A231" s="40"/>
      <c r="B231" s="41"/>
      <c r="C231" s="42"/>
      <c r="D231" s="223" t="s">
        <v>130</v>
      </c>
      <c r="E231" s="42"/>
      <c r="F231" s="224" t="s">
        <v>344</v>
      </c>
      <c r="G231" s="42"/>
      <c r="H231" s="42"/>
      <c r="I231" s="225"/>
      <c r="J231" s="225"/>
      <c r="K231" s="42"/>
      <c r="L231" s="42"/>
      <c r="M231" s="46"/>
      <c r="N231" s="226"/>
      <c r="O231" s="227"/>
      <c r="P231" s="86"/>
      <c r="Q231" s="86"/>
      <c r="R231" s="86"/>
      <c r="S231" s="86"/>
      <c r="T231" s="86"/>
      <c r="U231" s="86"/>
      <c r="V231" s="86"/>
      <c r="W231" s="86"/>
      <c r="X231" s="87"/>
      <c r="Y231" s="40"/>
      <c r="Z231" s="40"/>
      <c r="AA231" s="40"/>
      <c r="AB231" s="40"/>
      <c r="AC231" s="40"/>
      <c r="AD231" s="40"/>
      <c r="AE231" s="40"/>
      <c r="AT231" s="19" t="s">
        <v>130</v>
      </c>
      <c r="AU231" s="19" t="s">
        <v>82</v>
      </c>
    </row>
    <row r="232" spans="1:47" s="2" customFormat="1" ht="12">
      <c r="A232" s="40"/>
      <c r="B232" s="41"/>
      <c r="C232" s="42"/>
      <c r="D232" s="228" t="s">
        <v>131</v>
      </c>
      <c r="E232" s="42"/>
      <c r="F232" s="229" t="s">
        <v>346</v>
      </c>
      <c r="G232" s="42"/>
      <c r="H232" s="42"/>
      <c r="I232" s="225"/>
      <c r="J232" s="225"/>
      <c r="K232" s="42"/>
      <c r="L232" s="42"/>
      <c r="M232" s="46"/>
      <c r="N232" s="226"/>
      <c r="O232" s="227"/>
      <c r="P232" s="86"/>
      <c r="Q232" s="86"/>
      <c r="R232" s="86"/>
      <c r="S232" s="86"/>
      <c r="T232" s="86"/>
      <c r="U232" s="86"/>
      <c r="V232" s="86"/>
      <c r="W232" s="86"/>
      <c r="X232" s="87"/>
      <c r="Y232" s="40"/>
      <c r="Z232" s="40"/>
      <c r="AA232" s="40"/>
      <c r="AB232" s="40"/>
      <c r="AC232" s="40"/>
      <c r="AD232" s="40"/>
      <c r="AE232" s="40"/>
      <c r="AT232" s="19" t="s">
        <v>131</v>
      </c>
      <c r="AU232" s="19" t="s">
        <v>82</v>
      </c>
    </row>
    <row r="233" spans="1:63" s="12" customFormat="1" ht="25.9" customHeight="1">
      <c r="A233" s="12"/>
      <c r="B233" s="192"/>
      <c r="C233" s="193"/>
      <c r="D233" s="194" t="s">
        <v>72</v>
      </c>
      <c r="E233" s="195" t="s">
        <v>347</v>
      </c>
      <c r="F233" s="195" t="s">
        <v>348</v>
      </c>
      <c r="G233" s="193"/>
      <c r="H233" s="193"/>
      <c r="I233" s="196"/>
      <c r="J233" s="196"/>
      <c r="K233" s="197">
        <f>BK233</f>
        <v>0</v>
      </c>
      <c r="L233" s="193"/>
      <c r="M233" s="198"/>
      <c r="N233" s="199"/>
      <c r="O233" s="200"/>
      <c r="P233" s="200"/>
      <c r="Q233" s="201">
        <f>Q234+Q254+Q284+Q288+Q326+Q350+Q363</f>
        <v>0</v>
      </c>
      <c r="R233" s="201">
        <f>R234+R254+R284+R288+R326+R350+R363</f>
        <v>0</v>
      </c>
      <c r="S233" s="200"/>
      <c r="T233" s="202">
        <f>T234+T254+T284+T288+T326+T350+T363</f>
        <v>0</v>
      </c>
      <c r="U233" s="200"/>
      <c r="V233" s="202">
        <f>V234+V254+V284+V288+V326+V350+V363</f>
        <v>0</v>
      </c>
      <c r="W233" s="200"/>
      <c r="X233" s="203">
        <f>X234+X254+X284+X288+X326+X350+X363</f>
        <v>0</v>
      </c>
      <c r="Y233" s="12"/>
      <c r="Z233" s="12"/>
      <c r="AA233" s="12"/>
      <c r="AB233" s="12"/>
      <c r="AC233" s="12"/>
      <c r="AD233" s="12"/>
      <c r="AE233" s="12"/>
      <c r="AR233" s="204" t="s">
        <v>82</v>
      </c>
      <c r="AT233" s="205" t="s">
        <v>72</v>
      </c>
      <c r="AU233" s="205" t="s">
        <v>73</v>
      </c>
      <c r="AY233" s="204" t="s">
        <v>121</v>
      </c>
      <c r="BK233" s="206">
        <f>BK234+BK254+BK284+BK288+BK326+BK350+BK363</f>
        <v>0</v>
      </c>
    </row>
    <row r="234" spans="1:63" s="12" customFormat="1" ht="22.8" customHeight="1">
      <c r="A234" s="12"/>
      <c r="B234" s="192"/>
      <c r="C234" s="193"/>
      <c r="D234" s="194" t="s">
        <v>72</v>
      </c>
      <c r="E234" s="207" t="s">
        <v>349</v>
      </c>
      <c r="F234" s="207" t="s">
        <v>350</v>
      </c>
      <c r="G234" s="193"/>
      <c r="H234" s="193"/>
      <c r="I234" s="196"/>
      <c r="J234" s="196"/>
      <c r="K234" s="208">
        <f>BK234</f>
        <v>0</v>
      </c>
      <c r="L234" s="193"/>
      <c r="M234" s="198"/>
      <c r="N234" s="199"/>
      <c r="O234" s="200"/>
      <c r="P234" s="200"/>
      <c r="Q234" s="201">
        <f>SUM(Q235:Q253)</f>
        <v>0</v>
      </c>
      <c r="R234" s="201">
        <f>SUM(R235:R253)</f>
        <v>0</v>
      </c>
      <c r="S234" s="200"/>
      <c r="T234" s="202">
        <f>SUM(T235:T253)</f>
        <v>0</v>
      </c>
      <c r="U234" s="200"/>
      <c r="V234" s="202">
        <f>SUM(V235:V253)</f>
        <v>0</v>
      </c>
      <c r="W234" s="200"/>
      <c r="X234" s="203">
        <f>SUM(X235:X253)</f>
        <v>0</v>
      </c>
      <c r="Y234" s="12"/>
      <c r="Z234" s="12"/>
      <c r="AA234" s="12"/>
      <c r="AB234" s="12"/>
      <c r="AC234" s="12"/>
      <c r="AD234" s="12"/>
      <c r="AE234" s="12"/>
      <c r="AR234" s="204" t="s">
        <v>82</v>
      </c>
      <c r="AT234" s="205" t="s">
        <v>72</v>
      </c>
      <c r="AU234" s="205" t="s">
        <v>80</v>
      </c>
      <c r="AY234" s="204" t="s">
        <v>121</v>
      </c>
      <c r="BK234" s="206">
        <f>SUM(BK235:BK253)</f>
        <v>0</v>
      </c>
    </row>
    <row r="235" spans="1:65" s="2" customFormat="1" ht="24.15" customHeight="1">
      <c r="A235" s="40"/>
      <c r="B235" s="41"/>
      <c r="C235" s="209" t="s">
        <v>351</v>
      </c>
      <c r="D235" s="209" t="s">
        <v>124</v>
      </c>
      <c r="E235" s="210" t="s">
        <v>352</v>
      </c>
      <c r="F235" s="211" t="s">
        <v>353</v>
      </c>
      <c r="G235" s="212" t="s">
        <v>298</v>
      </c>
      <c r="H235" s="234">
        <v>1</v>
      </c>
      <c r="I235" s="214"/>
      <c r="J235" s="214"/>
      <c r="K235" s="215">
        <f>ROUND(P235*H235,2)</f>
        <v>0</v>
      </c>
      <c r="L235" s="211" t="s">
        <v>128</v>
      </c>
      <c r="M235" s="46"/>
      <c r="N235" s="216" t="s">
        <v>20</v>
      </c>
      <c r="O235" s="217" t="s">
        <v>42</v>
      </c>
      <c r="P235" s="218">
        <f>I235+J235</f>
        <v>0</v>
      </c>
      <c r="Q235" s="218">
        <f>ROUND(I235*H235,2)</f>
        <v>0</v>
      </c>
      <c r="R235" s="218">
        <f>ROUND(J235*H235,2)</f>
        <v>0</v>
      </c>
      <c r="S235" s="86"/>
      <c r="T235" s="219">
        <f>S235*H235</f>
        <v>0</v>
      </c>
      <c r="U235" s="219">
        <v>0</v>
      </c>
      <c r="V235" s="219">
        <f>U235*H235</f>
        <v>0</v>
      </c>
      <c r="W235" s="219">
        <v>0</v>
      </c>
      <c r="X235" s="220">
        <f>W235*H235</f>
        <v>0</v>
      </c>
      <c r="Y235" s="40"/>
      <c r="Z235" s="40"/>
      <c r="AA235" s="40"/>
      <c r="AB235" s="40"/>
      <c r="AC235" s="40"/>
      <c r="AD235" s="40"/>
      <c r="AE235" s="40"/>
      <c r="AR235" s="221" t="s">
        <v>195</v>
      </c>
      <c r="AT235" s="221" t="s">
        <v>124</v>
      </c>
      <c r="AU235" s="221" t="s">
        <v>82</v>
      </c>
      <c r="AY235" s="19" t="s">
        <v>121</v>
      </c>
      <c r="BE235" s="222">
        <f>IF(O235="základní",K235,0)</f>
        <v>0</v>
      </c>
      <c r="BF235" s="222">
        <f>IF(O235="snížená",K235,0)</f>
        <v>0</v>
      </c>
      <c r="BG235" s="222">
        <f>IF(O235="zákl. přenesená",K235,0)</f>
        <v>0</v>
      </c>
      <c r="BH235" s="222">
        <f>IF(O235="sníž. přenesená",K235,0)</f>
        <v>0</v>
      </c>
      <c r="BI235" s="222">
        <f>IF(O235="nulová",K235,0)</f>
        <v>0</v>
      </c>
      <c r="BJ235" s="19" t="s">
        <v>80</v>
      </c>
      <c r="BK235" s="222">
        <f>ROUND(P235*H235,2)</f>
        <v>0</v>
      </c>
      <c r="BL235" s="19" t="s">
        <v>195</v>
      </c>
      <c r="BM235" s="221" t="s">
        <v>354</v>
      </c>
    </row>
    <row r="236" spans="1:47" s="2" customFormat="1" ht="12">
      <c r="A236" s="40"/>
      <c r="B236" s="41"/>
      <c r="C236" s="42"/>
      <c r="D236" s="223" t="s">
        <v>130</v>
      </c>
      <c r="E236" s="42"/>
      <c r="F236" s="224" t="s">
        <v>353</v>
      </c>
      <c r="G236" s="42"/>
      <c r="H236" s="42"/>
      <c r="I236" s="225"/>
      <c r="J236" s="225"/>
      <c r="K236" s="42"/>
      <c r="L236" s="42"/>
      <c r="M236" s="46"/>
      <c r="N236" s="226"/>
      <c r="O236" s="227"/>
      <c r="P236" s="86"/>
      <c r="Q236" s="86"/>
      <c r="R236" s="86"/>
      <c r="S236" s="86"/>
      <c r="T236" s="86"/>
      <c r="U236" s="86"/>
      <c r="V236" s="86"/>
      <c r="W236" s="86"/>
      <c r="X236" s="87"/>
      <c r="Y236" s="40"/>
      <c r="Z236" s="40"/>
      <c r="AA236" s="40"/>
      <c r="AB236" s="40"/>
      <c r="AC236" s="40"/>
      <c r="AD236" s="40"/>
      <c r="AE236" s="40"/>
      <c r="AT236" s="19" t="s">
        <v>130</v>
      </c>
      <c r="AU236" s="19" t="s">
        <v>82</v>
      </c>
    </row>
    <row r="237" spans="1:47" s="2" customFormat="1" ht="12">
      <c r="A237" s="40"/>
      <c r="B237" s="41"/>
      <c r="C237" s="42"/>
      <c r="D237" s="228" t="s">
        <v>131</v>
      </c>
      <c r="E237" s="42"/>
      <c r="F237" s="229" t="s">
        <v>355</v>
      </c>
      <c r="G237" s="42"/>
      <c r="H237" s="42"/>
      <c r="I237" s="225"/>
      <c r="J237" s="225"/>
      <c r="K237" s="42"/>
      <c r="L237" s="42"/>
      <c r="M237" s="46"/>
      <c r="N237" s="226"/>
      <c r="O237" s="227"/>
      <c r="P237" s="86"/>
      <c r="Q237" s="86"/>
      <c r="R237" s="86"/>
      <c r="S237" s="86"/>
      <c r="T237" s="86"/>
      <c r="U237" s="86"/>
      <c r="V237" s="86"/>
      <c r="W237" s="86"/>
      <c r="X237" s="87"/>
      <c r="Y237" s="40"/>
      <c r="Z237" s="40"/>
      <c r="AA237" s="40"/>
      <c r="AB237" s="40"/>
      <c r="AC237" s="40"/>
      <c r="AD237" s="40"/>
      <c r="AE237" s="40"/>
      <c r="AT237" s="19" t="s">
        <v>131</v>
      </c>
      <c r="AU237" s="19" t="s">
        <v>82</v>
      </c>
    </row>
    <row r="238" spans="1:65" s="2" customFormat="1" ht="24.15" customHeight="1">
      <c r="A238" s="40"/>
      <c r="B238" s="41"/>
      <c r="C238" s="209" t="s">
        <v>256</v>
      </c>
      <c r="D238" s="209" t="s">
        <v>124</v>
      </c>
      <c r="E238" s="210" t="s">
        <v>356</v>
      </c>
      <c r="F238" s="211" t="s">
        <v>357</v>
      </c>
      <c r="G238" s="212" t="s">
        <v>298</v>
      </c>
      <c r="H238" s="234">
        <v>1</v>
      </c>
      <c r="I238" s="214"/>
      <c r="J238" s="214"/>
      <c r="K238" s="215">
        <f>ROUND(P238*H238,2)</f>
        <v>0</v>
      </c>
      <c r="L238" s="211" t="s">
        <v>128</v>
      </c>
      <c r="M238" s="46"/>
      <c r="N238" s="216" t="s">
        <v>20</v>
      </c>
      <c r="O238" s="217" t="s">
        <v>42</v>
      </c>
      <c r="P238" s="218">
        <f>I238+J238</f>
        <v>0</v>
      </c>
      <c r="Q238" s="218">
        <f>ROUND(I238*H238,2)</f>
        <v>0</v>
      </c>
      <c r="R238" s="218">
        <f>ROUND(J238*H238,2)</f>
        <v>0</v>
      </c>
      <c r="S238" s="86"/>
      <c r="T238" s="219">
        <f>S238*H238</f>
        <v>0</v>
      </c>
      <c r="U238" s="219">
        <v>0</v>
      </c>
      <c r="V238" s="219">
        <f>U238*H238</f>
        <v>0</v>
      </c>
      <c r="W238" s="219">
        <v>0</v>
      </c>
      <c r="X238" s="220">
        <f>W238*H238</f>
        <v>0</v>
      </c>
      <c r="Y238" s="40"/>
      <c r="Z238" s="40"/>
      <c r="AA238" s="40"/>
      <c r="AB238" s="40"/>
      <c r="AC238" s="40"/>
      <c r="AD238" s="40"/>
      <c r="AE238" s="40"/>
      <c r="AR238" s="221" t="s">
        <v>195</v>
      </c>
      <c r="AT238" s="221" t="s">
        <v>124</v>
      </c>
      <c r="AU238" s="221" t="s">
        <v>82</v>
      </c>
      <c r="AY238" s="19" t="s">
        <v>121</v>
      </c>
      <c r="BE238" s="222">
        <f>IF(O238="základní",K238,0)</f>
        <v>0</v>
      </c>
      <c r="BF238" s="222">
        <f>IF(O238="snížená",K238,0)</f>
        <v>0</v>
      </c>
      <c r="BG238" s="222">
        <f>IF(O238="zákl. přenesená",K238,0)</f>
        <v>0</v>
      </c>
      <c r="BH238" s="222">
        <f>IF(O238="sníž. přenesená",K238,0)</f>
        <v>0</v>
      </c>
      <c r="BI238" s="222">
        <f>IF(O238="nulová",K238,0)</f>
        <v>0</v>
      </c>
      <c r="BJ238" s="19" t="s">
        <v>80</v>
      </c>
      <c r="BK238" s="222">
        <f>ROUND(P238*H238,2)</f>
        <v>0</v>
      </c>
      <c r="BL238" s="19" t="s">
        <v>195</v>
      </c>
      <c r="BM238" s="221" t="s">
        <v>358</v>
      </c>
    </row>
    <row r="239" spans="1:47" s="2" customFormat="1" ht="12">
      <c r="A239" s="40"/>
      <c r="B239" s="41"/>
      <c r="C239" s="42"/>
      <c r="D239" s="223" t="s">
        <v>130</v>
      </c>
      <c r="E239" s="42"/>
      <c r="F239" s="224" t="s">
        <v>357</v>
      </c>
      <c r="G239" s="42"/>
      <c r="H239" s="42"/>
      <c r="I239" s="225"/>
      <c r="J239" s="225"/>
      <c r="K239" s="42"/>
      <c r="L239" s="42"/>
      <c r="M239" s="46"/>
      <c r="N239" s="226"/>
      <c r="O239" s="227"/>
      <c r="P239" s="86"/>
      <c r="Q239" s="86"/>
      <c r="R239" s="86"/>
      <c r="S239" s="86"/>
      <c r="T239" s="86"/>
      <c r="U239" s="86"/>
      <c r="V239" s="86"/>
      <c r="W239" s="86"/>
      <c r="X239" s="87"/>
      <c r="Y239" s="40"/>
      <c r="Z239" s="40"/>
      <c r="AA239" s="40"/>
      <c r="AB239" s="40"/>
      <c r="AC239" s="40"/>
      <c r="AD239" s="40"/>
      <c r="AE239" s="40"/>
      <c r="AT239" s="19" t="s">
        <v>130</v>
      </c>
      <c r="AU239" s="19" t="s">
        <v>82</v>
      </c>
    </row>
    <row r="240" spans="1:47" s="2" customFormat="1" ht="12">
      <c r="A240" s="40"/>
      <c r="B240" s="41"/>
      <c r="C240" s="42"/>
      <c r="D240" s="228" t="s">
        <v>131</v>
      </c>
      <c r="E240" s="42"/>
      <c r="F240" s="229" t="s">
        <v>359</v>
      </c>
      <c r="G240" s="42"/>
      <c r="H240" s="42"/>
      <c r="I240" s="225"/>
      <c r="J240" s="225"/>
      <c r="K240" s="42"/>
      <c r="L240" s="42"/>
      <c r="M240" s="46"/>
      <c r="N240" s="226"/>
      <c r="O240" s="227"/>
      <c r="P240" s="86"/>
      <c r="Q240" s="86"/>
      <c r="R240" s="86"/>
      <c r="S240" s="86"/>
      <c r="T240" s="86"/>
      <c r="U240" s="86"/>
      <c r="V240" s="86"/>
      <c r="W240" s="86"/>
      <c r="X240" s="87"/>
      <c r="Y240" s="40"/>
      <c r="Z240" s="40"/>
      <c r="AA240" s="40"/>
      <c r="AB240" s="40"/>
      <c r="AC240" s="40"/>
      <c r="AD240" s="40"/>
      <c r="AE240" s="40"/>
      <c r="AT240" s="19" t="s">
        <v>131</v>
      </c>
      <c r="AU240" s="19" t="s">
        <v>82</v>
      </c>
    </row>
    <row r="241" spans="1:65" s="2" customFormat="1" ht="24.15" customHeight="1">
      <c r="A241" s="40"/>
      <c r="B241" s="41"/>
      <c r="C241" s="209" t="s">
        <v>360</v>
      </c>
      <c r="D241" s="209" t="s">
        <v>124</v>
      </c>
      <c r="E241" s="210" t="s">
        <v>361</v>
      </c>
      <c r="F241" s="211" t="s">
        <v>362</v>
      </c>
      <c r="G241" s="212" t="s">
        <v>200</v>
      </c>
      <c r="H241" s="234">
        <v>1</v>
      </c>
      <c r="I241" s="214"/>
      <c r="J241" s="214"/>
      <c r="K241" s="215">
        <f>ROUND(P241*H241,2)</f>
        <v>0</v>
      </c>
      <c r="L241" s="211" t="s">
        <v>128</v>
      </c>
      <c r="M241" s="46"/>
      <c r="N241" s="216" t="s">
        <v>20</v>
      </c>
      <c r="O241" s="217" t="s">
        <v>42</v>
      </c>
      <c r="P241" s="218">
        <f>I241+J241</f>
        <v>0</v>
      </c>
      <c r="Q241" s="218">
        <f>ROUND(I241*H241,2)</f>
        <v>0</v>
      </c>
      <c r="R241" s="218">
        <f>ROUND(J241*H241,2)</f>
        <v>0</v>
      </c>
      <c r="S241" s="86"/>
      <c r="T241" s="219">
        <f>S241*H241</f>
        <v>0</v>
      </c>
      <c r="U241" s="219">
        <v>0</v>
      </c>
      <c r="V241" s="219">
        <f>U241*H241</f>
        <v>0</v>
      </c>
      <c r="W241" s="219">
        <v>0</v>
      </c>
      <c r="X241" s="220">
        <f>W241*H241</f>
        <v>0</v>
      </c>
      <c r="Y241" s="40"/>
      <c r="Z241" s="40"/>
      <c r="AA241" s="40"/>
      <c r="AB241" s="40"/>
      <c r="AC241" s="40"/>
      <c r="AD241" s="40"/>
      <c r="AE241" s="40"/>
      <c r="AR241" s="221" t="s">
        <v>195</v>
      </c>
      <c r="AT241" s="221" t="s">
        <v>124</v>
      </c>
      <c r="AU241" s="221" t="s">
        <v>82</v>
      </c>
      <c r="AY241" s="19" t="s">
        <v>121</v>
      </c>
      <c r="BE241" s="222">
        <f>IF(O241="základní",K241,0)</f>
        <v>0</v>
      </c>
      <c r="BF241" s="222">
        <f>IF(O241="snížená",K241,0)</f>
        <v>0</v>
      </c>
      <c r="BG241" s="222">
        <f>IF(O241="zákl. přenesená",K241,0)</f>
        <v>0</v>
      </c>
      <c r="BH241" s="222">
        <f>IF(O241="sníž. přenesená",K241,0)</f>
        <v>0</v>
      </c>
      <c r="BI241" s="222">
        <f>IF(O241="nulová",K241,0)</f>
        <v>0</v>
      </c>
      <c r="BJ241" s="19" t="s">
        <v>80</v>
      </c>
      <c r="BK241" s="222">
        <f>ROUND(P241*H241,2)</f>
        <v>0</v>
      </c>
      <c r="BL241" s="19" t="s">
        <v>195</v>
      </c>
      <c r="BM241" s="221" t="s">
        <v>363</v>
      </c>
    </row>
    <row r="242" spans="1:47" s="2" customFormat="1" ht="12">
      <c r="A242" s="40"/>
      <c r="B242" s="41"/>
      <c r="C242" s="42"/>
      <c r="D242" s="223" t="s">
        <v>130</v>
      </c>
      <c r="E242" s="42"/>
      <c r="F242" s="224" t="s">
        <v>362</v>
      </c>
      <c r="G242" s="42"/>
      <c r="H242" s="42"/>
      <c r="I242" s="225"/>
      <c r="J242" s="225"/>
      <c r="K242" s="42"/>
      <c r="L242" s="42"/>
      <c r="M242" s="46"/>
      <c r="N242" s="226"/>
      <c r="O242" s="227"/>
      <c r="P242" s="86"/>
      <c r="Q242" s="86"/>
      <c r="R242" s="86"/>
      <c r="S242" s="86"/>
      <c r="T242" s="86"/>
      <c r="U242" s="86"/>
      <c r="V242" s="86"/>
      <c r="W242" s="86"/>
      <c r="X242" s="87"/>
      <c r="Y242" s="40"/>
      <c r="Z242" s="40"/>
      <c r="AA242" s="40"/>
      <c r="AB242" s="40"/>
      <c r="AC242" s="40"/>
      <c r="AD242" s="40"/>
      <c r="AE242" s="40"/>
      <c r="AT242" s="19" t="s">
        <v>130</v>
      </c>
      <c r="AU242" s="19" t="s">
        <v>82</v>
      </c>
    </row>
    <row r="243" spans="1:47" s="2" customFormat="1" ht="12">
      <c r="A243" s="40"/>
      <c r="B243" s="41"/>
      <c r="C243" s="42"/>
      <c r="D243" s="228" t="s">
        <v>131</v>
      </c>
      <c r="E243" s="42"/>
      <c r="F243" s="229" t="s">
        <v>364</v>
      </c>
      <c r="G243" s="42"/>
      <c r="H243" s="42"/>
      <c r="I243" s="225"/>
      <c r="J243" s="225"/>
      <c r="K243" s="42"/>
      <c r="L243" s="42"/>
      <c r="M243" s="46"/>
      <c r="N243" s="226"/>
      <c r="O243" s="227"/>
      <c r="P243" s="86"/>
      <c r="Q243" s="86"/>
      <c r="R243" s="86"/>
      <c r="S243" s="86"/>
      <c r="T243" s="86"/>
      <c r="U243" s="86"/>
      <c r="V243" s="86"/>
      <c r="W243" s="86"/>
      <c r="X243" s="87"/>
      <c r="Y243" s="40"/>
      <c r="Z243" s="40"/>
      <c r="AA243" s="40"/>
      <c r="AB243" s="40"/>
      <c r="AC243" s="40"/>
      <c r="AD243" s="40"/>
      <c r="AE243" s="40"/>
      <c r="AT243" s="19" t="s">
        <v>131</v>
      </c>
      <c r="AU243" s="19" t="s">
        <v>82</v>
      </c>
    </row>
    <row r="244" spans="1:65" s="2" customFormat="1" ht="24.15" customHeight="1">
      <c r="A244" s="40"/>
      <c r="B244" s="41"/>
      <c r="C244" s="267" t="s">
        <v>260</v>
      </c>
      <c r="D244" s="267" t="s">
        <v>365</v>
      </c>
      <c r="E244" s="268" t="s">
        <v>366</v>
      </c>
      <c r="F244" s="269" t="s">
        <v>367</v>
      </c>
      <c r="G244" s="270" t="s">
        <v>200</v>
      </c>
      <c r="H244" s="271">
        <v>1</v>
      </c>
      <c r="I244" s="272"/>
      <c r="J244" s="273"/>
      <c r="K244" s="274">
        <f>ROUND(P244*H244,2)</f>
        <v>0</v>
      </c>
      <c r="L244" s="269" t="s">
        <v>128</v>
      </c>
      <c r="M244" s="275"/>
      <c r="N244" s="276" t="s">
        <v>20</v>
      </c>
      <c r="O244" s="217" t="s">
        <v>42</v>
      </c>
      <c r="P244" s="218">
        <f>I244+J244</f>
        <v>0</v>
      </c>
      <c r="Q244" s="218">
        <f>ROUND(I244*H244,2)</f>
        <v>0</v>
      </c>
      <c r="R244" s="218">
        <f>ROUND(J244*H244,2)</f>
        <v>0</v>
      </c>
      <c r="S244" s="86"/>
      <c r="T244" s="219">
        <f>S244*H244</f>
        <v>0</v>
      </c>
      <c r="U244" s="219">
        <v>0</v>
      </c>
      <c r="V244" s="219">
        <f>U244*H244</f>
        <v>0</v>
      </c>
      <c r="W244" s="219">
        <v>0</v>
      </c>
      <c r="X244" s="220">
        <f>W244*H244</f>
        <v>0</v>
      </c>
      <c r="Y244" s="40"/>
      <c r="Z244" s="40"/>
      <c r="AA244" s="40"/>
      <c r="AB244" s="40"/>
      <c r="AC244" s="40"/>
      <c r="AD244" s="40"/>
      <c r="AE244" s="40"/>
      <c r="AR244" s="221" t="s">
        <v>240</v>
      </c>
      <c r="AT244" s="221" t="s">
        <v>365</v>
      </c>
      <c r="AU244" s="221" t="s">
        <v>82</v>
      </c>
      <c r="AY244" s="19" t="s">
        <v>121</v>
      </c>
      <c r="BE244" s="222">
        <f>IF(O244="základní",K244,0)</f>
        <v>0</v>
      </c>
      <c r="BF244" s="222">
        <f>IF(O244="snížená",K244,0)</f>
        <v>0</v>
      </c>
      <c r="BG244" s="222">
        <f>IF(O244="zákl. přenesená",K244,0)</f>
        <v>0</v>
      </c>
      <c r="BH244" s="222">
        <f>IF(O244="sníž. přenesená",K244,0)</f>
        <v>0</v>
      </c>
      <c r="BI244" s="222">
        <f>IF(O244="nulová",K244,0)</f>
        <v>0</v>
      </c>
      <c r="BJ244" s="19" t="s">
        <v>80</v>
      </c>
      <c r="BK244" s="222">
        <f>ROUND(P244*H244,2)</f>
        <v>0</v>
      </c>
      <c r="BL244" s="19" t="s">
        <v>195</v>
      </c>
      <c r="BM244" s="221" t="s">
        <v>368</v>
      </c>
    </row>
    <row r="245" spans="1:47" s="2" customFormat="1" ht="12">
      <c r="A245" s="40"/>
      <c r="B245" s="41"/>
      <c r="C245" s="42"/>
      <c r="D245" s="223" t="s">
        <v>130</v>
      </c>
      <c r="E245" s="42"/>
      <c r="F245" s="224" t="s">
        <v>367</v>
      </c>
      <c r="G245" s="42"/>
      <c r="H245" s="42"/>
      <c r="I245" s="225"/>
      <c r="J245" s="225"/>
      <c r="K245" s="42"/>
      <c r="L245" s="42"/>
      <c r="M245" s="46"/>
      <c r="N245" s="226"/>
      <c r="O245" s="227"/>
      <c r="P245" s="86"/>
      <c r="Q245" s="86"/>
      <c r="R245" s="86"/>
      <c r="S245" s="86"/>
      <c r="T245" s="86"/>
      <c r="U245" s="86"/>
      <c r="V245" s="86"/>
      <c r="W245" s="86"/>
      <c r="X245" s="87"/>
      <c r="Y245" s="40"/>
      <c r="Z245" s="40"/>
      <c r="AA245" s="40"/>
      <c r="AB245" s="40"/>
      <c r="AC245" s="40"/>
      <c r="AD245" s="40"/>
      <c r="AE245" s="40"/>
      <c r="AT245" s="19" t="s">
        <v>130</v>
      </c>
      <c r="AU245" s="19" t="s">
        <v>82</v>
      </c>
    </row>
    <row r="246" spans="1:65" s="2" customFormat="1" ht="24.15" customHeight="1">
      <c r="A246" s="40"/>
      <c r="B246" s="41"/>
      <c r="C246" s="209" t="s">
        <v>369</v>
      </c>
      <c r="D246" s="209" t="s">
        <v>124</v>
      </c>
      <c r="E246" s="210" t="s">
        <v>370</v>
      </c>
      <c r="F246" s="211" t="s">
        <v>371</v>
      </c>
      <c r="G246" s="212" t="s">
        <v>298</v>
      </c>
      <c r="H246" s="234">
        <v>1</v>
      </c>
      <c r="I246" s="214"/>
      <c r="J246" s="214"/>
      <c r="K246" s="215">
        <f>ROUND(P246*H246,2)</f>
        <v>0</v>
      </c>
      <c r="L246" s="211" t="s">
        <v>128</v>
      </c>
      <c r="M246" s="46"/>
      <c r="N246" s="216" t="s">
        <v>20</v>
      </c>
      <c r="O246" s="217" t="s">
        <v>42</v>
      </c>
      <c r="P246" s="218">
        <f>I246+J246</f>
        <v>0</v>
      </c>
      <c r="Q246" s="218">
        <f>ROUND(I246*H246,2)</f>
        <v>0</v>
      </c>
      <c r="R246" s="218">
        <f>ROUND(J246*H246,2)</f>
        <v>0</v>
      </c>
      <c r="S246" s="86"/>
      <c r="T246" s="219">
        <f>S246*H246</f>
        <v>0</v>
      </c>
      <c r="U246" s="219">
        <v>0</v>
      </c>
      <c r="V246" s="219">
        <f>U246*H246</f>
        <v>0</v>
      </c>
      <c r="W246" s="219">
        <v>0</v>
      </c>
      <c r="X246" s="220">
        <f>W246*H246</f>
        <v>0</v>
      </c>
      <c r="Y246" s="40"/>
      <c r="Z246" s="40"/>
      <c r="AA246" s="40"/>
      <c r="AB246" s="40"/>
      <c r="AC246" s="40"/>
      <c r="AD246" s="40"/>
      <c r="AE246" s="40"/>
      <c r="AR246" s="221" t="s">
        <v>195</v>
      </c>
      <c r="AT246" s="221" t="s">
        <v>124</v>
      </c>
      <c r="AU246" s="221" t="s">
        <v>82</v>
      </c>
      <c r="AY246" s="19" t="s">
        <v>121</v>
      </c>
      <c r="BE246" s="222">
        <f>IF(O246="základní",K246,0)</f>
        <v>0</v>
      </c>
      <c r="BF246" s="222">
        <f>IF(O246="snížená",K246,0)</f>
        <v>0</v>
      </c>
      <c r="BG246" s="222">
        <f>IF(O246="zákl. přenesená",K246,0)</f>
        <v>0</v>
      </c>
      <c r="BH246" s="222">
        <f>IF(O246="sníž. přenesená",K246,0)</f>
        <v>0</v>
      </c>
      <c r="BI246" s="222">
        <f>IF(O246="nulová",K246,0)</f>
        <v>0</v>
      </c>
      <c r="BJ246" s="19" t="s">
        <v>80</v>
      </c>
      <c r="BK246" s="222">
        <f>ROUND(P246*H246,2)</f>
        <v>0</v>
      </c>
      <c r="BL246" s="19" t="s">
        <v>195</v>
      </c>
      <c r="BM246" s="221" t="s">
        <v>372</v>
      </c>
    </row>
    <row r="247" spans="1:47" s="2" customFormat="1" ht="12">
      <c r="A247" s="40"/>
      <c r="B247" s="41"/>
      <c r="C247" s="42"/>
      <c r="D247" s="223" t="s">
        <v>130</v>
      </c>
      <c r="E247" s="42"/>
      <c r="F247" s="224" t="s">
        <v>371</v>
      </c>
      <c r="G247" s="42"/>
      <c r="H247" s="42"/>
      <c r="I247" s="225"/>
      <c r="J247" s="225"/>
      <c r="K247" s="42"/>
      <c r="L247" s="42"/>
      <c r="M247" s="46"/>
      <c r="N247" s="226"/>
      <c r="O247" s="227"/>
      <c r="P247" s="86"/>
      <c r="Q247" s="86"/>
      <c r="R247" s="86"/>
      <c r="S247" s="86"/>
      <c r="T247" s="86"/>
      <c r="U247" s="86"/>
      <c r="V247" s="86"/>
      <c r="W247" s="86"/>
      <c r="X247" s="87"/>
      <c r="Y247" s="40"/>
      <c r="Z247" s="40"/>
      <c r="AA247" s="40"/>
      <c r="AB247" s="40"/>
      <c r="AC247" s="40"/>
      <c r="AD247" s="40"/>
      <c r="AE247" s="40"/>
      <c r="AT247" s="19" t="s">
        <v>130</v>
      </c>
      <c r="AU247" s="19" t="s">
        <v>82</v>
      </c>
    </row>
    <row r="248" spans="1:47" s="2" customFormat="1" ht="12">
      <c r="A248" s="40"/>
      <c r="B248" s="41"/>
      <c r="C248" s="42"/>
      <c r="D248" s="228" t="s">
        <v>131</v>
      </c>
      <c r="E248" s="42"/>
      <c r="F248" s="229" t="s">
        <v>373</v>
      </c>
      <c r="G248" s="42"/>
      <c r="H248" s="42"/>
      <c r="I248" s="225"/>
      <c r="J248" s="225"/>
      <c r="K248" s="42"/>
      <c r="L248" s="42"/>
      <c r="M248" s="46"/>
      <c r="N248" s="226"/>
      <c r="O248" s="227"/>
      <c r="P248" s="86"/>
      <c r="Q248" s="86"/>
      <c r="R248" s="86"/>
      <c r="S248" s="86"/>
      <c r="T248" s="86"/>
      <c r="U248" s="86"/>
      <c r="V248" s="86"/>
      <c r="W248" s="86"/>
      <c r="X248" s="87"/>
      <c r="Y248" s="40"/>
      <c r="Z248" s="40"/>
      <c r="AA248" s="40"/>
      <c r="AB248" s="40"/>
      <c r="AC248" s="40"/>
      <c r="AD248" s="40"/>
      <c r="AE248" s="40"/>
      <c r="AT248" s="19" t="s">
        <v>131</v>
      </c>
      <c r="AU248" s="19" t="s">
        <v>82</v>
      </c>
    </row>
    <row r="249" spans="1:65" s="2" customFormat="1" ht="16.5" customHeight="1">
      <c r="A249" s="40"/>
      <c r="B249" s="41"/>
      <c r="C249" s="209" t="s">
        <v>264</v>
      </c>
      <c r="D249" s="209" t="s">
        <v>124</v>
      </c>
      <c r="E249" s="210" t="s">
        <v>374</v>
      </c>
      <c r="F249" s="211" t="s">
        <v>375</v>
      </c>
      <c r="G249" s="212" t="s">
        <v>376</v>
      </c>
      <c r="H249" s="234">
        <v>1</v>
      </c>
      <c r="I249" s="214"/>
      <c r="J249" s="214"/>
      <c r="K249" s="215">
        <f>ROUND(P249*H249,2)</f>
        <v>0</v>
      </c>
      <c r="L249" s="211" t="s">
        <v>20</v>
      </c>
      <c r="M249" s="46"/>
      <c r="N249" s="216" t="s">
        <v>20</v>
      </c>
      <c r="O249" s="217" t="s">
        <v>42</v>
      </c>
      <c r="P249" s="218">
        <f>I249+J249</f>
        <v>0</v>
      </c>
      <c r="Q249" s="218">
        <f>ROUND(I249*H249,2)</f>
        <v>0</v>
      </c>
      <c r="R249" s="218">
        <f>ROUND(J249*H249,2)</f>
        <v>0</v>
      </c>
      <c r="S249" s="86"/>
      <c r="T249" s="219">
        <f>S249*H249</f>
        <v>0</v>
      </c>
      <c r="U249" s="219">
        <v>0</v>
      </c>
      <c r="V249" s="219">
        <f>U249*H249</f>
        <v>0</v>
      </c>
      <c r="W249" s="219">
        <v>0</v>
      </c>
      <c r="X249" s="220">
        <f>W249*H249</f>
        <v>0</v>
      </c>
      <c r="Y249" s="40"/>
      <c r="Z249" s="40"/>
      <c r="AA249" s="40"/>
      <c r="AB249" s="40"/>
      <c r="AC249" s="40"/>
      <c r="AD249" s="40"/>
      <c r="AE249" s="40"/>
      <c r="AR249" s="221" t="s">
        <v>195</v>
      </c>
      <c r="AT249" s="221" t="s">
        <v>124</v>
      </c>
      <c r="AU249" s="221" t="s">
        <v>82</v>
      </c>
      <c r="AY249" s="19" t="s">
        <v>121</v>
      </c>
      <c r="BE249" s="222">
        <f>IF(O249="základní",K249,0)</f>
        <v>0</v>
      </c>
      <c r="BF249" s="222">
        <f>IF(O249="snížená",K249,0)</f>
        <v>0</v>
      </c>
      <c r="BG249" s="222">
        <f>IF(O249="zákl. přenesená",K249,0)</f>
        <v>0</v>
      </c>
      <c r="BH249" s="222">
        <f>IF(O249="sníž. přenesená",K249,0)</f>
        <v>0</v>
      </c>
      <c r="BI249" s="222">
        <f>IF(O249="nulová",K249,0)</f>
        <v>0</v>
      </c>
      <c r="BJ249" s="19" t="s">
        <v>80</v>
      </c>
      <c r="BK249" s="222">
        <f>ROUND(P249*H249,2)</f>
        <v>0</v>
      </c>
      <c r="BL249" s="19" t="s">
        <v>195</v>
      </c>
      <c r="BM249" s="221" t="s">
        <v>377</v>
      </c>
    </row>
    <row r="250" spans="1:47" s="2" customFormat="1" ht="12">
      <c r="A250" s="40"/>
      <c r="B250" s="41"/>
      <c r="C250" s="42"/>
      <c r="D250" s="223" t="s">
        <v>130</v>
      </c>
      <c r="E250" s="42"/>
      <c r="F250" s="224" t="s">
        <v>375</v>
      </c>
      <c r="G250" s="42"/>
      <c r="H250" s="42"/>
      <c r="I250" s="225"/>
      <c r="J250" s="225"/>
      <c r="K250" s="42"/>
      <c r="L250" s="42"/>
      <c r="M250" s="46"/>
      <c r="N250" s="226"/>
      <c r="O250" s="227"/>
      <c r="P250" s="86"/>
      <c r="Q250" s="86"/>
      <c r="R250" s="86"/>
      <c r="S250" s="86"/>
      <c r="T250" s="86"/>
      <c r="U250" s="86"/>
      <c r="V250" s="86"/>
      <c r="W250" s="86"/>
      <c r="X250" s="87"/>
      <c r="Y250" s="40"/>
      <c r="Z250" s="40"/>
      <c r="AA250" s="40"/>
      <c r="AB250" s="40"/>
      <c r="AC250" s="40"/>
      <c r="AD250" s="40"/>
      <c r="AE250" s="40"/>
      <c r="AT250" s="19" t="s">
        <v>130</v>
      </c>
      <c r="AU250" s="19" t="s">
        <v>82</v>
      </c>
    </row>
    <row r="251" spans="1:65" s="2" customFormat="1" ht="24.15" customHeight="1">
      <c r="A251" s="40"/>
      <c r="B251" s="41"/>
      <c r="C251" s="209" t="s">
        <v>378</v>
      </c>
      <c r="D251" s="209" t="s">
        <v>124</v>
      </c>
      <c r="E251" s="210" t="s">
        <v>379</v>
      </c>
      <c r="F251" s="211" t="s">
        <v>380</v>
      </c>
      <c r="G251" s="212" t="s">
        <v>308</v>
      </c>
      <c r="H251" s="234">
        <v>0.028</v>
      </c>
      <c r="I251" s="214"/>
      <c r="J251" s="214"/>
      <c r="K251" s="215">
        <f>ROUND(P251*H251,2)</f>
        <v>0</v>
      </c>
      <c r="L251" s="211" t="s">
        <v>128</v>
      </c>
      <c r="M251" s="46"/>
      <c r="N251" s="216" t="s">
        <v>20</v>
      </c>
      <c r="O251" s="217" t="s">
        <v>42</v>
      </c>
      <c r="P251" s="218">
        <f>I251+J251</f>
        <v>0</v>
      </c>
      <c r="Q251" s="218">
        <f>ROUND(I251*H251,2)</f>
        <v>0</v>
      </c>
      <c r="R251" s="218">
        <f>ROUND(J251*H251,2)</f>
        <v>0</v>
      </c>
      <c r="S251" s="86"/>
      <c r="T251" s="219">
        <f>S251*H251</f>
        <v>0</v>
      </c>
      <c r="U251" s="219">
        <v>0</v>
      </c>
      <c r="V251" s="219">
        <f>U251*H251</f>
        <v>0</v>
      </c>
      <c r="W251" s="219">
        <v>0</v>
      </c>
      <c r="X251" s="220">
        <f>W251*H251</f>
        <v>0</v>
      </c>
      <c r="Y251" s="40"/>
      <c r="Z251" s="40"/>
      <c r="AA251" s="40"/>
      <c r="AB251" s="40"/>
      <c r="AC251" s="40"/>
      <c r="AD251" s="40"/>
      <c r="AE251" s="40"/>
      <c r="AR251" s="221" t="s">
        <v>195</v>
      </c>
      <c r="AT251" s="221" t="s">
        <v>124</v>
      </c>
      <c r="AU251" s="221" t="s">
        <v>82</v>
      </c>
      <c r="AY251" s="19" t="s">
        <v>121</v>
      </c>
      <c r="BE251" s="222">
        <f>IF(O251="základní",K251,0)</f>
        <v>0</v>
      </c>
      <c r="BF251" s="222">
        <f>IF(O251="snížená",K251,0)</f>
        <v>0</v>
      </c>
      <c r="BG251" s="222">
        <f>IF(O251="zákl. přenesená",K251,0)</f>
        <v>0</v>
      </c>
      <c r="BH251" s="222">
        <f>IF(O251="sníž. přenesená",K251,0)</f>
        <v>0</v>
      </c>
      <c r="BI251" s="222">
        <f>IF(O251="nulová",K251,0)</f>
        <v>0</v>
      </c>
      <c r="BJ251" s="19" t="s">
        <v>80</v>
      </c>
      <c r="BK251" s="222">
        <f>ROUND(P251*H251,2)</f>
        <v>0</v>
      </c>
      <c r="BL251" s="19" t="s">
        <v>195</v>
      </c>
      <c r="BM251" s="221" t="s">
        <v>381</v>
      </c>
    </row>
    <row r="252" spans="1:47" s="2" customFormat="1" ht="12">
      <c r="A252" s="40"/>
      <c r="B252" s="41"/>
      <c r="C252" s="42"/>
      <c r="D252" s="223" t="s">
        <v>130</v>
      </c>
      <c r="E252" s="42"/>
      <c r="F252" s="224" t="s">
        <v>380</v>
      </c>
      <c r="G252" s="42"/>
      <c r="H252" s="42"/>
      <c r="I252" s="225"/>
      <c r="J252" s="225"/>
      <c r="K252" s="42"/>
      <c r="L252" s="42"/>
      <c r="M252" s="46"/>
      <c r="N252" s="226"/>
      <c r="O252" s="227"/>
      <c r="P252" s="86"/>
      <c r="Q252" s="86"/>
      <c r="R252" s="86"/>
      <c r="S252" s="86"/>
      <c r="T252" s="86"/>
      <c r="U252" s="86"/>
      <c r="V252" s="86"/>
      <c r="W252" s="86"/>
      <c r="X252" s="87"/>
      <c r="Y252" s="40"/>
      <c r="Z252" s="40"/>
      <c r="AA252" s="40"/>
      <c r="AB252" s="40"/>
      <c r="AC252" s="40"/>
      <c r="AD252" s="40"/>
      <c r="AE252" s="40"/>
      <c r="AT252" s="19" t="s">
        <v>130</v>
      </c>
      <c r="AU252" s="19" t="s">
        <v>82</v>
      </c>
    </row>
    <row r="253" spans="1:47" s="2" customFormat="1" ht="12">
      <c r="A253" s="40"/>
      <c r="B253" s="41"/>
      <c r="C253" s="42"/>
      <c r="D253" s="228" t="s">
        <v>131</v>
      </c>
      <c r="E253" s="42"/>
      <c r="F253" s="229" t="s">
        <v>382</v>
      </c>
      <c r="G253" s="42"/>
      <c r="H253" s="42"/>
      <c r="I253" s="225"/>
      <c r="J253" s="225"/>
      <c r="K253" s="42"/>
      <c r="L253" s="42"/>
      <c r="M253" s="46"/>
      <c r="N253" s="226"/>
      <c r="O253" s="227"/>
      <c r="P253" s="86"/>
      <c r="Q253" s="86"/>
      <c r="R253" s="86"/>
      <c r="S253" s="86"/>
      <c r="T253" s="86"/>
      <c r="U253" s="86"/>
      <c r="V253" s="86"/>
      <c r="W253" s="86"/>
      <c r="X253" s="87"/>
      <c r="Y253" s="40"/>
      <c r="Z253" s="40"/>
      <c r="AA253" s="40"/>
      <c r="AB253" s="40"/>
      <c r="AC253" s="40"/>
      <c r="AD253" s="40"/>
      <c r="AE253" s="40"/>
      <c r="AT253" s="19" t="s">
        <v>131</v>
      </c>
      <c r="AU253" s="19" t="s">
        <v>82</v>
      </c>
    </row>
    <row r="254" spans="1:63" s="12" customFormat="1" ht="22.8" customHeight="1">
      <c r="A254" s="12"/>
      <c r="B254" s="192"/>
      <c r="C254" s="193"/>
      <c r="D254" s="194" t="s">
        <v>72</v>
      </c>
      <c r="E254" s="207" t="s">
        <v>383</v>
      </c>
      <c r="F254" s="207" t="s">
        <v>384</v>
      </c>
      <c r="G254" s="193"/>
      <c r="H254" s="193"/>
      <c r="I254" s="196"/>
      <c r="J254" s="196"/>
      <c r="K254" s="208">
        <f>BK254</f>
        <v>0</v>
      </c>
      <c r="L254" s="193"/>
      <c r="M254" s="198"/>
      <c r="N254" s="199"/>
      <c r="O254" s="200"/>
      <c r="P254" s="200"/>
      <c r="Q254" s="201">
        <f>SUM(Q255:Q283)</f>
        <v>0</v>
      </c>
      <c r="R254" s="201">
        <f>SUM(R255:R283)</f>
        <v>0</v>
      </c>
      <c r="S254" s="200"/>
      <c r="T254" s="202">
        <f>SUM(T255:T283)</f>
        <v>0</v>
      </c>
      <c r="U254" s="200"/>
      <c r="V254" s="202">
        <f>SUM(V255:V283)</f>
        <v>0</v>
      </c>
      <c r="W254" s="200"/>
      <c r="X254" s="203">
        <f>SUM(X255:X283)</f>
        <v>0</v>
      </c>
      <c r="Y254" s="12"/>
      <c r="Z254" s="12"/>
      <c r="AA254" s="12"/>
      <c r="AB254" s="12"/>
      <c r="AC254" s="12"/>
      <c r="AD254" s="12"/>
      <c r="AE254" s="12"/>
      <c r="AR254" s="204" t="s">
        <v>82</v>
      </c>
      <c r="AT254" s="205" t="s">
        <v>72</v>
      </c>
      <c r="AU254" s="205" t="s">
        <v>80</v>
      </c>
      <c r="AY254" s="204" t="s">
        <v>121</v>
      </c>
      <c r="BK254" s="206">
        <f>SUM(BK255:BK283)</f>
        <v>0</v>
      </c>
    </row>
    <row r="255" spans="1:65" s="2" customFormat="1" ht="24.15" customHeight="1">
      <c r="A255" s="40"/>
      <c r="B255" s="41"/>
      <c r="C255" s="209" t="s">
        <v>268</v>
      </c>
      <c r="D255" s="209" t="s">
        <v>124</v>
      </c>
      <c r="E255" s="210" t="s">
        <v>385</v>
      </c>
      <c r="F255" s="211" t="s">
        <v>386</v>
      </c>
      <c r="G255" s="212" t="s">
        <v>200</v>
      </c>
      <c r="H255" s="234">
        <v>1</v>
      </c>
      <c r="I255" s="214"/>
      <c r="J255" s="214"/>
      <c r="K255" s="215">
        <f>ROUND(P255*H255,2)</f>
        <v>0</v>
      </c>
      <c r="L255" s="211" t="s">
        <v>128</v>
      </c>
      <c r="M255" s="46"/>
      <c r="N255" s="216" t="s">
        <v>20</v>
      </c>
      <c r="O255" s="217" t="s">
        <v>42</v>
      </c>
      <c r="P255" s="218">
        <f>I255+J255</f>
        <v>0</v>
      </c>
      <c r="Q255" s="218">
        <f>ROUND(I255*H255,2)</f>
        <v>0</v>
      </c>
      <c r="R255" s="218">
        <f>ROUND(J255*H255,2)</f>
        <v>0</v>
      </c>
      <c r="S255" s="86"/>
      <c r="T255" s="219">
        <f>S255*H255</f>
        <v>0</v>
      </c>
      <c r="U255" s="219">
        <v>0</v>
      </c>
      <c r="V255" s="219">
        <f>U255*H255</f>
        <v>0</v>
      </c>
      <c r="W255" s="219">
        <v>0</v>
      </c>
      <c r="X255" s="220">
        <f>W255*H255</f>
        <v>0</v>
      </c>
      <c r="Y255" s="40"/>
      <c r="Z255" s="40"/>
      <c r="AA255" s="40"/>
      <c r="AB255" s="40"/>
      <c r="AC255" s="40"/>
      <c r="AD255" s="40"/>
      <c r="AE255" s="40"/>
      <c r="AR255" s="221" t="s">
        <v>195</v>
      </c>
      <c r="AT255" s="221" t="s">
        <v>124</v>
      </c>
      <c r="AU255" s="221" t="s">
        <v>82</v>
      </c>
      <c r="AY255" s="19" t="s">
        <v>121</v>
      </c>
      <c r="BE255" s="222">
        <f>IF(O255="základní",K255,0)</f>
        <v>0</v>
      </c>
      <c r="BF255" s="222">
        <f>IF(O255="snížená",K255,0)</f>
        <v>0</v>
      </c>
      <c r="BG255" s="222">
        <f>IF(O255="zákl. přenesená",K255,0)</f>
        <v>0</v>
      </c>
      <c r="BH255" s="222">
        <f>IF(O255="sníž. přenesená",K255,0)</f>
        <v>0</v>
      </c>
      <c r="BI255" s="222">
        <f>IF(O255="nulová",K255,0)</f>
        <v>0</v>
      </c>
      <c r="BJ255" s="19" t="s">
        <v>80</v>
      </c>
      <c r="BK255" s="222">
        <f>ROUND(P255*H255,2)</f>
        <v>0</v>
      </c>
      <c r="BL255" s="19" t="s">
        <v>195</v>
      </c>
      <c r="BM255" s="221" t="s">
        <v>387</v>
      </c>
    </row>
    <row r="256" spans="1:47" s="2" customFormat="1" ht="12">
      <c r="A256" s="40"/>
      <c r="B256" s="41"/>
      <c r="C256" s="42"/>
      <c r="D256" s="223" t="s">
        <v>130</v>
      </c>
      <c r="E256" s="42"/>
      <c r="F256" s="224" t="s">
        <v>386</v>
      </c>
      <c r="G256" s="42"/>
      <c r="H256" s="42"/>
      <c r="I256" s="225"/>
      <c r="J256" s="225"/>
      <c r="K256" s="42"/>
      <c r="L256" s="42"/>
      <c r="M256" s="46"/>
      <c r="N256" s="226"/>
      <c r="O256" s="227"/>
      <c r="P256" s="86"/>
      <c r="Q256" s="86"/>
      <c r="R256" s="86"/>
      <c r="S256" s="86"/>
      <c r="T256" s="86"/>
      <c r="U256" s="86"/>
      <c r="V256" s="86"/>
      <c r="W256" s="86"/>
      <c r="X256" s="87"/>
      <c r="Y256" s="40"/>
      <c r="Z256" s="40"/>
      <c r="AA256" s="40"/>
      <c r="AB256" s="40"/>
      <c r="AC256" s="40"/>
      <c r="AD256" s="40"/>
      <c r="AE256" s="40"/>
      <c r="AT256" s="19" t="s">
        <v>130</v>
      </c>
      <c r="AU256" s="19" t="s">
        <v>82</v>
      </c>
    </row>
    <row r="257" spans="1:47" s="2" customFormat="1" ht="12">
      <c r="A257" s="40"/>
      <c r="B257" s="41"/>
      <c r="C257" s="42"/>
      <c r="D257" s="228" t="s">
        <v>131</v>
      </c>
      <c r="E257" s="42"/>
      <c r="F257" s="229" t="s">
        <v>388</v>
      </c>
      <c r="G257" s="42"/>
      <c r="H257" s="42"/>
      <c r="I257" s="225"/>
      <c r="J257" s="225"/>
      <c r="K257" s="42"/>
      <c r="L257" s="42"/>
      <c r="M257" s="46"/>
      <c r="N257" s="226"/>
      <c r="O257" s="227"/>
      <c r="P257" s="86"/>
      <c r="Q257" s="86"/>
      <c r="R257" s="86"/>
      <c r="S257" s="86"/>
      <c r="T257" s="86"/>
      <c r="U257" s="86"/>
      <c r="V257" s="86"/>
      <c r="W257" s="86"/>
      <c r="X257" s="87"/>
      <c r="Y257" s="40"/>
      <c r="Z257" s="40"/>
      <c r="AA257" s="40"/>
      <c r="AB257" s="40"/>
      <c r="AC257" s="40"/>
      <c r="AD257" s="40"/>
      <c r="AE257" s="40"/>
      <c r="AT257" s="19" t="s">
        <v>131</v>
      </c>
      <c r="AU257" s="19" t="s">
        <v>82</v>
      </c>
    </row>
    <row r="258" spans="1:65" s="2" customFormat="1" ht="24.15" customHeight="1">
      <c r="A258" s="40"/>
      <c r="B258" s="41"/>
      <c r="C258" s="209" t="s">
        <v>389</v>
      </c>
      <c r="D258" s="209" t="s">
        <v>124</v>
      </c>
      <c r="E258" s="210" t="s">
        <v>390</v>
      </c>
      <c r="F258" s="211" t="s">
        <v>391</v>
      </c>
      <c r="G258" s="212" t="s">
        <v>200</v>
      </c>
      <c r="H258" s="234">
        <v>1</v>
      </c>
      <c r="I258" s="214"/>
      <c r="J258" s="214"/>
      <c r="K258" s="215">
        <f>ROUND(P258*H258,2)</f>
        <v>0</v>
      </c>
      <c r="L258" s="211" t="s">
        <v>128</v>
      </c>
      <c r="M258" s="46"/>
      <c r="N258" s="216" t="s">
        <v>20</v>
      </c>
      <c r="O258" s="217" t="s">
        <v>42</v>
      </c>
      <c r="P258" s="218">
        <f>I258+J258</f>
        <v>0</v>
      </c>
      <c r="Q258" s="218">
        <f>ROUND(I258*H258,2)</f>
        <v>0</v>
      </c>
      <c r="R258" s="218">
        <f>ROUND(J258*H258,2)</f>
        <v>0</v>
      </c>
      <c r="S258" s="86"/>
      <c r="T258" s="219">
        <f>S258*H258</f>
        <v>0</v>
      </c>
      <c r="U258" s="219">
        <v>0</v>
      </c>
      <c r="V258" s="219">
        <f>U258*H258</f>
        <v>0</v>
      </c>
      <c r="W258" s="219">
        <v>0</v>
      </c>
      <c r="X258" s="220">
        <f>W258*H258</f>
        <v>0</v>
      </c>
      <c r="Y258" s="40"/>
      <c r="Z258" s="40"/>
      <c r="AA258" s="40"/>
      <c r="AB258" s="40"/>
      <c r="AC258" s="40"/>
      <c r="AD258" s="40"/>
      <c r="AE258" s="40"/>
      <c r="AR258" s="221" t="s">
        <v>195</v>
      </c>
      <c r="AT258" s="221" t="s">
        <v>124</v>
      </c>
      <c r="AU258" s="221" t="s">
        <v>82</v>
      </c>
      <c r="AY258" s="19" t="s">
        <v>121</v>
      </c>
      <c r="BE258" s="222">
        <f>IF(O258="základní",K258,0)</f>
        <v>0</v>
      </c>
      <c r="BF258" s="222">
        <f>IF(O258="snížená",K258,0)</f>
        <v>0</v>
      </c>
      <c r="BG258" s="222">
        <f>IF(O258="zákl. přenesená",K258,0)</f>
        <v>0</v>
      </c>
      <c r="BH258" s="222">
        <f>IF(O258="sníž. přenesená",K258,0)</f>
        <v>0</v>
      </c>
      <c r="BI258" s="222">
        <f>IF(O258="nulová",K258,0)</f>
        <v>0</v>
      </c>
      <c r="BJ258" s="19" t="s">
        <v>80</v>
      </c>
      <c r="BK258" s="222">
        <f>ROUND(P258*H258,2)</f>
        <v>0</v>
      </c>
      <c r="BL258" s="19" t="s">
        <v>195</v>
      </c>
      <c r="BM258" s="221" t="s">
        <v>392</v>
      </c>
    </row>
    <row r="259" spans="1:47" s="2" customFormat="1" ht="12">
      <c r="A259" s="40"/>
      <c r="B259" s="41"/>
      <c r="C259" s="42"/>
      <c r="D259" s="223" t="s">
        <v>130</v>
      </c>
      <c r="E259" s="42"/>
      <c r="F259" s="224" t="s">
        <v>391</v>
      </c>
      <c r="G259" s="42"/>
      <c r="H259" s="42"/>
      <c r="I259" s="225"/>
      <c r="J259" s="225"/>
      <c r="K259" s="42"/>
      <c r="L259" s="42"/>
      <c r="M259" s="46"/>
      <c r="N259" s="226"/>
      <c r="O259" s="227"/>
      <c r="P259" s="86"/>
      <c r="Q259" s="86"/>
      <c r="R259" s="86"/>
      <c r="S259" s="86"/>
      <c r="T259" s="86"/>
      <c r="U259" s="86"/>
      <c r="V259" s="86"/>
      <c r="W259" s="86"/>
      <c r="X259" s="87"/>
      <c r="Y259" s="40"/>
      <c r="Z259" s="40"/>
      <c r="AA259" s="40"/>
      <c r="AB259" s="40"/>
      <c r="AC259" s="40"/>
      <c r="AD259" s="40"/>
      <c r="AE259" s="40"/>
      <c r="AT259" s="19" t="s">
        <v>130</v>
      </c>
      <c r="AU259" s="19" t="s">
        <v>82</v>
      </c>
    </row>
    <row r="260" spans="1:47" s="2" customFormat="1" ht="12">
      <c r="A260" s="40"/>
      <c r="B260" s="41"/>
      <c r="C260" s="42"/>
      <c r="D260" s="228" t="s">
        <v>131</v>
      </c>
      <c r="E260" s="42"/>
      <c r="F260" s="229" t="s">
        <v>393</v>
      </c>
      <c r="G260" s="42"/>
      <c r="H260" s="42"/>
      <c r="I260" s="225"/>
      <c r="J260" s="225"/>
      <c r="K260" s="42"/>
      <c r="L260" s="42"/>
      <c r="M260" s="46"/>
      <c r="N260" s="226"/>
      <c r="O260" s="227"/>
      <c r="P260" s="86"/>
      <c r="Q260" s="86"/>
      <c r="R260" s="86"/>
      <c r="S260" s="86"/>
      <c r="T260" s="86"/>
      <c r="U260" s="86"/>
      <c r="V260" s="86"/>
      <c r="W260" s="86"/>
      <c r="X260" s="87"/>
      <c r="Y260" s="40"/>
      <c r="Z260" s="40"/>
      <c r="AA260" s="40"/>
      <c r="AB260" s="40"/>
      <c r="AC260" s="40"/>
      <c r="AD260" s="40"/>
      <c r="AE260" s="40"/>
      <c r="AT260" s="19" t="s">
        <v>131</v>
      </c>
      <c r="AU260" s="19" t="s">
        <v>82</v>
      </c>
    </row>
    <row r="261" spans="1:65" s="2" customFormat="1" ht="12">
      <c r="A261" s="40"/>
      <c r="B261" s="41"/>
      <c r="C261" s="267" t="s">
        <v>276</v>
      </c>
      <c r="D261" s="267" t="s">
        <v>365</v>
      </c>
      <c r="E261" s="268" t="s">
        <v>394</v>
      </c>
      <c r="F261" s="269" t="s">
        <v>395</v>
      </c>
      <c r="G261" s="270" t="s">
        <v>200</v>
      </c>
      <c r="H261" s="271">
        <v>1</v>
      </c>
      <c r="I261" s="272"/>
      <c r="J261" s="273"/>
      <c r="K261" s="274">
        <f>ROUND(P261*H261,2)</f>
        <v>0</v>
      </c>
      <c r="L261" s="269" t="s">
        <v>128</v>
      </c>
      <c r="M261" s="275"/>
      <c r="N261" s="276" t="s">
        <v>20</v>
      </c>
      <c r="O261" s="217" t="s">
        <v>42</v>
      </c>
      <c r="P261" s="218">
        <f>I261+J261</f>
        <v>0</v>
      </c>
      <c r="Q261" s="218">
        <f>ROUND(I261*H261,2)</f>
        <v>0</v>
      </c>
      <c r="R261" s="218">
        <f>ROUND(J261*H261,2)</f>
        <v>0</v>
      </c>
      <c r="S261" s="86"/>
      <c r="T261" s="219">
        <f>S261*H261</f>
        <v>0</v>
      </c>
      <c r="U261" s="219">
        <v>0</v>
      </c>
      <c r="V261" s="219">
        <f>U261*H261</f>
        <v>0</v>
      </c>
      <c r="W261" s="219">
        <v>0</v>
      </c>
      <c r="X261" s="220">
        <f>W261*H261</f>
        <v>0</v>
      </c>
      <c r="Y261" s="40"/>
      <c r="Z261" s="40"/>
      <c r="AA261" s="40"/>
      <c r="AB261" s="40"/>
      <c r="AC261" s="40"/>
      <c r="AD261" s="40"/>
      <c r="AE261" s="40"/>
      <c r="AR261" s="221" t="s">
        <v>240</v>
      </c>
      <c r="AT261" s="221" t="s">
        <v>365</v>
      </c>
      <c r="AU261" s="221" t="s">
        <v>82</v>
      </c>
      <c r="AY261" s="19" t="s">
        <v>121</v>
      </c>
      <c r="BE261" s="222">
        <f>IF(O261="základní",K261,0)</f>
        <v>0</v>
      </c>
      <c r="BF261" s="222">
        <f>IF(O261="snížená",K261,0)</f>
        <v>0</v>
      </c>
      <c r="BG261" s="222">
        <f>IF(O261="zákl. přenesená",K261,0)</f>
        <v>0</v>
      </c>
      <c r="BH261" s="222">
        <f>IF(O261="sníž. přenesená",K261,0)</f>
        <v>0</v>
      </c>
      <c r="BI261" s="222">
        <f>IF(O261="nulová",K261,0)</f>
        <v>0</v>
      </c>
      <c r="BJ261" s="19" t="s">
        <v>80</v>
      </c>
      <c r="BK261" s="222">
        <f>ROUND(P261*H261,2)</f>
        <v>0</v>
      </c>
      <c r="BL261" s="19" t="s">
        <v>195</v>
      </c>
      <c r="BM261" s="221" t="s">
        <v>396</v>
      </c>
    </row>
    <row r="262" spans="1:47" s="2" customFormat="1" ht="12">
      <c r="A262" s="40"/>
      <c r="B262" s="41"/>
      <c r="C262" s="42"/>
      <c r="D262" s="223" t="s">
        <v>130</v>
      </c>
      <c r="E262" s="42"/>
      <c r="F262" s="224" t="s">
        <v>395</v>
      </c>
      <c r="G262" s="42"/>
      <c r="H262" s="42"/>
      <c r="I262" s="225"/>
      <c r="J262" s="225"/>
      <c r="K262" s="42"/>
      <c r="L262" s="42"/>
      <c r="M262" s="46"/>
      <c r="N262" s="226"/>
      <c r="O262" s="227"/>
      <c r="P262" s="86"/>
      <c r="Q262" s="86"/>
      <c r="R262" s="86"/>
      <c r="S262" s="86"/>
      <c r="T262" s="86"/>
      <c r="U262" s="86"/>
      <c r="V262" s="86"/>
      <c r="W262" s="86"/>
      <c r="X262" s="87"/>
      <c r="Y262" s="40"/>
      <c r="Z262" s="40"/>
      <c r="AA262" s="40"/>
      <c r="AB262" s="40"/>
      <c r="AC262" s="40"/>
      <c r="AD262" s="40"/>
      <c r="AE262" s="40"/>
      <c r="AT262" s="19" t="s">
        <v>130</v>
      </c>
      <c r="AU262" s="19" t="s">
        <v>82</v>
      </c>
    </row>
    <row r="263" spans="1:65" s="2" customFormat="1" ht="24.15" customHeight="1">
      <c r="A263" s="40"/>
      <c r="B263" s="41"/>
      <c r="C263" s="209" t="s">
        <v>397</v>
      </c>
      <c r="D263" s="209" t="s">
        <v>124</v>
      </c>
      <c r="E263" s="210" t="s">
        <v>398</v>
      </c>
      <c r="F263" s="211" t="s">
        <v>399</v>
      </c>
      <c r="G263" s="212" t="s">
        <v>200</v>
      </c>
      <c r="H263" s="234">
        <v>1</v>
      </c>
      <c r="I263" s="214"/>
      <c r="J263" s="214"/>
      <c r="K263" s="215">
        <f>ROUND(P263*H263,2)</f>
        <v>0</v>
      </c>
      <c r="L263" s="211" t="s">
        <v>128</v>
      </c>
      <c r="M263" s="46"/>
      <c r="N263" s="216" t="s">
        <v>20</v>
      </c>
      <c r="O263" s="217" t="s">
        <v>42</v>
      </c>
      <c r="P263" s="218">
        <f>I263+J263</f>
        <v>0</v>
      </c>
      <c r="Q263" s="218">
        <f>ROUND(I263*H263,2)</f>
        <v>0</v>
      </c>
      <c r="R263" s="218">
        <f>ROUND(J263*H263,2)</f>
        <v>0</v>
      </c>
      <c r="S263" s="86"/>
      <c r="T263" s="219">
        <f>S263*H263</f>
        <v>0</v>
      </c>
      <c r="U263" s="219">
        <v>0</v>
      </c>
      <c r="V263" s="219">
        <f>U263*H263</f>
        <v>0</v>
      </c>
      <c r="W263" s="219">
        <v>0</v>
      </c>
      <c r="X263" s="220">
        <f>W263*H263</f>
        <v>0</v>
      </c>
      <c r="Y263" s="40"/>
      <c r="Z263" s="40"/>
      <c r="AA263" s="40"/>
      <c r="AB263" s="40"/>
      <c r="AC263" s="40"/>
      <c r="AD263" s="40"/>
      <c r="AE263" s="40"/>
      <c r="AR263" s="221" t="s">
        <v>195</v>
      </c>
      <c r="AT263" s="221" t="s">
        <v>124</v>
      </c>
      <c r="AU263" s="221" t="s">
        <v>82</v>
      </c>
      <c r="AY263" s="19" t="s">
        <v>121</v>
      </c>
      <c r="BE263" s="222">
        <f>IF(O263="základní",K263,0)</f>
        <v>0</v>
      </c>
      <c r="BF263" s="222">
        <f>IF(O263="snížená",K263,0)</f>
        <v>0</v>
      </c>
      <c r="BG263" s="222">
        <f>IF(O263="zákl. přenesená",K263,0)</f>
        <v>0</v>
      </c>
      <c r="BH263" s="222">
        <f>IF(O263="sníž. přenesená",K263,0)</f>
        <v>0</v>
      </c>
      <c r="BI263" s="222">
        <f>IF(O263="nulová",K263,0)</f>
        <v>0</v>
      </c>
      <c r="BJ263" s="19" t="s">
        <v>80</v>
      </c>
      <c r="BK263" s="222">
        <f>ROUND(P263*H263,2)</f>
        <v>0</v>
      </c>
      <c r="BL263" s="19" t="s">
        <v>195</v>
      </c>
      <c r="BM263" s="221" t="s">
        <v>231</v>
      </c>
    </row>
    <row r="264" spans="1:47" s="2" customFormat="1" ht="12">
      <c r="A264" s="40"/>
      <c r="B264" s="41"/>
      <c r="C264" s="42"/>
      <c r="D264" s="223" t="s">
        <v>130</v>
      </c>
      <c r="E264" s="42"/>
      <c r="F264" s="224" t="s">
        <v>399</v>
      </c>
      <c r="G264" s="42"/>
      <c r="H264" s="42"/>
      <c r="I264" s="225"/>
      <c r="J264" s="225"/>
      <c r="K264" s="42"/>
      <c r="L264" s="42"/>
      <c r="M264" s="46"/>
      <c r="N264" s="226"/>
      <c r="O264" s="227"/>
      <c r="P264" s="86"/>
      <c r="Q264" s="86"/>
      <c r="R264" s="86"/>
      <c r="S264" s="86"/>
      <c r="T264" s="86"/>
      <c r="U264" s="86"/>
      <c r="V264" s="86"/>
      <c r="W264" s="86"/>
      <c r="X264" s="87"/>
      <c r="Y264" s="40"/>
      <c r="Z264" s="40"/>
      <c r="AA264" s="40"/>
      <c r="AB264" s="40"/>
      <c r="AC264" s="40"/>
      <c r="AD264" s="40"/>
      <c r="AE264" s="40"/>
      <c r="AT264" s="19" t="s">
        <v>130</v>
      </c>
      <c r="AU264" s="19" t="s">
        <v>82</v>
      </c>
    </row>
    <row r="265" spans="1:47" s="2" customFormat="1" ht="12">
      <c r="A265" s="40"/>
      <c r="B265" s="41"/>
      <c r="C265" s="42"/>
      <c r="D265" s="228" t="s">
        <v>131</v>
      </c>
      <c r="E265" s="42"/>
      <c r="F265" s="229" t="s">
        <v>400</v>
      </c>
      <c r="G265" s="42"/>
      <c r="H265" s="42"/>
      <c r="I265" s="225"/>
      <c r="J265" s="225"/>
      <c r="K265" s="42"/>
      <c r="L265" s="42"/>
      <c r="M265" s="46"/>
      <c r="N265" s="226"/>
      <c r="O265" s="227"/>
      <c r="P265" s="86"/>
      <c r="Q265" s="86"/>
      <c r="R265" s="86"/>
      <c r="S265" s="86"/>
      <c r="T265" s="86"/>
      <c r="U265" s="86"/>
      <c r="V265" s="86"/>
      <c r="W265" s="86"/>
      <c r="X265" s="87"/>
      <c r="Y265" s="40"/>
      <c r="Z265" s="40"/>
      <c r="AA265" s="40"/>
      <c r="AB265" s="40"/>
      <c r="AC265" s="40"/>
      <c r="AD265" s="40"/>
      <c r="AE265" s="40"/>
      <c r="AT265" s="19" t="s">
        <v>131</v>
      </c>
      <c r="AU265" s="19" t="s">
        <v>82</v>
      </c>
    </row>
    <row r="266" spans="1:65" s="2" customFormat="1" ht="24.15" customHeight="1">
      <c r="A266" s="40"/>
      <c r="B266" s="41"/>
      <c r="C266" s="267" t="s">
        <v>280</v>
      </c>
      <c r="D266" s="267" t="s">
        <v>365</v>
      </c>
      <c r="E266" s="268" t="s">
        <v>401</v>
      </c>
      <c r="F266" s="269" t="s">
        <v>402</v>
      </c>
      <c r="G266" s="270" t="s">
        <v>200</v>
      </c>
      <c r="H266" s="271">
        <v>1</v>
      </c>
      <c r="I266" s="272"/>
      <c r="J266" s="273"/>
      <c r="K266" s="274">
        <f>ROUND(P266*H266,2)</f>
        <v>0</v>
      </c>
      <c r="L266" s="269" t="s">
        <v>128</v>
      </c>
      <c r="M266" s="275"/>
      <c r="N266" s="276" t="s">
        <v>20</v>
      </c>
      <c r="O266" s="217" t="s">
        <v>42</v>
      </c>
      <c r="P266" s="218">
        <f>I266+J266</f>
        <v>0</v>
      </c>
      <c r="Q266" s="218">
        <f>ROUND(I266*H266,2)</f>
        <v>0</v>
      </c>
      <c r="R266" s="218">
        <f>ROUND(J266*H266,2)</f>
        <v>0</v>
      </c>
      <c r="S266" s="86"/>
      <c r="T266" s="219">
        <f>S266*H266</f>
        <v>0</v>
      </c>
      <c r="U266" s="219">
        <v>0</v>
      </c>
      <c r="V266" s="219">
        <f>U266*H266</f>
        <v>0</v>
      </c>
      <c r="W266" s="219">
        <v>0</v>
      </c>
      <c r="X266" s="220">
        <f>W266*H266</f>
        <v>0</v>
      </c>
      <c r="Y266" s="40"/>
      <c r="Z266" s="40"/>
      <c r="AA266" s="40"/>
      <c r="AB266" s="40"/>
      <c r="AC266" s="40"/>
      <c r="AD266" s="40"/>
      <c r="AE266" s="40"/>
      <c r="AR266" s="221" t="s">
        <v>240</v>
      </c>
      <c r="AT266" s="221" t="s">
        <v>365</v>
      </c>
      <c r="AU266" s="221" t="s">
        <v>82</v>
      </c>
      <c r="AY266" s="19" t="s">
        <v>121</v>
      </c>
      <c r="BE266" s="222">
        <f>IF(O266="základní",K266,0)</f>
        <v>0</v>
      </c>
      <c r="BF266" s="222">
        <f>IF(O266="snížená",K266,0)</f>
        <v>0</v>
      </c>
      <c r="BG266" s="222">
        <f>IF(O266="zákl. přenesená",K266,0)</f>
        <v>0</v>
      </c>
      <c r="BH266" s="222">
        <f>IF(O266="sníž. přenesená",K266,0)</f>
        <v>0</v>
      </c>
      <c r="BI266" s="222">
        <f>IF(O266="nulová",K266,0)</f>
        <v>0</v>
      </c>
      <c r="BJ266" s="19" t="s">
        <v>80</v>
      </c>
      <c r="BK266" s="222">
        <f>ROUND(P266*H266,2)</f>
        <v>0</v>
      </c>
      <c r="BL266" s="19" t="s">
        <v>195</v>
      </c>
      <c r="BM266" s="221" t="s">
        <v>403</v>
      </c>
    </row>
    <row r="267" spans="1:47" s="2" customFormat="1" ht="12">
      <c r="A267" s="40"/>
      <c r="B267" s="41"/>
      <c r="C267" s="42"/>
      <c r="D267" s="223" t="s">
        <v>130</v>
      </c>
      <c r="E267" s="42"/>
      <c r="F267" s="224" t="s">
        <v>402</v>
      </c>
      <c r="G267" s="42"/>
      <c r="H267" s="42"/>
      <c r="I267" s="225"/>
      <c r="J267" s="225"/>
      <c r="K267" s="42"/>
      <c r="L267" s="42"/>
      <c r="M267" s="46"/>
      <c r="N267" s="226"/>
      <c r="O267" s="227"/>
      <c r="P267" s="86"/>
      <c r="Q267" s="86"/>
      <c r="R267" s="86"/>
      <c r="S267" s="86"/>
      <c r="T267" s="86"/>
      <c r="U267" s="86"/>
      <c r="V267" s="86"/>
      <c r="W267" s="86"/>
      <c r="X267" s="87"/>
      <c r="Y267" s="40"/>
      <c r="Z267" s="40"/>
      <c r="AA267" s="40"/>
      <c r="AB267" s="40"/>
      <c r="AC267" s="40"/>
      <c r="AD267" s="40"/>
      <c r="AE267" s="40"/>
      <c r="AT267" s="19" t="s">
        <v>130</v>
      </c>
      <c r="AU267" s="19" t="s">
        <v>82</v>
      </c>
    </row>
    <row r="268" spans="1:65" s="2" customFormat="1" ht="24.15" customHeight="1">
      <c r="A268" s="40"/>
      <c r="B268" s="41"/>
      <c r="C268" s="209" t="s">
        <v>404</v>
      </c>
      <c r="D268" s="209" t="s">
        <v>124</v>
      </c>
      <c r="E268" s="210" t="s">
        <v>405</v>
      </c>
      <c r="F268" s="211" t="s">
        <v>406</v>
      </c>
      <c r="G268" s="212" t="s">
        <v>200</v>
      </c>
      <c r="H268" s="234">
        <v>1</v>
      </c>
      <c r="I268" s="214"/>
      <c r="J268" s="214"/>
      <c r="K268" s="215">
        <f>ROUND(P268*H268,2)</f>
        <v>0</v>
      </c>
      <c r="L268" s="211" t="s">
        <v>128</v>
      </c>
      <c r="M268" s="46"/>
      <c r="N268" s="216" t="s">
        <v>20</v>
      </c>
      <c r="O268" s="217" t="s">
        <v>42</v>
      </c>
      <c r="P268" s="218">
        <f>I268+J268</f>
        <v>0</v>
      </c>
      <c r="Q268" s="218">
        <f>ROUND(I268*H268,2)</f>
        <v>0</v>
      </c>
      <c r="R268" s="218">
        <f>ROUND(J268*H268,2)</f>
        <v>0</v>
      </c>
      <c r="S268" s="86"/>
      <c r="T268" s="219">
        <f>S268*H268</f>
        <v>0</v>
      </c>
      <c r="U268" s="219">
        <v>0</v>
      </c>
      <c r="V268" s="219">
        <f>U268*H268</f>
        <v>0</v>
      </c>
      <c r="W268" s="219">
        <v>0</v>
      </c>
      <c r="X268" s="220">
        <f>W268*H268</f>
        <v>0</v>
      </c>
      <c r="Y268" s="40"/>
      <c r="Z268" s="40"/>
      <c r="AA268" s="40"/>
      <c r="AB268" s="40"/>
      <c r="AC268" s="40"/>
      <c r="AD268" s="40"/>
      <c r="AE268" s="40"/>
      <c r="AR268" s="221" t="s">
        <v>195</v>
      </c>
      <c r="AT268" s="221" t="s">
        <v>124</v>
      </c>
      <c r="AU268" s="221" t="s">
        <v>82</v>
      </c>
      <c r="AY268" s="19" t="s">
        <v>121</v>
      </c>
      <c r="BE268" s="222">
        <f>IF(O268="základní",K268,0)</f>
        <v>0</v>
      </c>
      <c r="BF268" s="222">
        <f>IF(O268="snížená",K268,0)</f>
        <v>0</v>
      </c>
      <c r="BG268" s="222">
        <f>IF(O268="zákl. přenesená",K268,0)</f>
        <v>0</v>
      </c>
      <c r="BH268" s="222">
        <f>IF(O268="sníž. přenesená",K268,0)</f>
        <v>0</v>
      </c>
      <c r="BI268" s="222">
        <f>IF(O268="nulová",K268,0)</f>
        <v>0</v>
      </c>
      <c r="BJ268" s="19" t="s">
        <v>80</v>
      </c>
      <c r="BK268" s="222">
        <f>ROUND(P268*H268,2)</f>
        <v>0</v>
      </c>
      <c r="BL268" s="19" t="s">
        <v>195</v>
      </c>
      <c r="BM268" s="221" t="s">
        <v>407</v>
      </c>
    </row>
    <row r="269" spans="1:47" s="2" customFormat="1" ht="12">
      <c r="A269" s="40"/>
      <c r="B269" s="41"/>
      <c r="C269" s="42"/>
      <c r="D269" s="223" t="s">
        <v>130</v>
      </c>
      <c r="E269" s="42"/>
      <c r="F269" s="224" t="s">
        <v>406</v>
      </c>
      <c r="G269" s="42"/>
      <c r="H269" s="42"/>
      <c r="I269" s="225"/>
      <c r="J269" s="225"/>
      <c r="K269" s="42"/>
      <c r="L269" s="42"/>
      <c r="M269" s="46"/>
      <c r="N269" s="226"/>
      <c r="O269" s="227"/>
      <c r="P269" s="86"/>
      <c r="Q269" s="86"/>
      <c r="R269" s="86"/>
      <c r="S269" s="86"/>
      <c r="T269" s="86"/>
      <c r="U269" s="86"/>
      <c r="V269" s="86"/>
      <c r="W269" s="86"/>
      <c r="X269" s="87"/>
      <c r="Y269" s="40"/>
      <c r="Z269" s="40"/>
      <c r="AA269" s="40"/>
      <c r="AB269" s="40"/>
      <c r="AC269" s="40"/>
      <c r="AD269" s="40"/>
      <c r="AE269" s="40"/>
      <c r="AT269" s="19" t="s">
        <v>130</v>
      </c>
      <c r="AU269" s="19" t="s">
        <v>82</v>
      </c>
    </row>
    <row r="270" spans="1:47" s="2" customFormat="1" ht="12">
      <c r="A270" s="40"/>
      <c r="B270" s="41"/>
      <c r="C270" s="42"/>
      <c r="D270" s="228" t="s">
        <v>131</v>
      </c>
      <c r="E270" s="42"/>
      <c r="F270" s="229" t="s">
        <v>408</v>
      </c>
      <c r="G270" s="42"/>
      <c r="H270" s="42"/>
      <c r="I270" s="225"/>
      <c r="J270" s="225"/>
      <c r="K270" s="42"/>
      <c r="L270" s="42"/>
      <c r="M270" s="46"/>
      <c r="N270" s="226"/>
      <c r="O270" s="227"/>
      <c r="P270" s="86"/>
      <c r="Q270" s="86"/>
      <c r="R270" s="86"/>
      <c r="S270" s="86"/>
      <c r="T270" s="86"/>
      <c r="U270" s="86"/>
      <c r="V270" s="86"/>
      <c r="W270" s="86"/>
      <c r="X270" s="87"/>
      <c r="Y270" s="40"/>
      <c r="Z270" s="40"/>
      <c r="AA270" s="40"/>
      <c r="AB270" s="40"/>
      <c r="AC270" s="40"/>
      <c r="AD270" s="40"/>
      <c r="AE270" s="40"/>
      <c r="AT270" s="19" t="s">
        <v>131</v>
      </c>
      <c r="AU270" s="19" t="s">
        <v>82</v>
      </c>
    </row>
    <row r="271" spans="1:65" s="2" customFormat="1" ht="24.15" customHeight="1">
      <c r="A271" s="40"/>
      <c r="B271" s="41"/>
      <c r="C271" s="267" t="s">
        <v>285</v>
      </c>
      <c r="D271" s="267" t="s">
        <v>365</v>
      </c>
      <c r="E271" s="268" t="s">
        <v>409</v>
      </c>
      <c r="F271" s="269" t="s">
        <v>410</v>
      </c>
      <c r="G271" s="270" t="s">
        <v>200</v>
      </c>
      <c r="H271" s="271">
        <v>1</v>
      </c>
      <c r="I271" s="272"/>
      <c r="J271" s="273"/>
      <c r="K271" s="274">
        <f>ROUND(P271*H271,2)</f>
        <v>0</v>
      </c>
      <c r="L271" s="269" t="s">
        <v>128</v>
      </c>
      <c r="M271" s="275"/>
      <c r="N271" s="276" t="s">
        <v>20</v>
      </c>
      <c r="O271" s="217" t="s">
        <v>42</v>
      </c>
      <c r="P271" s="218">
        <f>I271+J271</f>
        <v>0</v>
      </c>
      <c r="Q271" s="218">
        <f>ROUND(I271*H271,2)</f>
        <v>0</v>
      </c>
      <c r="R271" s="218">
        <f>ROUND(J271*H271,2)</f>
        <v>0</v>
      </c>
      <c r="S271" s="86"/>
      <c r="T271" s="219">
        <f>S271*H271</f>
        <v>0</v>
      </c>
      <c r="U271" s="219">
        <v>0</v>
      </c>
      <c r="V271" s="219">
        <f>U271*H271</f>
        <v>0</v>
      </c>
      <c r="W271" s="219">
        <v>0</v>
      </c>
      <c r="X271" s="220">
        <f>W271*H271</f>
        <v>0</v>
      </c>
      <c r="Y271" s="40"/>
      <c r="Z271" s="40"/>
      <c r="AA271" s="40"/>
      <c r="AB271" s="40"/>
      <c r="AC271" s="40"/>
      <c r="AD271" s="40"/>
      <c r="AE271" s="40"/>
      <c r="AR271" s="221" t="s">
        <v>240</v>
      </c>
      <c r="AT271" s="221" t="s">
        <v>365</v>
      </c>
      <c r="AU271" s="221" t="s">
        <v>82</v>
      </c>
      <c r="AY271" s="19" t="s">
        <v>121</v>
      </c>
      <c r="BE271" s="222">
        <f>IF(O271="základní",K271,0)</f>
        <v>0</v>
      </c>
      <c r="BF271" s="222">
        <f>IF(O271="snížená",K271,0)</f>
        <v>0</v>
      </c>
      <c r="BG271" s="222">
        <f>IF(O271="zákl. přenesená",K271,0)</f>
        <v>0</v>
      </c>
      <c r="BH271" s="222">
        <f>IF(O271="sníž. přenesená",K271,0)</f>
        <v>0</v>
      </c>
      <c r="BI271" s="222">
        <f>IF(O271="nulová",K271,0)</f>
        <v>0</v>
      </c>
      <c r="BJ271" s="19" t="s">
        <v>80</v>
      </c>
      <c r="BK271" s="222">
        <f>ROUND(P271*H271,2)</f>
        <v>0</v>
      </c>
      <c r="BL271" s="19" t="s">
        <v>195</v>
      </c>
      <c r="BM271" s="221" t="s">
        <v>411</v>
      </c>
    </row>
    <row r="272" spans="1:47" s="2" customFormat="1" ht="12">
      <c r="A272" s="40"/>
      <c r="B272" s="41"/>
      <c r="C272" s="42"/>
      <c r="D272" s="223" t="s">
        <v>130</v>
      </c>
      <c r="E272" s="42"/>
      <c r="F272" s="224" t="s">
        <v>410</v>
      </c>
      <c r="G272" s="42"/>
      <c r="H272" s="42"/>
      <c r="I272" s="225"/>
      <c r="J272" s="225"/>
      <c r="K272" s="42"/>
      <c r="L272" s="42"/>
      <c r="M272" s="46"/>
      <c r="N272" s="226"/>
      <c r="O272" s="227"/>
      <c r="P272" s="86"/>
      <c r="Q272" s="86"/>
      <c r="R272" s="86"/>
      <c r="S272" s="86"/>
      <c r="T272" s="86"/>
      <c r="U272" s="86"/>
      <c r="V272" s="86"/>
      <c r="W272" s="86"/>
      <c r="X272" s="87"/>
      <c r="Y272" s="40"/>
      <c r="Z272" s="40"/>
      <c r="AA272" s="40"/>
      <c r="AB272" s="40"/>
      <c r="AC272" s="40"/>
      <c r="AD272" s="40"/>
      <c r="AE272" s="40"/>
      <c r="AT272" s="19" t="s">
        <v>130</v>
      </c>
      <c r="AU272" s="19" t="s">
        <v>82</v>
      </c>
    </row>
    <row r="273" spans="1:65" s="2" customFormat="1" ht="24.15" customHeight="1">
      <c r="A273" s="40"/>
      <c r="B273" s="41"/>
      <c r="C273" s="209" t="s">
        <v>412</v>
      </c>
      <c r="D273" s="209" t="s">
        <v>124</v>
      </c>
      <c r="E273" s="210" t="s">
        <v>413</v>
      </c>
      <c r="F273" s="211" t="s">
        <v>414</v>
      </c>
      <c r="G273" s="212" t="s">
        <v>200</v>
      </c>
      <c r="H273" s="234">
        <v>1</v>
      </c>
      <c r="I273" s="214"/>
      <c r="J273" s="214"/>
      <c r="K273" s="215">
        <f>ROUND(P273*H273,2)</f>
        <v>0</v>
      </c>
      <c r="L273" s="211" t="s">
        <v>128</v>
      </c>
      <c r="M273" s="46"/>
      <c r="N273" s="216" t="s">
        <v>20</v>
      </c>
      <c r="O273" s="217" t="s">
        <v>42</v>
      </c>
      <c r="P273" s="218">
        <f>I273+J273</f>
        <v>0</v>
      </c>
      <c r="Q273" s="218">
        <f>ROUND(I273*H273,2)</f>
        <v>0</v>
      </c>
      <c r="R273" s="218">
        <f>ROUND(J273*H273,2)</f>
        <v>0</v>
      </c>
      <c r="S273" s="86"/>
      <c r="T273" s="219">
        <f>S273*H273</f>
        <v>0</v>
      </c>
      <c r="U273" s="219">
        <v>0</v>
      </c>
      <c r="V273" s="219">
        <f>U273*H273</f>
        <v>0</v>
      </c>
      <c r="W273" s="219">
        <v>0</v>
      </c>
      <c r="X273" s="220">
        <f>W273*H273</f>
        <v>0</v>
      </c>
      <c r="Y273" s="40"/>
      <c r="Z273" s="40"/>
      <c r="AA273" s="40"/>
      <c r="AB273" s="40"/>
      <c r="AC273" s="40"/>
      <c r="AD273" s="40"/>
      <c r="AE273" s="40"/>
      <c r="AR273" s="221" t="s">
        <v>195</v>
      </c>
      <c r="AT273" s="221" t="s">
        <v>124</v>
      </c>
      <c r="AU273" s="221" t="s">
        <v>82</v>
      </c>
      <c r="AY273" s="19" t="s">
        <v>121</v>
      </c>
      <c r="BE273" s="222">
        <f>IF(O273="základní",K273,0)</f>
        <v>0</v>
      </c>
      <c r="BF273" s="222">
        <f>IF(O273="snížená",K273,0)</f>
        <v>0</v>
      </c>
      <c r="BG273" s="222">
        <f>IF(O273="zákl. přenesená",K273,0)</f>
        <v>0</v>
      </c>
      <c r="BH273" s="222">
        <f>IF(O273="sníž. přenesená",K273,0)</f>
        <v>0</v>
      </c>
      <c r="BI273" s="222">
        <f>IF(O273="nulová",K273,0)</f>
        <v>0</v>
      </c>
      <c r="BJ273" s="19" t="s">
        <v>80</v>
      </c>
      <c r="BK273" s="222">
        <f>ROUND(P273*H273,2)</f>
        <v>0</v>
      </c>
      <c r="BL273" s="19" t="s">
        <v>195</v>
      </c>
      <c r="BM273" s="221" t="s">
        <v>415</v>
      </c>
    </row>
    <row r="274" spans="1:47" s="2" customFormat="1" ht="12">
      <c r="A274" s="40"/>
      <c r="B274" s="41"/>
      <c r="C274" s="42"/>
      <c r="D274" s="223" t="s">
        <v>130</v>
      </c>
      <c r="E274" s="42"/>
      <c r="F274" s="224" t="s">
        <v>414</v>
      </c>
      <c r="G274" s="42"/>
      <c r="H274" s="42"/>
      <c r="I274" s="225"/>
      <c r="J274" s="225"/>
      <c r="K274" s="42"/>
      <c r="L274" s="42"/>
      <c r="M274" s="46"/>
      <c r="N274" s="226"/>
      <c r="O274" s="227"/>
      <c r="P274" s="86"/>
      <c r="Q274" s="86"/>
      <c r="R274" s="86"/>
      <c r="S274" s="86"/>
      <c r="T274" s="86"/>
      <c r="U274" s="86"/>
      <c r="V274" s="86"/>
      <c r="W274" s="86"/>
      <c r="X274" s="87"/>
      <c r="Y274" s="40"/>
      <c r="Z274" s="40"/>
      <c r="AA274" s="40"/>
      <c r="AB274" s="40"/>
      <c r="AC274" s="40"/>
      <c r="AD274" s="40"/>
      <c r="AE274" s="40"/>
      <c r="AT274" s="19" t="s">
        <v>130</v>
      </c>
      <c r="AU274" s="19" t="s">
        <v>82</v>
      </c>
    </row>
    <row r="275" spans="1:47" s="2" customFormat="1" ht="12">
      <c r="A275" s="40"/>
      <c r="B275" s="41"/>
      <c r="C275" s="42"/>
      <c r="D275" s="228" t="s">
        <v>131</v>
      </c>
      <c r="E275" s="42"/>
      <c r="F275" s="229" t="s">
        <v>416</v>
      </c>
      <c r="G275" s="42"/>
      <c r="H275" s="42"/>
      <c r="I275" s="225"/>
      <c r="J275" s="225"/>
      <c r="K275" s="42"/>
      <c r="L275" s="42"/>
      <c r="M275" s="46"/>
      <c r="N275" s="226"/>
      <c r="O275" s="227"/>
      <c r="P275" s="86"/>
      <c r="Q275" s="86"/>
      <c r="R275" s="86"/>
      <c r="S275" s="86"/>
      <c r="T275" s="86"/>
      <c r="U275" s="86"/>
      <c r="V275" s="86"/>
      <c r="W275" s="86"/>
      <c r="X275" s="87"/>
      <c r="Y275" s="40"/>
      <c r="Z275" s="40"/>
      <c r="AA275" s="40"/>
      <c r="AB275" s="40"/>
      <c r="AC275" s="40"/>
      <c r="AD275" s="40"/>
      <c r="AE275" s="40"/>
      <c r="AT275" s="19" t="s">
        <v>131</v>
      </c>
      <c r="AU275" s="19" t="s">
        <v>82</v>
      </c>
    </row>
    <row r="276" spans="1:65" s="2" customFormat="1" ht="24.15" customHeight="1">
      <c r="A276" s="40"/>
      <c r="B276" s="41"/>
      <c r="C276" s="209" t="s">
        <v>289</v>
      </c>
      <c r="D276" s="209" t="s">
        <v>124</v>
      </c>
      <c r="E276" s="210" t="s">
        <v>417</v>
      </c>
      <c r="F276" s="211" t="s">
        <v>418</v>
      </c>
      <c r="G276" s="212" t="s">
        <v>200</v>
      </c>
      <c r="H276" s="234">
        <v>1</v>
      </c>
      <c r="I276" s="214"/>
      <c r="J276" s="214"/>
      <c r="K276" s="215">
        <f>ROUND(P276*H276,2)</f>
        <v>0</v>
      </c>
      <c r="L276" s="211" t="s">
        <v>128</v>
      </c>
      <c r="M276" s="46"/>
      <c r="N276" s="216" t="s">
        <v>20</v>
      </c>
      <c r="O276" s="217" t="s">
        <v>42</v>
      </c>
      <c r="P276" s="218">
        <f>I276+J276</f>
        <v>0</v>
      </c>
      <c r="Q276" s="218">
        <f>ROUND(I276*H276,2)</f>
        <v>0</v>
      </c>
      <c r="R276" s="218">
        <f>ROUND(J276*H276,2)</f>
        <v>0</v>
      </c>
      <c r="S276" s="86"/>
      <c r="T276" s="219">
        <f>S276*H276</f>
        <v>0</v>
      </c>
      <c r="U276" s="219">
        <v>0</v>
      </c>
      <c r="V276" s="219">
        <f>U276*H276</f>
        <v>0</v>
      </c>
      <c r="W276" s="219">
        <v>0</v>
      </c>
      <c r="X276" s="220">
        <f>W276*H276</f>
        <v>0</v>
      </c>
      <c r="Y276" s="40"/>
      <c r="Z276" s="40"/>
      <c r="AA276" s="40"/>
      <c r="AB276" s="40"/>
      <c r="AC276" s="40"/>
      <c r="AD276" s="40"/>
      <c r="AE276" s="40"/>
      <c r="AR276" s="221" t="s">
        <v>195</v>
      </c>
      <c r="AT276" s="221" t="s">
        <v>124</v>
      </c>
      <c r="AU276" s="221" t="s">
        <v>82</v>
      </c>
      <c r="AY276" s="19" t="s">
        <v>121</v>
      </c>
      <c r="BE276" s="222">
        <f>IF(O276="základní",K276,0)</f>
        <v>0</v>
      </c>
      <c r="BF276" s="222">
        <f>IF(O276="snížená",K276,0)</f>
        <v>0</v>
      </c>
      <c r="BG276" s="222">
        <f>IF(O276="zákl. přenesená",K276,0)</f>
        <v>0</v>
      </c>
      <c r="BH276" s="222">
        <f>IF(O276="sníž. přenesená",K276,0)</f>
        <v>0</v>
      </c>
      <c r="BI276" s="222">
        <f>IF(O276="nulová",K276,0)</f>
        <v>0</v>
      </c>
      <c r="BJ276" s="19" t="s">
        <v>80</v>
      </c>
      <c r="BK276" s="222">
        <f>ROUND(P276*H276,2)</f>
        <v>0</v>
      </c>
      <c r="BL276" s="19" t="s">
        <v>195</v>
      </c>
      <c r="BM276" s="221" t="s">
        <v>419</v>
      </c>
    </row>
    <row r="277" spans="1:47" s="2" customFormat="1" ht="12">
      <c r="A277" s="40"/>
      <c r="B277" s="41"/>
      <c r="C277" s="42"/>
      <c r="D277" s="223" t="s">
        <v>130</v>
      </c>
      <c r="E277" s="42"/>
      <c r="F277" s="224" t="s">
        <v>418</v>
      </c>
      <c r="G277" s="42"/>
      <c r="H277" s="42"/>
      <c r="I277" s="225"/>
      <c r="J277" s="225"/>
      <c r="K277" s="42"/>
      <c r="L277" s="42"/>
      <c r="M277" s="46"/>
      <c r="N277" s="226"/>
      <c r="O277" s="227"/>
      <c r="P277" s="86"/>
      <c r="Q277" s="86"/>
      <c r="R277" s="86"/>
      <c r="S277" s="86"/>
      <c r="T277" s="86"/>
      <c r="U277" s="86"/>
      <c r="V277" s="86"/>
      <c r="W277" s="86"/>
      <c r="X277" s="87"/>
      <c r="Y277" s="40"/>
      <c r="Z277" s="40"/>
      <c r="AA277" s="40"/>
      <c r="AB277" s="40"/>
      <c r="AC277" s="40"/>
      <c r="AD277" s="40"/>
      <c r="AE277" s="40"/>
      <c r="AT277" s="19" t="s">
        <v>130</v>
      </c>
      <c r="AU277" s="19" t="s">
        <v>82</v>
      </c>
    </row>
    <row r="278" spans="1:47" s="2" customFormat="1" ht="12">
      <c r="A278" s="40"/>
      <c r="B278" s="41"/>
      <c r="C278" s="42"/>
      <c r="D278" s="228" t="s">
        <v>131</v>
      </c>
      <c r="E278" s="42"/>
      <c r="F278" s="229" t="s">
        <v>420</v>
      </c>
      <c r="G278" s="42"/>
      <c r="H278" s="42"/>
      <c r="I278" s="225"/>
      <c r="J278" s="225"/>
      <c r="K278" s="42"/>
      <c r="L278" s="42"/>
      <c r="M278" s="46"/>
      <c r="N278" s="226"/>
      <c r="O278" s="227"/>
      <c r="P278" s="86"/>
      <c r="Q278" s="86"/>
      <c r="R278" s="86"/>
      <c r="S278" s="86"/>
      <c r="T278" s="86"/>
      <c r="U278" s="86"/>
      <c r="V278" s="86"/>
      <c r="W278" s="86"/>
      <c r="X278" s="87"/>
      <c r="Y278" s="40"/>
      <c r="Z278" s="40"/>
      <c r="AA278" s="40"/>
      <c r="AB278" s="40"/>
      <c r="AC278" s="40"/>
      <c r="AD278" s="40"/>
      <c r="AE278" s="40"/>
      <c r="AT278" s="19" t="s">
        <v>131</v>
      </c>
      <c r="AU278" s="19" t="s">
        <v>82</v>
      </c>
    </row>
    <row r="279" spans="1:65" s="2" customFormat="1" ht="24.15" customHeight="1">
      <c r="A279" s="40"/>
      <c r="B279" s="41"/>
      <c r="C279" s="267" t="s">
        <v>421</v>
      </c>
      <c r="D279" s="267" t="s">
        <v>365</v>
      </c>
      <c r="E279" s="268" t="s">
        <v>422</v>
      </c>
      <c r="F279" s="269" t="s">
        <v>423</v>
      </c>
      <c r="G279" s="270" t="s">
        <v>200</v>
      </c>
      <c r="H279" s="271">
        <v>1</v>
      </c>
      <c r="I279" s="272"/>
      <c r="J279" s="273"/>
      <c r="K279" s="274">
        <f>ROUND(P279*H279,2)</f>
        <v>0</v>
      </c>
      <c r="L279" s="269" t="s">
        <v>337</v>
      </c>
      <c r="M279" s="275"/>
      <c r="N279" s="276" t="s">
        <v>20</v>
      </c>
      <c r="O279" s="217" t="s">
        <v>42</v>
      </c>
      <c r="P279" s="218">
        <f>I279+J279</f>
        <v>0</v>
      </c>
      <c r="Q279" s="218">
        <f>ROUND(I279*H279,2)</f>
        <v>0</v>
      </c>
      <c r="R279" s="218">
        <f>ROUND(J279*H279,2)</f>
        <v>0</v>
      </c>
      <c r="S279" s="86"/>
      <c r="T279" s="219">
        <f>S279*H279</f>
        <v>0</v>
      </c>
      <c r="U279" s="219">
        <v>0</v>
      </c>
      <c r="V279" s="219">
        <f>U279*H279</f>
        <v>0</v>
      </c>
      <c r="W279" s="219">
        <v>0</v>
      </c>
      <c r="X279" s="220">
        <f>W279*H279</f>
        <v>0</v>
      </c>
      <c r="Y279" s="40"/>
      <c r="Z279" s="40"/>
      <c r="AA279" s="40"/>
      <c r="AB279" s="40"/>
      <c r="AC279" s="40"/>
      <c r="AD279" s="40"/>
      <c r="AE279" s="40"/>
      <c r="AR279" s="221" t="s">
        <v>240</v>
      </c>
      <c r="AT279" s="221" t="s">
        <v>365</v>
      </c>
      <c r="AU279" s="221" t="s">
        <v>82</v>
      </c>
      <c r="AY279" s="19" t="s">
        <v>121</v>
      </c>
      <c r="BE279" s="222">
        <f>IF(O279="základní",K279,0)</f>
        <v>0</v>
      </c>
      <c r="BF279" s="222">
        <f>IF(O279="snížená",K279,0)</f>
        <v>0</v>
      </c>
      <c r="BG279" s="222">
        <f>IF(O279="zákl. přenesená",K279,0)</f>
        <v>0</v>
      </c>
      <c r="BH279" s="222">
        <f>IF(O279="sníž. přenesená",K279,0)</f>
        <v>0</v>
      </c>
      <c r="BI279" s="222">
        <f>IF(O279="nulová",K279,0)</f>
        <v>0</v>
      </c>
      <c r="BJ279" s="19" t="s">
        <v>80</v>
      </c>
      <c r="BK279" s="222">
        <f>ROUND(P279*H279,2)</f>
        <v>0</v>
      </c>
      <c r="BL279" s="19" t="s">
        <v>195</v>
      </c>
      <c r="BM279" s="221" t="s">
        <v>424</v>
      </c>
    </row>
    <row r="280" spans="1:47" s="2" customFormat="1" ht="12">
      <c r="A280" s="40"/>
      <c r="B280" s="41"/>
      <c r="C280" s="42"/>
      <c r="D280" s="223" t="s">
        <v>130</v>
      </c>
      <c r="E280" s="42"/>
      <c r="F280" s="224" t="s">
        <v>423</v>
      </c>
      <c r="G280" s="42"/>
      <c r="H280" s="42"/>
      <c r="I280" s="225"/>
      <c r="J280" s="225"/>
      <c r="K280" s="42"/>
      <c r="L280" s="42"/>
      <c r="M280" s="46"/>
      <c r="N280" s="226"/>
      <c r="O280" s="227"/>
      <c r="P280" s="86"/>
      <c r="Q280" s="86"/>
      <c r="R280" s="86"/>
      <c r="S280" s="86"/>
      <c r="T280" s="86"/>
      <c r="U280" s="86"/>
      <c r="V280" s="86"/>
      <c r="W280" s="86"/>
      <c r="X280" s="87"/>
      <c r="Y280" s="40"/>
      <c r="Z280" s="40"/>
      <c r="AA280" s="40"/>
      <c r="AB280" s="40"/>
      <c r="AC280" s="40"/>
      <c r="AD280" s="40"/>
      <c r="AE280" s="40"/>
      <c r="AT280" s="19" t="s">
        <v>130</v>
      </c>
      <c r="AU280" s="19" t="s">
        <v>82</v>
      </c>
    </row>
    <row r="281" spans="1:65" s="2" customFormat="1" ht="24.15" customHeight="1">
      <c r="A281" s="40"/>
      <c r="B281" s="41"/>
      <c r="C281" s="209" t="s">
        <v>294</v>
      </c>
      <c r="D281" s="209" t="s">
        <v>124</v>
      </c>
      <c r="E281" s="210" t="s">
        <v>425</v>
      </c>
      <c r="F281" s="211" t="s">
        <v>426</v>
      </c>
      <c r="G281" s="212" t="s">
        <v>308</v>
      </c>
      <c r="H281" s="234">
        <v>0.047</v>
      </c>
      <c r="I281" s="214"/>
      <c r="J281" s="214"/>
      <c r="K281" s="215">
        <f>ROUND(P281*H281,2)</f>
        <v>0</v>
      </c>
      <c r="L281" s="211" t="s">
        <v>128</v>
      </c>
      <c r="M281" s="46"/>
      <c r="N281" s="216" t="s">
        <v>20</v>
      </c>
      <c r="O281" s="217" t="s">
        <v>42</v>
      </c>
      <c r="P281" s="218">
        <f>I281+J281</f>
        <v>0</v>
      </c>
      <c r="Q281" s="218">
        <f>ROUND(I281*H281,2)</f>
        <v>0</v>
      </c>
      <c r="R281" s="218">
        <f>ROUND(J281*H281,2)</f>
        <v>0</v>
      </c>
      <c r="S281" s="86"/>
      <c r="T281" s="219">
        <f>S281*H281</f>
        <v>0</v>
      </c>
      <c r="U281" s="219">
        <v>0</v>
      </c>
      <c r="V281" s="219">
        <f>U281*H281</f>
        <v>0</v>
      </c>
      <c r="W281" s="219">
        <v>0</v>
      </c>
      <c r="X281" s="220">
        <f>W281*H281</f>
        <v>0</v>
      </c>
      <c r="Y281" s="40"/>
      <c r="Z281" s="40"/>
      <c r="AA281" s="40"/>
      <c r="AB281" s="40"/>
      <c r="AC281" s="40"/>
      <c r="AD281" s="40"/>
      <c r="AE281" s="40"/>
      <c r="AR281" s="221" t="s">
        <v>195</v>
      </c>
      <c r="AT281" s="221" t="s">
        <v>124</v>
      </c>
      <c r="AU281" s="221" t="s">
        <v>82</v>
      </c>
      <c r="AY281" s="19" t="s">
        <v>121</v>
      </c>
      <c r="BE281" s="222">
        <f>IF(O281="základní",K281,0)</f>
        <v>0</v>
      </c>
      <c r="BF281" s="222">
        <f>IF(O281="snížená",K281,0)</f>
        <v>0</v>
      </c>
      <c r="BG281" s="222">
        <f>IF(O281="zákl. přenesená",K281,0)</f>
        <v>0</v>
      </c>
      <c r="BH281" s="222">
        <f>IF(O281="sníž. přenesená",K281,0)</f>
        <v>0</v>
      </c>
      <c r="BI281" s="222">
        <f>IF(O281="nulová",K281,0)</f>
        <v>0</v>
      </c>
      <c r="BJ281" s="19" t="s">
        <v>80</v>
      </c>
      <c r="BK281" s="222">
        <f>ROUND(P281*H281,2)</f>
        <v>0</v>
      </c>
      <c r="BL281" s="19" t="s">
        <v>195</v>
      </c>
      <c r="BM281" s="221" t="s">
        <v>427</v>
      </c>
    </row>
    <row r="282" spans="1:47" s="2" customFormat="1" ht="12">
      <c r="A282" s="40"/>
      <c r="B282" s="41"/>
      <c r="C282" s="42"/>
      <c r="D282" s="223" t="s">
        <v>130</v>
      </c>
      <c r="E282" s="42"/>
      <c r="F282" s="224" t="s">
        <v>426</v>
      </c>
      <c r="G282" s="42"/>
      <c r="H282" s="42"/>
      <c r="I282" s="225"/>
      <c r="J282" s="225"/>
      <c r="K282" s="42"/>
      <c r="L282" s="42"/>
      <c r="M282" s="46"/>
      <c r="N282" s="226"/>
      <c r="O282" s="227"/>
      <c r="P282" s="86"/>
      <c r="Q282" s="86"/>
      <c r="R282" s="86"/>
      <c r="S282" s="86"/>
      <c r="T282" s="86"/>
      <c r="U282" s="86"/>
      <c r="V282" s="86"/>
      <c r="W282" s="86"/>
      <c r="X282" s="87"/>
      <c r="Y282" s="40"/>
      <c r="Z282" s="40"/>
      <c r="AA282" s="40"/>
      <c r="AB282" s="40"/>
      <c r="AC282" s="40"/>
      <c r="AD282" s="40"/>
      <c r="AE282" s="40"/>
      <c r="AT282" s="19" t="s">
        <v>130</v>
      </c>
      <c r="AU282" s="19" t="s">
        <v>82</v>
      </c>
    </row>
    <row r="283" spans="1:47" s="2" customFormat="1" ht="12">
      <c r="A283" s="40"/>
      <c r="B283" s="41"/>
      <c r="C283" s="42"/>
      <c r="D283" s="228" t="s">
        <v>131</v>
      </c>
      <c r="E283" s="42"/>
      <c r="F283" s="229" t="s">
        <v>428</v>
      </c>
      <c r="G283" s="42"/>
      <c r="H283" s="42"/>
      <c r="I283" s="225"/>
      <c r="J283" s="225"/>
      <c r="K283" s="42"/>
      <c r="L283" s="42"/>
      <c r="M283" s="46"/>
      <c r="N283" s="226"/>
      <c r="O283" s="227"/>
      <c r="P283" s="86"/>
      <c r="Q283" s="86"/>
      <c r="R283" s="86"/>
      <c r="S283" s="86"/>
      <c r="T283" s="86"/>
      <c r="U283" s="86"/>
      <c r="V283" s="86"/>
      <c r="W283" s="86"/>
      <c r="X283" s="87"/>
      <c r="Y283" s="40"/>
      <c r="Z283" s="40"/>
      <c r="AA283" s="40"/>
      <c r="AB283" s="40"/>
      <c r="AC283" s="40"/>
      <c r="AD283" s="40"/>
      <c r="AE283" s="40"/>
      <c r="AT283" s="19" t="s">
        <v>131</v>
      </c>
      <c r="AU283" s="19" t="s">
        <v>82</v>
      </c>
    </row>
    <row r="284" spans="1:63" s="12" customFormat="1" ht="22.8" customHeight="1">
      <c r="A284" s="12"/>
      <c r="B284" s="192"/>
      <c r="C284" s="193"/>
      <c r="D284" s="194" t="s">
        <v>72</v>
      </c>
      <c r="E284" s="207" t="s">
        <v>429</v>
      </c>
      <c r="F284" s="207" t="s">
        <v>430</v>
      </c>
      <c r="G284" s="193"/>
      <c r="H284" s="193"/>
      <c r="I284" s="196"/>
      <c r="J284" s="196"/>
      <c r="K284" s="208">
        <f>BK284</f>
        <v>0</v>
      </c>
      <c r="L284" s="193"/>
      <c r="M284" s="198"/>
      <c r="N284" s="199"/>
      <c r="O284" s="200"/>
      <c r="P284" s="200"/>
      <c r="Q284" s="201">
        <f>SUM(Q285:Q287)</f>
        <v>0</v>
      </c>
      <c r="R284" s="201">
        <f>SUM(R285:R287)</f>
        <v>0</v>
      </c>
      <c r="S284" s="200"/>
      <c r="T284" s="202">
        <f>SUM(T285:T287)</f>
        <v>0</v>
      </c>
      <c r="U284" s="200"/>
      <c r="V284" s="202">
        <f>SUM(V285:V287)</f>
        <v>0</v>
      </c>
      <c r="W284" s="200"/>
      <c r="X284" s="203">
        <f>SUM(X285:X287)</f>
        <v>0</v>
      </c>
      <c r="Y284" s="12"/>
      <c r="Z284" s="12"/>
      <c r="AA284" s="12"/>
      <c r="AB284" s="12"/>
      <c r="AC284" s="12"/>
      <c r="AD284" s="12"/>
      <c r="AE284" s="12"/>
      <c r="AR284" s="204" t="s">
        <v>82</v>
      </c>
      <c r="AT284" s="205" t="s">
        <v>72</v>
      </c>
      <c r="AU284" s="205" t="s">
        <v>80</v>
      </c>
      <c r="AY284" s="204" t="s">
        <v>121</v>
      </c>
      <c r="BK284" s="206">
        <f>SUM(BK285:BK287)</f>
        <v>0</v>
      </c>
    </row>
    <row r="285" spans="1:65" s="2" customFormat="1" ht="24.15" customHeight="1">
      <c r="A285" s="40"/>
      <c r="B285" s="41"/>
      <c r="C285" s="209" t="s">
        <v>431</v>
      </c>
      <c r="D285" s="209" t="s">
        <v>124</v>
      </c>
      <c r="E285" s="210" t="s">
        <v>432</v>
      </c>
      <c r="F285" s="211" t="s">
        <v>433</v>
      </c>
      <c r="G285" s="212" t="s">
        <v>170</v>
      </c>
      <c r="H285" s="234">
        <v>62</v>
      </c>
      <c r="I285" s="214"/>
      <c r="J285" s="214"/>
      <c r="K285" s="215">
        <f>ROUND(P285*H285,2)</f>
        <v>0</v>
      </c>
      <c r="L285" s="211" t="s">
        <v>128</v>
      </c>
      <c r="M285" s="46"/>
      <c r="N285" s="216" t="s">
        <v>20</v>
      </c>
      <c r="O285" s="217" t="s">
        <v>42</v>
      </c>
      <c r="P285" s="218">
        <f>I285+J285</f>
        <v>0</v>
      </c>
      <c r="Q285" s="218">
        <f>ROUND(I285*H285,2)</f>
        <v>0</v>
      </c>
      <c r="R285" s="218">
        <f>ROUND(J285*H285,2)</f>
        <v>0</v>
      </c>
      <c r="S285" s="86"/>
      <c r="T285" s="219">
        <f>S285*H285</f>
        <v>0</v>
      </c>
      <c r="U285" s="219">
        <v>0</v>
      </c>
      <c r="V285" s="219">
        <f>U285*H285</f>
        <v>0</v>
      </c>
      <c r="W285" s="219">
        <v>0</v>
      </c>
      <c r="X285" s="220">
        <f>W285*H285</f>
        <v>0</v>
      </c>
      <c r="Y285" s="40"/>
      <c r="Z285" s="40"/>
      <c r="AA285" s="40"/>
      <c r="AB285" s="40"/>
      <c r="AC285" s="40"/>
      <c r="AD285" s="40"/>
      <c r="AE285" s="40"/>
      <c r="AR285" s="221" t="s">
        <v>195</v>
      </c>
      <c r="AT285" s="221" t="s">
        <v>124</v>
      </c>
      <c r="AU285" s="221" t="s">
        <v>82</v>
      </c>
      <c r="AY285" s="19" t="s">
        <v>121</v>
      </c>
      <c r="BE285" s="222">
        <f>IF(O285="základní",K285,0)</f>
        <v>0</v>
      </c>
      <c r="BF285" s="222">
        <f>IF(O285="snížená",K285,0)</f>
        <v>0</v>
      </c>
      <c r="BG285" s="222">
        <f>IF(O285="zákl. přenesená",K285,0)</f>
        <v>0</v>
      </c>
      <c r="BH285" s="222">
        <f>IF(O285="sníž. přenesená",K285,0)</f>
        <v>0</v>
      </c>
      <c r="BI285" s="222">
        <f>IF(O285="nulová",K285,0)</f>
        <v>0</v>
      </c>
      <c r="BJ285" s="19" t="s">
        <v>80</v>
      </c>
      <c r="BK285" s="222">
        <f>ROUND(P285*H285,2)</f>
        <v>0</v>
      </c>
      <c r="BL285" s="19" t="s">
        <v>195</v>
      </c>
      <c r="BM285" s="221" t="s">
        <v>434</v>
      </c>
    </row>
    <row r="286" spans="1:47" s="2" customFormat="1" ht="12">
      <c r="A286" s="40"/>
      <c r="B286" s="41"/>
      <c r="C286" s="42"/>
      <c r="D286" s="223" t="s">
        <v>130</v>
      </c>
      <c r="E286" s="42"/>
      <c r="F286" s="224" t="s">
        <v>433</v>
      </c>
      <c r="G286" s="42"/>
      <c r="H286" s="42"/>
      <c r="I286" s="225"/>
      <c r="J286" s="225"/>
      <c r="K286" s="42"/>
      <c r="L286" s="42"/>
      <c r="M286" s="46"/>
      <c r="N286" s="226"/>
      <c r="O286" s="227"/>
      <c r="P286" s="86"/>
      <c r="Q286" s="86"/>
      <c r="R286" s="86"/>
      <c r="S286" s="86"/>
      <c r="T286" s="86"/>
      <c r="U286" s="86"/>
      <c r="V286" s="86"/>
      <c r="W286" s="86"/>
      <c r="X286" s="87"/>
      <c r="Y286" s="40"/>
      <c r="Z286" s="40"/>
      <c r="AA286" s="40"/>
      <c r="AB286" s="40"/>
      <c r="AC286" s="40"/>
      <c r="AD286" s="40"/>
      <c r="AE286" s="40"/>
      <c r="AT286" s="19" t="s">
        <v>130</v>
      </c>
      <c r="AU286" s="19" t="s">
        <v>82</v>
      </c>
    </row>
    <row r="287" spans="1:47" s="2" customFormat="1" ht="12">
      <c r="A287" s="40"/>
      <c r="B287" s="41"/>
      <c r="C287" s="42"/>
      <c r="D287" s="228" t="s">
        <v>131</v>
      </c>
      <c r="E287" s="42"/>
      <c r="F287" s="229" t="s">
        <v>435</v>
      </c>
      <c r="G287" s="42"/>
      <c r="H287" s="42"/>
      <c r="I287" s="225"/>
      <c r="J287" s="225"/>
      <c r="K287" s="42"/>
      <c r="L287" s="42"/>
      <c r="M287" s="46"/>
      <c r="N287" s="226"/>
      <c r="O287" s="227"/>
      <c r="P287" s="86"/>
      <c r="Q287" s="86"/>
      <c r="R287" s="86"/>
      <c r="S287" s="86"/>
      <c r="T287" s="86"/>
      <c r="U287" s="86"/>
      <c r="V287" s="86"/>
      <c r="W287" s="86"/>
      <c r="X287" s="87"/>
      <c r="Y287" s="40"/>
      <c r="Z287" s="40"/>
      <c r="AA287" s="40"/>
      <c r="AB287" s="40"/>
      <c r="AC287" s="40"/>
      <c r="AD287" s="40"/>
      <c r="AE287" s="40"/>
      <c r="AT287" s="19" t="s">
        <v>131</v>
      </c>
      <c r="AU287" s="19" t="s">
        <v>82</v>
      </c>
    </row>
    <row r="288" spans="1:63" s="12" customFormat="1" ht="22.8" customHeight="1">
      <c r="A288" s="12"/>
      <c r="B288" s="192"/>
      <c r="C288" s="193"/>
      <c r="D288" s="194" t="s">
        <v>72</v>
      </c>
      <c r="E288" s="207" t="s">
        <v>436</v>
      </c>
      <c r="F288" s="207" t="s">
        <v>437</v>
      </c>
      <c r="G288" s="193"/>
      <c r="H288" s="193"/>
      <c r="I288" s="196"/>
      <c r="J288" s="196"/>
      <c r="K288" s="208">
        <f>BK288</f>
        <v>0</v>
      </c>
      <c r="L288" s="193"/>
      <c r="M288" s="198"/>
      <c r="N288" s="199"/>
      <c r="O288" s="200"/>
      <c r="P288" s="200"/>
      <c r="Q288" s="201">
        <f>SUM(Q289:Q325)</f>
        <v>0</v>
      </c>
      <c r="R288" s="201">
        <f>SUM(R289:R325)</f>
        <v>0</v>
      </c>
      <c r="S288" s="200"/>
      <c r="T288" s="202">
        <f>SUM(T289:T325)</f>
        <v>0</v>
      </c>
      <c r="U288" s="200"/>
      <c r="V288" s="202">
        <f>SUM(V289:V325)</f>
        <v>0</v>
      </c>
      <c r="W288" s="200"/>
      <c r="X288" s="203">
        <f>SUM(X289:X325)</f>
        <v>0</v>
      </c>
      <c r="Y288" s="12"/>
      <c r="Z288" s="12"/>
      <c r="AA288" s="12"/>
      <c r="AB288" s="12"/>
      <c r="AC288" s="12"/>
      <c r="AD288" s="12"/>
      <c r="AE288" s="12"/>
      <c r="AR288" s="204" t="s">
        <v>82</v>
      </c>
      <c r="AT288" s="205" t="s">
        <v>72</v>
      </c>
      <c r="AU288" s="205" t="s">
        <v>80</v>
      </c>
      <c r="AY288" s="204" t="s">
        <v>121</v>
      </c>
      <c r="BK288" s="206">
        <f>SUM(BK289:BK325)</f>
        <v>0</v>
      </c>
    </row>
    <row r="289" spans="1:65" s="2" customFormat="1" ht="24.15" customHeight="1">
      <c r="A289" s="40"/>
      <c r="B289" s="41"/>
      <c r="C289" s="209" t="s">
        <v>299</v>
      </c>
      <c r="D289" s="209" t="s">
        <v>124</v>
      </c>
      <c r="E289" s="210" t="s">
        <v>438</v>
      </c>
      <c r="F289" s="211" t="s">
        <v>439</v>
      </c>
      <c r="G289" s="212" t="s">
        <v>170</v>
      </c>
      <c r="H289" s="234">
        <v>62</v>
      </c>
      <c r="I289" s="214"/>
      <c r="J289" s="214"/>
      <c r="K289" s="215">
        <f>ROUND(P289*H289,2)</f>
        <v>0</v>
      </c>
      <c r="L289" s="211" t="s">
        <v>128</v>
      </c>
      <c r="M289" s="46"/>
      <c r="N289" s="216" t="s">
        <v>20</v>
      </c>
      <c r="O289" s="217" t="s">
        <v>42</v>
      </c>
      <c r="P289" s="218">
        <f>I289+J289</f>
        <v>0</v>
      </c>
      <c r="Q289" s="218">
        <f>ROUND(I289*H289,2)</f>
        <v>0</v>
      </c>
      <c r="R289" s="218">
        <f>ROUND(J289*H289,2)</f>
        <v>0</v>
      </c>
      <c r="S289" s="86"/>
      <c r="T289" s="219">
        <f>S289*H289</f>
        <v>0</v>
      </c>
      <c r="U289" s="219">
        <v>0</v>
      </c>
      <c r="V289" s="219">
        <f>U289*H289</f>
        <v>0</v>
      </c>
      <c r="W289" s="219">
        <v>0</v>
      </c>
      <c r="X289" s="220">
        <f>W289*H289</f>
        <v>0</v>
      </c>
      <c r="Y289" s="40"/>
      <c r="Z289" s="40"/>
      <c r="AA289" s="40"/>
      <c r="AB289" s="40"/>
      <c r="AC289" s="40"/>
      <c r="AD289" s="40"/>
      <c r="AE289" s="40"/>
      <c r="AR289" s="221" t="s">
        <v>195</v>
      </c>
      <c r="AT289" s="221" t="s">
        <v>124</v>
      </c>
      <c r="AU289" s="221" t="s">
        <v>82</v>
      </c>
      <c r="AY289" s="19" t="s">
        <v>121</v>
      </c>
      <c r="BE289" s="222">
        <f>IF(O289="základní",K289,0)</f>
        <v>0</v>
      </c>
      <c r="BF289" s="222">
        <f>IF(O289="snížená",K289,0)</f>
        <v>0</v>
      </c>
      <c r="BG289" s="222">
        <f>IF(O289="zákl. přenesená",K289,0)</f>
        <v>0</v>
      </c>
      <c r="BH289" s="222">
        <f>IF(O289="sníž. přenesená",K289,0)</f>
        <v>0</v>
      </c>
      <c r="BI289" s="222">
        <f>IF(O289="nulová",K289,0)</f>
        <v>0</v>
      </c>
      <c r="BJ289" s="19" t="s">
        <v>80</v>
      </c>
      <c r="BK289" s="222">
        <f>ROUND(P289*H289,2)</f>
        <v>0</v>
      </c>
      <c r="BL289" s="19" t="s">
        <v>195</v>
      </c>
      <c r="BM289" s="221" t="s">
        <v>440</v>
      </c>
    </row>
    <row r="290" spans="1:47" s="2" customFormat="1" ht="12">
      <c r="A290" s="40"/>
      <c r="B290" s="41"/>
      <c r="C290" s="42"/>
      <c r="D290" s="223" t="s">
        <v>130</v>
      </c>
      <c r="E290" s="42"/>
      <c r="F290" s="224" t="s">
        <v>439</v>
      </c>
      <c r="G290" s="42"/>
      <c r="H290" s="42"/>
      <c r="I290" s="225"/>
      <c r="J290" s="225"/>
      <c r="K290" s="42"/>
      <c r="L290" s="42"/>
      <c r="M290" s="46"/>
      <c r="N290" s="226"/>
      <c r="O290" s="227"/>
      <c r="P290" s="86"/>
      <c r="Q290" s="86"/>
      <c r="R290" s="86"/>
      <c r="S290" s="86"/>
      <c r="T290" s="86"/>
      <c r="U290" s="86"/>
      <c r="V290" s="86"/>
      <c r="W290" s="86"/>
      <c r="X290" s="87"/>
      <c r="Y290" s="40"/>
      <c r="Z290" s="40"/>
      <c r="AA290" s="40"/>
      <c r="AB290" s="40"/>
      <c r="AC290" s="40"/>
      <c r="AD290" s="40"/>
      <c r="AE290" s="40"/>
      <c r="AT290" s="19" t="s">
        <v>130</v>
      </c>
      <c r="AU290" s="19" t="s">
        <v>82</v>
      </c>
    </row>
    <row r="291" spans="1:47" s="2" customFormat="1" ht="12">
      <c r="A291" s="40"/>
      <c r="B291" s="41"/>
      <c r="C291" s="42"/>
      <c r="D291" s="228" t="s">
        <v>131</v>
      </c>
      <c r="E291" s="42"/>
      <c r="F291" s="229" t="s">
        <v>441</v>
      </c>
      <c r="G291" s="42"/>
      <c r="H291" s="42"/>
      <c r="I291" s="225"/>
      <c r="J291" s="225"/>
      <c r="K291" s="42"/>
      <c r="L291" s="42"/>
      <c r="M291" s="46"/>
      <c r="N291" s="226"/>
      <c r="O291" s="227"/>
      <c r="P291" s="86"/>
      <c r="Q291" s="86"/>
      <c r="R291" s="86"/>
      <c r="S291" s="86"/>
      <c r="T291" s="86"/>
      <c r="U291" s="86"/>
      <c r="V291" s="86"/>
      <c r="W291" s="86"/>
      <c r="X291" s="87"/>
      <c r="Y291" s="40"/>
      <c r="Z291" s="40"/>
      <c r="AA291" s="40"/>
      <c r="AB291" s="40"/>
      <c r="AC291" s="40"/>
      <c r="AD291" s="40"/>
      <c r="AE291" s="40"/>
      <c r="AT291" s="19" t="s">
        <v>131</v>
      </c>
      <c r="AU291" s="19" t="s">
        <v>82</v>
      </c>
    </row>
    <row r="292" spans="1:65" s="2" customFormat="1" ht="24.15" customHeight="1">
      <c r="A292" s="40"/>
      <c r="B292" s="41"/>
      <c r="C292" s="209" t="s">
        <v>442</v>
      </c>
      <c r="D292" s="209" t="s">
        <v>124</v>
      </c>
      <c r="E292" s="210" t="s">
        <v>443</v>
      </c>
      <c r="F292" s="211" t="s">
        <v>444</v>
      </c>
      <c r="G292" s="212" t="s">
        <v>170</v>
      </c>
      <c r="H292" s="234">
        <v>62</v>
      </c>
      <c r="I292" s="214"/>
      <c r="J292" s="214"/>
      <c r="K292" s="215">
        <f>ROUND(P292*H292,2)</f>
        <v>0</v>
      </c>
      <c r="L292" s="211" t="s">
        <v>128</v>
      </c>
      <c r="M292" s="46"/>
      <c r="N292" s="216" t="s">
        <v>20</v>
      </c>
      <c r="O292" s="217" t="s">
        <v>42</v>
      </c>
      <c r="P292" s="218">
        <f>I292+J292</f>
        <v>0</v>
      </c>
      <c r="Q292" s="218">
        <f>ROUND(I292*H292,2)</f>
        <v>0</v>
      </c>
      <c r="R292" s="218">
        <f>ROUND(J292*H292,2)</f>
        <v>0</v>
      </c>
      <c r="S292" s="86"/>
      <c r="T292" s="219">
        <f>S292*H292</f>
        <v>0</v>
      </c>
      <c r="U292" s="219">
        <v>0</v>
      </c>
      <c r="V292" s="219">
        <f>U292*H292</f>
        <v>0</v>
      </c>
      <c r="W292" s="219">
        <v>0</v>
      </c>
      <c r="X292" s="220">
        <f>W292*H292</f>
        <v>0</v>
      </c>
      <c r="Y292" s="40"/>
      <c r="Z292" s="40"/>
      <c r="AA292" s="40"/>
      <c r="AB292" s="40"/>
      <c r="AC292" s="40"/>
      <c r="AD292" s="40"/>
      <c r="AE292" s="40"/>
      <c r="AR292" s="221" t="s">
        <v>195</v>
      </c>
      <c r="AT292" s="221" t="s">
        <v>124</v>
      </c>
      <c r="AU292" s="221" t="s">
        <v>82</v>
      </c>
      <c r="AY292" s="19" t="s">
        <v>121</v>
      </c>
      <c r="BE292" s="222">
        <f>IF(O292="základní",K292,0)</f>
        <v>0</v>
      </c>
      <c r="BF292" s="222">
        <f>IF(O292="snížená",K292,0)</f>
        <v>0</v>
      </c>
      <c r="BG292" s="222">
        <f>IF(O292="zákl. přenesená",K292,0)</f>
        <v>0</v>
      </c>
      <c r="BH292" s="222">
        <f>IF(O292="sníž. přenesená",K292,0)</f>
        <v>0</v>
      </c>
      <c r="BI292" s="222">
        <f>IF(O292="nulová",K292,0)</f>
        <v>0</v>
      </c>
      <c r="BJ292" s="19" t="s">
        <v>80</v>
      </c>
      <c r="BK292" s="222">
        <f>ROUND(P292*H292,2)</f>
        <v>0</v>
      </c>
      <c r="BL292" s="19" t="s">
        <v>195</v>
      </c>
      <c r="BM292" s="221" t="s">
        <v>445</v>
      </c>
    </row>
    <row r="293" spans="1:47" s="2" customFormat="1" ht="12">
      <c r="A293" s="40"/>
      <c r="B293" s="41"/>
      <c r="C293" s="42"/>
      <c r="D293" s="223" t="s">
        <v>130</v>
      </c>
      <c r="E293" s="42"/>
      <c r="F293" s="224" t="s">
        <v>444</v>
      </c>
      <c r="G293" s="42"/>
      <c r="H293" s="42"/>
      <c r="I293" s="225"/>
      <c r="J293" s="225"/>
      <c r="K293" s="42"/>
      <c r="L293" s="42"/>
      <c r="M293" s="46"/>
      <c r="N293" s="226"/>
      <c r="O293" s="227"/>
      <c r="P293" s="86"/>
      <c r="Q293" s="86"/>
      <c r="R293" s="86"/>
      <c r="S293" s="86"/>
      <c r="T293" s="86"/>
      <c r="U293" s="86"/>
      <c r="V293" s="86"/>
      <c r="W293" s="86"/>
      <c r="X293" s="87"/>
      <c r="Y293" s="40"/>
      <c r="Z293" s="40"/>
      <c r="AA293" s="40"/>
      <c r="AB293" s="40"/>
      <c r="AC293" s="40"/>
      <c r="AD293" s="40"/>
      <c r="AE293" s="40"/>
      <c r="AT293" s="19" t="s">
        <v>130</v>
      </c>
      <c r="AU293" s="19" t="s">
        <v>82</v>
      </c>
    </row>
    <row r="294" spans="1:47" s="2" customFormat="1" ht="12">
      <c r="A294" s="40"/>
      <c r="B294" s="41"/>
      <c r="C294" s="42"/>
      <c r="D294" s="228" t="s">
        <v>131</v>
      </c>
      <c r="E294" s="42"/>
      <c r="F294" s="229" t="s">
        <v>446</v>
      </c>
      <c r="G294" s="42"/>
      <c r="H294" s="42"/>
      <c r="I294" s="225"/>
      <c r="J294" s="225"/>
      <c r="K294" s="42"/>
      <c r="L294" s="42"/>
      <c r="M294" s="46"/>
      <c r="N294" s="226"/>
      <c r="O294" s="227"/>
      <c r="P294" s="86"/>
      <c r="Q294" s="86"/>
      <c r="R294" s="86"/>
      <c r="S294" s="86"/>
      <c r="T294" s="86"/>
      <c r="U294" s="86"/>
      <c r="V294" s="86"/>
      <c r="W294" s="86"/>
      <c r="X294" s="87"/>
      <c r="Y294" s="40"/>
      <c r="Z294" s="40"/>
      <c r="AA294" s="40"/>
      <c r="AB294" s="40"/>
      <c r="AC294" s="40"/>
      <c r="AD294" s="40"/>
      <c r="AE294" s="40"/>
      <c r="AT294" s="19" t="s">
        <v>131</v>
      </c>
      <c r="AU294" s="19" t="s">
        <v>82</v>
      </c>
    </row>
    <row r="295" spans="1:65" s="2" customFormat="1" ht="24.15" customHeight="1">
      <c r="A295" s="40"/>
      <c r="B295" s="41"/>
      <c r="C295" s="209" t="s">
        <v>303</v>
      </c>
      <c r="D295" s="209" t="s">
        <v>124</v>
      </c>
      <c r="E295" s="210" t="s">
        <v>447</v>
      </c>
      <c r="F295" s="211" t="s">
        <v>448</v>
      </c>
      <c r="G295" s="212" t="s">
        <v>170</v>
      </c>
      <c r="H295" s="234">
        <v>62</v>
      </c>
      <c r="I295" s="214"/>
      <c r="J295" s="214"/>
      <c r="K295" s="215">
        <f>ROUND(P295*H295,2)</f>
        <v>0</v>
      </c>
      <c r="L295" s="211" t="s">
        <v>128</v>
      </c>
      <c r="M295" s="46"/>
      <c r="N295" s="216" t="s">
        <v>20</v>
      </c>
      <c r="O295" s="217" t="s">
        <v>42</v>
      </c>
      <c r="P295" s="218">
        <f>I295+J295</f>
        <v>0</v>
      </c>
      <c r="Q295" s="218">
        <f>ROUND(I295*H295,2)</f>
        <v>0</v>
      </c>
      <c r="R295" s="218">
        <f>ROUND(J295*H295,2)</f>
        <v>0</v>
      </c>
      <c r="S295" s="86"/>
      <c r="T295" s="219">
        <f>S295*H295</f>
        <v>0</v>
      </c>
      <c r="U295" s="219">
        <v>0</v>
      </c>
      <c r="V295" s="219">
        <f>U295*H295</f>
        <v>0</v>
      </c>
      <c r="W295" s="219">
        <v>0</v>
      </c>
      <c r="X295" s="220">
        <f>W295*H295</f>
        <v>0</v>
      </c>
      <c r="Y295" s="40"/>
      <c r="Z295" s="40"/>
      <c r="AA295" s="40"/>
      <c r="AB295" s="40"/>
      <c r="AC295" s="40"/>
      <c r="AD295" s="40"/>
      <c r="AE295" s="40"/>
      <c r="AR295" s="221" t="s">
        <v>195</v>
      </c>
      <c r="AT295" s="221" t="s">
        <v>124</v>
      </c>
      <c r="AU295" s="221" t="s">
        <v>82</v>
      </c>
      <c r="AY295" s="19" t="s">
        <v>121</v>
      </c>
      <c r="BE295" s="222">
        <f>IF(O295="základní",K295,0)</f>
        <v>0</v>
      </c>
      <c r="BF295" s="222">
        <f>IF(O295="snížená",K295,0)</f>
        <v>0</v>
      </c>
      <c r="BG295" s="222">
        <f>IF(O295="zákl. přenesená",K295,0)</f>
        <v>0</v>
      </c>
      <c r="BH295" s="222">
        <f>IF(O295="sníž. přenesená",K295,0)</f>
        <v>0</v>
      </c>
      <c r="BI295" s="222">
        <f>IF(O295="nulová",K295,0)</f>
        <v>0</v>
      </c>
      <c r="BJ295" s="19" t="s">
        <v>80</v>
      </c>
      <c r="BK295" s="222">
        <f>ROUND(P295*H295,2)</f>
        <v>0</v>
      </c>
      <c r="BL295" s="19" t="s">
        <v>195</v>
      </c>
      <c r="BM295" s="221" t="s">
        <v>449</v>
      </c>
    </row>
    <row r="296" spans="1:47" s="2" customFormat="1" ht="12">
      <c r="A296" s="40"/>
      <c r="B296" s="41"/>
      <c r="C296" s="42"/>
      <c r="D296" s="223" t="s">
        <v>130</v>
      </c>
      <c r="E296" s="42"/>
      <c r="F296" s="224" t="s">
        <v>448</v>
      </c>
      <c r="G296" s="42"/>
      <c r="H296" s="42"/>
      <c r="I296" s="225"/>
      <c r="J296" s="225"/>
      <c r="K296" s="42"/>
      <c r="L296" s="42"/>
      <c r="M296" s="46"/>
      <c r="N296" s="226"/>
      <c r="O296" s="227"/>
      <c r="P296" s="86"/>
      <c r="Q296" s="86"/>
      <c r="R296" s="86"/>
      <c r="S296" s="86"/>
      <c r="T296" s="86"/>
      <c r="U296" s="86"/>
      <c r="V296" s="86"/>
      <c r="W296" s="86"/>
      <c r="X296" s="87"/>
      <c r="Y296" s="40"/>
      <c r="Z296" s="40"/>
      <c r="AA296" s="40"/>
      <c r="AB296" s="40"/>
      <c r="AC296" s="40"/>
      <c r="AD296" s="40"/>
      <c r="AE296" s="40"/>
      <c r="AT296" s="19" t="s">
        <v>130</v>
      </c>
      <c r="AU296" s="19" t="s">
        <v>82</v>
      </c>
    </row>
    <row r="297" spans="1:47" s="2" customFormat="1" ht="12">
      <c r="A297" s="40"/>
      <c r="B297" s="41"/>
      <c r="C297" s="42"/>
      <c r="D297" s="228" t="s">
        <v>131</v>
      </c>
      <c r="E297" s="42"/>
      <c r="F297" s="229" t="s">
        <v>450</v>
      </c>
      <c r="G297" s="42"/>
      <c r="H297" s="42"/>
      <c r="I297" s="225"/>
      <c r="J297" s="225"/>
      <c r="K297" s="42"/>
      <c r="L297" s="42"/>
      <c r="M297" s="46"/>
      <c r="N297" s="226"/>
      <c r="O297" s="227"/>
      <c r="P297" s="86"/>
      <c r="Q297" s="86"/>
      <c r="R297" s="86"/>
      <c r="S297" s="86"/>
      <c r="T297" s="86"/>
      <c r="U297" s="86"/>
      <c r="V297" s="86"/>
      <c r="W297" s="86"/>
      <c r="X297" s="87"/>
      <c r="Y297" s="40"/>
      <c r="Z297" s="40"/>
      <c r="AA297" s="40"/>
      <c r="AB297" s="40"/>
      <c r="AC297" s="40"/>
      <c r="AD297" s="40"/>
      <c r="AE297" s="40"/>
      <c r="AT297" s="19" t="s">
        <v>131</v>
      </c>
      <c r="AU297" s="19" t="s">
        <v>82</v>
      </c>
    </row>
    <row r="298" spans="1:65" s="2" customFormat="1" ht="24.15" customHeight="1">
      <c r="A298" s="40"/>
      <c r="B298" s="41"/>
      <c r="C298" s="209" t="s">
        <v>451</v>
      </c>
      <c r="D298" s="209" t="s">
        <v>124</v>
      </c>
      <c r="E298" s="210" t="s">
        <v>452</v>
      </c>
      <c r="F298" s="211" t="s">
        <v>453</v>
      </c>
      <c r="G298" s="212" t="s">
        <v>170</v>
      </c>
      <c r="H298" s="234">
        <v>62</v>
      </c>
      <c r="I298" s="214"/>
      <c r="J298" s="214"/>
      <c r="K298" s="215">
        <f>ROUND(P298*H298,2)</f>
        <v>0</v>
      </c>
      <c r="L298" s="211" t="s">
        <v>128</v>
      </c>
      <c r="M298" s="46"/>
      <c r="N298" s="216" t="s">
        <v>20</v>
      </c>
      <c r="O298" s="217" t="s">
        <v>42</v>
      </c>
      <c r="P298" s="218">
        <f>I298+J298</f>
        <v>0</v>
      </c>
      <c r="Q298" s="218">
        <f>ROUND(I298*H298,2)</f>
        <v>0</v>
      </c>
      <c r="R298" s="218">
        <f>ROUND(J298*H298,2)</f>
        <v>0</v>
      </c>
      <c r="S298" s="86"/>
      <c r="T298" s="219">
        <f>S298*H298</f>
        <v>0</v>
      </c>
      <c r="U298" s="219">
        <v>0</v>
      </c>
      <c r="V298" s="219">
        <f>U298*H298</f>
        <v>0</v>
      </c>
      <c r="W298" s="219">
        <v>0</v>
      </c>
      <c r="X298" s="220">
        <f>W298*H298</f>
        <v>0</v>
      </c>
      <c r="Y298" s="40"/>
      <c r="Z298" s="40"/>
      <c r="AA298" s="40"/>
      <c r="AB298" s="40"/>
      <c r="AC298" s="40"/>
      <c r="AD298" s="40"/>
      <c r="AE298" s="40"/>
      <c r="AR298" s="221" t="s">
        <v>195</v>
      </c>
      <c r="AT298" s="221" t="s">
        <v>124</v>
      </c>
      <c r="AU298" s="221" t="s">
        <v>82</v>
      </c>
      <c r="AY298" s="19" t="s">
        <v>121</v>
      </c>
      <c r="BE298" s="222">
        <f>IF(O298="základní",K298,0)</f>
        <v>0</v>
      </c>
      <c r="BF298" s="222">
        <f>IF(O298="snížená",K298,0)</f>
        <v>0</v>
      </c>
      <c r="BG298" s="222">
        <f>IF(O298="zákl. přenesená",K298,0)</f>
        <v>0</v>
      </c>
      <c r="BH298" s="222">
        <f>IF(O298="sníž. přenesená",K298,0)</f>
        <v>0</v>
      </c>
      <c r="BI298" s="222">
        <f>IF(O298="nulová",K298,0)</f>
        <v>0</v>
      </c>
      <c r="BJ298" s="19" t="s">
        <v>80</v>
      </c>
      <c r="BK298" s="222">
        <f>ROUND(P298*H298,2)</f>
        <v>0</v>
      </c>
      <c r="BL298" s="19" t="s">
        <v>195</v>
      </c>
      <c r="BM298" s="221" t="s">
        <v>454</v>
      </c>
    </row>
    <row r="299" spans="1:47" s="2" customFormat="1" ht="12">
      <c r="A299" s="40"/>
      <c r="B299" s="41"/>
      <c r="C299" s="42"/>
      <c r="D299" s="223" t="s">
        <v>130</v>
      </c>
      <c r="E299" s="42"/>
      <c r="F299" s="224" t="s">
        <v>453</v>
      </c>
      <c r="G299" s="42"/>
      <c r="H299" s="42"/>
      <c r="I299" s="225"/>
      <c r="J299" s="225"/>
      <c r="K299" s="42"/>
      <c r="L299" s="42"/>
      <c r="M299" s="46"/>
      <c r="N299" s="226"/>
      <c r="O299" s="227"/>
      <c r="P299" s="86"/>
      <c r="Q299" s="86"/>
      <c r="R299" s="86"/>
      <c r="S299" s="86"/>
      <c r="T299" s="86"/>
      <c r="U299" s="86"/>
      <c r="V299" s="86"/>
      <c r="W299" s="86"/>
      <c r="X299" s="87"/>
      <c r="Y299" s="40"/>
      <c r="Z299" s="40"/>
      <c r="AA299" s="40"/>
      <c r="AB299" s="40"/>
      <c r="AC299" s="40"/>
      <c r="AD299" s="40"/>
      <c r="AE299" s="40"/>
      <c r="AT299" s="19" t="s">
        <v>130</v>
      </c>
      <c r="AU299" s="19" t="s">
        <v>82</v>
      </c>
    </row>
    <row r="300" spans="1:47" s="2" customFormat="1" ht="12">
      <c r="A300" s="40"/>
      <c r="B300" s="41"/>
      <c r="C300" s="42"/>
      <c r="D300" s="228" t="s">
        <v>131</v>
      </c>
      <c r="E300" s="42"/>
      <c r="F300" s="229" t="s">
        <v>455</v>
      </c>
      <c r="G300" s="42"/>
      <c r="H300" s="42"/>
      <c r="I300" s="225"/>
      <c r="J300" s="225"/>
      <c r="K300" s="42"/>
      <c r="L300" s="42"/>
      <c r="M300" s="46"/>
      <c r="N300" s="226"/>
      <c r="O300" s="227"/>
      <c r="P300" s="86"/>
      <c r="Q300" s="86"/>
      <c r="R300" s="86"/>
      <c r="S300" s="86"/>
      <c r="T300" s="86"/>
      <c r="U300" s="86"/>
      <c r="V300" s="86"/>
      <c r="W300" s="86"/>
      <c r="X300" s="87"/>
      <c r="Y300" s="40"/>
      <c r="Z300" s="40"/>
      <c r="AA300" s="40"/>
      <c r="AB300" s="40"/>
      <c r="AC300" s="40"/>
      <c r="AD300" s="40"/>
      <c r="AE300" s="40"/>
      <c r="AT300" s="19" t="s">
        <v>131</v>
      </c>
      <c r="AU300" s="19" t="s">
        <v>82</v>
      </c>
    </row>
    <row r="301" spans="1:65" s="2" customFormat="1" ht="24.15" customHeight="1">
      <c r="A301" s="40"/>
      <c r="B301" s="41"/>
      <c r="C301" s="209" t="s">
        <v>309</v>
      </c>
      <c r="D301" s="209" t="s">
        <v>124</v>
      </c>
      <c r="E301" s="210" t="s">
        <v>456</v>
      </c>
      <c r="F301" s="211" t="s">
        <v>457</v>
      </c>
      <c r="G301" s="212" t="s">
        <v>170</v>
      </c>
      <c r="H301" s="234">
        <v>62</v>
      </c>
      <c r="I301" s="214"/>
      <c r="J301" s="214"/>
      <c r="K301" s="215">
        <f>ROUND(P301*H301,2)</f>
        <v>0</v>
      </c>
      <c r="L301" s="211" t="s">
        <v>128</v>
      </c>
      <c r="M301" s="46"/>
      <c r="N301" s="216" t="s">
        <v>20</v>
      </c>
      <c r="O301" s="217" t="s">
        <v>42</v>
      </c>
      <c r="P301" s="218">
        <f>I301+J301</f>
        <v>0</v>
      </c>
      <c r="Q301" s="218">
        <f>ROUND(I301*H301,2)</f>
        <v>0</v>
      </c>
      <c r="R301" s="218">
        <f>ROUND(J301*H301,2)</f>
        <v>0</v>
      </c>
      <c r="S301" s="86"/>
      <c r="T301" s="219">
        <f>S301*H301</f>
        <v>0</v>
      </c>
      <c r="U301" s="219">
        <v>0</v>
      </c>
      <c r="V301" s="219">
        <f>U301*H301</f>
        <v>0</v>
      </c>
      <c r="W301" s="219">
        <v>0</v>
      </c>
      <c r="X301" s="220">
        <f>W301*H301</f>
        <v>0</v>
      </c>
      <c r="Y301" s="40"/>
      <c r="Z301" s="40"/>
      <c r="AA301" s="40"/>
      <c r="AB301" s="40"/>
      <c r="AC301" s="40"/>
      <c r="AD301" s="40"/>
      <c r="AE301" s="40"/>
      <c r="AR301" s="221" t="s">
        <v>195</v>
      </c>
      <c r="AT301" s="221" t="s">
        <v>124</v>
      </c>
      <c r="AU301" s="221" t="s">
        <v>82</v>
      </c>
      <c r="AY301" s="19" t="s">
        <v>121</v>
      </c>
      <c r="BE301" s="222">
        <f>IF(O301="základní",K301,0)</f>
        <v>0</v>
      </c>
      <c r="BF301" s="222">
        <f>IF(O301="snížená",K301,0)</f>
        <v>0</v>
      </c>
      <c r="BG301" s="222">
        <f>IF(O301="zákl. přenesená",K301,0)</f>
        <v>0</v>
      </c>
      <c r="BH301" s="222">
        <f>IF(O301="sníž. přenesená",K301,0)</f>
        <v>0</v>
      </c>
      <c r="BI301" s="222">
        <f>IF(O301="nulová",K301,0)</f>
        <v>0</v>
      </c>
      <c r="BJ301" s="19" t="s">
        <v>80</v>
      </c>
      <c r="BK301" s="222">
        <f>ROUND(P301*H301,2)</f>
        <v>0</v>
      </c>
      <c r="BL301" s="19" t="s">
        <v>195</v>
      </c>
      <c r="BM301" s="221" t="s">
        <v>458</v>
      </c>
    </row>
    <row r="302" spans="1:47" s="2" customFormat="1" ht="12">
      <c r="A302" s="40"/>
      <c r="B302" s="41"/>
      <c r="C302" s="42"/>
      <c r="D302" s="223" t="s">
        <v>130</v>
      </c>
      <c r="E302" s="42"/>
      <c r="F302" s="224" t="s">
        <v>457</v>
      </c>
      <c r="G302" s="42"/>
      <c r="H302" s="42"/>
      <c r="I302" s="225"/>
      <c r="J302" s="225"/>
      <c r="K302" s="42"/>
      <c r="L302" s="42"/>
      <c r="M302" s="46"/>
      <c r="N302" s="226"/>
      <c r="O302" s="227"/>
      <c r="P302" s="86"/>
      <c r="Q302" s="86"/>
      <c r="R302" s="86"/>
      <c r="S302" s="86"/>
      <c r="T302" s="86"/>
      <c r="U302" s="86"/>
      <c r="V302" s="86"/>
      <c r="W302" s="86"/>
      <c r="X302" s="87"/>
      <c r="Y302" s="40"/>
      <c r="Z302" s="40"/>
      <c r="AA302" s="40"/>
      <c r="AB302" s="40"/>
      <c r="AC302" s="40"/>
      <c r="AD302" s="40"/>
      <c r="AE302" s="40"/>
      <c r="AT302" s="19" t="s">
        <v>130</v>
      </c>
      <c r="AU302" s="19" t="s">
        <v>82</v>
      </c>
    </row>
    <row r="303" spans="1:47" s="2" customFormat="1" ht="12">
      <c r="A303" s="40"/>
      <c r="B303" s="41"/>
      <c r="C303" s="42"/>
      <c r="D303" s="228" t="s">
        <v>131</v>
      </c>
      <c r="E303" s="42"/>
      <c r="F303" s="229" t="s">
        <v>459</v>
      </c>
      <c r="G303" s="42"/>
      <c r="H303" s="42"/>
      <c r="I303" s="225"/>
      <c r="J303" s="225"/>
      <c r="K303" s="42"/>
      <c r="L303" s="42"/>
      <c r="M303" s="46"/>
      <c r="N303" s="226"/>
      <c r="O303" s="227"/>
      <c r="P303" s="86"/>
      <c r="Q303" s="86"/>
      <c r="R303" s="86"/>
      <c r="S303" s="86"/>
      <c r="T303" s="86"/>
      <c r="U303" s="86"/>
      <c r="V303" s="86"/>
      <c r="W303" s="86"/>
      <c r="X303" s="87"/>
      <c r="Y303" s="40"/>
      <c r="Z303" s="40"/>
      <c r="AA303" s="40"/>
      <c r="AB303" s="40"/>
      <c r="AC303" s="40"/>
      <c r="AD303" s="40"/>
      <c r="AE303" s="40"/>
      <c r="AT303" s="19" t="s">
        <v>131</v>
      </c>
      <c r="AU303" s="19" t="s">
        <v>82</v>
      </c>
    </row>
    <row r="304" spans="1:65" s="2" customFormat="1" ht="33" customHeight="1">
      <c r="A304" s="40"/>
      <c r="B304" s="41"/>
      <c r="C304" s="267" t="s">
        <v>460</v>
      </c>
      <c r="D304" s="267" t="s">
        <v>365</v>
      </c>
      <c r="E304" s="268" t="s">
        <v>461</v>
      </c>
      <c r="F304" s="269" t="s">
        <v>462</v>
      </c>
      <c r="G304" s="270" t="s">
        <v>170</v>
      </c>
      <c r="H304" s="271">
        <v>62</v>
      </c>
      <c r="I304" s="272"/>
      <c r="J304" s="273"/>
      <c r="K304" s="274">
        <f>ROUND(P304*H304,2)</f>
        <v>0</v>
      </c>
      <c r="L304" s="269" t="s">
        <v>128</v>
      </c>
      <c r="M304" s="275"/>
      <c r="N304" s="276" t="s">
        <v>20</v>
      </c>
      <c r="O304" s="217" t="s">
        <v>42</v>
      </c>
      <c r="P304" s="218">
        <f>I304+J304</f>
        <v>0</v>
      </c>
      <c r="Q304" s="218">
        <f>ROUND(I304*H304,2)</f>
        <v>0</v>
      </c>
      <c r="R304" s="218">
        <f>ROUND(J304*H304,2)</f>
        <v>0</v>
      </c>
      <c r="S304" s="86"/>
      <c r="T304" s="219">
        <f>S304*H304</f>
        <v>0</v>
      </c>
      <c r="U304" s="219">
        <v>0</v>
      </c>
      <c r="V304" s="219">
        <f>U304*H304</f>
        <v>0</v>
      </c>
      <c r="W304" s="219">
        <v>0</v>
      </c>
      <c r="X304" s="220">
        <f>W304*H304</f>
        <v>0</v>
      </c>
      <c r="Y304" s="40"/>
      <c r="Z304" s="40"/>
      <c r="AA304" s="40"/>
      <c r="AB304" s="40"/>
      <c r="AC304" s="40"/>
      <c r="AD304" s="40"/>
      <c r="AE304" s="40"/>
      <c r="AR304" s="221" t="s">
        <v>240</v>
      </c>
      <c r="AT304" s="221" t="s">
        <v>365</v>
      </c>
      <c r="AU304" s="221" t="s">
        <v>82</v>
      </c>
      <c r="AY304" s="19" t="s">
        <v>121</v>
      </c>
      <c r="BE304" s="222">
        <f>IF(O304="základní",K304,0)</f>
        <v>0</v>
      </c>
      <c r="BF304" s="222">
        <f>IF(O304="snížená",K304,0)</f>
        <v>0</v>
      </c>
      <c r="BG304" s="222">
        <f>IF(O304="zákl. přenesená",K304,0)</f>
        <v>0</v>
      </c>
      <c r="BH304" s="222">
        <f>IF(O304="sníž. přenesená",K304,0)</f>
        <v>0</v>
      </c>
      <c r="BI304" s="222">
        <f>IF(O304="nulová",K304,0)</f>
        <v>0</v>
      </c>
      <c r="BJ304" s="19" t="s">
        <v>80</v>
      </c>
      <c r="BK304" s="222">
        <f>ROUND(P304*H304,2)</f>
        <v>0</v>
      </c>
      <c r="BL304" s="19" t="s">
        <v>195</v>
      </c>
      <c r="BM304" s="221" t="s">
        <v>463</v>
      </c>
    </row>
    <row r="305" spans="1:47" s="2" customFormat="1" ht="12">
      <c r="A305" s="40"/>
      <c r="B305" s="41"/>
      <c r="C305" s="42"/>
      <c r="D305" s="223" t="s">
        <v>130</v>
      </c>
      <c r="E305" s="42"/>
      <c r="F305" s="224" t="s">
        <v>462</v>
      </c>
      <c r="G305" s="42"/>
      <c r="H305" s="42"/>
      <c r="I305" s="225"/>
      <c r="J305" s="225"/>
      <c r="K305" s="42"/>
      <c r="L305" s="42"/>
      <c r="M305" s="46"/>
      <c r="N305" s="226"/>
      <c r="O305" s="227"/>
      <c r="P305" s="86"/>
      <c r="Q305" s="86"/>
      <c r="R305" s="86"/>
      <c r="S305" s="86"/>
      <c r="T305" s="86"/>
      <c r="U305" s="86"/>
      <c r="V305" s="86"/>
      <c r="W305" s="86"/>
      <c r="X305" s="87"/>
      <c r="Y305" s="40"/>
      <c r="Z305" s="40"/>
      <c r="AA305" s="40"/>
      <c r="AB305" s="40"/>
      <c r="AC305" s="40"/>
      <c r="AD305" s="40"/>
      <c r="AE305" s="40"/>
      <c r="AT305" s="19" t="s">
        <v>130</v>
      </c>
      <c r="AU305" s="19" t="s">
        <v>82</v>
      </c>
    </row>
    <row r="306" spans="1:65" s="2" customFormat="1" ht="24.15" customHeight="1">
      <c r="A306" s="40"/>
      <c r="B306" s="41"/>
      <c r="C306" s="209" t="s">
        <v>315</v>
      </c>
      <c r="D306" s="209" t="s">
        <v>124</v>
      </c>
      <c r="E306" s="210" t="s">
        <v>464</v>
      </c>
      <c r="F306" s="211" t="s">
        <v>465</v>
      </c>
      <c r="G306" s="212" t="s">
        <v>275</v>
      </c>
      <c r="H306" s="234">
        <v>43</v>
      </c>
      <c r="I306" s="214"/>
      <c r="J306" s="214"/>
      <c r="K306" s="215">
        <f>ROUND(P306*H306,2)</f>
        <v>0</v>
      </c>
      <c r="L306" s="211" t="s">
        <v>128</v>
      </c>
      <c r="M306" s="46"/>
      <c r="N306" s="216" t="s">
        <v>20</v>
      </c>
      <c r="O306" s="217" t="s">
        <v>42</v>
      </c>
      <c r="P306" s="218">
        <f>I306+J306</f>
        <v>0</v>
      </c>
      <c r="Q306" s="218">
        <f>ROUND(I306*H306,2)</f>
        <v>0</v>
      </c>
      <c r="R306" s="218">
        <f>ROUND(J306*H306,2)</f>
        <v>0</v>
      </c>
      <c r="S306" s="86"/>
      <c r="T306" s="219">
        <f>S306*H306</f>
        <v>0</v>
      </c>
      <c r="U306" s="219">
        <v>0</v>
      </c>
      <c r="V306" s="219">
        <f>U306*H306</f>
        <v>0</v>
      </c>
      <c r="W306" s="219">
        <v>0</v>
      </c>
      <c r="X306" s="220">
        <f>W306*H306</f>
        <v>0</v>
      </c>
      <c r="Y306" s="40"/>
      <c r="Z306" s="40"/>
      <c r="AA306" s="40"/>
      <c r="AB306" s="40"/>
      <c r="AC306" s="40"/>
      <c r="AD306" s="40"/>
      <c r="AE306" s="40"/>
      <c r="AR306" s="221" t="s">
        <v>195</v>
      </c>
      <c r="AT306" s="221" t="s">
        <v>124</v>
      </c>
      <c r="AU306" s="221" t="s">
        <v>82</v>
      </c>
      <c r="AY306" s="19" t="s">
        <v>121</v>
      </c>
      <c r="BE306" s="222">
        <f>IF(O306="základní",K306,0)</f>
        <v>0</v>
      </c>
      <c r="BF306" s="222">
        <f>IF(O306="snížená",K306,0)</f>
        <v>0</v>
      </c>
      <c r="BG306" s="222">
        <f>IF(O306="zákl. přenesená",K306,0)</f>
        <v>0</v>
      </c>
      <c r="BH306" s="222">
        <f>IF(O306="sníž. přenesená",K306,0)</f>
        <v>0</v>
      </c>
      <c r="BI306" s="222">
        <f>IF(O306="nulová",K306,0)</f>
        <v>0</v>
      </c>
      <c r="BJ306" s="19" t="s">
        <v>80</v>
      </c>
      <c r="BK306" s="222">
        <f>ROUND(P306*H306,2)</f>
        <v>0</v>
      </c>
      <c r="BL306" s="19" t="s">
        <v>195</v>
      </c>
      <c r="BM306" s="221" t="s">
        <v>466</v>
      </c>
    </row>
    <row r="307" spans="1:47" s="2" customFormat="1" ht="12">
      <c r="A307" s="40"/>
      <c r="B307" s="41"/>
      <c r="C307" s="42"/>
      <c r="D307" s="223" t="s">
        <v>130</v>
      </c>
      <c r="E307" s="42"/>
      <c r="F307" s="224" t="s">
        <v>465</v>
      </c>
      <c r="G307" s="42"/>
      <c r="H307" s="42"/>
      <c r="I307" s="225"/>
      <c r="J307" s="225"/>
      <c r="K307" s="42"/>
      <c r="L307" s="42"/>
      <c r="M307" s="46"/>
      <c r="N307" s="226"/>
      <c r="O307" s="227"/>
      <c r="P307" s="86"/>
      <c r="Q307" s="86"/>
      <c r="R307" s="86"/>
      <c r="S307" s="86"/>
      <c r="T307" s="86"/>
      <c r="U307" s="86"/>
      <c r="V307" s="86"/>
      <c r="W307" s="86"/>
      <c r="X307" s="87"/>
      <c r="Y307" s="40"/>
      <c r="Z307" s="40"/>
      <c r="AA307" s="40"/>
      <c r="AB307" s="40"/>
      <c r="AC307" s="40"/>
      <c r="AD307" s="40"/>
      <c r="AE307" s="40"/>
      <c r="AT307" s="19" t="s">
        <v>130</v>
      </c>
      <c r="AU307" s="19" t="s">
        <v>82</v>
      </c>
    </row>
    <row r="308" spans="1:47" s="2" customFormat="1" ht="12">
      <c r="A308" s="40"/>
      <c r="B308" s="41"/>
      <c r="C308" s="42"/>
      <c r="D308" s="228" t="s">
        <v>131</v>
      </c>
      <c r="E308" s="42"/>
      <c r="F308" s="229" t="s">
        <v>467</v>
      </c>
      <c r="G308" s="42"/>
      <c r="H308" s="42"/>
      <c r="I308" s="225"/>
      <c r="J308" s="225"/>
      <c r="K308" s="42"/>
      <c r="L308" s="42"/>
      <c r="M308" s="46"/>
      <c r="N308" s="226"/>
      <c r="O308" s="227"/>
      <c r="P308" s="86"/>
      <c r="Q308" s="86"/>
      <c r="R308" s="86"/>
      <c r="S308" s="86"/>
      <c r="T308" s="86"/>
      <c r="U308" s="86"/>
      <c r="V308" s="86"/>
      <c r="W308" s="86"/>
      <c r="X308" s="87"/>
      <c r="Y308" s="40"/>
      <c r="Z308" s="40"/>
      <c r="AA308" s="40"/>
      <c r="AB308" s="40"/>
      <c r="AC308" s="40"/>
      <c r="AD308" s="40"/>
      <c r="AE308" s="40"/>
      <c r="AT308" s="19" t="s">
        <v>131</v>
      </c>
      <c r="AU308" s="19" t="s">
        <v>82</v>
      </c>
    </row>
    <row r="309" spans="1:65" s="2" customFormat="1" ht="24.15" customHeight="1">
      <c r="A309" s="40"/>
      <c r="B309" s="41"/>
      <c r="C309" s="209" t="s">
        <v>468</v>
      </c>
      <c r="D309" s="209" t="s">
        <v>124</v>
      </c>
      <c r="E309" s="210" t="s">
        <v>469</v>
      </c>
      <c r="F309" s="211" t="s">
        <v>470</v>
      </c>
      <c r="G309" s="212" t="s">
        <v>275</v>
      </c>
      <c r="H309" s="234">
        <v>34</v>
      </c>
      <c r="I309" s="214"/>
      <c r="J309" s="214"/>
      <c r="K309" s="215">
        <f>ROUND(P309*H309,2)</f>
        <v>0</v>
      </c>
      <c r="L309" s="211" t="s">
        <v>128</v>
      </c>
      <c r="M309" s="46"/>
      <c r="N309" s="216" t="s">
        <v>20</v>
      </c>
      <c r="O309" s="217" t="s">
        <v>42</v>
      </c>
      <c r="P309" s="218">
        <f>I309+J309</f>
        <v>0</v>
      </c>
      <c r="Q309" s="218">
        <f>ROUND(I309*H309,2)</f>
        <v>0</v>
      </c>
      <c r="R309" s="218">
        <f>ROUND(J309*H309,2)</f>
        <v>0</v>
      </c>
      <c r="S309" s="86"/>
      <c r="T309" s="219">
        <f>S309*H309</f>
        <v>0</v>
      </c>
      <c r="U309" s="219">
        <v>0</v>
      </c>
      <c r="V309" s="219">
        <f>U309*H309</f>
        <v>0</v>
      </c>
      <c r="W309" s="219">
        <v>0</v>
      </c>
      <c r="X309" s="220">
        <f>W309*H309</f>
        <v>0</v>
      </c>
      <c r="Y309" s="40"/>
      <c r="Z309" s="40"/>
      <c r="AA309" s="40"/>
      <c r="AB309" s="40"/>
      <c r="AC309" s="40"/>
      <c r="AD309" s="40"/>
      <c r="AE309" s="40"/>
      <c r="AR309" s="221" t="s">
        <v>195</v>
      </c>
      <c r="AT309" s="221" t="s">
        <v>124</v>
      </c>
      <c r="AU309" s="221" t="s">
        <v>82</v>
      </c>
      <c r="AY309" s="19" t="s">
        <v>121</v>
      </c>
      <c r="BE309" s="222">
        <f>IF(O309="základní",K309,0)</f>
        <v>0</v>
      </c>
      <c r="BF309" s="222">
        <f>IF(O309="snížená",K309,0)</f>
        <v>0</v>
      </c>
      <c r="BG309" s="222">
        <f>IF(O309="zákl. přenesená",K309,0)</f>
        <v>0</v>
      </c>
      <c r="BH309" s="222">
        <f>IF(O309="sníž. přenesená",K309,0)</f>
        <v>0</v>
      </c>
      <c r="BI309" s="222">
        <f>IF(O309="nulová",K309,0)</f>
        <v>0</v>
      </c>
      <c r="BJ309" s="19" t="s">
        <v>80</v>
      </c>
      <c r="BK309" s="222">
        <f>ROUND(P309*H309,2)</f>
        <v>0</v>
      </c>
      <c r="BL309" s="19" t="s">
        <v>195</v>
      </c>
      <c r="BM309" s="221" t="s">
        <v>471</v>
      </c>
    </row>
    <row r="310" spans="1:47" s="2" customFormat="1" ht="12">
      <c r="A310" s="40"/>
      <c r="B310" s="41"/>
      <c r="C310" s="42"/>
      <c r="D310" s="223" t="s">
        <v>130</v>
      </c>
      <c r="E310" s="42"/>
      <c r="F310" s="224" t="s">
        <v>470</v>
      </c>
      <c r="G310" s="42"/>
      <c r="H310" s="42"/>
      <c r="I310" s="225"/>
      <c r="J310" s="225"/>
      <c r="K310" s="42"/>
      <c r="L310" s="42"/>
      <c r="M310" s="46"/>
      <c r="N310" s="226"/>
      <c r="O310" s="227"/>
      <c r="P310" s="86"/>
      <c r="Q310" s="86"/>
      <c r="R310" s="86"/>
      <c r="S310" s="86"/>
      <c r="T310" s="86"/>
      <c r="U310" s="86"/>
      <c r="V310" s="86"/>
      <c r="W310" s="86"/>
      <c r="X310" s="87"/>
      <c r="Y310" s="40"/>
      <c r="Z310" s="40"/>
      <c r="AA310" s="40"/>
      <c r="AB310" s="40"/>
      <c r="AC310" s="40"/>
      <c r="AD310" s="40"/>
      <c r="AE310" s="40"/>
      <c r="AT310" s="19" t="s">
        <v>130</v>
      </c>
      <c r="AU310" s="19" t="s">
        <v>82</v>
      </c>
    </row>
    <row r="311" spans="1:47" s="2" customFormat="1" ht="12">
      <c r="A311" s="40"/>
      <c r="B311" s="41"/>
      <c r="C311" s="42"/>
      <c r="D311" s="228" t="s">
        <v>131</v>
      </c>
      <c r="E311" s="42"/>
      <c r="F311" s="229" t="s">
        <v>472</v>
      </c>
      <c r="G311" s="42"/>
      <c r="H311" s="42"/>
      <c r="I311" s="225"/>
      <c r="J311" s="225"/>
      <c r="K311" s="42"/>
      <c r="L311" s="42"/>
      <c r="M311" s="46"/>
      <c r="N311" s="226"/>
      <c r="O311" s="227"/>
      <c r="P311" s="86"/>
      <c r="Q311" s="86"/>
      <c r="R311" s="86"/>
      <c r="S311" s="86"/>
      <c r="T311" s="86"/>
      <c r="U311" s="86"/>
      <c r="V311" s="86"/>
      <c r="W311" s="86"/>
      <c r="X311" s="87"/>
      <c r="Y311" s="40"/>
      <c r="Z311" s="40"/>
      <c r="AA311" s="40"/>
      <c r="AB311" s="40"/>
      <c r="AC311" s="40"/>
      <c r="AD311" s="40"/>
      <c r="AE311" s="40"/>
      <c r="AT311" s="19" t="s">
        <v>131</v>
      </c>
      <c r="AU311" s="19" t="s">
        <v>82</v>
      </c>
    </row>
    <row r="312" spans="1:65" s="2" customFormat="1" ht="24.15" customHeight="1">
      <c r="A312" s="40"/>
      <c r="B312" s="41"/>
      <c r="C312" s="267" t="s">
        <v>319</v>
      </c>
      <c r="D312" s="267" t="s">
        <v>365</v>
      </c>
      <c r="E312" s="268" t="s">
        <v>473</v>
      </c>
      <c r="F312" s="269" t="s">
        <v>474</v>
      </c>
      <c r="G312" s="270" t="s">
        <v>275</v>
      </c>
      <c r="H312" s="271">
        <v>34</v>
      </c>
      <c r="I312" s="272"/>
      <c r="J312" s="273"/>
      <c r="K312" s="274">
        <f>ROUND(P312*H312,2)</f>
        <v>0</v>
      </c>
      <c r="L312" s="269" t="s">
        <v>128</v>
      </c>
      <c r="M312" s="275"/>
      <c r="N312" s="276" t="s">
        <v>20</v>
      </c>
      <c r="O312" s="217" t="s">
        <v>42</v>
      </c>
      <c r="P312" s="218">
        <f>I312+J312</f>
        <v>0</v>
      </c>
      <c r="Q312" s="218">
        <f>ROUND(I312*H312,2)</f>
        <v>0</v>
      </c>
      <c r="R312" s="218">
        <f>ROUND(J312*H312,2)</f>
        <v>0</v>
      </c>
      <c r="S312" s="86"/>
      <c r="T312" s="219">
        <f>S312*H312</f>
        <v>0</v>
      </c>
      <c r="U312" s="219">
        <v>0</v>
      </c>
      <c r="V312" s="219">
        <f>U312*H312</f>
        <v>0</v>
      </c>
      <c r="W312" s="219">
        <v>0</v>
      </c>
      <c r="X312" s="220">
        <f>W312*H312</f>
        <v>0</v>
      </c>
      <c r="Y312" s="40"/>
      <c r="Z312" s="40"/>
      <c r="AA312" s="40"/>
      <c r="AB312" s="40"/>
      <c r="AC312" s="40"/>
      <c r="AD312" s="40"/>
      <c r="AE312" s="40"/>
      <c r="AR312" s="221" t="s">
        <v>240</v>
      </c>
      <c r="AT312" s="221" t="s">
        <v>365</v>
      </c>
      <c r="AU312" s="221" t="s">
        <v>82</v>
      </c>
      <c r="AY312" s="19" t="s">
        <v>121</v>
      </c>
      <c r="BE312" s="222">
        <f>IF(O312="základní",K312,0)</f>
        <v>0</v>
      </c>
      <c r="BF312" s="222">
        <f>IF(O312="snížená",K312,0)</f>
        <v>0</v>
      </c>
      <c r="BG312" s="222">
        <f>IF(O312="zákl. přenesená",K312,0)</f>
        <v>0</v>
      </c>
      <c r="BH312" s="222">
        <f>IF(O312="sníž. přenesená",K312,0)</f>
        <v>0</v>
      </c>
      <c r="BI312" s="222">
        <f>IF(O312="nulová",K312,0)</f>
        <v>0</v>
      </c>
      <c r="BJ312" s="19" t="s">
        <v>80</v>
      </c>
      <c r="BK312" s="222">
        <f>ROUND(P312*H312,2)</f>
        <v>0</v>
      </c>
      <c r="BL312" s="19" t="s">
        <v>195</v>
      </c>
      <c r="BM312" s="221" t="s">
        <v>475</v>
      </c>
    </row>
    <row r="313" spans="1:47" s="2" customFormat="1" ht="12">
      <c r="A313" s="40"/>
      <c r="B313" s="41"/>
      <c r="C313" s="42"/>
      <c r="D313" s="223" t="s">
        <v>130</v>
      </c>
      <c r="E313" s="42"/>
      <c r="F313" s="224" t="s">
        <v>474</v>
      </c>
      <c r="G313" s="42"/>
      <c r="H313" s="42"/>
      <c r="I313" s="225"/>
      <c r="J313" s="225"/>
      <c r="K313" s="42"/>
      <c r="L313" s="42"/>
      <c r="M313" s="46"/>
      <c r="N313" s="226"/>
      <c r="O313" s="227"/>
      <c r="P313" s="86"/>
      <c r="Q313" s="86"/>
      <c r="R313" s="86"/>
      <c r="S313" s="86"/>
      <c r="T313" s="86"/>
      <c r="U313" s="86"/>
      <c r="V313" s="86"/>
      <c r="W313" s="86"/>
      <c r="X313" s="87"/>
      <c r="Y313" s="40"/>
      <c r="Z313" s="40"/>
      <c r="AA313" s="40"/>
      <c r="AB313" s="40"/>
      <c r="AC313" s="40"/>
      <c r="AD313" s="40"/>
      <c r="AE313" s="40"/>
      <c r="AT313" s="19" t="s">
        <v>130</v>
      </c>
      <c r="AU313" s="19" t="s">
        <v>82</v>
      </c>
    </row>
    <row r="314" spans="1:65" s="2" customFormat="1" ht="24.15" customHeight="1">
      <c r="A314" s="40"/>
      <c r="B314" s="41"/>
      <c r="C314" s="209" t="s">
        <v>476</v>
      </c>
      <c r="D314" s="209" t="s">
        <v>124</v>
      </c>
      <c r="E314" s="210" t="s">
        <v>477</v>
      </c>
      <c r="F314" s="211" t="s">
        <v>478</v>
      </c>
      <c r="G314" s="212" t="s">
        <v>275</v>
      </c>
      <c r="H314" s="234">
        <v>34</v>
      </c>
      <c r="I314" s="214"/>
      <c r="J314" s="214"/>
      <c r="K314" s="215">
        <f>ROUND(P314*H314,2)</f>
        <v>0</v>
      </c>
      <c r="L314" s="211" t="s">
        <v>128</v>
      </c>
      <c r="M314" s="46"/>
      <c r="N314" s="216" t="s">
        <v>20</v>
      </c>
      <c r="O314" s="217" t="s">
        <v>42</v>
      </c>
      <c r="P314" s="218">
        <f>I314+J314</f>
        <v>0</v>
      </c>
      <c r="Q314" s="218">
        <f>ROUND(I314*H314,2)</f>
        <v>0</v>
      </c>
      <c r="R314" s="218">
        <f>ROUND(J314*H314,2)</f>
        <v>0</v>
      </c>
      <c r="S314" s="86"/>
      <c r="T314" s="219">
        <f>S314*H314</f>
        <v>0</v>
      </c>
      <c r="U314" s="219">
        <v>0</v>
      </c>
      <c r="V314" s="219">
        <f>U314*H314</f>
        <v>0</v>
      </c>
      <c r="W314" s="219">
        <v>0</v>
      </c>
      <c r="X314" s="220">
        <f>W314*H314</f>
        <v>0</v>
      </c>
      <c r="Y314" s="40"/>
      <c r="Z314" s="40"/>
      <c r="AA314" s="40"/>
      <c r="AB314" s="40"/>
      <c r="AC314" s="40"/>
      <c r="AD314" s="40"/>
      <c r="AE314" s="40"/>
      <c r="AR314" s="221" t="s">
        <v>195</v>
      </c>
      <c r="AT314" s="221" t="s">
        <v>124</v>
      </c>
      <c r="AU314" s="221" t="s">
        <v>82</v>
      </c>
      <c r="AY314" s="19" t="s">
        <v>121</v>
      </c>
      <c r="BE314" s="222">
        <f>IF(O314="základní",K314,0)</f>
        <v>0</v>
      </c>
      <c r="BF314" s="222">
        <f>IF(O314="snížená",K314,0)</f>
        <v>0</v>
      </c>
      <c r="BG314" s="222">
        <f>IF(O314="zákl. přenesená",K314,0)</f>
        <v>0</v>
      </c>
      <c r="BH314" s="222">
        <f>IF(O314="sníž. přenesená",K314,0)</f>
        <v>0</v>
      </c>
      <c r="BI314" s="222">
        <f>IF(O314="nulová",K314,0)</f>
        <v>0</v>
      </c>
      <c r="BJ314" s="19" t="s">
        <v>80</v>
      </c>
      <c r="BK314" s="222">
        <f>ROUND(P314*H314,2)</f>
        <v>0</v>
      </c>
      <c r="BL314" s="19" t="s">
        <v>195</v>
      </c>
      <c r="BM314" s="221" t="s">
        <v>479</v>
      </c>
    </row>
    <row r="315" spans="1:47" s="2" customFormat="1" ht="12">
      <c r="A315" s="40"/>
      <c r="B315" s="41"/>
      <c r="C315" s="42"/>
      <c r="D315" s="223" t="s">
        <v>130</v>
      </c>
      <c r="E315" s="42"/>
      <c r="F315" s="224" t="s">
        <v>478</v>
      </c>
      <c r="G315" s="42"/>
      <c r="H315" s="42"/>
      <c r="I315" s="225"/>
      <c r="J315" s="225"/>
      <c r="K315" s="42"/>
      <c r="L315" s="42"/>
      <c r="M315" s="46"/>
      <c r="N315" s="226"/>
      <c r="O315" s="227"/>
      <c r="P315" s="86"/>
      <c r="Q315" s="86"/>
      <c r="R315" s="86"/>
      <c r="S315" s="86"/>
      <c r="T315" s="86"/>
      <c r="U315" s="86"/>
      <c r="V315" s="86"/>
      <c r="W315" s="86"/>
      <c r="X315" s="87"/>
      <c r="Y315" s="40"/>
      <c r="Z315" s="40"/>
      <c r="AA315" s="40"/>
      <c r="AB315" s="40"/>
      <c r="AC315" s="40"/>
      <c r="AD315" s="40"/>
      <c r="AE315" s="40"/>
      <c r="AT315" s="19" t="s">
        <v>130</v>
      </c>
      <c r="AU315" s="19" t="s">
        <v>82</v>
      </c>
    </row>
    <row r="316" spans="1:47" s="2" customFormat="1" ht="12">
      <c r="A316" s="40"/>
      <c r="B316" s="41"/>
      <c r="C316" s="42"/>
      <c r="D316" s="228" t="s">
        <v>131</v>
      </c>
      <c r="E316" s="42"/>
      <c r="F316" s="229" t="s">
        <v>480</v>
      </c>
      <c r="G316" s="42"/>
      <c r="H316" s="42"/>
      <c r="I316" s="225"/>
      <c r="J316" s="225"/>
      <c r="K316" s="42"/>
      <c r="L316" s="42"/>
      <c r="M316" s="46"/>
      <c r="N316" s="226"/>
      <c r="O316" s="227"/>
      <c r="P316" s="86"/>
      <c r="Q316" s="86"/>
      <c r="R316" s="86"/>
      <c r="S316" s="86"/>
      <c r="T316" s="86"/>
      <c r="U316" s="86"/>
      <c r="V316" s="86"/>
      <c r="W316" s="86"/>
      <c r="X316" s="87"/>
      <c r="Y316" s="40"/>
      <c r="Z316" s="40"/>
      <c r="AA316" s="40"/>
      <c r="AB316" s="40"/>
      <c r="AC316" s="40"/>
      <c r="AD316" s="40"/>
      <c r="AE316" s="40"/>
      <c r="AT316" s="19" t="s">
        <v>131</v>
      </c>
      <c r="AU316" s="19" t="s">
        <v>82</v>
      </c>
    </row>
    <row r="317" spans="1:65" s="2" customFormat="1" ht="24.15" customHeight="1">
      <c r="A317" s="40"/>
      <c r="B317" s="41"/>
      <c r="C317" s="209" t="s">
        <v>326</v>
      </c>
      <c r="D317" s="209" t="s">
        <v>124</v>
      </c>
      <c r="E317" s="210" t="s">
        <v>481</v>
      </c>
      <c r="F317" s="211" t="s">
        <v>482</v>
      </c>
      <c r="G317" s="212" t="s">
        <v>170</v>
      </c>
      <c r="H317" s="234">
        <v>62</v>
      </c>
      <c r="I317" s="214"/>
      <c r="J317" s="214"/>
      <c r="K317" s="215">
        <f>ROUND(P317*H317,2)</f>
        <v>0</v>
      </c>
      <c r="L317" s="211" t="s">
        <v>128</v>
      </c>
      <c r="M317" s="46"/>
      <c r="N317" s="216" t="s">
        <v>20</v>
      </c>
      <c r="O317" s="217" t="s">
        <v>42</v>
      </c>
      <c r="P317" s="218">
        <f>I317+J317</f>
        <v>0</v>
      </c>
      <c r="Q317" s="218">
        <f>ROUND(I317*H317,2)</f>
        <v>0</v>
      </c>
      <c r="R317" s="218">
        <f>ROUND(J317*H317,2)</f>
        <v>0</v>
      </c>
      <c r="S317" s="86"/>
      <c r="T317" s="219">
        <f>S317*H317</f>
        <v>0</v>
      </c>
      <c r="U317" s="219">
        <v>0</v>
      </c>
      <c r="V317" s="219">
        <f>U317*H317</f>
        <v>0</v>
      </c>
      <c r="W317" s="219">
        <v>0</v>
      </c>
      <c r="X317" s="220">
        <f>W317*H317</f>
        <v>0</v>
      </c>
      <c r="Y317" s="40"/>
      <c r="Z317" s="40"/>
      <c r="AA317" s="40"/>
      <c r="AB317" s="40"/>
      <c r="AC317" s="40"/>
      <c r="AD317" s="40"/>
      <c r="AE317" s="40"/>
      <c r="AR317" s="221" t="s">
        <v>195</v>
      </c>
      <c r="AT317" s="221" t="s">
        <v>124</v>
      </c>
      <c r="AU317" s="221" t="s">
        <v>82</v>
      </c>
      <c r="AY317" s="19" t="s">
        <v>121</v>
      </c>
      <c r="BE317" s="222">
        <f>IF(O317="základní",K317,0)</f>
        <v>0</v>
      </c>
      <c r="BF317" s="222">
        <f>IF(O317="snížená",K317,0)</f>
        <v>0</v>
      </c>
      <c r="BG317" s="222">
        <f>IF(O317="zákl. přenesená",K317,0)</f>
        <v>0</v>
      </c>
      <c r="BH317" s="222">
        <f>IF(O317="sníž. přenesená",K317,0)</f>
        <v>0</v>
      </c>
      <c r="BI317" s="222">
        <f>IF(O317="nulová",K317,0)</f>
        <v>0</v>
      </c>
      <c r="BJ317" s="19" t="s">
        <v>80</v>
      </c>
      <c r="BK317" s="222">
        <f>ROUND(P317*H317,2)</f>
        <v>0</v>
      </c>
      <c r="BL317" s="19" t="s">
        <v>195</v>
      </c>
      <c r="BM317" s="221" t="s">
        <v>483</v>
      </c>
    </row>
    <row r="318" spans="1:47" s="2" customFormat="1" ht="12">
      <c r="A318" s="40"/>
      <c r="B318" s="41"/>
      <c r="C318" s="42"/>
      <c r="D318" s="223" t="s">
        <v>130</v>
      </c>
      <c r="E318" s="42"/>
      <c r="F318" s="224" t="s">
        <v>482</v>
      </c>
      <c r="G318" s="42"/>
      <c r="H318" s="42"/>
      <c r="I318" s="225"/>
      <c r="J318" s="225"/>
      <c r="K318" s="42"/>
      <c r="L318" s="42"/>
      <c r="M318" s="46"/>
      <c r="N318" s="226"/>
      <c r="O318" s="227"/>
      <c r="P318" s="86"/>
      <c r="Q318" s="86"/>
      <c r="R318" s="86"/>
      <c r="S318" s="86"/>
      <c r="T318" s="86"/>
      <c r="U318" s="86"/>
      <c r="V318" s="86"/>
      <c r="W318" s="86"/>
      <c r="X318" s="87"/>
      <c r="Y318" s="40"/>
      <c r="Z318" s="40"/>
      <c r="AA318" s="40"/>
      <c r="AB318" s="40"/>
      <c r="AC318" s="40"/>
      <c r="AD318" s="40"/>
      <c r="AE318" s="40"/>
      <c r="AT318" s="19" t="s">
        <v>130</v>
      </c>
      <c r="AU318" s="19" t="s">
        <v>82</v>
      </c>
    </row>
    <row r="319" spans="1:47" s="2" customFormat="1" ht="12">
      <c r="A319" s="40"/>
      <c r="B319" s="41"/>
      <c r="C319" s="42"/>
      <c r="D319" s="228" t="s">
        <v>131</v>
      </c>
      <c r="E319" s="42"/>
      <c r="F319" s="229" t="s">
        <v>484</v>
      </c>
      <c r="G319" s="42"/>
      <c r="H319" s="42"/>
      <c r="I319" s="225"/>
      <c r="J319" s="225"/>
      <c r="K319" s="42"/>
      <c r="L319" s="42"/>
      <c r="M319" s="46"/>
      <c r="N319" s="226"/>
      <c r="O319" s="227"/>
      <c r="P319" s="86"/>
      <c r="Q319" s="86"/>
      <c r="R319" s="86"/>
      <c r="S319" s="86"/>
      <c r="T319" s="86"/>
      <c r="U319" s="86"/>
      <c r="V319" s="86"/>
      <c r="W319" s="86"/>
      <c r="X319" s="87"/>
      <c r="Y319" s="40"/>
      <c r="Z319" s="40"/>
      <c r="AA319" s="40"/>
      <c r="AB319" s="40"/>
      <c r="AC319" s="40"/>
      <c r="AD319" s="40"/>
      <c r="AE319" s="40"/>
      <c r="AT319" s="19" t="s">
        <v>131</v>
      </c>
      <c r="AU319" s="19" t="s">
        <v>82</v>
      </c>
    </row>
    <row r="320" spans="1:65" s="2" customFormat="1" ht="24.15" customHeight="1">
      <c r="A320" s="40"/>
      <c r="B320" s="41"/>
      <c r="C320" s="209" t="s">
        <v>485</v>
      </c>
      <c r="D320" s="209" t="s">
        <v>124</v>
      </c>
      <c r="E320" s="210" t="s">
        <v>486</v>
      </c>
      <c r="F320" s="211" t="s">
        <v>487</v>
      </c>
      <c r="G320" s="212" t="s">
        <v>170</v>
      </c>
      <c r="H320" s="234">
        <v>62</v>
      </c>
      <c r="I320" s="214"/>
      <c r="J320" s="214"/>
      <c r="K320" s="215">
        <f>ROUND(P320*H320,2)</f>
        <v>0</v>
      </c>
      <c r="L320" s="211" t="s">
        <v>128</v>
      </c>
      <c r="M320" s="46"/>
      <c r="N320" s="216" t="s">
        <v>20</v>
      </c>
      <c r="O320" s="217" t="s">
        <v>42</v>
      </c>
      <c r="P320" s="218">
        <f>I320+J320</f>
        <v>0</v>
      </c>
      <c r="Q320" s="218">
        <f>ROUND(I320*H320,2)</f>
        <v>0</v>
      </c>
      <c r="R320" s="218">
        <f>ROUND(J320*H320,2)</f>
        <v>0</v>
      </c>
      <c r="S320" s="86"/>
      <c r="T320" s="219">
        <f>S320*H320</f>
        <v>0</v>
      </c>
      <c r="U320" s="219">
        <v>0</v>
      </c>
      <c r="V320" s="219">
        <f>U320*H320</f>
        <v>0</v>
      </c>
      <c r="W320" s="219">
        <v>0</v>
      </c>
      <c r="X320" s="220">
        <f>W320*H320</f>
        <v>0</v>
      </c>
      <c r="Y320" s="40"/>
      <c r="Z320" s="40"/>
      <c r="AA320" s="40"/>
      <c r="AB320" s="40"/>
      <c r="AC320" s="40"/>
      <c r="AD320" s="40"/>
      <c r="AE320" s="40"/>
      <c r="AR320" s="221" t="s">
        <v>195</v>
      </c>
      <c r="AT320" s="221" t="s">
        <v>124</v>
      </c>
      <c r="AU320" s="221" t="s">
        <v>82</v>
      </c>
      <c r="AY320" s="19" t="s">
        <v>121</v>
      </c>
      <c r="BE320" s="222">
        <f>IF(O320="základní",K320,0)</f>
        <v>0</v>
      </c>
      <c r="BF320" s="222">
        <f>IF(O320="snížená",K320,0)</f>
        <v>0</v>
      </c>
      <c r="BG320" s="222">
        <f>IF(O320="zákl. přenesená",K320,0)</f>
        <v>0</v>
      </c>
      <c r="BH320" s="222">
        <f>IF(O320="sníž. přenesená",K320,0)</f>
        <v>0</v>
      </c>
      <c r="BI320" s="222">
        <f>IF(O320="nulová",K320,0)</f>
        <v>0</v>
      </c>
      <c r="BJ320" s="19" t="s">
        <v>80</v>
      </c>
      <c r="BK320" s="222">
        <f>ROUND(P320*H320,2)</f>
        <v>0</v>
      </c>
      <c r="BL320" s="19" t="s">
        <v>195</v>
      </c>
      <c r="BM320" s="221" t="s">
        <v>488</v>
      </c>
    </row>
    <row r="321" spans="1:47" s="2" customFormat="1" ht="12">
      <c r="A321" s="40"/>
      <c r="B321" s="41"/>
      <c r="C321" s="42"/>
      <c r="D321" s="223" t="s">
        <v>130</v>
      </c>
      <c r="E321" s="42"/>
      <c r="F321" s="224" t="s">
        <v>487</v>
      </c>
      <c r="G321" s="42"/>
      <c r="H321" s="42"/>
      <c r="I321" s="225"/>
      <c r="J321" s="225"/>
      <c r="K321" s="42"/>
      <c r="L321" s="42"/>
      <c r="M321" s="46"/>
      <c r="N321" s="226"/>
      <c r="O321" s="227"/>
      <c r="P321" s="86"/>
      <c r="Q321" s="86"/>
      <c r="R321" s="86"/>
      <c r="S321" s="86"/>
      <c r="T321" s="86"/>
      <c r="U321" s="86"/>
      <c r="V321" s="86"/>
      <c r="W321" s="86"/>
      <c r="X321" s="87"/>
      <c r="Y321" s="40"/>
      <c r="Z321" s="40"/>
      <c r="AA321" s="40"/>
      <c r="AB321" s="40"/>
      <c r="AC321" s="40"/>
      <c r="AD321" s="40"/>
      <c r="AE321" s="40"/>
      <c r="AT321" s="19" t="s">
        <v>130</v>
      </c>
      <c r="AU321" s="19" t="s">
        <v>82</v>
      </c>
    </row>
    <row r="322" spans="1:47" s="2" customFormat="1" ht="12">
      <c r="A322" s="40"/>
      <c r="B322" s="41"/>
      <c r="C322" s="42"/>
      <c r="D322" s="228" t="s">
        <v>131</v>
      </c>
      <c r="E322" s="42"/>
      <c r="F322" s="229" t="s">
        <v>489</v>
      </c>
      <c r="G322" s="42"/>
      <c r="H322" s="42"/>
      <c r="I322" s="225"/>
      <c r="J322" s="225"/>
      <c r="K322" s="42"/>
      <c r="L322" s="42"/>
      <c r="M322" s="46"/>
      <c r="N322" s="226"/>
      <c r="O322" s="227"/>
      <c r="P322" s="86"/>
      <c r="Q322" s="86"/>
      <c r="R322" s="86"/>
      <c r="S322" s="86"/>
      <c r="T322" s="86"/>
      <c r="U322" s="86"/>
      <c r="V322" s="86"/>
      <c r="W322" s="86"/>
      <c r="X322" s="87"/>
      <c r="Y322" s="40"/>
      <c r="Z322" s="40"/>
      <c r="AA322" s="40"/>
      <c r="AB322" s="40"/>
      <c r="AC322" s="40"/>
      <c r="AD322" s="40"/>
      <c r="AE322" s="40"/>
      <c r="AT322" s="19" t="s">
        <v>131</v>
      </c>
      <c r="AU322" s="19" t="s">
        <v>82</v>
      </c>
    </row>
    <row r="323" spans="1:65" s="2" customFormat="1" ht="24.15" customHeight="1">
      <c r="A323" s="40"/>
      <c r="B323" s="41"/>
      <c r="C323" s="209" t="s">
        <v>331</v>
      </c>
      <c r="D323" s="209" t="s">
        <v>124</v>
      </c>
      <c r="E323" s="210" t="s">
        <v>490</v>
      </c>
      <c r="F323" s="211" t="s">
        <v>491</v>
      </c>
      <c r="G323" s="212" t="s">
        <v>127</v>
      </c>
      <c r="H323" s="213"/>
      <c r="I323" s="214"/>
      <c r="J323" s="214"/>
      <c r="K323" s="215">
        <f>ROUND(P323*H323,2)</f>
        <v>0</v>
      </c>
      <c r="L323" s="211" t="s">
        <v>128</v>
      </c>
      <c r="M323" s="46"/>
      <c r="N323" s="216" t="s">
        <v>20</v>
      </c>
      <c r="O323" s="217" t="s">
        <v>42</v>
      </c>
      <c r="P323" s="218">
        <f>I323+J323</f>
        <v>0</v>
      </c>
      <c r="Q323" s="218">
        <f>ROUND(I323*H323,2)</f>
        <v>0</v>
      </c>
      <c r="R323" s="218">
        <f>ROUND(J323*H323,2)</f>
        <v>0</v>
      </c>
      <c r="S323" s="86"/>
      <c r="T323" s="219">
        <f>S323*H323</f>
        <v>0</v>
      </c>
      <c r="U323" s="219">
        <v>0</v>
      </c>
      <c r="V323" s="219">
        <f>U323*H323</f>
        <v>0</v>
      </c>
      <c r="W323" s="219">
        <v>0</v>
      </c>
      <c r="X323" s="220">
        <f>W323*H323</f>
        <v>0</v>
      </c>
      <c r="Y323" s="40"/>
      <c r="Z323" s="40"/>
      <c r="AA323" s="40"/>
      <c r="AB323" s="40"/>
      <c r="AC323" s="40"/>
      <c r="AD323" s="40"/>
      <c r="AE323" s="40"/>
      <c r="AR323" s="221" t="s">
        <v>195</v>
      </c>
      <c r="AT323" s="221" t="s">
        <v>124</v>
      </c>
      <c r="AU323" s="221" t="s">
        <v>82</v>
      </c>
      <c r="AY323" s="19" t="s">
        <v>121</v>
      </c>
      <c r="BE323" s="222">
        <f>IF(O323="základní",K323,0)</f>
        <v>0</v>
      </c>
      <c r="BF323" s="222">
        <f>IF(O323="snížená",K323,0)</f>
        <v>0</v>
      </c>
      <c r="BG323" s="222">
        <f>IF(O323="zákl. přenesená",K323,0)</f>
        <v>0</v>
      </c>
      <c r="BH323" s="222">
        <f>IF(O323="sníž. přenesená",K323,0)</f>
        <v>0</v>
      </c>
      <c r="BI323" s="222">
        <f>IF(O323="nulová",K323,0)</f>
        <v>0</v>
      </c>
      <c r="BJ323" s="19" t="s">
        <v>80</v>
      </c>
      <c r="BK323" s="222">
        <f>ROUND(P323*H323,2)</f>
        <v>0</v>
      </c>
      <c r="BL323" s="19" t="s">
        <v>195</v>
      </c>
      <c r="BM323" s="221" t="s">
        <v>492</v>
      </c>
    </row>
    <row r="324" spans="1:47" s="2" customFormat="1" ht="12">
      <c r="A324" s="40"/>
      <c r="B324" s="41"/>
      <c r="C324" s="42"/>
      <c r="D324" s="223" t="s">
        <v>130</v>
      </c>
      <c r="E324" s="42"/>
      <c r="F324" s="224" t="s">
        <v>491</v>
      </c>
      <c r="G324" s="42"/>
      <c r="H324" s="42"/>
      <c r="I324" s="225"/>
      <c r="J324" s="225"/>
      <c r="K324" s="42"/>
      <c r="L324" s="42"/>
      <c r="M324" s="46"/>
      <c r="N324" s="226"/>
      <c r="O324" s="227"/>
      <c r="P324" s="86"/>
      <c r="Q324" s="86"/>
      <c r="R324" s="86"/>
      <c r="S324" s="86"/>
      <c r="T324" s="86"/>
      <c r="U324" s="86"/>
      <c r="V324" s="86"/>
      <c r="W324" s="86"/>
      <c r="X324" s="87"/>
      <c r="Y324" s="40"/>
      <c r="Z324" s="40"/>
      <c r="AA324" s="40"/>
      <c r="AB324" s="40"/>
      <c r="AC324" s="40"/>
      <c r="AD324" s="40"/>
      <c r="AE324" s="40"/>
      <c r="AT324" s="19" t="s">
        <v>130</v>
      </c>
      <c r="AU324" s="19" t="s">
        <v>82</v>
      </c>
    </row>
    <row r="325" spans="1:47" s="2" customFormat="1" ht="12">
      <c r="A325" s="40"/>
      <c r="B325" s="41"/>
      <c r="C325" s="42"/>
      <c r="D325" s="228" t="s">
        <v>131</v>
      </c>
      <c r="E325" s="42"/>
      <c r="F325" s="229" t="s">
        <v>493</v>
      </c>
      <c r="G325" s="42"/>
      <c r="H325" s="42"/>
      <c r="I325" s="225"/>
      <c r="J325" s="225"/>
      <c r="K325" s="42"/>
      <c r="L325" s="42"/>
      <c r="M325" s="46"/>
      <c r="N325" s="226"/>
      <c r="O325" s="227"/>
      <c r="P325" s="86"/>
      <c r="Q325" s="86"/>
      <c r="R325" s="86"/>
      <c r="S325" s="86"/>
      <c r="T325" s="86"/>
      <c r="U325" s="86"/>
      <c r="V325" s="86"/>
      <c r="W325" s="86"/>
      <c r="X325" s="87"/>
      <c r="Y325" s="40"/>
      <c r="Z325" s="40"/>
      <c r="AA325" s="40"/>
      <c r="AB325" s="40"/>
      <c r="AC325" s="40"/>
      <c r="AD325" s="40"/>
      <c r="AE325" s="40"/>
      <c r="AT325" s="19" t="s">
        <v>131</v>
      </c>
      <c r="AU325" s="19" t="s">
        <v>82</v>
      </c>
    </row>
    <row r="326" spans="1:63" s="12" customFormat="1" ht="22.8" customHeight="1">
      <c r="A326" s="12"/>
      <c r="B326" s="192"/>
      <c r="C326" s="193"/>
      <c r="D326" s="194" t="s">
        <v>72</v>
      </c>
      <c r="E326" s="207" t="s">
        <v>494</v>
      </c>
      <c r="F326" s="207" t="s">
        <v>495</v>
      </c>
      <c r="G326" s="193"/>
      <c r="H326" s="193"/>
      <c r="I326" s="196"/>
      <c r="J326" s="196"/>
      <c r="K326" s="208">
        <f>BK326</f>
        <v>0</v>
      </c>
      <c r="L326" s="193"/>
      <c r="M326" s="198"/>
      <c r="N326" s="199"/>
      <c r="O326" s="200"/>
      <c r="P326" s="200"/>
      <c r="Q326" s="201">
        <f>SUM(Q327:Q349)</f>
        <v>0</v>
      </c>
      <c r="R326" s="201">
        <f>SUM(R327:R349)</f>
        <v>0</v>
      </c>
      <c r="S326" s="200"/>
      <c r="T326" s="202">
        <f>SUM(T327:T349)</f>
        <v>0</v>
      </c>
      <c r="U326" s="200"/>
      <c r="V326" s="202">
        <f>SUM(V327:V349)</f>
        <v>0</v>
      </c>
      <c r="W326" s="200"/>
      <c r="X326" s="203">
        <f>SUM(X327:X349)</f>
        <v>0</v>
      </c>
      <c r="Y326" s="12"/>
      <c r="Z326" s="12"/>
      <c r="AA326" s="12"/>
      <c r="AB326" s="12"/>
      <c r="AC326" s="12"/>
      <c r="AD326" s="12"/>
      <c r="AE326" s="12"/>
      <c r="AR326" s="204" t="s">
        <v>82</v>
      </c>
      <c r="AT326" s="205" t="s">
        <v>72</v>
      </c>
      <c r="AU326" s="205" t="s">
        <v>80</v>
      </c>
      <c r="AY326" s="204" t="s">
        <v>121</v>
      </c>
      <c r="BK326" s="206">
        <f>SUM(BK327:BK349)</f>
        <v>0</v>
      </c>
    </row>
    <row r="327" spans="1:65" s="2" customFormat="1" ht="24.15" customHeight="1">
      <c r="A327" s="40"/>
      <c r="B327" s="41"/>
      <c r="C327" s="209" t="s">
        <v>496</v>
      </c>
      <c r="D327" s="209" t="s">
        <v>124</v>
      </c>
      <c r="E327" s="210" t="s">
        <v>497</v>
      </c>
      <c r="F327" s="211" t="s">
        <v>498</v>
      </c>
      <c r="G327" s="212" t="s">
        <v>170</v>
      </c>
      <c r="H327" s="234">
        <v>3.5</v>
      </c>
      <c r="I327" s="214"/>
      <c r="J327" s="214"/>
      <c r="K327" s="215">
        <f>ROUND(P327*H327,2)</f>
        <v>0</v>
      </c>
      <c r="L327" s="211" t="s">
        <v>128</v>
      </c>
      <c r="M327" s="46"/>
      <c r="N327" s="216" t="s">
        <v>20</v>
      </c>
      <c r="O327" s="217" t="s">
        <v>42</v>
      </c>
      <c r="P327" s="218">
        <f>I327+J327</f>
        <v>0</v>
      </c>
      <c r="Q327" s="218">
        <f>ROUND(I327*H327,2)</f>
        <v>0</v>
      </c>
      <c r="R327" s="218">
        <f>ROUND(J327*H327,2)</f>
        <v>0</v>
      </c>
      <c r="S327" s="86"/>
      <c r="T327" s="219">
        <f>S327*H327</f>
        <v>0</v>
      </c>
      <c r="U327" s="219">
        <v>0</v>
      </c>
      <c r="V327" s="219">
        <f>U327*H327</f>
        <v>0</v>
      </c>
      <c r="W327" s="219">
        <v>0</v>
      </c>
      <c r="X327" s="220">
        <f>W327*H327</f>
        <v>0</v>
      </c>
      <c r="Y327" s="40"/>
      <c r="Z327" s="40"/>
      <c r="AA327" s="40"/>
      <c r="AB327" s="40"/>
      <c r="AC327" s="40"/>
      <c r="AD327" s="40"/>
      <c r="AE327" s="40"/>
      <c r="AR327" s="221" t="s">
        <v>195</v>
      </c>
      <c r="AT327" s="221" t="s">
        <v>124</v>
      </c>
      <c r="AU327" s="221" t="s">
        <v>82</v>
      </c>
      <c r="AY327" s="19" t="s">
        <v>121</v>
      </c>
      <c r="BE327" s="222">
        <f>IF(O327="základní",K327,0)</f>
        <v>0</v>
      </c>
      <c r="BF327" s="222">
        <f>IF(O327="snížená",K327,0)</f>
        <v>0</v>
      </c>
      <c r="BG327" s="222">
        <f>IF(O327="zákl. přenesená",K327,0)</f>
        <v>0</v>
      </c>
      <c r="BH327" s="222">
        <f>IF(O327="sníž. přenesená",K327,0)</f>
        <v>0</v>
      </c>
      <c r="BI327" s="222">
        <f>IF(O327="nulová",K327,0)</f>
        <v>0</v>
      </c>
      <c r="BJ327" s="19" t="s">
        <v>80</v>
      </c>
      <c r="BK327" s="222">
        <f>ROUND(P327*H327,2)</f>
        <v>0</v>
      </c>
      <c r="BL327" s="19" t="s">
        <v>195</v>
      </c>
      <c r="BM327" s="221" t="s">
        <v>499</v>
      </c>
    </row>
    <row r="328" spans="1:47" s="2" customFormat="1" ht="12">
      <c r="A328" s="40"/>
      <c r="B328" s="41"/>
      <c r="C328" s="42"/>
      <c r="D328" s="223" t="s">
        <v>130</v>
      </c>
      <c r="E328" s="42"/>
      <c r="F328" s="224" t="s">
        <v>498</v>
      </c>
      <c r="G328" s="42"/>
      <c r="H328" s="42"/>
      <c r="I328" s="225"/>
      <c r="J328" s="225"/>
      <c r="K328" s="42"/>
      <c r="L328" s="42"/>
      <c r="M328" s="46"/>
      <c r="N328" s="226"/>
      <c r="O328" s="227"/>
      <c r="P328" s="86"/>
      <c r="Q328" s="86"/>
      <c r="R328" s="86"/>
      <c r="S328" s="86"/>
      <c r="T328" s="86"/>
      <c r="U328" s="86"/>
      <c r="V328" s="86"/>
      <c r="W328" s="86"/>
      <c r="X328" s="87"/>
      <c r="Y328" s="40"/>
      <c r="Z328" s="40"/>
      <c r="AA328" s="40"/>
      <c r="AB328" s="40"/>
      <c r="AC328" s="40"/>
      <c r="AD328" s="40"/>
      <c r="AE328" s="40"/>
      <c r="AT328" s="19" t="s">
        <v>130</v>
      </c>
      <c r="AU328" s="19" t="s">
        <v>82</v>
      </c>
    </row>
    <row r="329" spans="1:47" s="2" customFormat="1" ht="12">
      <c r="A329" s="40"/>
      <c r="B329" s="41"/>
      <c r="C329" s="42"/>
      <c r="D329" s="228" t="s">
        <v>131</v>
      </c>
      <c r="E329" s="42"/>
      <c r="F329" s="229" t="s">
        <v>500</v>
      </c>
      <c r="G329" s="42"/>
      <c r="H329" s="42"/>
      <c r="I329" s="225"/>
      <c r="J329" s="225"/>
      <c r="K329" s="42"/>
      <c r="L329" s="42"/>
      <c r="M329" s="46"/>
      <c r="N329" s="226"/>
      <c r="O329" s="227"/>
      <c r="P329" s="86"/>
      <c r="Q329" s="86"/>
      <c r="R329" s="86"/>
      <c r="S329" s="86"/>
      <c r="T329" s="86"/>
      <c r="U329" s="86"/>
      <c r="V329" s="86"/>
      <c r="W329" s="86"/>
      <c r="X329" s="87"/>
      <c r="Y329" s="40"/>
      <c r="Z329" s="40"/>
      <c r="AA329" s="40"/>
      <c r="AB329" s="40"/>
      <c r="AC329" s="40"/>
      <c r="AD329" s="40"/>
      <c r="AE329" s="40"/>
      <c r="AT329" s="19" t="s">
        <v>131</v>
      </c>
      <c r="AU329" s="19" t="s">
        <v>82</v>
      </c>
    </row>
    <row r="330" spans="1:65" s="2" customFormat="1" ht="24.15" customHeight="1">
      <c r="A330" s="40"/>
      <c r="B330" s="41"/>
      <c r="C330" s="209" t="s">
        <v>338</v>
      </c>
      <c r="D330" s="209" t="s">
        <v>124</v>
      </c>
      <c r="E330" s="210" t="s">
        <v>501</v>
      </c>
      <c r="F330" s="211" t="s">
        <v>502</v>
      </c>
      <c r="G330" s="212" t="s">
        <v>170</v>
      </c>
      <c r="H330" s="234">
        <v>3.5</v>
      </c>
      <c r="I330" s="214"/>
      <c r="J330" s="214"/>
      <c r="K330" s="215">
        <f>ROUND(P330*H330,2)</f>
        <v>0</v>
      </c>
      <c r="L330" s="211" t="s">
        <v>128</v>
      </c>
      <c r="M330" s="46"/>
      <c r="N330" s="216" t="s">
        <v>20</v>
      </c>
      <c r="O330" s="217" t="s">
        <v>42</v>
      </c>
      <c r="P330" s="218">
        <f>I330+J330</f>
        <v>0</v>
      </c>
      <c r="Q330" s="218">
        <f>ROUND(I330*H330,2)</f>
        <v>0</v>
      </c>
      <c r="R330" s="218">
        <f>ROUND(J330*H330,2)</f>
        <v>0</v>
      </c>
      <c r="S330" s="86"/>
      <c r="T330" s="219">
        <f>S330*H330</f>
        <v>0</v>
      </c>
      <c r="U330" s="219">
        <v>0</v>
      </c>
      <c r="V330" s="219">
        <f>U330*H330</f>
        <v>0</v>
      </c>
      <c r="W330" s="219">
        <v>0</v>
      </c>
      <c r="X330" s="220">
        <f>W330*H330</f>
        <v>0</v>
      </c>
      <c r="Y330" s="40"/>
      <c r="Z330" s="40"/>
      <c r="AA330" s="40"/>
      <c r="AB330" s="40"/>
      <c r="AC330" s="40"/>
      <c r="AD330" s="40"/>
      <c r="AE330" s="40"/>
      <c r="AR330" s="221" t="s">
        <v>195</v>
      </c>
      <c r="AT330" s="221" t="s">
        <v>124</v>
      </c>
      <c r="AU330" s="221" t="s">
        <v>82</v>
      </c>
      <c r="AY330" s="19" t="s">
        <v>121</v>
      </c>
      <c r="BE330" s="222">
        <f>IF(O330="základní",K330,0)</f>
        <v>0</v>
      </c>
      <c r="BF330" s="222">
        <f>IF(O330="snížená",K330,0)</f>
        <v>0</v>
      </c>
      <c r="BG330" s="222">
        <f>IF(O330="zákl. přenesená",K330,0)</f>
        <v>0</v>
      </c>
      <c r="BH330" s="222">
        <f>IF(O330="sníž. přenesená",K330,0)</f>
        <v>0</v>
      </c>
      <c r="BI330" s="222">
        <f>IF(O330="nulová",K330,0)</f>
        <v>0</v>
      </c>
      <c r="BJ330" s="19" t="s">
        <v>80</v>
      </c>
      <c r="BK330" s="222">
        <f>ROUND(P330*H330,2)</f>
        <v>0</v>
      </c>
      <c r="BL330" s="19" t="s">
        <v>195</v>
      </c>
      <c r="BM330" s="221" t="s">
        <v>503</v>
      </c>
    </row>
    <row r="331" spans="1:47" s="2" customFormat="1" ht="12">
      <c r="A331" s="40"/>
      <c r="B331" s="41"/>
      <c r="C331" s="42"/>
      <c r="D331" s="223" t="s">
        <v>130</v>
      </c>
      <c r="E331" s="42"/>
      <c r="F331" s="224" t="s">
        <v>502</v>
      </c>
      <c r="G331" s="42"/>
      <c r="H331" s="42"/>
      <c r="I331" s="225"/>
      <c r="J331" s="225"/>
      <c r="K331" s="42"/>
      <c r="L331" s="42"/>
      <c r="M331" s="46"/>
      <c r="N331" s="226"/>
      <c r="O331" s="227"/>
      <c r="P331" s="86"/>
      <c r="Q331" s="86"/>
      <c r="R331" s="86"/>
      <c r="S331" s="86"/>
      <c r="T331" s="86"/>
      <c r="U331" s="86"/>
      <c r="V331" s="86"/>
      <c r="W331" s="86"/>
      <c r="X331" s="87"/>
      <c r="Y331" s="40"/>
      <c r="Z331" s="40"/>
      <c r="AA331" s="40"/>
      <c r="AB331" s="40"/>
      <c r="AC331" s="40"/>
      <c r="AD331" s="40"/>
      <c r="AE331" s="40"/>
      <c r="AT331" s="19" t="s">
        <v>130</v>
      </c>
      <c r="AU331" s="19" t="s">
        <v>82</v>
      </c>
    </row>
    <row r="332" spans="1:47" s="2" customFormat="1" ht="12">
      <c r="A332" s="40"/>
      <c r="B332" s="41"/>
      <c r="C332" s="42"/>
      <c r="D332" s="228" t="s">
        <v>131</v>
      </c>
      <c r="E332" s="42"/>
      <c r="F332" s="229" t="s">
        <v>504</v>
      </c>
      <c r="G332" s="42"/>
      <c r="H332" s="42"/>
      <c r="I332" s="225"/>
      <c r="J332" s="225"/>
      <c r="K332" s="42"/>
      <c r="L332" s="42"/>
      <c r="M332" s="46"/>
      <c r="N332" s="226"/>
      <c r="O332" s="227"/>
      <c r="P332" s="86"/>
      <c r="Q332" s="86"/>
      <c r="R332" s="86"/>
      <c r="S332" s="86"/>
      <c r="T332" s="86"/>
      <c r="U332" s="86"/>
      <c r="V332" s="86"/>
      <c r="W332" s="86"/>
      <c r="X332" s="87"/>
      <c r="Y332" s="40"/>
      <c r="Z332" s="40"/>
      <c r="AA332" s="40"/>
      <c r="AB332" s="40"/>
      <c r="AC332" s="40"/>
      <c r="AD332" s="40"/>
      <c r="AE332" s="40"/>
      <c r="AT332" s="19" t="s">
        <v>131</v>
      </c>
      <c r="AU332" s="19" t="s">
        <v>82</v>
      </c>
    </row>
    <row r="333" spans="1:65" s="2" customFormat="1" ht="16.5" customHeight="1">
      <c r="A333" s="40"/>
      <c r="B333" s="41"/>
      <c r="C333" s="267" t="s">
        <v>505</v>
      </c>
      <c r="D333" s="267" t="s">
        <v>365</v>
      </c>
      <c r="E333" s="268" t="s">
        <v>506</v>
      </c>
      <c r="F333" s="269" t="s">
        <v>507</v>
      </c>
      <c r="G333" s="270" t="s">
        <v>170</v>
      </c>
      <c r="H333" s="271">
        <v>3.5</v>
      </c>
      <c r="I333" s="272"/>
      <c r="J333" s="273"/>
      <c r="K333" s="274">
        <f>ROUND(P333*H333,2)</f>
        <v>0</v>
      </c>
      <c r="L333" s="269" t="s">
        <v>20</v>
      </c>
      <c r="M333" s="275"/>
      <c r="N333" s="276" t="s">
        <v>20</v>
      </c>
      <c r="O333" s="217" t="s">
        <v>42</v>
      </c>
      <c r="P333" s="218">
        <f>I333+J333</f>
        <v>0</v>
      </c>
      <c r="Q333" s="218">
        <f>ROUND(I333*H333,2)</f>
        <v>0</v>
      </c>
      <c r="R333" s="218">
        <f>ROUND(J333*H333,2)</f>
        <v>0</v>
      </c>
      <c r="S333" s="86"/>
      <c r="T333" s="219">
        <f>S333*H333</f>
        <v>0</v>
      </c>
      <c r="U333" s="219">
        <v>0</v>
      </c>
      <c r="V333" s="219">
        <f>U333*H333</f>
        <v>0</v>
      </c>
      <c r="W333" s="219">
        <v>0</v>
      </c>
      <c r="X333" s="220">
        <f>W333*H333</f>
        <v>0</v>
      </c>
      <c r="Y333" s="40"/>
      <c r="Z333" s="40"/>
      <c r="AA333" s="40"/>
      <c r="AB333" s="40"/>
      <c r="AC333" s="40"/>
      <c r="AD333" s="40"/>
      <c r="AE333" s="40"/>
      <c r="AR333" s="221" t="s">
        <v>240</v>
      </c>
      <c r="AT333" s="221" t="s">
        <v>365</v>
      </c>
      <c r="AU333" s="221" t="s">
        <v>82</v>
      </c>
      <c r="AY333" s="19" t="s">
        <v>121</v>
      </c>
      <c r="BE333" s="222">
        <f>IF(O333="základní",K333,0)</f>
        <v>0</v>
      </c>
      <c r="BF333" s="222">
        <f>IF(O333="snížená",K333,0)</f>
        <v>0</v>
      </c>
      <c r="BG333" s="222">
        <f>IF(O333="zákl. přenesená",K333,0)</f>
        <v>0</v>
      </c>
      <c r="BH333" s="222">
        <f>IF(O333="sníž. přenesená",K333,0)</f>
        <v>0</v>
      </c>
      <c r="BI333" s="222">
        <f>IF(O333="nulová",K333,0)</f>
        <v>0</v>
      </c>
      <c r="BJ333" s="19" t="s">
        <v>80</v>
      </c>
      <c r="BK333" s="222">
        <f>ROUND(P333*H333,2)</f>
        <v>0</v>
      </c>
      <c r="BL333" s="19" t="s">
        <v>195</v>
      </c>
      <c r="BM333" s="221" t="s">
        <v>508</v>
      </c>
    </row>
    <row r="334" spans="1:47" s="2" customFormat="1" ht="12">
      <c r="A334" s="40"/>
      <c r="B334" s="41"/>
      <c r="C334" s="42"/>
      <c r="D334" s="223" t="s">
        <v>130</v>
      </c>
      <c r="E334" s="42"/>
      <c r="F334" s="224" t="s">
        <v>507</v>
      </c>
      <c r="G334" s="42"/>
      <c r="H334" s="42"/>
      <c r="I334" s="225"/>
      <c r="J334" s="225"/>
      <c r="K334" s="42"/>
      <c r="L334" s="42"/>
      <c r="M334" s="46"/>
      <c r="N334" s="226"/>
      <c r="O334" s="227"/>
      <c r="P334" s="86"/>
      <c r="Q334" s="86"/>
      <c r="R334" s="86"/>
      <c r="S334" s="86"/>
      <c r="T334" s="86"/>
      <c r="U334" s="86"/>
      <c r="V334" s="86"/>
      <c r="W334" s="86"/>
      <c r="X334" s="87"/>
      <c r="Y334" s="40"/>
      <c r="Z334" s="40"/>
      <c r="AA334" s="40"/>
      <c r="AB334" s="40"/>
      <c r="AC334" s="40"/>
      <c r="AD334" s="40"/>
      <c r="AE334" s="40"/>
      <c r="AT334" s="19" t="s">
        <v>130</v>
      </c>
      <c r="AU334" s="19" t="s">
        <v>82</v>
      </c>
    </row>
    <row r="335" spans="1:65" s="2" customFormat="1" ht="24.15" customHeight="1">
      <c r="A335" s="40"/>
      <c r="B335" s="41"/>
      <c r="C335" s="209" t="s">
        <v>345</v>
      </c>
      <c r="D335" s="209" t="s">
        <v>124</v>
      </c>
      <c r="E335" s="210" t="s">
        <v>509</v>
      </c>
      <c r="F335" s="211" t="s">
        <v>510</v>
      </c>
      <c r="G335" s="212" t="s">
        <v>275</v>
      </c>
      <c r="H335" s="234">
        <v>4</v>
      </c>
      <c r="I335" s="214"/>
      <c r="J335" s="214"/>
      <c r="K335" s="215">
        <f>ROUND(P335*H335,2)</f>
        <v>0</v>
      </c>
      <c r="L335" s="211" t="s">
        <v>128</v>
      </c>
      <c r="M335" s="46"/>
      <c r="N335" s="216" t="s">
        <v>20</v>
      </c>
      <c r="O335" s="217" t="s">
        <v>42</v>
      </c>
      <c r="P335" s="218">
        <f>I335+J335</f>
        <v>0</v>
      </c>
      <c r="Q335" s="218">
        <f>ROUND(I335*H335,2)</f>
        <v>0</v>
      </c>
      <c r="R335" s="218">
        <f>ROUND(J335*H335,2)</f>
        <v>0</v>
      </c>
      <c r="S335" s="86"/>
      <c r="T335" s="219">
        <f>S335*H335</f>
        <v>0</v>
      </c>
      <c r="U335" s="219">
        <v>0</v>
      </c>
      <c r="V335" s="219">
        <f>U335*H335</f>
        <v>0</v>
      </c>
      <c r="W335" s="219">
        <v>0</v>
      </c>
      <c r="X335" s="220">
        <f>W335*H335</f>
        <v>0</v>
      </c>
      <c r="Y335" s="40"/>
      <c r="Z335" s="40"/>
      <c r="AA335" s="40"/>
      <c r="AB335" s="40"/>
      <c r="AC335" s="40"/>
      <c r="AD335" s="40"/>
      <c r="AE335" s="40"/>
      <c r="AR335" s="221" t="s">
        <v>195</v>
      </c>
      <c r="AT335" s="221" t="s">
        <v>124</v>
      </c>
      <c r="AU335" s="221" t="s">
        <v>82</v>
      </c>
      <c r="AY335" s="19" t="s">
        <v>121</v>
      </c>
      <c r="BE335" s="222">
        <f>IF(O335="základní",K335,0)</f>
        <v>0</v>
      </c>
      <c r="BF335" s="222">
        <f>IF(O335="snížená",K335,0)</f>
        <v>0</v>
      </c>
      <c r="BG335" s="222">
        <f>IF(O335="zákl. přenesená",K335,0)</f>
        <v>0</v>
      </c>
      <c r="BH335" s="222">
        <f>IF(O335="sníž. přenesená",K335,0)</f>
        <v>0</v>
      </c>
      <c r="BI335" s="222">
        <f>IF(O335="nulová",K335,0)</f>
        <v>0</v>
      </c>
      <c r="BJ335" s="19" t="s">
        <v>80</v>
      </c>
      <c r="BK335" s="222">
        <f>ROUND(P335*H335,2)</f>
        <v>0</v>
      </c>
      <c r="BL335" s="19" t="s">
        <v>195</v>
      </c>
      <c r="BM335" s="221" t="s">
        <v>511</v>
      </c>
    </row>
    <row r="336" spans="1:47" s="2" customFormat="1" ht="12">
      <c r="A336" s="40"/>
      <c r="B336" s="41"/>
      <c r="C336" s="42"/>
      <c r="D336" s="223" t="s">
        <v>130</v>
      </c>
      <c r="E336" s="42"/>
      <c r="F336" s="224" t="s">
        <v>510</v>
      </c>
      <c r="G336" s="42"/>
      <c r="H336" s="42"/>
      <c r="I336" s="225"/>
      <c r="J336" s="225"/>
      <c r="K336" s="42"/>
      <c r="L336" s="42"/>
      <c r="M336" s="46"/>
      <c r="N336" s="226"/>
      <c r="O336" s="227"/>
      <c r="P336" s="86"/>
      <c r="Q336" s="86"/>
      <c r="R336" s="86"/>
      <c r="S336" s="86"/>
      <c r="T336" s="86"/>
      <c r="U336" s="86"/>
      <c r="V336" s="86"/>
      <c r="W336" s="86"/>
      <c r="X336" s="87"/>
      <c r="Y336" s="40"/>
      <c r="Z336" s="40"/>
      <c r="AA336" s="40"/>
      <c r="AB336" s="40"/>
      <c r="AC336" s="40"/>
      <c r="AD336" s="40"/>
      <c r="AE336" s="40"/>
      <c r="AT336" s="19" t="s">
        <v>130</v>
      </c>
      <c r="AU336" s="19" t="s">
        <v>82</v>
      </c>
    </row>
    <row r="337" spans="1:47" s="2" customFormat="1" ht="12">
      <c r="A337" s="40"/>
      <c r="B337" s="41"/>
      <c r="C337" s="42"/>
      <c r="D337" s="228" t="s">
        <v>131</v>
      </c>
      <c r="E337" s="42"/>
      <c r="F337" s="229" t="s">
        <v>512</v>
      </c>
      <c r="G337" s="42"/>
      <c r="H337" s="42"/>
      <c r="I337" s="225"/>
      <c r="J337" s="225"/>
      <c r="K337" s="42"/>
      <c r="L337" s="42"/>
      <c r="M337" s="46"/>
      <c r="N337" s="226"/>
      <c r="O337" s="227"/>
      <c r="P337" s="86"/>
      <c r="Q337" s="86"/>
      <c r="R337" s="86"/>
      <c r="S337" s="86"/>
      <c r="T337" s="86"/>
      <c r="U337" s="86"/>
      <c r="V337" s="86"/>
      <c r="W337" s="86"/>
      <c r="X337" s="87"/>
      <c r="Y337" s="40"/>
      <c r="Z337" s="40"/>
      <c r="AA337" s="40"/>
      <c r="AB337" s="40"/>
      <c r="AC337" s="40"/>
      <c r="AD337" s="40"/>
      <c r="AE337" s="40"/>
      <c r="AT337" s="19" t="s">
        <v>131</v>
      </c>
      <c r="AU337" s="19" t="s">
        <v>82</v>
      </c>
    </row>
    <row r="338" spans="1:65" s="2" customFormat="1" ht="24.15" customHeight="1">
      <c r="A338" s="40"/>
      <c r="B338" s="41"/>
      <c r="C338" s="209" t="s">
        <v>513</v>
      </c>
      <c r="D338" s="209" t="s">
        <v>124</v>
      </c>
      <c r="E338" s="210" t="s">
        <v>514</v>
      </c>
      <c r="F338" s="211" t="s">
        <v>515</v>
      </c>
      <c r="G338" s="212" t="s">
        <v>275</v>
      </c>
      <c r="H338" s="234">
        <v>3</v>
      </c>
      <c r="I338" s="214"/>
      <c r="J338" s="214"/>
      <c r="K338" s="215">
        <f>ROUND(P338*H338,2)</f>
        <v>0</v>
      </c>
      <c r="L338" s="211" t="s">
        <v>337</v>
      </c>
      <c r="M338" s="46"/>
      <c r="N338" s="216" t="s">
        <v>20</v>
      </c>
      <c r="O338" s="217" t="s">
        <v>42</v>
      </c>
      <c r="P338" s="218">
        <f>I338+J338</f>
        <v>0</v>
      </c>
      <c r="Q338" s="218">
        <f>ROUND(I338*H338,2)</f>
        <v>0</v>
      </c>
      <c r="R338" s="218">
        <f>ROUND(J338*H338,2)</f>
        <v>0</v>
      </c>
      <c r="S338" s="86"/>
      <c r="T338" s="219">
        <f>S338*H338</f>
        <v>0</v>
      </c>
      <c r="U338" s="219">
        <v>0</v>
      </c>
      <c r="V338" s="219">
        <f>U338*H338</f>
        <v>0</v>
      </c>
      <c r="W338" s="219">
        <v>0</v>
      </c>
      <c r="X338" s="220">
        <f>W338*H338</f>
        <v>0</v>
      </c>
      <c r="Y338" s="40"/>
      <c r="Z338" s="40"/>
      <c r="AA338" s="40"/>
      <c r="AB338" s="40"/>
      <c r="AC338" s="40"/>
      <c r="AD338" s="40"/>
      <c r="AE338" s="40"/>
      <c r="AR338" s="221" t="s">
        <v>195</v>
      </c>
      <c r="AT338" s="221" t="s">
        <v>124</v>
      </c>
      <c r="AU338" s="221" t="s">
        <v>82</v>
      </c>
      <c r="AY338" s="19" t="s">
        <v>121</v>
      </c>
      <c r="BE338" s="222">
        <f>IF(O338="základní",K338,0)</f>
        <v>0</v>
      </c>
      <c r="BF338" s="222">
        <f>IF(O338="snížená",K338,0)</f>
        <v>0</v>
      </c>
      <c r="BG338" s="222">
        <f>IF(O338="zákl. přenesená",K338,0)</f>
        <v>0</v>
      </c>
      <c r="BH338" s="222">
        <f>IF(O338="sníž. přenesená",K338,0)</f>
        <v>0</v>
      </c>
      <c r="BI338" s="222">
        <f>IF(O338="nulová",K338,0)</f>
        <v>0</v>
      </c>
      <c r="BJ338" s="19" t="s">
        <v>80</v>
      </c>
      <c r="BK338" s="222">
        <f>ROUND(P338*H338,2)</f>
        <v>0</v>
      </c>
      <c r="BL338" s="19" t="s">
        <v>195</v>
      </c>
      <c r="BM338" s="221" t="s">
        <v>516</v>
      </c>
    </row>
    <row r="339" spans="1:47" s="2" customFormat="1" ht="12">
      <c r="A339" s="40"/>
      <c r="B339" s="41"/>
      <c r="C339" s="42"/>
      <c r="D339" s="223" t="s">
        <v>130</v>
      </c>
      <c r="E339" s="42"/>
      <c r="F339" s="224" t="s">
        <v>515</v>
      </c>
      <c r="G339" s="42"/>
      <c r="H339" s="42"/>
      <c r="I339" s="225"/>
      <c r="J339" s="225"/>
      <c r="K339" s="42"/>
      <c r="L339" s="42"/>
      <c r="M339" s="46"/>
      <c r="N339" s="226"/>
      <c r="O339" s="227"/>
      <c r="P339" s="86"/>
      <c r="Q339" s="86"/>
      <c r="R339" s="86"/>
      <c r="S339" s="86"/>
      <c r="T339" s="86"/>
      <c r="U339" s="86"/>
      <c r="V339" s="86"/>
      <c r="W339" s="86"/>
      <c r="X339" s="87"/>
      <c r="Y339" s="40"/>
      <c r="Z339" s="40"/>
      <c r="AA339" s="40"/>
      <c r="AB339" s="40"/>
      <c r="AC339" s="40"/>
      <c r="AD339" s="40"/>
      <c r="AE339" s="40"/>
      <c r="AT339" s="19" t="s">
        <v>130</v>
      </c>
      <c r="AU339" s="19" t="s">
        <v>82</v>
      </c>
    </row>
    <row r="340" spans="1:47" s="2" customFormat="1" ht="12">
      <c r="A340" s="40"/>
      <c r="B340" s="41"/>
      <c r="C340" s="42"/>
      <c r="D340" s="228" t="s">
        <v>131</v>
      </c>
      <c r="E340" s="42"/>
      <c r="F340" s="229" t="s">
        <v>517</v>
      </c>
      <c r="G340" s="42"/>
      <c r="H340" s="42"/>
      <c r="I340" s="225"/>
      <c r="J340" s="225"/>
      <c r="K340" s="42"/>
      <c r="L340" s="42"/>
      <c r="M340" s="46"/>
      <c r="N340" s="226"/>
      <c r="O340" s="227"/>
      <c r="P340" s="86"/>
      <c r="Q340" s="86"/>
      <c r="R340" s="86"/>
      <c r="S340" s="86"/>
      <c r="T340" s="86"/>
      <c r="U340" s="86"/>
      <c r="V340" s="86"/>
      <c r="W340" s="86"/>
      <c r="X340" s="87"/>
      <c r="Y340" s="40"/>
      <c r="Z340" s="40"/>
      <c r="AA340" s="40"/>
      <c r="AB340" s="40"/>
      <c r="AC340" s="40"/>
      <c r="AD340" s="40"/>
      <c r="AE340" s="40"/>
      <c r="AT340" s="19" t="s">
        <v>131</v>
      </c>
      <c r="AU340" s="19" t="s">
        <v>82</v>
      </c>
    </row>
    <row r="341" spans="1:65" s="2" customFormat="1" ht="24.15" customHeight="1">
      <c r="A341" s="40"/>
      <c r="B341" s="41"/>
      <c r="C341" s="209" t="s">
        <v>354</v>
      </c>
      <c r="D341" s="209" t="s">
        <v>124</v>
      </c>
      <c r="E341" s="210" t="s">
        <v>518</v>
      </c>
      <c r="F341" s="211" t="s">
        <v>519</v>
      </c>
      <c r="G341" s="212" t="s">
        <v>275</v>
      </c>
      <c r="H341" s="234">
        <v>5</v>
      </c>
      <c r="I341" s="214"/>
      <c r="J341" s="214"/>
      <c r="K341" s="215">
        <f>ROUND(P341*H341,2)</f>
        <v>0</v>
      </c>
      <c r="L341" s="211" t="s">
        <v>337</v>
      </c>
      <c r="M341" s="46"/>
      <c r="N341" s="216" t="s">
        <v>20</v>
      </c>
      <c r="O341" s="217" t="s">
        <v>42</v>
      </c>
      <c r="P341" s="218">
        <f>I341+J341</f>
        <v>0</v>
      </c>
      <c r="Q341" s="218">
        <f>ROUND(I341*H341,2)</f>
        <v>0</v>
      </c>
      <c r="R341" s="218">
        <f>ROUND(J341*H341,2)</f>
        <v>0</v>
      </c>
      <c r="S341" s="86"/>
      <c r="T341" s="219">
        <f>S341*H341</f>
        <v>0</v>
      </c>
      <c r="U341" s="219">
        <v>0</v>
      </c>
      <c r="V341" s="219">
        <f>U341*H341</f>
        <v>0</v>
      </c>
      <c r="W341" s="219">
        <v>0</v>
      </c>
      <c r="X341" s="220">
        <f>W341*H341</f>
        <v>0</v>
      </c>
      <c r="Y341" s="40"/>
      <c r="Z341" s="40"/>
      <c r="AA341" s="40"/>
      <c r="AB341" s="40"/>
      <c r="AC341" s="40"/>
      <c r="AD341" s="40"/>
      <c r="AE341" s="40"/>
      <c r="AR341" s="221" t="s">
        <v>195</v>
      </c>
      <c r="AT341" s="221" t="s">
        <v>124</v>
      </c>
      <c r="AU341" s="221" t="s">
        <v>82</v>
      </c>
      <c r="AY341" s="19" t="s">
        <v>121</v>
      </c>
      <c r="BE341" s="222">
        <f>IF(O341="základní",K341,0)</f>
        <v>0</v>
      </c>
      <c r="BF341" s="222">
        <f>IF(O341="snížená",K341,0)</f>
        <v>0</v>
      </c>
      <c r="BG341" s="222">
        <f>IF(O341="zákl. přenesená",K341,0)</f>
        <v>0</v>
      </c>
      <c r="BH341" s="222">
        <f>IF(O341="sníž. přenesená",K341,0)</f>
        <v>0</v>
      </c>
      <c r="BI341" s="222">
        <f>IF(O341="nulová",K341,0)</f>
        <v>0</v>
      </c>
      <c r="BJ341" s="19" t="s">
        <v>80</v>
      </c>
      <c r="BK341" s="222">
        <f>ROUND(P341*H341,2)</f>
        <v>0</v>
      </c>
      <c r="BL341" s="19" t="s">
        <v>195</v>
      </c>
      <c r="BM341" s="221" t="s">
        <v>520</v>
      </c>
    </row>
    <row r="342" spans="1:47" s="2" customFormat="1" ht="12">
      <c r="A342" s="40"/>
      <c r="B342" s="41"/>
      <c r="C342" s="42"/>
      <c r="D342" s="223" t="s">
        <v>130</v>
      </c>
      <c r="E342" s="42"/>
      <c r="F342" s="224" t="s">
        <v>519</v>
      </c>
      <c r="G342" s="42"/>
      <c r="H342" s="42"/>
      <c r="I342" s="225"/>
      <c r="J342" s="225"/>
      <c r="K342" s="42"/>
      <c r="L342" s="42"/>
      <c r="M342" s="46"/>
      <c r="N342" s="226"/>
      <c r="O342" s="227"/>
      <c r="P342" s="86"/>
      <c r="Q342" s="86"/>
      <c r="R342" s="86"/>
      <c r="S342" s="86"/>
      <c r="T342" s="86"/>
      <c r="U342" s="86"/>
      <c r="V342" s="86"/>
      <c r="W342" s="86"/>
      <c r="X342" s="87"/>
      <c r="Y342" s="40"/>
      <c r="Z342" s="40"/>
      <c r="AA342" s="40"/>
      <c r="AB342" s="40"/>
      <c r="AC342" s="40"/>
      <c r="AD342" s="40"/>
      <c r="AE342" s="40"/>
      <c r="AT342" s="19" t="s">
        <v>130</v>
      </c>
      <c r="AU342" s="19" t="s">
        <v>82</v>
      </c>
    </row>
    <row r="343" spans="1:47" s="2" customFormat="1" ht="12">
      <c r="A343" s="40"/>
      <c r="B343" s="41"/>
      <c r="C343" s="42"/>
      <c r="D343" s="228" t="s">
        <v>131</v>
      </c>
      <c r="E343" s="42"/>
      <c r="F343" s="229" t="s">
        <v>521</v>
      </c>
      <c r="G343" s="42"/>
      <c r="H343" s="42"/>
      <c r="I343" s="225"/>
      <c r="J343" s="225"/>
      <c r="K343" s="42"/>
      <c r="L343" s="42"/>
      <c r="M343" s="46"/>
      <c r="N343" s="226"/>
      <c r="O343" s="227"/>
      <c r="P343" s="86"/>
      <c r="Q343" s="86"/>
      <c r="R343" s="86"/>
      <c r="S343" s="86"/>
      <c r="T343" s="86"/>
      <c r="U343" s="86"/>
      <c r="V343" s="86"/>
      <c r="W343" s="86"/>
      <c r="X343" s="87"/>
      <c r="Y343" s="40"/>
      <c r="Z343" s="40"/>
      <c r="AA343" s="40"/>
      <c r="AB343" s="40"/>
      <c r="AC343" s="40"/>
      <c r="AD343" s="40"/>
      <c r="AE343" s="40"/>
      <c r="AT343" s="19" t="s">
        <v>131</v>
      </c>
      <c r="AU343" s="19" t="s">
        <v>82</v>
      </c>
    </row>
    <row r="344" spans="1:65" s="2" customFormat="1" ht="24.15" customHeight="1">
      <c r="A344" s="40"/>
      <c r="B344" s="41"/>
      <c r="C344" s="209" t="s">
        <v>522</v>
      </c>
      <c r="D344" s="209" t="s">
        <v>124</v>
      </c>
      <c r="E344" s="210" t="s">
        <v>523</v>
      </c>
      <c r="F344" s="211" t="s">
        <v>524</v>
      </c>
      <c r="G344" s="212" t="s">
        <v>275</v>
      </c>
      <c r="H344" s="234">
        <v>20</v>
      </c>
      <c r="I344" s="214"/>
      <c r="J344" s="214"/>
      <c r="K344" s="215">
        <f>ROUND(P344*H344,2)</f>
        <v>0</v>
      </c>
      <c r="L344" s="211" t="s">
        <v>128</v>
      </c>
      <c r="M344" s="46"/>
      <c r="N344" s="216" t="s">
        <v>20</v>
      </c>
      <c r="O344" s="217" t="s">
        <v>42</v>
      </c>
      <c r="P344" s="218">
        <f>I344+J344</f>
        <v>0</v>
      </c>
      <c r="Q344" s="218">
        <f>ROUND(I344*H344,2)</f>
        <v>0</v>
      </c>
      <c r="R344" s="218">
        <f>ROUND(J344*H344,2)</f>
        <v>0</v>
      </c>
      <c r="S344" s="86"/>
      <c r="T344" s="219">
        <f>S344*H344</f>
        <v>0</v>
      </c>
      <c r="U344" s="219">
        <v>0</v>
      </c>
      <c r="V344" s="219">
        <f>U344*H344</f>
        <v>0</v>
      </c>
      <c r="W344" s="219">
        <v>0</v>
      </c>
      <c r="X344" s="220">
        <f>W344*H344</f>
        <v>0</v>
      </c>
      <c r="Y344" s="40"/>
      <c r="Z344" s="40"/>
      <c r="AA344" s="40"/>
      <c r="AB344" s="40"/>
      <c r="AC344" s="40"/>
      <c r="AD344" s="40"/>
      <c r="AE344" s="40"/>
      <c r="AR344" s="221" t="s">
        <v>195</v>
      </c>
      <c r="AT344" s="221" t="s">
        <v>124</v>
      </c>
      <c r="AU344" s="221" t="s">
        <v>82</v>
      </c>
      <c r="AY344" s="19" t="s">
        <v>121</v>
      </c>
      <c r="BE344" s="222">
        <f>IF(O344="základní",K344,0)</f>
        <v>0</v>
      </c>
      <c r="BF344" s="222">
        <f>IF(O344="snížená",K344,0)</f>
        <v>0</v>
      </c>
      <c r="BG344" s="222">
        <f>IF(O344="zákl. přenesená",K344,0)</f>
        <v>0</v>
      </c>
      <c r="BH344" s="222">
        <f>IF(O344="sníž. přenesená",K344,0)</f>
        <v>0</v>
      </c>
      <c r="BI344" s="222">
        <f>IF(O344="nulová",K344,0)</f>
        <v>0</v>
      </c>
      <c r="BJ344" s="19" t="s">
        <v>80</v>
      </c>
      <c r="BK344" s="222">
        <f>ROUND(P344*H344,2)</f>
        <v>0</v>
      </c>
      <c r="BL344" s="19" t="s">
        <v>195</v>
      </c>
      <c r="BM344" s="221" t="s">
        <v>525</v>
      </c>
    </row>
    <row r="345" spans="1:47" s="2" customFormat="1" ht="12">
      <c r="A345" s="40"/>
      <c r="B345" s="41"/>
      <c r="C345" s="42"/>
      <c r="D345" s="223" t="s">
        <v>130</v>
      </c>
      <c r="E345" s="42"/>
      <c r="F345" s="224" t="s">
        <v>524</v>
      </c>
      <c r="G345" s="42"/>
      <c r="H345" s="42"/>
      <c r="I345" s="225"/>
      <c r="J345" s="225"/>
      <c r="K345" s="42"/>
      <c r="L345" s="42"/>
      <c r="M345" s="46"/>
      <c r="N345" s="226"/>
      <c r="O345" s="227"/>
      <c r="P345" s="86"/>
      <c r="Q345" s="86"/>
      <c r="R345" s="86"/>
      <c r="S345" s="86"/>
      <c r="T345" s="86"/>
      <c r="U345" s="86"/>
      <c r="V345" s="86"/>
      <c r="W345" s="86"/>
      <c r="X345" s="87"/>
      <c r="Y345" s="40"/>
      <c r="Z345" s="40"/>
      <c r="AA345" s="40"/>
      <c r="AB345" s="40"/>
      <c r="AC345" s="40"/>
      <c r="AD345" s="40"/>
      <c r="AE345" s="40"/>
      <c r="AT345" s="19" t="s">
        <v>130</v>
      </c>
      <c r="AU345" s="19" t="s">
        <v>82</v>
      </c>
    </row>
    <row r="346" spans="1:47" s="2" customFormat="1" ht="12">
      <c r="A346" s="40"/>
      <c r="B346" s="41"/>
      <c r="C346" s="42"/>
      <c r="D346" s="228" t="s">
        <v>131</v>
      </c>
      <c r="E346" s="42"/>
      <c r="F346" s="229" t="s">
        <v>526</v>
      </c>
      <c r="G346" s="42"/>
      <c r="H346" s="42"/>
      <c r="I346" s="225"/>
      <c r="J346" s="225"/>
      <c r="K346" s="42"/>
      <c r="L346" s="42"/>
      <c r="M346" s="46"/>
      <c r="N346" s="226"/>
      <c r="O346" s="227"/>
      <c r="P346" s="86"/>
      <c r="Q346" s="86"/>
      <c r="R346" s="86"/>
      <c r="S346" s="86"/>
      <c r="T346" s="86"/>
      <c r="U346" s="86"/>
      <c r="V346" s="86"/>
      <c r="W346" s="86"/>
      <c r="X346" s="87"/>
      <c r="Y346" s="40"/>
      <c r="Z346" s="40"/>
      <c r="AA346" s="40"/>
      <c r="AB346" s="40"/>
      <c r="AC346" s="40"/>
      <c r="AD346" s="40"/>
      <c r="AE346" s="40"/>
      <c r="AT346" s="19" t="s">
        <v>131</v>
      </c>
      <c r="AU346" s="19" t="s">
        <v>82</v>
      </c>
    </row>
    <row r="347" spans="1:65" s="2" customFormat="1" ht="24.15" customHeight="1">
      <c r="A347" s="40"/>
      <c r="B347" s="41"/>
      <c r="C347" s="209" t="s">
        <v>358</v>
      </c>
      <c r="D347" s="209" t="s">
        <v>124</v>
      </c>
      <c r="E347" s="210" t="s">
        <v>527</v>
      </c>
      <c r="F347" s="211" t="s">
        <v>528</v>
      </c>
      <c r="G347" s="212" t="s">
        <v>127</v>
      </c>
      <c r="H347" s="213"/>
      <c r="I347" s="214"/>
      <c r="J347" s="214"/>
      <c r="K347" s="215">
        <f>ROUND(P347*H347,2)</f>
        <v>0</v>
      </c>
      <c r="L347" s="211" t="s">
        <v>128</v>
      </c>
      <c r="M347" s="46"/>
      <c r="N347" s="216" t="s">
        <v>20</v>
      </c>
      <c r="O347" s="217" t="s">
        <v>42</v>
      </c>
      <c r="P347" s="218">
        <f>I347+J347</f>
        <v>0</v>
      </c>
      <c r="Q347" s="218">
        <f>ROUND(I347*H347,2)</f>
        <v>0</v>
      </c>
      <c r="R347" s="218">
        <f>ROUND(J347*H347,2)</f>
        <v>0</v>
      </c>
      <c r="S347" s="86"/>
      <c r="T347" s="219">
        <f>S347*H347</f>
        <v>0</v>
      </c>
      <c r="U347" s="219">
        <v>0</v>
      </c>
      <c r="V347" s="219">
        <f>U347*H347</f>
        <v>0</v>
      </c>
      <c r="W347" s="219">
        <v>0</v>
      </c>
      <c r="X347" s="220">
        <f>W347*H347</f>
        <v>0</v>
      </c>
      <c r="Y347" s="40"/>
      <c r="Z347" s="40"/>
      <c r="AA347" s="40"/>
      <c r="AB347" s="40"/>
      <c r="AC347" s="40"/>
      <c r="AD347" s="40"/>
      <c r="AE347" s="40"/>
      <c r="AR347" s="221" t="s">
        <v>195</v>
      </c>
      <c r="AT347" s="221" t="s">
        <v>124</v>
      </c>
      <c r="AU347" s="221" t="s">
        <v>82</v>
      </c>
      <c r="AY347" s="19" t="s">
        <v>121</v>
      </c>
      <c r="BE347" s="222">
        <f>IF(O347="základní",K347,0)</f>
        <v>0</v>
      </c>
      <c r="BF347" s="222">
        <f>IF(O347="snížená",K347,0)</f>
        <v>0</v>
      </c>
      <c r="BG347" s="222">
        <f>IF(O347="zákl. přenesená",K347,0)</f>
        <v>0</v>
      </c>
      <c r="BH347" s="222">
        <f>IF(O347="sníž. přenesená",K347,0)</f>
        <v>0</v>
      </c>
      <c r="BI347" s="222">
        <f>IF(O347="nulová",K347,0)</f>
        <v>0</v>
      </c>
      <c r="BJ347" s="19" t="s">
        <v>80</v>
      </c>
      <c r="BK347" s="222">
        <f>ROUND(P347*H347,2)</f>
        <v>0</v>
      </c>
      <c r="BL347" s="19" t="s">
        <v>195</v>
      </c>
      <c r="BM347" s="221" t="s">
        <v>529</v>
      </c>
    </row>
    <row r="348" spans="1:47" s="2" customFormat="1" ht="12">
      <c r="A348" s="40"/>
      <c r="B348" s="41"/>
      <c r="C348" s="42"/>
      <c r="D348" s="223" t="s">
        <v>130</v>
      </c>
      <c r="E348" s="42"/>
      <c r="F348" s="224" t="s">
        <v>528</v>
      </c>
      <c r="G348" s="42"/>
      <c r="H348" s="42"/>
      <c r="I348" s="225"/>
      <c r="J348" s="225"/>
      <c r="K348" s="42"/>
      <c r="L348" s="42"/>
      <c r="M348" s="46"/>
      <c r="N348" s="226"/>
      <c r="O348" s="227"/>
      <c r="P348" s="86"/>
      <c r="Q348" s="86"/>
      <c r="R348" s="86"/>
      <c r="S348" s="86"/>
      <c r="T348" s="86"/>
      <c r="U348" s="86"/>
      <c r="V348" s="86"/>
      <c r="W348" s="86"/>
      <c r="X348" s="87"/>
      <c r="Y348" s="40"/>
      <c r="Z348" s="40"/>
      <c r="AA348" s="40"/>
      <c r="AB348" s="40"/>
      <c r="AC348" s="40"/>
      <c r="AD348" s="40"/>
      <c r="AE348" s="40"/>
      <c r="AT348" s="19" t="s">
        <v>130</v>
      </c>
      <c r="AU348" s="19" t="s">
        <v>82</v>
      </c>
    </row>
    <row r="349" spans="1:47" s="2" customFormat="1" ht="12">
      <c r="A349" s="40"/>
      <c r="B349" s="41"/>
      <c r="C349" s="42"/>
      <c r="D349" s="228" t="s">
        <v>131</v>
      </c>
      <c r="E349" s="42"/>
      <c r="F349" s="229" t="s">
        <v>530</v>
      </c>
      <c r="G349" s="42"/>
      <c r="H349" s="42"/>
      <c r="I349" s="225"/>
      <c r="J349" s="225"/>
      <c r="K349" s="42"/>
      <c r="L349" s="42"/>
      <c r="M349" s="46"/>
      <c r="N349" s="226"/>
      <c r="O349" s="227"/>
      <c r="P349" s="86"/>
      <c r="Q349" s="86"/>
      <c r="R349" s="86"/>
      <c r="S349" s="86"/>
      <c r="T349" s="86"/>
      <c r="U349" s="86"/>
      <c r="V349" s="86"/>
      <c r="W349" s="86"/>
      <c r="X349" s="87"/>
      <c r="Y349" s="40"/>
      <c r="Z349" s="40"/>
      <c r="AA349" s="40"/>
      <c r="AB349" s="40"/>
      <c r="AC349" s="40"/>
      <c r="AD349" s="40"/>
      <c r="AE349" s="40"/>
      <c r="AT349" s="19" t="s">
        <v>131</v>
      </c>
      <c r="AU349" s="19" t="s">
        <v>82</v>
      </c>
    </row>
    <row r="350" spans="1:63" s="12" customFormat="1" ht="22.8" customHeight="1">
      <c r="A350" s="12"/>
      <c r="B350" s="192"/>
      <c r="C350" s="193"/>
      <c r="D350" s="194" t="s">
        <v>72</v>
      </c>
      <c r="E350" s="207" t="s">
        <v>531</v>
      </c>
      <c r="F350" s="207" t="s">
        <v>532</v>
      </c>
      <c r="G350" s="193"/>
      <c r="H350" s="193"/>
      <c r="I350" s="196"/>
      <c r="J350" s="196"/>
      <c r="K350" s="208">
        <f>BK350</f>
        <v>0</v>
      </c>
      <c r="L350" s="193"/>
      <c r="M350" s="198"/>
      <c r="N350" s="199"/>
      <c r="O350" s="200"/>
      <c r="P350" s="200"/>
      <c r="Q350" s="201">
        <f>SUM(Q351:Q362)</f>
        <v>0</v>
      </c>
      <c r="R350" s="201">
        <f>SUM(R351:R362)</f>
        <v>0</v>
      </c>
      <c r="S350" s="200"/>
      <c r="T350" s="202">
        <f>SUM(T351:T362)</f>
        <v>0</v>
      </c>
      <c r="U350" s="200"/>
      <c r="V350" s="202">
        <f>SUM(V351:V362)</f>
        <v>0</v>
      </c>
      <c r="W350" s="200"/>
      <c r="X350" s="203">
        <f>SUM(X351:X362)</f>
        <v>0</v>
      </c>
      <c r="Y350" s="12"/>
      <c r="Z350" s="12"/>
      <c r="AA350" s="12"/>
      <c r="AB350" s="12"/>
      <c r="AC350" s="12"/>
      <c r="AD350" s="12"/>
      <c r="AE350" s="12"/>
      <c r="AR350" s="204" t="s">
        <v>82</v>
      </c>
      <c r="AT350" s="205" t="s">
        <v>72</v>
      </c>
      <c r="AU350" s="205" t="s">
        <v>80</v>
      </c>
      <c r="AY350" s="204" t="s">
        <v>121</v>
      </c>
      <c r="BK350" s="206">
        <f>SUM(BK351:BK362)</f>
        <v>0</v>
      </c>
    </row>
    <row r="351" spans="1:65" s="2" customFormat="1" ht="24.15" customHeight="1">
      <c r="A351" s="40"/>
      <c r="B351" s="41"/>
      <c r="C351" s="209" t="s">
        <v>533</v>
      </c>
      <c r="D351" s="209" t="s">
        <v>124</v>
      </c>
      <c r="E351" s="210" t="s">
        <v>534</v>
      </c>
      <c r="F351" s="211" t="s">
        <v>535</v>
      </c>
      <c r="G351" s="212" t="s">
        <v>170</v>
      </c>
      <c r="H351" s="234">
        <v>11</v>
      </c>
      <c r="I351" s="214"/>
      <c r="J351" s="214"/>
      <c r="K351" s="215">
        <f>ROUND(P351*H351,2)</f>
        <v>0</v>
      </c>
      <c r="L351" s="211" t="s">
        <v>128</v>
      </c>
      <c r="M351" s="46"/>
      <c r="N351" s="216" t="s">
        <v>20</v>
      </c>
      <c r="O351" s="217" t="s">
        <v>42</v>
      </c>
      <c r="P351" s="218">
        <f>I351+J351</f>
        <v>0</v>
      </c>
      <c r="Q351" s="218">
        <f>ROUND(I351*H351,2)</f>
        <v>0</v>
      </c>
      <c r="R351" s="218">
        <f>ROUND(J351*H351,2)</f>
        <v>0</v>
      </c>
      <c r="S351" s="86"/>
      <c r="T351" s="219">
        <f>S351*H351</f>
        <v>0</v>
      </c>
      <c r="U351" s="219">
        <v>0</v>
      </c>
      <c r="V351" s="219">
        <f>U351*H351</f>
        <v>0</v>
      </c>
      <c r="W351" s="219">
        <v>0</v>
      </c>
      <c r="X351" s="220">
        <f>W351*H351</f>
        <v>0</v>
      </c>
      <c r="Y351" s="40"/>
      <c r="Z351" s="40"/>
      <c r="AA351" s="40"/>
      <c r="AB351" s="40"/>
      <c r="AC351" s="40"/>
      <c r="AD351" s="40"/>
      <c r="AE351" s="40"/>
      <c r="AR351" s="221" t="s">
        <v>195</v>
      </c>
      <c r="AT351" s="221" t="s">
        <v>124</v>
      </c>
      <c r="AU351" s="221" t="s">
        <v>82</v>
      </c>
      <c r="AY351" s="19" t="s">
        <v>121</v>
      </c>
      <c r="BE351" s="222">
        <f>IF(O351="základní",K351,0)</f>
        <v>0</v>
      </c>
      <c r="BF351" s="222">
        <f>IF(O351="snížená",K351,0)</f>
        <v>0</v>
      </c>
      <c r="BG351" s="222">
        <f>IF(O351="zákl. přenesená",K351,0)</f>
        <v>0</v>
      </c>
      <c r="BH351" s="222">
        <f>IF(O351="sníž. přenesená",K351,0)</f>
        <v>0</v>
      </c>
      <c r="BI351" s="222">
        <f>IF(O351="nulová",K351,0)</f>
        <v>0</v>
      </c>
      <c r="BJ351" s="19" t="s">
        <v>80</v>
      </c>
      <c r="BK351" s="222">
        <f>ROUND(P351*H351,2)</f>
        <v>0</v>
      </c>
      <c r="BL351" s="19" t="s">
        <v>195</v>
      </c>
      <c r="BM351" s="221" t="s">
        <v>536</v>
      </c>
    </row>
    <row r="352" spans="1:47" s="2" customFormat="1" ht="12">
      <c r="A352" s="40"/>
      <c r="B352" s="41"/>
      <c r="C352" s="42"/>
      <c r="D352" s="223" t="s">
        <v>130</v>
      </c>
      <c r="E352" s="42"/>
      <c r="F352" s="224" t="s">
        <v>535</v>
      </c>
      <c r="G352" s="42"/>
      <c r="H352" s="42"/>
      <c r="I352" s="225"/>
      <c r="J352" s="225"/>
      <c r="K352" s="42"/>
      <c r="L352" s="42"/>
      <c r="M352" s="46"/>
      <c r="N352" s="226"/>
      <c r="O352" s="227"/>
      <c r="P352" s="86"/>
      <c r="Q352" s="86"/>
      <c r="R352" s="86"/>
      <c r="S352" s="86"/>
      <c r="T352" s="86"/>
      <c r="U352" s="86"/>
      <c r="V352" s="86"/>
      <c r="W352" s="86"/>
      <c r="X352" s="87"/>
      <c r="Y352" s="40"/>
      <c r="Z352" s="40"/>
      <c r="AA352" s="40"/>
      <c r="AB352" s="40"/>
      <c r="AC352" s="40"/>
      <c r="AD352" s="40"/>
      <c r="AE352" s="40"/>
      <c r="AT352" s="19" t="s">
        <v>130</v>
      </c>
      <c r="AU352" s="19" t="s">
        <v>82</v>
      </c>
    </row>
    <row r="353" spans="1:47" s="2" customFormat="1" ht="12">
      <c r="A353" s="40"/>
      <c r="B353" s="41"/>
      <c r="C353" s="42"/>
      <c r="D353" s="228" t="s">
        <v>131</v>
      </c>
      <c r="E353" s="42"/>
      <c r="F353" s="229" t="s">
        <v>537</v>
      </c>
      <c r="G353" s="42"/>
      <c r="H353" s="42"/>
      <c r="I353" s="225"/>
      <c r="J353" s="225"/>
      <c r="K353" s="42"/>
      <c r="L353" s="42"/>
      <c r="M353" s="46"/>
      <c r="N353" s="226"/>
      <c r="O353" s="227"/>
      <c r="P353" s="86"/>
      <c r="Q353" s="86"/>
      <c r="R353" s="86"/>
      <c r="S353" s="86"/>
      <c r="T353" s="86"/>
      <c r="U353" s="86"/>
      <c r="V353" s="86"/>
      <c r="W353" s="86"/>
      <c r="X353" s="87"/>
      <c r="Y353" s="40"/>
      <c r="Z353" s="40"/>
      <c r="AA353" s="40"/>
      <c r="AB353" s="40"/>
      <c r="AC353" s="40"/>
      <c r="AD353" s="40"/>
      <c r="AE353" s="40"/>
      <c r="AT353" s="19" t="s">
        <v>131</v>
      </c>
      <c r="AU353" s="19" t="s">
        <v>82</v>
      </c>
    </row>
    <row r="354" spans="1:65" s="2" customFormat="1" ht="24.15" customHeight="1">
      <c r="A354" s="40"/>
      <c r="B354" s="41"/>
      <c r="C354" s="267" t="s">
        <v>363</v>
      </c>
      <c r="D354" s="267" t="s">
        <v>365</v>
      </c>
      <c r="E354" s="268" t="s">
        <v>538</v>
      </c>
      <c r="F354" s="269" t="s">
        <v>539</v>
      </c>
      <c r="G354" s="270" t="s">
        <v>540</v>
      </c>
      <c r="H354" s="271">
        <v>1.1</v>
      </c>
      <c r="I354" s="272"/>
      <c r="J354" s="273"/>
      <c r="K354" s="274">
        <f>ROUND(P354*H354,2)</f>
        <v>0</v>
      </c>
      <c r="L354" s="269" t="s">
        <v>128</v>
      </c>
      <c r="M354" s="275"/>
      <c r="N354" s="276" t="s">
        <v>20</v>
      </c>
      <c r="O354" s="217" t="s">
        <v>42</v>
      </c>
      <c r="P354" s="218">
        <f>I354+J354</f>
        <v>0</v>
      </c>
      <c r="Q354" s="218">
        <f>ROUND(I354*H354,2)</f>
        <v>0</v>
      </c>
      <c r="R354" s="218">
        <f>ROUND(J354*H354,2)</f>
        <v>0</v>
      </c>
      <c r="S354" s="86"/>
      <c r="T354" s="219">
        <f>S354*H354</f>
        <v>0</v>
      </c>
      <c r="U354" s="219">
        <v>0</v>
      </c>
      <c r="V354" s="219">
        <f>U354*H354</f>
        <v>0</v>
      </c>
      <c r="W354" s="219">
        <v>0</v>
      </c>
      <c r="X354" s="220">
        <f>W354*H354</f>
        <v>0</v>
      </c>
      <c r="Y354" s="40"/>
      <c r="Z354" s="40"/>
      <c r="AA354" s="40"/>
      <c r="AB354" s="40"/>
      <c r="AC354" s="40"/>
      <c r="AD354" s="40"/>
      <c r="AE354" s="40"/>
      <c r="AR354" s="221" t="s">
        <v>240</v>
      </c>
      <c r="AT354" s="221" t="s">
        <v>365</v>
      </c>
      <c r="AU354" s="221" t="s">
        <v>82</v>
      </c>
      <c r="AY354" s="19" t="s">
        <v>121</v>
      </c>
      <c r="BE354" s="222">
        <f>IF(O354="základní",K354,0)</f>
        <v>0</v>
      </c>
      <c r="BF354" s="222">
        <f>IF(O354="snížená",K354,0)</f>
        <v>0</v>
      </c>
      <c r="BG354" s="222">
        <f>IF(O354="zákl. přenesená",K354,0)</f>
        <v>0</v>
      </c>
      <c r="BH354" s="222">
        <f>IF(O354="sníž. přenesená",K354,0)</f>
        <v>0</v>
      </c>
      <c r="BI354" s="222">
        <f>IF(O354="nulová",K354,0)</f>
        <v>0</v>
      </c>
      <c r="BJ354" s="19" t="s">
        <v>80</v>
      </c>
      <c r="BK354" s="222">
        <f>ROUND(P354*H354,2)</f>
        <v>0</v>
      </c>
      <c r="BL354" s="19" t="s">
        <v>195</v>
      </c>
      <c r="BM354" s="221" t="s">
        <v>541</v>
      </c>
    </row>
    <row r="355" spans="1:47" s="2" customFormat="1" ht="12">
      <c r="A355" s="40"/>
      <c r="B355" s="41"/>
      <c r="C355" s="42"/>
      <c r="D355" s="223" t="s">
        <v>130</v>
      </c>
      <c r="E355" s="42"/>
      <c r="F355" s="224" t="s">
        <v>539</v>
      </c>
      <c r="G355" s="42"/>
      <c r="H355" s="42"/>
      <c r="I355" s="225"/>
      <c r="J355" s="225"/>
      <c r="K355" s="42"/>
      <c r="L355" s="42"/>
      <c r="M355" s="46"/>
      <c r="N355" s="226"/>
      <c r="O355" s="227"/>
      <c r="P355" s="86"/>
      <c r="Q355" s="86"/>
      <c r="R355" s="86"/>
      <c r="S355" s="86"/>
      <c r="T355" s="86"/>
      <c r="U355" s="86"/>
      <c r="V355" s="86"/>
      <c r="W355" s="86"/>
      <c r="X355" s="87"/>
      <c r="Y355" s="40"/>
      <c r="Z355" s="40"/>
      <c r="AA355" s="40"/>
      <c r="AB355" s="40"/>
      <c r="AC355" s="40"/>
      <c r="AD355" s="40"/>
      <c r="AE355" s="40"/>
      <c r="AT355" s="19" t="s">
        <v>130</v>
      </c>
      <c r="AU355" s="19" t="s">
        <v>82</v>
      </c>
    </row>
    <row r="356" spans="1:65" s="2" customFormat="1" ht="24.15" customHeight="1">
      <c r="A356" s="40"/>
      <c r="B356" s="41"/>
      <c r="C356" s="209" t="s">
        <v>542</v>
      </c>
      <c r="D356" s="209" t="s">
        <v>124</v>
      </c>
      <c r="E356" s="210" t="s">
        <v>543</v>
      </c>
      <c r="F356" s="211" t="s">
        <v>544</v>
      </c>
      <c r="G356" s="212" t="s">
        <v>170</v>
      </c>
      <c r="H356" s="234">
        <v>11</v>
      </c>
      <c r="I356" s="214"/>
      <c r="J356" s="214"/>
      <c r="K356" s="215">
        <f>ROUND(P356*H356,2)</f>
        <v>0</v>
      </c>
      <c r="L356" s="211" t="s">
        <v>128</v>
      </c>
      <c r="M356" s="46"/>
      <c r="N356" s="216" t="s">
        <v>20</v>
      </c>
      <c r="O356" s="217" t="s">
        <v>42</v>
      </c>
      <c r="P356" s="218">
        <f>I356+J356</f>
        <v>0</v>
      </c>
      <c r="Q356" s="218">
        <f>ROUND(I356*H356,2)</f>
        <v>0</v>
      </c>
      <c r="R356" s="218">
        <f>ROUND(J356*H356,2)</f>
        <v>0</v>
      </c>
      <c r="S356" s="86"/>
      <c r="T356" s="219">
        <f>S356*H356</f>
        <v>0</v>
      </c>
      <c r="U356" s="219">
        <v>0</v>
      </c>
      <c r="V356" s="219">
        <f>U356*H356</f>
        <v>0</v>
      </c>
      <c r="W356" s="219">
        <v>0</v>
      </c>
      <c r="X356" s="220">
        <f>W356*H356</f>
        <v>0</v>
      </c>
      <c r="Y356" s="40"/>
      <c r="Z356" s="40"/>
      <c r="AA356" s="40"/>
      <c r="AB356" s="40"/>
      <c r="AC356" s="40"/>
      <c r="AD356" s="40"/>
      <c r="AE356" s="40"/>
      <c r="AR356" s="221" t="s">
        <v>195</v>
      </c>
      <c r="AT356" s="221" t="s">
        <v>124</v>
      </c>
      <c r="AU356" s="221" t="s">
        <v>82</v>
      </c>
      <c r="AY356" s="19" t="s">
        <v>121</v>
      </c>
      <c r="BE356" s="222">
        <f>IF(O356="základní",K356,0)</f>
        <v>0</v>
      </c>
      <c r="BF356" s="222">
        <f>IF(O356="snížená",K356,0)</f>
        <v>0</v>
      </c>
      <c r="BG356" s="222">
        <f>IF(O356="zákl. přenesená",K356,0)</f>
        <v>0</v>
      </c>
      <c r="BH356" s="222">
        <f>IF(O356="sníž. přenesená",K356,0)</f>
        <v>0</v>
      </c>
      <c r="BI356" s="222">
        <f>IF(O356="nulová",K356,0)</f>
        <v>0</v>
      </c>
      <c r="BJ356" s="19" t="s">
        <v>80</v>
      </c>
      <c r="BK356" s="222">
        <f>ROUND(P356*H356,2)</f>
        <v>0</v>
      </c>
      <c r="BL356" s="19" t="s">
        <v>195</v>
      </c>
      <c r="BM356" s="221" t="s">
        <v>545</v>
      </c>
    </row>
    <row r="357" spans="1:47" s="2" customFormat="1" ht="12">
      <c r="A357" s="40"/>
      <c r="B357" s="41"/>
      <c r="C357" s="42"/>
      <c r="D357" s="223" t="s">
        <v>130</v>
      </c>
      <c r="E357" s="42"/>
      <c r="F357" s="224" t="s">
        <v>544</v>
      </c>
      <c r="G357" s="42"/>
      <c r="H357" s="42"/>
      <c r="I357" s="225"/>
      <c r="J357" s="225"/>
      <c r="K357" s="42"/>
      <c r="L357" s="42"/>
      <c r="M357" s="46"/>
      <c r="N357" s="226"/>
      <c r="O357" s="227"/>
      <c r="P357" s="86"/>
      <c r="Q357" s="86"/>
      <c r="R357" s="86"/>
      <c r="S357" s="86"/>
      <c r="T357" s="86"/>
      <c r="U357" s="86"/>
      <c r="V357" s="86"/>
      <c r="W357" s="86"/>
      <c r="X357" s="87"/>
      <c r="Y357" s="40"/>
      <c r="Z357" s="40"/>
      <c r="AA357" s="40"/>
      <c r="AB357" s="40"/>
      <c r="AC357" s="40"/>
      <c r="AD357" s="40"/>
      <c r="AE357" s="40"/>
      <c r="AT357" s="19" t="s">
        <v>130</v>
      </c>
      <c r="AU357" s="19" t="s">
        <v>82</v>
      </c>
    </row>
    <row r="358" spans="1:47" s="2" customFormat="1" ht="12">
      <c r="A358" s="40"/>
      <c r="B358" s="41"/>
      <c r="C358" s="42"/>
      <c r="D358" s="228" t="s">
        <v>131</v>
      </c>
      <c r="E358" s="42"/>
      <c r="F358" s="229" t="s">
        <v>546</v>
      </c>
      <c r="G358" s="42"/>
      <c r="H358" s="42"/>
      <c r="I358" s="225"/>
      <c r="J358" s="225"/>
      <c r="K358" s="42"/>
      <c r="L358" s="42"/>
      <c r="M358" s="46"/>
      <c r="N358" s="226"/>
      <c r="O358" s="227"/>
      <c r="P358" s="86"/>
      <c r="Q358" s="86"/>
      <c r="R358" s="86"/>
      <c r="S358" s="86"/>
      <c r="T358" s="86"/>
      <c r="U358" s="86"/>
      <c r="V358" s="86"/>
      <c r="W358" s="86"/>
      <c r="X358" s="87"/>
      <c r="Y358" s="40"/>
      <c r="Z358" s="40"/>
      <c r="AA358" s="40"/>
      <c r="AB358" s="40"/>
      <c r="AC358" s="40"/>
      <c r="AD358" s="40"/>
      <c r="AE358" s="40"/>
      <c r="AT358" s="19" t="s">
        <v>131</v>
      </c>
      <c r="AU358" s="19" t="s">
        <v>82</v>
      </c>
    </row>
    <row r="359" spans="1:65" s="2" customFormat="1" ht="24.15" customHeight="1">
      <c r="A359" s="40"/>
      <c r="B359" s="41"/>
      <c r="C359" s="267" t="s">
        <v>368</v>
      </c>
      <c r="D359" s="267" t="s">
        <v>365</v>
      </c>
      <c r="E359" s="268" t="s">
        <v>547</v>
      </c>
      <c r="F359" s="269" t="s">
        <v>548</v>
      </c>
      <c r="G359" s="270" t="s">
        <v>540</v>
      </c>
      <c r="H359" s="271">
        <v>1.1</v>
      </c>
      <c r="I359" s="272"/>
      <c r="J359" s="273"/>
      <c r="K359" s="274">
        <f>ROUND(P359*H359,2)</f>
        <v>0</v>
      </c>
      <c r="L359" s="269" t="s">
        <v>128</v>
      </c>
      <c r="M359" s="275"/>
      <c r="N359" s="276" t="s">
        <v>20</v>
      </c>
      <c r="O359" s="217" t="s">
        <v>42</v>
      </c>
      <c r="P359" s="218">
        <f>I359+J359</f>
        <v>0</v>
      </c>
      <c r="Q359" s="218">
        <f>ROUND(I359*H359,2)</f>
        <v>0</v>
      </c>
      <c r="R359" s="218">
        <f>ROUND(J359*H359,2)</f>
        <v>0</v>
      </c>
      <c r="S359" s="86"/>
      <c r="T359" s="219">
        <f>S359*H359</f>
        <v>0</v>
      </c>
      <c r="U359" s="219">
        <v>0</v>
      </c>
      <c r="V359" s="219">
        <f>U359*H359</f>
        <v>0</v>
      </c>
      <c r="W359" s="219">
        <v>0</v>
      </c>
      <c r="X359" s="220">
        <f>W359*H359</f>
        <v>0</v>
      </c>
      <c r="Y359" s="40"/>
      <c r="Z359" s="40"/>
      <c r="AA359" s="40"/>
      <c r="AB359" s="40"/>
      <c r="AC359" s="40"/>
      <c r="AD359" s="40"/>
      <c r="AE359" s="40"/>
      <c r="AR359" s="221" t="s">
        <v>240</v>
      </c>
      <c r="AT359" s="221" t="s">
        <v>365</v>
      </c>
      <c r="AU359" s="221" t="s">
        <v>82</v>
      </c>
      <c r="AY359" s="19" t="s">
        <v>121</v>
      </c>
      <c r="BE359" s="222">
        <f>IF(O359="základní",K359,0)</f>
        <v>0</v>
      </c>
      <c r="BF359" s="222">
        <f>IF(O359="snížená",K359,0)</f>
        <v>0</v>
      </c>
      <c r="BG359" s="222">
        <f>IF(O359="zákl. přenesená",K359,0)</f>
        <v>0</v>
      </c>
      <c r="BH359" s="222">
        <f>IF(O359="sníž. přenesená",K359,0)</f>
        <v>0</v>
      </c>
      <c r="BI359" s="222">
        <f>IF(O359="nulová",K359,0)</f>
        <v>0</v>
      </c>
      <c r="BJ359" s="19" t="s">
        <v>80</v>
      </c>
      <c r="BK359" s="222">
        <f>ROUND(P359*H359,2)</f>
        <v>0</v>
      </c>
      <c r="BL359" s="19" t="s">
        <v>195</v>
      </c>
      <c r="BM359" s="221" t="s">
        <v>549</v>
      </c>
    </row>
    <row r="360" spans="1:47" s="2" customFormat="1" ht="12">
      <c r="A360" s="40"/>
      <c r="B360" s="41"/>
      <c r="C360" s="42"/>
      <c r="D360" s="223" t="s">
        <v>130</v>
      </c>
      <c r="E360" s="42"/>
      <c r="F360" s="224" t="s">
        <v>548</v>
      </c>
      <c r="G360" s="42"/>
      <c r="H360" s="42"/>
      <c r="I360" s="225"/>
      <c r="J360" s="225"/>
      <c r="K360" s="42"/>
      <c r="L360" s="42"/>
      <c r="M360" s="46"/>
      <c r="N360" s="226"/>
      <c r="O360" s="227"/>
      <c r="P360" s="86"/>
      <c r="Q360" s="86"/>
      <c r="R360" s="86"/>
      <c r="S360" s="86"/>
      <c r="T360" s="86"/>
      <c r="U360" s="86"/>
      <c r="V360" s="86"/>
      <c r="W360" s="86"/>
      <c r="X360" s="87"/>
      <c r="Y360" s="40"/>
      <c r="Z360" s="40"/>
      <c r="AA360" s="40"/>
      <c r="AB360" s="40"/>
      <c r="AC360" s="40"/>
      <c r="AD360" s="40"/>
      <c r="AE360" s="40"/>
      <c r="AT360" s="19" t="s">
        <v>130</v>
      </c>
      <c r="AU360" s="19" t="s">
        <v>82</v>
      </c>
    </row>
    <row r="361" spans="1:65" s="2" customFormat="1" ht="16.5" customHeight="1">
      <c r="A361" s="40"/>
      <c r="B361" s="41"/>
      <c r="C361" s="209" t="s">
        <v>550</v>
      </c>
      <c r="D361" s="209" t="s">
        <v>124</v>
      </c>
      <c r="E361" s="210" t="s">
        <v>551</v>
      </c>
      <c r="F361" s="211" t="s">
        <v>552</v>
      </c>
      <c r="G361" s="212" t="s">
        <v>200</v>
      </c>
      <c r="H361" s="234">
        <v>1</v>
      </c>
      <c r="I361" s="214"/>
      <c r="J361" s="214"/>
      <c r="K361" s="215">
        <f>ROUND(P361*H361,2)</f>
        <v>0</v>
      </c>
      <c r="L361" s="211" t="s">
        <v>20</v>
      </c>
      <c r="M361" s="46"/>
      <c r="N361" s="216" t="s">
        <v>20</v>
      </c>
      <c r="O361" s="217" t="s">
        <v>42</v>
      </c>
      <c r="P361" s="218">
        <f>I361+J361</f>
        <v>0</v>
      </c>
      <c r="Q361" s="218">
        <f>ROUND(I361*H361,2)</f>
        <v>0</v>
      </c>
      <c r="R361" s="218">
        <f>ROUND(J361*H361,2)</f>
        <v>0</v>
      </c>
      <c r="S361" s="86"/>
      <c r="T361" s="219">
        <f>S361*H361</f>
        <v>0</v>
      </c>
      <c r="U361" s="219">
        <v>0</v>
      </c>
      <c r="V361" s="219">
        <f>U361*H361</f>
        <v>0</v>
      </c>
      <c r="W361" s="219">
        <v>0</v>
      </c>
      <c r="X361" s="220">
        <f>W361*H361</f>
        <v>0</v>
      </c>
      <c r="Y361" s="40"/>
      <c r="Z361" s="40"/>
      <c r="AA361" s="40"/>
      <c r="AB361" s="40"/>
      <c r="AC361" s="40"/>
      <c r="AD361" s="40"/>
      <c r="AE361" s="40"/>
      <c r="AR361" s="221" t="s">
        <v>195</v>
      </c>
      <c r="AT361" s="221" t="s">
        <v>124</v>
      </c>
      <c r="AU361" s="221" t="s">
        <v>82</v>
      </c>
      <c r="AY361" s="19" t="s">
        <v>121</v>
      </c>
      <c r="BE361" s="222">
        <f>IF(O361="základní",K361,0)</f>
        <v>0</v>
      </c>
      <c r="BF361" s="222">
        <f>IF(O361="snížená",K361,0)</f>
        <v>0</v>
      </c>
      <c r="BG361" s="222">
        <f>IF(O361="zákl. přenesená",K361,0)</f>
        <v>0</v>
      </c>
      <c r="BH361" s="222">
        <f>IF(O361="sníž. přenesená",K361,0)</f>
        <v>0</v>
      </c>
      <c r="BI361" s="222">
        <f>IF(O361="nulová",K361,0)</f>
        <v>0</v>
      </c>
      <c r="BJ361" s="19" t="s">
        <v>80</v>
      </c>
      <c r="BK361" s="222">
        <f>ROUND(P361*H361,2)</f>
        <v>0</v>
      </c>
      <c r="BL361" s="19" t="s">
        <v>195</v>
      </c>
      <c r="BM361" s="221" t="s">
        <v>553</v>
      </c>
    </row>
    <row r="362" spans="1:47" s="2" customFormat="1" ht="12">
      <c r="A362" s="40"/>
      <c r="B362" s="41"/>
      <c r="C362" s="42"/>
      <c r="D362" s="223" t="s">
        <v>130</v>
      </c>
      <c r="E362" s="42"/>
      <c r="F362" s="224" t="s">
        <v>552</v>
      </c>
      <c r="G362" s="42"/>
      <c r="H362" s="42"/>
      <c r="I362" s="225"/>
      <c r="J362" s="225"/>
      <c r="K362" s="42"/>
      <c r="L362" s="42"/>
      <c r="M362" s="46"/>
      <c r="N362" s="226"/>
      <c r="O362" s="227"/>
      <c r="P362" s="86"/>
      <c r="Q362" s="86"/>
      <c r="R362" s="86"/>
      <c r="S362" s="86"/>
      <c r="T362" s="86"/>
      <c r="U362" s="86"/>
      <c r="V362" s="86"/>
      <c r="W362" s="86"/>
      <c r="X362" s="87"/>
      <c r="Y362" s="40"/>
      <c r="Z362" s="40"/>
      <c r="AA362" s="40"/>
      <c r="AB362" s="40"/>
      <c r="AC362" s="40"/>
      <c r="AD362" s="40"/>
      <c r="AE362" s="40"/>
      <c r="AT362" s="19" t="s">
        <v>130</v>
      </c>
      <c r="AU362" s="19" t="s">
        <v>82</v>
      </c>
    </row>
    <row r="363" spans="1:63" s="12" customFormat="1" ht="22.8" customHeight="1">
      <c r="A363" s="12"/>
      <c r="B363" s="192"/>
      <c r="C363" s="193"/>
      <c r="D363" s="194" t="s">
        <v>72</v>
      </c>
      <c r="E363" s="207" t="s">
        <v>554</v>
      </c>
      <c r="F363" s="207" t="s">
        <v>555</v>
      </c>
      <c r="G363" s="193"/>
      <c r="H363" s="193"/>
      <c r="I363" s="196"/>
      <c r="J363" s="196"/>
      <c r="K363" s="208">
        <f>BK363</f>
        <v>0</v>
      </c>
      <c r="L363" s="193"/>
      <c r="M363" s="198"/>
      <c r="N363" s="199"/>
      <c r="O363" s="200"/>
      <c r="P363" s="200"/>
      <c r="Q363" s="201">
        <f>SUM(Q364:Q387)</f>
        <v>0</v>
      </c>
      <c r="R363" s="201">
        <f>SUM(R364:R387)</f>
        <v>0</v>
      </c>
      <c r="S363" s="200"/>
      <c r="T363" s="202">
        <f>SUM(T364:T387)</f>
        <v>0</v>
      </c>
      <c r="U363" s="200"/>
      <c r="V363" s="202">
        <f>SUM(V364:V387)</f>
        <v>0</v>
      </c>
      <c r="W363" s="200"/>
      <c r="X363" s="203">
        <f>SUM(X364:X387)</f>
        <v>0</v>
      </c>
      <c r="Y363" s="12"/>
      <c r="Z363" s="12"/>
      <c r="AA363" s="12"/>
      <c r="AB363" s="12"/>
      <c r="AC363" s="12"/>
      <c r="AD363" s="12"/>
      <c r="AE363" s="12"/>
      <c r="AR363" s="204" t="s">
        <v>82</v>
      </c>
      <c r="AT363" s="205" t="s">
        <v>72</v>
      </c>
      <c r="AU363" s="205" t="s">
        <v>80</v>
      </c>
      <c r="AY363" s="204" t="s">
        <v>121</v>
      </c>
      <c r="BK363" s="206">
        <f>SUM(BK364:BK387)</f>
        <v>0</v>
      </c>
    </row>
    <row r="364" spans="1:65" s="2" customFormat="1" ht="24.15" customHeight="1">
      <c r="A364" s="40"/>
      <c r="B364" s="41"/>
      <c r="C364" s="209" t="s">
        <v>372</v>
      </c>
      <c r="D364" s="209" t="s">
        <v>124</v>
      </c>
      <c r="E364" s="210" t="s">
        <v>556</v>
      </c>
      <c r="F364" s="211" t="s">
        <v>557</v>
      </c>
      <c r="G364" s="212" t="s">
        <v>170</v>
      </c>
      <c r="H364" s="234">
        <v>160</v>
      </c>
      <c r="I364" s="214"/>
      <c r="J364" s="214"/>
      <c r="K364" s="215">
        <f>ROUND(P364*H364,2)</f>
        <v>0</v>
      </c>
      <c r="L364" s="211" t="s">
        <v>128</v>
      </c>
      <c r="M364" s="46"/>
      <c r="N364" s="216" t="s">
        <v>20</v>
      </c>
      <c r="O364" s="217" t="s">
        <v>42</v>
      </c>
      <c r="P364" s="218">
        <f>I364+J364</f>
        <v>0</v>
      </c>
      <c r="Q364" s="218">
        <f>ROUND(I364*H364,2)</f>
        <v>0</v>
      </c>
      <c r="R364" s="218">
        <f>ROUND(J364*H364,2)</f>
        <v>0</v>
      </c>
      <c r="S364" s="86"/>
      <c r="T364" s="219">
        <f>S364*H364</f>
        <v>0</v>
      </c>
      <c r="U364" s="219">
        <v>0</v>
      </c>
      <c r="V364" s="219">
        <f>U364*H364</f>
        <v>0</v>
      </c>
      <c r="W364" s="219">
        <v>0</v>
      </c>
      <c r="X364" s="220">
        <f>W364*H364</f>
        <v>0</v>
      </c>
      <c r="Y364" s="40"/>
      <c r="Z364" s="40"/>
      <c r="AA364" s="40"/>
      <c r="AB364" s="40"/>
      <c r="AC364" s="40"/>
      <c r="AD364" s="40"/>
      <c r="AE364" s="40"/>
      <c r="AR364" s="221" t="s">
        <v>195</v>
      </c>
      <c r="AT364" s="221" t="s">
        <v>124</v>
      </c>
      <c r="AU364" s="221" t="s">
        <v>82</v>
      </c>
      <c r="AY364" s="19" t="s">
        <v>121</v>
      </c>
      <c r="BE364" s="222">
        <f>IF(O364="základní",K364,0)</f>
        <v>0</v>
      </c>
      <c r="BF364" s="222">
        <f>IF(O364="snížená",K364,0)</f>
        <v>0</v>
      </c>
      <c r="BG364" s="222">
        <f>IF(O364="zákl. přenesená",K364,0)</f>
        <v>0</v>
      </c>
      <c r="BH364" s="222">
        <f>IF(O364="sníž. přenesená",K364,0)</f>
        <v>0</v>
      </c>
      <c r="BI364" s="222">
        <f>IF(O364="nulová",K364,0)</f>
        <v>0</v>
      </c>
      <c r="BJ364" s="19" t="s">
        <v>80</v>
      </c>
      <c r="BK364" s="222">
        <f>ROUND(P364*H364,2)</f>
        <v>0</v>
      </c>
      <c r="BL364" s="19" t="s">
        <v>195</v>
      </c>
      <c r="BM364" s="221" t="s">
        <v>558</v>
      </c>
    </row>
    <row r="365" spans="1:47" s="2" customFormat="1" ht="12">
      <c r="A365" s="40"/>
      <c r="B365" s="41"/>
      <c r="C365" s="42"/>
      <c r="D365" s="223" t="s">
        <v>130</v>
      </c>
      <c r="E365" s="42"/>
      <c r="F365" s="224" t="s">
        <v>557</v>
      </c>
      <c r="G365" s="42"/>
      <c r="H365" s="42"/>
      <c r="I365" s="225"/>
      <c r="J365" s="225"/>
      <c r="K365" s="42"/>
      <c r="L365" s="42"/>
      <c r="M365" s="46"/>
      <c r="N365" s="226"/>
      <c r="O365" s="227"/>
      <c r="P365" s="86"/>
      <c r="Q365" s="86"/>
      <c r="R365" s="86"/>
      <c r="S365" s="86"/>
      <c r="T365" s="86"/>
      <c r="U365" s="86"/>
      <c r="V365" s="86"/>
      <c r="W365" s="86"/>
      <c r="X365" s="87"/>
      <c r="Y365" s="40"/>
      <c r="Z365" s="40"/>
      <c r="AA365" s="40"/>
      <c r="AB365" s="40"/>
      <c r="AC365" s="40"/>
      <c r="AD365" s="40"/>
      <c r="AE365" s="40"/>
      <c r="AT365" s="19" t="s">
        <v>130</v>
      </c>
      <c r="AU365" s="19" t="s">
        <v>82</v>
      </c>
    </row>
    <row r="366" spans="1:47" s="2" customFormat="1" ht="12">
      <c r="A366" s="40"/>
      <c r="B366" s="41"/>
      <c r="C366" s="42"/>
      <c r="D366" s="228" t="s">
        <v>131</v>
      </c>
      <c r="E366" s="42"/>
      <c r="F366" s="229" t="s">
        <v>559</v>
      </c>
      <c r="G366" s="42"/>
      <c r="H366" s="42"/>
      <c r="I366" s="225"/>
      <c r="J366" s="225"/>
      <c r="K366" s="42"/>
      <c r="L366" s="42"/>
      <c r="M366" s="46"/>
      <c r="N366" s="226"/>
      <c r="O366" s="227"/>
      <c r="P366" s="86"/>
      <c r="Q366" s="86"/>
      <c r="R366" s="86"/>
      <c r="S366" s="86"/>
      <c r="T366" s="86"/>
      <c r="U366" s="86"/>
      <c r="V366" s="86"/>
      <c r="W366" s="86"/>
      <c r="X366" s="87"/>
      <c r="Y366" s="40"/>
      <c r="Z366" s="40"/>
      <c r="AA366" s="40"/>
      <c r="AB366" s="40"/>
      <c r="AC366" s="40"/>
      <c r="AD366" s="40"/>
      <c r="AE366" s="40"/>
      <c r="AT366" s="19" t="s">
        <v>131</v>
      </c>
      <c r="AU366" s="19" t="s">
        <v>82</v>
      </c>
    </row>
    <row r="367" spans="1:65" s="2" customFormat="1" ht="24.15" customHeight="1">
      <c r="A367" s="40"/>
      <c r="B367" s="41"/>
      <c r="C367" s="209" t="s">
        <v>560</v>
      </c>
      <c r="D367" s="209" t="s">
        <v>124</v>
      </c>
      <c r="E367" s="210" t="s">
        <v>561</v>
      </c>
      <c r="F367" s="211" t="s">
        <v>562</v>
      </c>
      <c r="G367" s="212" t="s">
        <v>170</v>
      </c>
      <c r="H367" s="234">
        <v>160</v>
      </c>
      <c r="I367" s="214"/>
      <c r="J367" s="214"/>
      <c r="K367" s="215">
        <f>ROUND(P367*H367,2)</f>
        <v>0</v>
      </c>
      <c r="L367" s="211" t="s">
        <v>128</v>
      </c>
      <c r="M367" s="46"/>
      <c r="N367" s="216" t="s">
        <v>20</v>
      </c>
      <c r="O367" s="217" t="s">
        <v>42</v>
      </c>
      <c r="P367" s="218">
        <f>I367+J367</f>
        <v>0</v>
      </c>
      <c r="Q367" s="218">
        <f>ROUND(I367*H367,2)</f>
        <v>0</v>
      </c>
      <c r="R367" s="218">
        <f>ROUND(J367*H367,2)</f>
        <v>0</v>
      </c>
      <c r="S367" s="86"/>
      <c r="T367" s="219">
        <f>S367*H367</f>
        <v>0</v>
      </c>
      <c r="U367" s="219">
        <v>0</v>
      </c>
      <c r="V367" s="219">
        <f>U367*H367</f>
        <v>0</v>
      </c>
      <c r="W367" s="219">
        <v>0</v>
      </c>
      <c r="X367" s="220">
        <f>W367*H367</f>
        <v>0</v>
      </c>
      <c r="Y367" s="40"/>
      <c r="Z367" s="40"/>
      <c r="AA367" s="40"/>
      <c r="AB367" s="40"/>
      <c r="AC367" s="40"/>
      <c r="AD367" s="40"/>
      <c r="AE367" s="40"/>
      <c r="AR367" s="221" t="s">
        <v>195</v>
      </c>
      <c r="AT367" s="221" t="s">
        <v>124</v>
      </c>
      <c r="AU367" s="221" t="s">
        <v>82</v>
      </c>
      <c r="AY367" s="19" t="s">
        <v>121</v>
      </c>
      <c r="BE367" s="222">
        <f>IF(O367="základní",K367,0)</f>
        <v>0</v>
      </c>
      <c r="BF367" s="222">
        <f>IF(O367="snížená",K367,0)</f>
        <v>0</v>
      </c>
      <c r="BG367" s="222">
        <f>IF(O367="zákl. přenesená",K367,0)</f>
        <v>0</v>
      </c>
      <c r="BH367" s="222">
        <f>IF(O367="sníž. přenesená",K367,0)</f>
        <v>0</v>
      </c>
      <c r="BI367" s="222">
        <f>IF(O367="nulová",K367,0)</f>
        <v>0</v>
      </c>
      <c r="BJ367" s="19" t="s">
        <v>80</v>
      </c>
      <c r="BK367" s="222">
        <f>ROUND(P367*H367,2)</f>
        <v>0</v>
      </c>
      <c r="BL367" s="19" t="s">
        <v>195</v>
      </c>
      <c r="BM367" s="221" t="s">
        <v>563</v>
      </c>
    </row>
    <row r="368" spans="1:47" s="2" customFormat="1" ht="12">
      <c r="A368" s="40"/>
      <c r="B368" s="41"/>
      <c r="C368" s="42"/>
      <c r="D368" s="223" t="s">
        <v>130</v>
      </c>
      <c r="E368" s="42"/>
      <c r="F368" s="224" t="s">
        <v>562</v>
      </c>
      <c r="G368" s="42"/>
      <c r="H368" s="42"/>
      <c r="I368" s="225"/>
      <c r="J368" s="225"/>
      <c r="K368" s="42"/>
      <c r="L368" s="42"/>
      <c r="M368" s="46"/>
      <c r="N368" s="226"/>
      <c r="O368" s="227"/>
      <c r="P368" s="86"/>
      <c r="Q368" s="86"/>
      <c r="R368" s="86"/>
      <c r="S368" s="86"/>
      <c r="T368" s="86"/>
      <c r="U368" s="86"/>
      <c r="V368" s="86"/>
      <c r="W368" s="86"/>
      <c r="X368" s="87"/>
      <c r="Y368" s="40"/>
      <c r="Z368" s="40"/>
      <c r="AA368" s="40"/>
      <c r="AB368" s="40"/>
      <c r="AC368" s="40"/>
      <c r="AD368" s="40"/>
      <c r="AE368" s="40"/>
      <c r="AT368" s="19" t="s">
        <v>130</v>
      </c>
      <c r="AU368" s="19" t="s">
        <v>82</v>
      </c>
    </row>
    <row r="369" spans="1:47" s="2" customFormat="1" ht="12">
      <c r="A369" s="40"/>
      <c r="B369" s="41"/>
      <c r="C369" s="42"/>
      <c r="D369" s="228" t="s">
        <v>131</v>
      </c>
      <c r="E369" s="42"/>
      <c r="F369" s="229" t="s">
        <v>564</v>
      </c>
      <c r="G369" s="42"/>
      <c r="H369" s="42"/>
      <c r="I369" s="225"/>
      <c r="J369" s="225"/>
      <c r="K369" s="42"/>
      <c r="L369" s="42"/>
      <c r="M369" s="46"/>
      <c r="N369" s="226"/>
      <c r="O369" s="227"/>
      <c r="P369" s="86"/>
      <c r="Q369" s="86"/>
      <c r="R369" s="86"/>
      <c r="S369" s="86"/>
      <c r="T369" s="86"/>
      <c r="U369" s="86"/>
      <c r="V369" s="86"/>
      <c r="W369" s="86"/>
      <c r="X369" s="87"/>
      <c r="Y369" s="40"/>
      <c r="Z369" s="40"/>
      <c r="AA369" s="40"/>
      <c r="AB369" s="40"/>
      <c r="AC369" s="40"/>
      <c r="AD369" s="40"/>
      <c r="AE369" s="40"/>
      <c r="AT369" s="19" t="s">
        <v>131</v>
      </c>
      <c r="AU369" s="19" t="s">
        <v>82</v>
      </c>
    </row>
    <row r="370" spans="1:65" s="2" customFormat="1" ht="24.15" customHeight="1">
      <c r="A370" s="40"/>
      <c r="B370" s="41"/>
      <c r="C370" s="209" t="s">
        <v>377</v>
      </c>
      <c r="D370" s="209" t="s">
        <v>124</v>
      </c>
      <c r="E370" s="210" t="s">
        <v>565</v>
      </c>
      <c r="F370" s="211" t="s">
        <v>566</v>
      </c>
      <c r="G370" s="212" t="s">
        <v>200</v>
      </c>
      <c r="H370" s="234">
        <v>160</v>
      </c>
      <c r="I370" s="214"/>
      <c r="J370" s="214"/>
      <c r="K370" s="215">
        <f>ROUND(P370*H370,2)</f>
        <v>0</v>
      </c>
      <c r="L370" s="211" t="s">
        <v>128</v>
      </c>
      <c r="M370" s="46"/>
      <c r="N370" s="216" t="s">
        <v>20</v>
      </c>
      <c r="O370" s="217" t="s">
        <v>42</v>
      </c>
      <c r="P370" s="218">
        <f>I370+J370</f>
        <v>0</v>
      </c>
      <c r="Q370" s="218">
        <f>ROUND(I370*H370,2)</f>
        <v>0</v>
      </c>
      <c r="R370" s="218">
        <f>ROUND(J370*H370,2)</f>
        <v>0</v>
      </c>
      <c r="S370" s="86"/>
      <c r="T370" s="219">
        <f>S370*H370</f>
        <v>0</v>
      </c>
      <c r="U370" s="219">
        <v>0</v>
      </c>
      <c r="V370" s="219">
        <f>U370*H370</f>
        <v>0</v>
      </c>
      <c r="W370" s="219">
        <v>0</v>
      </c>
      <c r="X370" s="220">
        <f>W370*H370</f>
        <v>0</v>
      </c>
      <c r="Y370" s="40"/>
      <c r="Z370" s="40"/>
      <c r="AA370" s="40"/>
      <c r="AB370" s="40"/>
      <c r="AC370" s="40"/>
      <c r="AD370" s="40"/>
      <c r="AE370" s="40"/>
      <c r="AR370" s="221" t="s">
        <v>195</v>
      </c>
      <c r="AT370" s="221" t="s">
        <v>124</v>
      </c>
      <c r="AU370" s="221" t="s">
        <v>82</v>
      </c>
      <c r="AY370" s="19" t="s">
        <v>121</v>
      </c>
      <c r="BE370" s="222">
        <f>IF(O370="základní",K370,0)</f>
        <v>0</v>
      </c>
      <c r="BF370" s="222">
        <f>IF(O370="snížená",K370,0)</f>
        <v>0</v>
      </c>
      <c r="BG370" s="222">
        <f>IF(O370="zákl. přenesená",K370,0)</f>
        <v>0</v>
      </c>
      <c r="BH370" s="222">
        <f>IF(O370="sníž. přenesená",K370,0)</f>
        <v>0</v>
      </c>
      <c r="BI370" s="222">
        <f>IF(O370="nulová",K370,0)</f>
        <v>0</v>
      </c>
      <c r="BJ370" s="19" t="s">
        <v>80</v>
      </c>
      <c r="BK370" s="222">
        <f>ROUND(P370*H370,2)</f>
        <v>0</v>
      </c>
      <c r="BL370" s="19" t="s">
        <v>195</v>
      </c>
      <c r="BM370" s="221" t="s">
        <v>567</v>
      </c>
    </row>
    <row r="371" spans="1:47" s="2" customFormat="1" ht="12">
      <c r="A371" s="40"/>
      <c r="B371" s="41"/>
      <c r="C371" s="42"/>
      <c r="D371" s="223" t="s">
        <v>130</v>
      </c>
      <c r="E371" s="42"/>
      <c r="F371" s="224" t="s">
        <v>566</v>
      </c>
      <c r="G371" s="42"/>
      <c r="H371" s="42"/>
      <c r="I371" s="225"/>
      <c r="J371" s="225"/>
      <c r="K371" s="42"/>
      <c r="L371" s="42"/>
      <c r="M371" s="46"/>
      <c r="N371" s="226"/>
      <c r="O371" s="227"/>
      <c r="P371" s="86"/>
      <c r="Q371" s="86"/>
      <c r="R371" s="86"/>
      <c r="S371" s="86"/>
      <c r="T371" s="86"/>
      <c r="U371" s="86"/>
      <c r="V371" s="86"/>
      <c r="W371" s="86"/>
      <c r="X371" s="87"/>
      <c r="Y371" s="40"/>
      <c r="Z371" s="40"/>
      <c r="AA371" s="40"/>
      <c r="AB371" s="40"/>
      <c r="AC371" s="40"/>
      <c r="AD371" s="40"/>
      <c r="AE371" s="40"/>
      <c r="AT371" s="19" t="s">
        <v>130</v>
      </c>
      <c r="AU371" s="19" t="s">
        <v>82</v>
      </c>
    </row>
    <row r="372" spans="1:47" s="2" customFormat="1" ht="12">
      <c r="A372" s="40"/>
      <c r="B372" s="41"/>
      <c r="C372" s="42"/>
      <c r="D372" s="228" t="s">
        <v>131</v>
      </c>
      <c r="E372" s="42"/>
      <c r="F372" s="229" t="s">
        <v>568</v>
      </c>
      <c r="G372" s="42"/>
      <c r="H372" s="42"/>
      <c r="I372" s="225"/>
      <c r="J372" s="225"/>
      <c r="K372" s="42"/>
      <c r="L372" s="42"/>
      <c r="M372" s="46"/>
      <c r="N372" s="226"/>
      <c r="O372" s="227"/>
      <c r="P372" s="86"/>
      <c r="Q372" s="86"/>
      <c r="R372" s="86"/>
      <c r="S372" s="86"/>
      <c r="T372" s="86"/>
      <c r="U372" s="86"/>
      <c r="V372" s="86"/>
      <c r="W372" s="86"/>
      <c r="X372" s="87"/>
      <c r="Y372" s="40"/>
      <c r="Z372" s="40"/>
      <c r="AA372" s="40"/>
      <c r="AB372" s="40"/>
      <c r="AC372" s="40"/>
      <c r="AD372" s="40"/>
      <c r="AE372" s="40"/>
      <c r="AT372" s="19" t="s">
        <v>131</v>
      </c>
      <c r="AU372" s="19" t="s">
        <v>82</v>
      </c>
    </row>
    <row r="373" spans="1:65" s="2" customFormat="1" ht="24.15" customHeight="1">
      <c r="A373" s="40"/>
      <c r="B373" s="41"/>
      <c r="C373" s="209" t="s">
        <v>569</v>
      </c>
      <c r="D373" s="209" t="s">
        <v>124</v>
      </c>
      <c r="E373" s="210" t="s">
        <v>570</v>
      </c>
      <c r="F373" s="211" t="s">
        <v>571</v>
      </c>
      <c r="G373" s="212" t="s">
        <v>170</v>
      </c>
      <c r="H373" s="234">
        <v>160</v>
      </c>
      <c r="I373" s="214"/>
      <c r="J373" s="214"/>
      <c r="K373" s="215">
        <f>ROUND(P373*H373,2)</f>
        <v>0</v>
      </c>
      <c r="L373" s="211" t="s">
        <v>128</v>
      </c>
      <c r="M373" s="46"/>
      <c r="N373" s="216" t="s">
        <v>20</v>
      </c>
      <c r="O373" s="217" t="s">
        <v>42</v>
      </c>
      <c r="P373" s="218">
        <f>I373+J373</f>
        <v>0</v>
      </c>
      <c r="Q373" s="218">
        <f>ROUND(I373*H373,2)</f>
        <v>0</v>
      </c>
      <c r="R373" s="218">
        <f>ROUND(J373*H373,2)</f>
        <v>0</v>
      </c>
      <c r="S373" s="86"/>
      <c r="T373" s="219">
        <f>S373*H373</f>
        <v>0</v>
      </c>
      <c r="U373" s="219">
        <v>0</v>
      </c>
      <c r="V373" s="219">
        <f>U373*H373</f>
        <v>0</v>
      </c>
      <c r="W373" s="219">
        <v>0</v>
      </c>
      <c r="X373" s="220">
        <f>W373*H373</f>
        <v>0</v>
      </c>
      <c r="Y373" s="40"/>
      <c r="Z373" s="40"/>
      <c r="AA373" s="40"/>
      <c r="AB373" s="40"/>
      <c r="AC373" s="40"/>
      <c r="AD373" s="40"/>
      <c r="AE373" s="40"/>
      <c r="AR373" s="221" t="s">
        <v>195</v>
      </c>
      <c r="AT373" s="221" t="s">
        <v>124</v>
      </c>
      <c r="AU373" s="221" t="s">
        <v>82</v>
      </c>
      <c r="AY373" s="19" t="s">
        <v>121</v>
      </c>
      <c r="BE373" s="222">
        <f>IF(O373="základní",K373,0)</f>
        <v>0</v>
      </c>
      <c r="BF373" s="222">
        <f>IF(O373="snížená",K373,0)</f>
        <v>0</v>
      </c>
      <c r="BG373" s="222">
        <f>IF(O373="zákl. přenesená",K373,0)</f>
        <v>0</v>
      </c>
      <c r="BH373" s="222">
        <f>IF(O373="sníž. přenesená",K373,0)</f>
        <v>0</v>
      </c>
      <c r="BI373" s="222">
        <f>IF(O373="nulová",K373,0)</f>
        <v>0</v>
      </c>
      <c r="BJ373" s="19" t="s">
        <v>80</v>
      </c>
      <c r="BK373" s="222">
        <f>ROUND(P373*H373,2)</f>
        <v>0</v>
      </c>
      <c r="BL373" s="19" t="s">
        <v>195</v>
      </c>
      <c r="BM373" s="221" t="s">
        <v>572</v>
      </c>
    </row>
    <row r="374" spans="1:47" s="2" customFormat="1" ht="12">
      <c r="A374" s="40"/>
      <c r="B374" s="41"/>
      <c r="C374" s="42"/>
      <c r="D374" s="223" t="s">
        <v>130</v>
      </c>
      <c r="E374" s="42"/>
      <c r="F374" s="224" t="s">
        <v>571</v>
      </c>
      <c r="G374" s="42"/>
      <c r="H374" s="42"/>
      <c r="I374" s="225"/>
      <c r="J374" s="225"/>
      <c r="K374" s="42"/>
      <c r="L374" s="42"/>
      <c r="M374" s="46"/>
      <c r="N374" s="226"/>
      <c r="O374" s="227"/>
      <c r="P374" s="86"/>
      <c r="Q374" s="86"/>
      <c r="R374" s="86"/>
      <c r="S374" s="86"/>
      <c r="T374" s="86"/>
      <c r="U374" s="86"/>
      <c r="V374" s="86"/>
      <c r="W374" s="86"/>
      <c r="X374" s="87"/>
      <c r="Y374" s="40"/>
      <c r="Z374" s="40"/>
      <c r="AA374" s="40"/>
      <c r="AB374" s="40"/>
      <c r="AC374" s="40"/>
      <c r="AD374" s="40"/>
      <c r="AE374" s="40"/>
      <c r="AT374" s="19" t="s">
        <v>130</v>
      </c>
      <c r="AU374" s="19" t="s">
        <v>82</v>
      </c>
    </row>
    <row r="375" spans="1:47" s="2" customFormat="1" ht="12">
      <c r="A375" s="40"/>
      <c r="B375" s="41"/>
      <c r="C375" s="42"/>
      <c r="D375" s="228" t="s">
        <v>131</v>
      </c>
      <c r="E375" s="42"/>
      <c r="F375" s="229" t="s">
        <v>573</v>
      </c>
      <c r="G375" s="42"/>
      <c r="H375" s="42"/>
      <c r="I375" s="225"/>
      <c r="J375" s="225"/>
      <c r="K375" s="42"/>
      <c r="L375" s="42"/>
      <c r="M375" s="46"/>
      <c r="N375" s="226"/>
      <c r="O375" s="227"/>
      <c r="P375" s="86"/>
      <c r="Q375" s="86"/>
      <c r="R375" s="86"/>
      <c r="S375" s="86"/>
      <c r="T375" s="86"/>
      <c r="U375" s="86"/>
      <c r="V375" s="86"/>
      <c r="W375" s="86"/>
      <c r="X375" s="87"/>
      <c r="Y375" s="40"/>
      <c r="Z375" s="40"/>
      <c r="AA375" s="40"/>
      <c r="AB375" s="40"/>
      <c r="AC375" s="40"/>
      <c r="AD375" s="40"/>
      <c r="AE375" s="40"/>
      <c r="AT375" s="19" t="s">
        <v>131</v>
      </c>
      <c r="AU375" s="19" t="s">
        <v>82</v>
      </c>
    </row>
    <row r="376" spans="1:65" s="2" customFormat="1" ht="24.15" customHeight="1">
      <c r="A376" s="40"/>
      <c r="B376" s="41"/>
      <c r="C376" s="209" t="s">
        <v>381</v>
      </c>
      <c r="D376" s="209" t="s">
        <v>124</v>
      </c>
      <c r="E376" s="210" t="s">
        <v>574</v>
      </c>
      <c r="F376" s="211" t="s">
        <v>575</v>
      </c>
      <c r="G376" s="212" t="s">
        <v>170</v>
      </c>
      <c r="H376" s="234">
        <v>19</v>
      </c>
      <c r="I376" s="214"/>
      <c r="J376" s="214"/>
      <c r="K376" s="215">
        <f>ROUND(P376*H376,2)</f>
        <v>0</v>
      </c>
      <c r="L376" s="211" t="s">
        <v>128</v>
      </c>
      <c r="M376" s="46"/>
      <c r="N376" s="216" t="s">
        <v>20</v>
      </c>
      <c r="O376" s="217" t="s">
        <v>42</v>
      </c>
      <c r="P376" s="218">
        <f>I376+J376</f>
        <v>0</v>
      </c>
      <c r="Q376" s="218">
        <f>ROUND(I376*H376,2)</f>
        <v>0</v>
      </c>
      <c r="R376" s="218">
        <f>ROUND(J376*H376,2)</f>
        <v>0</v>
      </c>
      <c r="S376" s="86"/>
      <c r="T376" s="219">
        <f>S376*H376</f>
        <v>0</v>
      </c>
      <c r="U376" s="219">
        <v>0</v>
      </c>
      <c r="V376" s="219">
        <f>U376*H376</f>
        <v>0</v>
      </c>
      <c r="W376" s="219">
        <v>0</v>
      </c>
      <c r="X376" s="220">
        <f>W376*H376</f>
        <v>0</v>
      </c>
      <c r="Y376" s="40"/>
      <c r="Z376" s="40"/>
      <c r="AA376" s="40"/>
      <c r="AB376" s="40"/>
      <c r="AC376" s="40"/>
      <c r="AD376" s="40"/>
      <c r="AE376" s="40"/>
      <c r="AR376" s="221" t="s">
        <v>195</v>
      </c>
      <c r="AT376" s="221" t="s">
        <v>124</v>
      </c>
      <c r="AU376" s="221" t="s">
        <v>82</v>
      </c>
      <c r="AY376" s="19" t="s">
        <v>121</v>
      </c>
      <c r="BE376" s="222">
        <f>IF(O376="základní",K376,0)</f>
        <v>0</v>
      </c>
      <c r="BF376" s="222">
        <f>IF(O376="snížená",K376,0)</f>
        <v>0</v>
      </c>
      <c r="BG376" s="222">
        <f>IF(O376="zákl. přenesená",K376,0)</f>
        <v>0</v>
      </c>
      <c r="BH376" s="222">
        <f>IF(O376="sníž. přenesená",K376,0)</f>
        <v>0</v>
      </c>
      <c r="BI376" s="222">
        <f>IF(O376="nulová",K376,0)</f>
        <v>0</v>
      </c>
      <c r="BJ376" s="19" t="s">
        <v>80</v>
      </c>
      <c r="BK376" s="222">
        <f>ROUND(P376*H376,2)</f>
        <v>0</v>
      </c>
      <c r="BL376" s="19" t="s">
        <v>195</v>
      </c>
      <c r="BM376" s="221" t="s">
        <v>576</v>
      </c>
    </row>
    <row r="377" spans="1:47" s="2" customFormat="1" ht="12">
      <c r="A377" s="40"/>
      <c r="B377" s="41"/>
      <c r="C377" s="42"/>
      <c r="D377" s="223" t="s">
        <v>130</v>
      </c>
      <c r="E377" s="42"/>
      <c r="F377" s="224" t="s">
        <v>575</v>
      </c>
      <c r="G377" s="42"/>
      <c r="H377" s="42"/>
      <c r="I377" s="225"/>
      <c r="J377" s="225"/>
      <c r="K377" s="42"/>
      <c r="L377" s="42"/>
      <c r="M377" s="46"/>
      <c r="N377" s="226"/>
      <c r="O377" s="227"/>
      <c r="P377" s="86"/>
      <c r="Q377" s="86"/>
      <c r="R377" s="86"/>
      <c r="S377" s="86"/>
      <c r="T377" s="86"/>
      <c r="U377" s="86"/>
      <c r="V377" s="86"/>
      <c r="W377" s="86"/>
      <c r="X377" s="87"/>
      <c r="Y377" s="40"/>
      <c r="Z377" s="40"/>
      <c r="AA377" s="40"/>
      <c r="AB377" s="40"/>
      <c r="AC377" s="40"/>
      <c r="AD377" s="40"/>
      <c r="AE377" s="40"/>
      <c r="AT377" s="19" t="s">
        <v>130</v>
      </c>
      <c r="AU377" s="19" t="s">
        <v>82</v>
      </c>
    </row>
    <row r="378" spans="1:47" s="2" customFormat="1" ht="12">
      <c r="A378" s="40"/>
      <c r="B378" s="41"/>
      <c r="C378" s="42"/>
      <c r="D378" s="228" t="s">
        <v>131</v>
      </c>
      <c r="E378" s="42"/>
      <c r="F378" s="229" t="s">
        <v>577</v>
      </c>
      <c r="G378" s="42"/>
      <c r="H378" s="42"/>
      <c r="I378" s="225"/>
      <c r="J378" s="225"/>
      <c r="K378" s="42"/>
      <c r="L378" s="42"/>
      <c r="M378" s="46"/>
      <c r="N378" s="226"/>
      <c r="O378" s="227"/>
      <c r="P378" s="86"/>
      <c r="Q378" s="86"/>
      <c r="R378" s="86"/>
      <c r="S378" s="86"/>
      <c r="T378" s="86"/>
      <c r="U378" s="86"/>
      <c r="V378" s="86"/>
      <c r="W378" s="86"/>
      <c r="X378" s="87"/>
      <c r="Y378" s="40"/>
      <c r="Z378" s="40"/>
      <c r="AA378" s="40"/>
      <c r="AB378" s="40"/>
      <c r="AC378" s="40"/>
      <c r="AD378" s="40"/>
      <c r="AE378" s="40"/>
      <c r="AT378" s="19" t="s">
        <v>131</v>
      </c>
      <c r="AU378" s="19" t="s">
        <v>82</v>
      </c>
    </row>
    <row r="379" spans="1:65" s="2" customFormat="1" ht="24.15" customHeight="1">
      <c r="A379" s="40"/>
      <c r="B379" s="41"/>
      <c r="C379" s="209" t="s">
        <v>578</v>
      </c>
      <c r="D379" s="209" t="s">
        <v>124</v>
      </c>
      <c r="E379" s="210" t="s">
        <v>579</v>
      </c>
      <c r="F379" s="211" t="s">
        <v>580</v>
      </c>
      <c r="G379" s="212" t="s">
        <v>170</v>
      </c>
      <c r="H379" s="234">
        <v>2</v>
      </c>
      <c r="I379" s="214"/>
      <c r="J379" s="214"/>
      <c r="K379" s="215">
        <f>ROUND(P379*H379,2)</f>
        <v>0</v>
      </c>
      <c r="L379" s="211" t="s">
        <v>128</v>
      </c>
      <c r="M379" s="46"/>
      <c r="N379" s="216" t="s">
        <v>20</v>
      </c>
      <c r="O379" s="217" t="s">
        <v>42</v>
      </c>
      <c r="P379" s="218">
        <f>I379+J379</f>
        <v>0</v>
      </c>
      <c r="Q379" s="218">
        <f>ROUND(I379*H379,2)</f>
        <v>0</v>
      </c>
      <c r="R379" s="218">
        <f>ROUND(J379*H379,2)</f>
        <v>0</v>
      </c>
      <c r="S379" s="86"/>
      <c r="T379" s="219">
        <f>S379*H379</f>
        <v>0</v>
      </c>
      <c r="U379" s="219">
        <v>0</v>
      </c>
      <c r="V379" s="219">
        <f>U379*H379</f>
        <v>0</v>
      </c>
      <c r="W379" s="219">
        <v>0</v>
      </c>
      <c r="X379" s="220">
        <f>W379*H379</f>
        <v>0</v>
      </c>
      <c r="Y379" s="40"/>
      <c r="Z379" s="40"/>
      <c r="AA379" s="40"/>
      <c r="AB379" s="40"/>
      <c r="AC379" s="40"/>
      <c r="AD379" s="40"/>
      <c r="AE379" s="40"/>
      <c r="AR379" s="221" t="s">
        <v>195</v>
      </c>
      <c r="AT379" s="221" t="s">
        <v>124</v>
      </c>
      <c r="AU379" s="221" t="s">
        <v>82</v>
      </c>
      <c r="AY379" s="19" t="s">
        <v>121</v>
      </c>
      <c r="BE379" s="222">
        <f>IF(O379="základní",K379,0)</f>
        <v>0</v>
      </c>
      <c r="BF379" s="222">
        <f>IF(O379="snížená",K379,0)</f>
        <v>0</v>
      </c>
      <c r="BG379" s="222">
        <f>IF(O379="zákl. přenesená",K379,0)</f>
        <v>0</v>
      </c>
      <c r="BH379" s="222">
        <f>IF(O379="sníž. přenesená",K379,0)</f>
        <v>0</v>
      </c>
      <c r="BI379" s="222">
        <f>IF(O379="nulová",K379,0)</f>
        <v>0</v>
      </c>
      <c r="BJ379" s="19" t="s">
        <v>80</v>
      </c>
      <c r="BK379" s="222">
        <f>ROUND(P379*H379,2)</f>
        <v>0</v>
      </c>
      <c r="BL379" s="19" t="s">
        <v>195</v>
      </c>
      <c r="BM379" s="221" t="s">
        <v>581</v>
      </c>
    </row>
    <row r="380" spans="1:47" s="2" customFormat="1" ht="12">
      <c r="A380" s="40"/>
      <c r="B380" s="41"/>
      <c r="C380" s="42"/>
      <c r="D380" s="223" t="s">
        <v>130</v>
      </c>
      <c r="E380" s="42"/>
      <c r="F380" s="224" t="s">
        <v>580</v>
      </c>
      <c r="G380" s="42"/>
      <c r="H380" s="42"/>
      <c r="I380" s="225"/>
      <c r="J380" s="225"/>
      <c r="K380" s="42"/>
      <c r="L380" s="42"/>
      <c r="M380" s="46"/>
      <c r="N380" s="226"/>
      <c r="O380" s="227"/>
      <c r="P380" s="86"/>
      <c r="Q380" s="86"/>
      <c r="R380" s="86"/>
      <c r="S380" s="86"/>
      <c r="T380" s="86"/>
      <c r="U380" s="86"/>
      <c r="V380" s="86"/>
      <c r="W380" s="86"/>
      <c r="X380" s="87"/>
      <c r="Y380" s="40"/>
      <c r="Z380" s="40"/>
      <c r="AA380" s="40"/>
      <c r="AB380" s="40"/>
      <c r="AC380" s="40"/>
      <c r="AD380" s="40"/>
      <c r="AE380" s="40"/>
      <c r="AT380" s="19" t="s">
        <v>130</v>
      </c>
      <c r="AU380" s="19" t="s">
        <v>82</v>
      </c>
    </row>
    <row r="381" spans="1:47" s="2" customFormat="1" ht="12">
      <c r="A381" s="40"/>
      <c r="B381" s="41"/>
      <c r="C381" s="42"/>
      <c r="D381" s="228" t="s">
        <v>131</v>
      </c>
      <c r="E381" s="42"/>
      <c r="F381" s="229" t="s">
        <v>582</v>
      </c>
      <c r="G381" s="42"/>
      <c r="H381" s="42"/>
      <c r="I381" s="225"/>
      <c r="J381" s="225"/>
      <c r="K381" s="42"/>
      <c r="L381" s="42"/>
      <c r="M381" s="46"/>
      <c r="N381" s="226"/>
      <c r="O381" s="227"/>
      <c r="P381" s="86"/>
      <c r="Q381" s="86"/>
      <c r="R381" s="86"/>
      <c r="S381" s="86"/>
      <c r="T381" s="86"/>
      <c r="U381" s="86"/>
      <c r="V381" s="86"/>
      <c r="W381" s="86"/>
      <c r="X381" s="87"/>
      <c r="Y381" s="40"/>
      <c r="Z381" s="40"/>
      <c r="AA381" s="40"/>
      <c r="AB381" s="40"/>
      <c r="AC381" s="40"/>
      <c r="AD381" s="40"/>
      <c r="AE381" s="40"/>
      <c r="AT381" s="19" t="s">
        <v>131</v>
      </c>
      <c r="AU381" s="19" t="s">
        <v>82</v>
      </c>
    </row>
    <row r="382" spans="1:65" s="2" customFormat="1" ht="24.15" customHeight="1">
      <c r="A382" s="40"/>
      <c r="B382" s="41"/>
      <c r="C382" s="209" t="s">
        <v>387</v>
      </c>
      <c r="D382" s="209" t="s">
        <v>124</v>
      </c>
      <c r="E382" s="210" t="s">
        <v>583</v>
      </c>
      <c r="F382" s="211" t="s">
        <v>584</v>
      </c>
      <c r="G382" s="212" t="s">
        <v>170</v>
      </c>
      <c r="H382" s="234">
        <v>62</v>
      </c>
      <c r="I382" s="214"/>
      <c r="J382" s="214"/>
      <c r="K382" s="215">
        <f>ROUND(P382*H382,2)</f>
        <v>0</v>
      </c>
      <c r="L382" s="211" t="s">
        <v>128</v>
      </c>
      <c r="M382" s="46"/>
      <c r="N382" s="216" t="s">
        <v>20</v>
      </c>
      <c r="O382" s="217" t="s">
        <v>42</v>
      </c>
      <c r="P382" s="218">
        <f>I382+J382</f>
        <v>0</v>
      </c>
      <c r="Q382" s="218">
        <f>ROUND(I382*H382,2)</f>
        <v>0</v>
      </c>
      <c r="R382" s="218">
        <f>ROUND(J382*H382,2)</f>
        <v>0</v>
      </c>
      <c r="S382" s="86"/>
      <c r="T382" s="219">
        <f>S382*H382</f>
        <v>0</v>
      </c>
      <c r="U382" s="219">
        <v>0</v>
      </c>
      <c r="V382" s="219">
        <f>U382*H382</f>
        <v>0</v>
      </c>
      <c r="W382" s="219">
        <v>0</v>
      </c>
      <c r="X382" s="220">
        <f>W382*H382</f>
        <v>0</v>
      </c>
      <c r="Y382" s="40"/>
      <c r="Z382" s="40"/>
      <c r="AA382" s="40"/>
      <c r="AB382" s="40"/>
      <c r="AC382" s="40"/>
      <c r="AD382" s="40"/>
      <c r="AE382" s="40"/>
      <c r="AR382" s="221" t="s">
        <v>195</v>
      </c>
      <c r="AT382" s="221" t="s">
        <v>124</v>
      </c>
      <c r="AU382" s="221" t="s">
        <v>82</v>
      </c>
      <c r="AY382" s="19" t="s">
        <v>121</v>
      </c>
      <c r="BE382" s="222">
        <f>IF(O382="základní",K382,0)</f>
        <v>0</v>
      </c>
      <c r="BF382" s="222">
        <f>IF(O382="snížená",K382,0)</f>
        <v>0</v>
      </c>
      <c r="BG382" s="222">
        <f>IF(O382="zákl. přenesená",K382,0)</f>
        <v>0</v>
      </c>
      <c r="BH382" s="222">
        <f>IF(O382="sníž. přenesená",K382,0)</f>
        <v>0</v>
      </c>
      <c r="BI382" s="222">
        <f>IF(O382="nulová",K382,0)</f>
        <v>0</v>
      </c>
      <c r="BJ382" s="19" t="s">
        <v>80</v>
      </c>
      <c r="BK382" s="222">
        <f>ROUND(P382*H382,2)</f>
        <v>0</v>
      </c>
      <c r="BL382" s="19" t="s">
        <v>195</v>
      </c>
      <c r="BM382" s="221" t="s">
        <v>585</v>
      </c>
    </row>
    <row r="383" spans="1:47" s="2" customFormat="1" ht="12">
      <c r="A383" s="40"/>
      <c r="B383" s="41"/>
      <c r="C383" s="42"/>
      <c r="D383" s="223" t="s">
        <v>130</v>
      </c>
      <c r="E383" s="42"/>
      <c r="F383" s="224" t="s">
        <v>584</v>
      </c>
      <c r="G383" s="42"/>
      <c r="H383" s="42"/>
      <c r="I383" s="225"/>
      <c r="J383" s="225"/>
      <c r="K383" s="42"/>
      <c r="L383" s="42"/>
      <c r="M383" s="46"/>
      <c r="N383" s="226"/>
      <c r="O383" s="227"/>
      <c r="P383" s="86"/>
      <c r="Q383" s="86"/>
      <c r="R383" s="86"/>
      <c r="S383" s="86"/>
      <c r="T383" s="86"/>
      <c r="U383" s="86"/>
      <c r="V383" s="86"/>
      <c r="W383" s="86"/>
      <c r="X383" s="87"/>
      <c r="Y383" s="40"/>
      <c r="Z383" s="40"/>
      <c r="AA383" s="40"/>
      <c r="AB383" s="40"/>
      <c r="AC383" s="40"/>
      <c r="AD383" s="40"/>
      <c r="AE383" s="40"/>
      <c r="AT383" s="19" t="s">
        <v>130</v>
      </c>
      <c r="AU383" s="19" t="s">
        <v>82</v>
      </c>
    </row>
    <row r="384" spans="1:47" s="2" customFormat="1" ht="12">
      <c r="A384" s="40"/>
      <c r="B384" s="41"/>
      <c r="C384" s="42"/>
      <c r="D384" s="228" t="s">
        <v>131</v>
      </c>
      <c r="E384" s="42"/>
      <c r="F384" s="229" t="s">
        <v>586</v>
      </c>
      <c r="G384" s="42"/>
      <c r="H384" s="42"/>
      <c r="I384" s="225"/>
      <c r="J384" s="225"/>
      <c r="K384" s="42"/>
      <c r="L384" s="42"/>
      <c r="M384" s="46"/>
      <c r="N384" s="226"/>
      <c r="O384" s="227"/>
      <c r="P384" s="86"/>
      <c r="Q384" s="86"/>
      <c r="R384" s="86"/>
      <c r="S384" s="86"/>
      <c r="T384" s="86"/>
      <c r="U384" s="86"/>
      <c r="V384" s="86"/>
      <c r="W384" s="86"/>
      <c r="X384" s="87"/>
      <c r="Y384" s="40"/>
      <c r="Z384" s="40"/>
      <c r="AA384" s="40"/>
      <c r="AB384" s="40"/>
      <c r="AC384" s="40"/>
      <c r="AD384" s="40"/>
      <c r="AE384" s="40"/>
      <c r="AT384" s="19" t="s">
        <v>131</v>
      </c>
      <c r="AU384" s="19" t="s">
        <v>82</v>
      </c>
    </row>
    <row r="385" spans="1:65" s="2" customFormat="1" ht="24.15" customHeight="1">
      <c r="A385" s="40"/>
      <c r="B385" s="41"/>
      <c r="C385" s="209" t="s">
        <v>587</v>
      </c>
      <c r="D385" s="209" t="s">
        <v>124</v>
      </c>
      <c r="E385" s="210" t="s">
        <v>588</v>
      </c>
      <c r="F385" s="211" t="s">
        <v>589</v>
      </c>
      <c r="G385" s="212" t="s">
        <v>170</v>
      </c>
      <c r="H385" s="234">
        <v>160</v>
      </c>
      <c r="I385" s="214"/>
      <c r="J385" s="214"/>
      <c r="K385" s="215">
        <f>ROUND(P385*H385,2)</f>
        <v>0</v>
      </c>
      <c r="L385" s="211" t="s">
        <v>128</v>
      </c>
      <c r="M385" s="46"/>
      <c r="N385" s="216" t="s">
        <v>20</v>
      </c>
      <c r="O385" s="217" t="s">
        <v>42</v>
      </c>
      <c r="P385" s="218">
        <f>I385+J385</f>
        <v>0</v>
      </c>
      <c r="Q385" s="218">
        <f>ROUND(I385*H385,2)</f>
        <v>0</v>
      </c>
      <c r="R385" s="218">
        <f>ROUND(J385*H385,2)</f>
        <v>0</v>
      </c>
      <c r="S385" s="86"/>
      <c r="T385" s="219">
        <f>S385*H385</f>
        <v>0</v>
      </c>
      <c r="U385" s="219">
        <v>0</v>
      </c>
      <c r="V385" s="219">
        <f>U385*H385</f>
        <v>0</v>
      </c>
      <c r="W385" s="219">
        <v>0</v>
      </c>
      <c r="X385" s="220">
        <f>W385*H385</f>
        <v>0</v>
      </c>
      <c r="Y385" s="40"/>
      <c r="Z385" s="40"/>
      <c r="AA385" s="40"/>
      <c r="AB385" s="40"/>
      <c r="AC385" s="40"/>
      <c r="AD385" s="40"/>
      <c r="AE385" s="40"/>
      <c r="AR385" s="221" t="s">
        <v>195</v>
      </c>
      <c r="AT385" s="221" t="s">
        <v>124</v>
      </c>
      <c r="AU385" s="221" t="s">
        <v>82</v>
      </c>
      <c r="AY385" s="19" t="s">
        <v>121</v>
      </c>
      <c r="BE385" s="222">
        <f>IF(O385="základní",K385,0)</f>
        <v>0</v>
      </c>
      <c r="BF385" s="222">
        <f>IF(O385="snížená",K385,0)</f>
        <v>0</v>
      </c>
      <c r="BG385" s="222">
        <f>IF(O385="zákl. přenesená",K385,0)</f>
        <v>0</v>
      </c>
      <c r="BH385" s="222">
        <f>IF(O385="sníž. přenesená",K385,0)</f>
        <v>0</v>
      </c>
      <c r="BI385" s="222">
        <f>IF(O385="nulová",K385,0)</f>
        <v>0</v>
      </c>
      <c r="BJ385" s="19" t="s">
        <v>80</v>
      </c>
      <c r="BK385" s="222">
        <f>ROUND(P385*H385,2)</f>
        <v>0</v>
      </c>
      <c r="BL385" s="19" t="s">
        <v>195</v>
      </c>
      <c r="BM385" s="221" t="s">
        <v>590</v>
      </c>
    </row>
    <row r="386" spans="1:47" s="2" customFormat="1" ht="12">
      <c r="A386" s="40"/>
      <c r="B386" s="41"/>
      <c r="C386" s="42"/>
      <c r="D386" s="223" t="s">
        <v>130</v>
      </c>
      <c r="E386" s="42"/>
      <c r="F386" s="224" t="s">
        <v>589</v>
      </c>
      <c r="G386" s="42"/>
      <c r="H386" s="42"/>
      <c r="I386" s="225"/>
      <c r="J386" s="225"/>
      <c r="K386" s="42"/>
      <c r="L386" s="42"/>
      <c r="M386" s="46"/>
      <c r="N386" s="226"/>
      <c r="O386" s="227"/>
      <c r="P386" s="86"/>
      <c r="Q386" s="86"/>
      <c r="R386" s="86"/>
      <c r="S386" s="86"/>
      <c r="T386" s="86"/>
      <c r="U386" s="86"/>
      <c r="V386" s="86"/>
      <c r="W386" s="86"/>
      <c r="X386" s="87"/>
      <c r="Y386" s="40"/>
      <c r="Z386" s="40"/>
      <c r="AA386" s="40"/>
      <c r="AB386" s="40"/>
      <c r="AC386" s="40"/>
      <c r="AD386" s="40"/>
      <c r="AE386" s="40"/>
      <c r="AT386" s="19" t="s">
        <v>130</v>
      </c>
      <c r="AU386" s="19" t="s">
        <v>82</v>
      </c>
    </row>
    <row r="387" spans="1:47" s="2" customFormat="1" ht="12">
      <c r="A387" s="40"/>
      <c r="B387" s="41"/>
      <c r="C387" s="42"/>
      <c r="D387" s="228" t="s">
        <v>131</v>
      </c>
      <c r="E387" s="42"/>
      <c r="F387" s="229" t="s">
        <v>591</v>
      </c>
      <c r="G387" s="42"/>
      <c r="H387" s="42"/>
      <c r="I387" s="225"/>
      <c r="J387" s="225"/>
      <c r="K387" s="42"/>
      <c r="L387" s="42"/>
      <c r="M387" s="46"/>
      <c r="N387" s="230"/>
      <c r="O387" s="231"/>
      <c r="P387" s="232"/>
      <c r="Q387" s="232"/>
      <c r="R387" s="232"/>
      <c r="S387" s="232"/>
      <c r="T387" s="232"/>
      <c r="U387" s="232"/>
      <c r="V387" s="232"/>
      <c r="W387" s="232"/>
      <c r="X387" s="233"/>
      <c r="Y387" s="40"/>
      <c r="Z387" s="40"/>
      <c r="AA387" s="40"/>
      <c r="AB387" s="40"/>
      <c r="AC387" s="40"/>
      <c r="AD387" s="40"/>
      <c r="AE387" s="40"/>
      <c r="AT387" s="19" t="s">
        <v>131</v>
      </c>
      <c r="AU387" s="19" t="s">
        <v>82</v>
      </c>
    </row>
    <row r="388" spans="1:31" s="2" customFormat="1" ht="6.95" customHeight="1">
      <c r="A388" s="40"/>
      <c r="B388" s="61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46"/>
      <c r="N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</row>
  </sheetData>
  <sheetProtection password="CC35" sheet="1" objects="1" scenarios="1" formatColumns="0" formatRows="0" autoFilter="0"/>
  <autoFilter ref="C96:L387"/>
  <mergeCells count="9">
    <mergeCell ref="E7:H7"/>
    <mergeCell ref="E9:H9"/>
    <mergeCell ref="E18:H18"/>
    <mergeCell ref="E27:H27"/>
    <mergeCell ref="E50:H50"/>
    <mergeCell ref="E52:H52"/>
    <mergeCell ref="E87:H87"/>
    <mergeCell ref="E89:H89"/>
    <mergeCell ref="M2:Z2"/>
  </mergeCells>
  <hyperlinks>
    <hyperlink ref="F102" r:id="rId1" display="https://podminky.urs.cz/item/CS_URS_2024_01/611131121"/>
    <hyperlink ref="F105" r:id="rId2" display="https://podminky.urs.cz/item/CS_URS_2024_01/611142001"/>
    <hyperlink ref="F108" r:id="rId3" display="https://podminky.urs.cz/item/CS_URS_2024_01/611311131"/>
    <hyperlink ref="F111" r:id="rId4" display="https://podminky.urs.cz/item/CS_URS_2024_01/612131121"/>
    <hyperlink ref="F114" r:id="rId5" display="https://podminky.urs.cz/item/CS_URS_2024_01/612135101"/>
    <hyperlink ref="F117" r:id="rId6" display="https://podminky.urs.cz/item/CS_URS_2024_01/612142001"/>
    <hyperlink ref="F120" r:id="rId7" display="https://podminky.urs.cz/item/CS_URS_2024_01/612311131"/>
    <hyperlink ref="F123" r:id="rId8" display="https://podminky.urs.cz/item/CS_URS_2024_01/612325121"/>
    <hyperlink ref="F126" r:id="rId9" display="https://podminky.urs.cz/item/CS_URS_2024_01/612325215"/>
    <hyperlink ref="F129" r:id="rId10" display="https://podminky.urs.cz/item/CS_URS_2024_01/619991001"/>
    <hyperlink ref="F132" r:id="rId11" display="https://podminky.urs.cz/item/CS_URS_2024_01/619991011"/>
    <hyperlink ref="F135" r:id="rId12" display="https://podminky.urs.cz/item/CS_URS_2024_01/631312121"/>
    <hyperlink ref="F140" r:id="rId13" display="https://podminky.urs.cz/item/CS_URS_2024_01/631312141"/>
    <hyperlink ref="F145" r:id="rId14" display="https://podminky.urs.cz/item/CS_URS_2024_01/632681113"/>
    <hyperlink ref="F150" r:id="rId15" display="https://podminky.urs.cz/item/CS_URS_2024_01/946112114"/>
    <hyperlink ref="F155" r:id="rId16" display="https://podminky.urs.cz/item/CS_URS_2024_01/946112214"/>
    <hyperlink ref="F160" r:id="rId17" display="https://podminky.urs.cz/item/CS_URS_2024_01/946112814"/>
    <hyperlink ref="F166" r:id="rId18" display="https://podminky.urs.cz/item/CS_URS_2024_01/952901107"/>
    <hyperlink ref="F169" r:id="rId19" display="https://podminky.urs.cz/item/CS_URS_2024_01/952901122"/>
    <hyperlink ref="F172" r:id="rId20" display="https://podminky.urs.cz/item/CS_URS_2024_01/952902021"/>
    <hyperlink ref="F175" r:id="rId21" display="https://podminky.urs.cz/item/CS_URS_2024_01/952902031"/>
    <hyperlink ref="F178" r:id="rId22" display="https://podminky.urs.cz/item/CS_URS_2024_01/952902611"/>
    <hyperlink ref="F182" r:id="rId23" display="https://podminky.urs.cz/item/CS_URS_2024_01/974049121"/>
    <hyperlink ref="F185" r:id="rId24" display="https://podminky.urs.cz/item/CS_URS_2024_01/974049133"/>
    <hyperlink ref="F188" r:id="rId25" display="https://podminky.urs.cz/item/CS_URS_2024_01/977131115"/>
    <hyperlink ref="F191" r:id="rId26" display="https://podminky.urs.cz/item/CS_URS_2024_01/977311112"/>
    <hyperlink ref="F194" r:id="rId27" display="https://podminky.urs.cz/item/CS_URS_2024_01/977343121"/>
    <hyperlink ref="F202" r:id="rId28" display="https://podminky.urs.cz/item/CS_URS_2024_01/997013213"/>
    <hyperlink ref="F207" r:id="rId29" display="https://podminky.urs.cz/item/CS_URS_2024_01/997013501"/>
    <hyperlink ref="F210" r:id="rId30" display="https://podminky.urs.cz/item/CS_URS_2024_01/997013509"/>
    <hyperlink ref="F216" r:id="rId31" display="https://podminky.urs.cz/item/CS_URS_2024_01/997013631"/>
    <hyperlink ref="F221" r:id="rId32" display="https://podminky.urs.cz/item/CS_URS_2024_01/997013811"/>
    <hyperlink ref="F226" r:id="rId33" display="https://podminky.urs.cz/item/CS_URS_2022_02/997241622"/>
    <hyperlink ref="F232" r:id="rId34" display="https://podminky.urs.cz/item/CS_URS_2024_01/998011002"/>
    <hyperlink ref="F237" r:id="rId35" display="https://podminky.urs.cz/item/CS_URS_2024_01/725210821"/>
    <hyperlink ref="F240" r:id="rId36" display="https://podminky.urs.cz/item/CS_URS_2024_01/725820802"/>
    <hyperlink ref="F243" r:id="rId37" display="https://podminky.urs.cz/item/CS_URS_2024_01/725829121"/>
    <hyperlink ref="F248" r:id="rId38" display="https://podminky.urs.cz/item/CS_URS_2024_01/725211623"/>
    <hyperlink ref="F253" r:id="rId39" display="https://podminky.urs.cz/item/CS_URS_2024_01/998725102"/>
    <hyperlink ref="F257" r:id="rId40" display="https://podminky.urs.cz/item/CS_URS_2024_01/766491851"/>
    <hyperlink ref="F260" r:id="rId41" display="https://podminky.urs.cz/item/CS_URS_2024_01/766660022"/>
    <hyperlink ref="F265" r:id="rId42" display="https://podminky.urs.cz/item/CS_URS_2024_01/766660728"/>
    <hyperlink ref="F270" r:id="rId43" display="https://podminky.urs.cz/item/CS_URS_2024_01/766660729"/>
    <hyperlink ref="F275" r:id="rId44" display="https://podminky.urs.cz/item/CS_URS_2024_01/766691914"/>
    <hyperlink ref="F278" r:id="rId45" display="https://podminky.urs.cz/item/CS_URS_2024_01/766695212"/>
    <hyperlink ref="F283" r:id="rId46" display="https://podminky.urs.cz/item/CS_URS_2024_01/998766102"/>
    <hyperlink ref="F287" r:id="rId47" display="https://podminky.urs.cz/item/CS_URS_2024_01/775511800"/>
    <hyperlink ref="F291" r:id="rId48" display="https://podminky.urs.cz/item/CS_URS_2024_01/776111115"/>
    <hyperlink ref="F294" r:id="rId49" display="https://podminky.urs.cz/item/CS_URS_2024_01/776111311"/>
    <hyperlink ref="F297" r:id="rId50" display="https://podminky.urs.cz/item/CS_URS_2024_01/776121411"/>
    <hyperlink ref="F300" r:id="rId51" display="https://podminky.urs.cz/item/CS_URS_2024_01/776141113"/>
    <hyperlink ref="F303" r:id="rId52" display="https://podminky.urs.cz/item/CS_URS_2024_01/776221111"/>
    <hyperlink ref="F308" r:id="rId53" display="https://podminky.urs.cz/item/CS_URS_2024_01/776223112"/>
    <hyperlink ref="F311" r:id="rId54" display="https://podminky.urs.cz/item/CS_URS_2024_01/776410811"/>
    <hyperlink ref="F316" r:id="rId55" display="https://podminky.urs.cz/item/CS_URS_2024_01/776421111"/>
    <hyperlink ref="F319" r:id="rId56" display="https://podminky.urs.cz/item/CS_URS_2024_01/776991121"/>
    <hyperlink ref="F322" r:id="rId57" display="https://podminky.urs.cz/item/CS_URS_2024_01/776991821"/>
    <hyperlink ref="F325" r:id="rId58" display="https://podminky.urs.cz/item/CS_URS_2024_01/998776202"/>
    <hyperlink ref="F329" r:id="rId59" display="https://podminky.urs.cz/item/CS_URS_2024_01/781471810"/>
    <hyperlink ref="F332" r:id="rId60" display="https://podminky.urs.cz/item/CS_URS_2024_01/781474116"/>
    <hyperlink ref="F337" r:id="rId61" display="https://podminky.urs.cz/item/CS_URS_2024_01/781491815"/>
    <hyperlink ref="F340" r:id="rId62" display="https://podminky.urs.cz/item/CS_URS_2022_02/781494111"/>
    <hyperlink ref="F343" r:id="rId63" display="https://podminky.urs.cz/item/CS_URS_2022_02/781494511"/>
    <hyperlink ref="F346" r:id="rId64" display="https://podminky.urs.cz/item/CS_URS_2024_01/781495115"/>
    <hyperlink ref="F349" r:id="rId65" display="https://podminky.urs.cz/item/CS_URS_2024_01/998781202"/>
    <hyperlink ref="F353" r:id="rId66" display="https://podminky.urs.cz/item/CS_URS_2024_01/783624101"/>
    <hyperlink ref="F358" r:id="rId67" display="https://podminky.urs.cz/item/CS_URS_2024_01/783627107"/>
    <hyperlink ref="F366" r:id="rId68" display="https://podminky.urs.cz/item/CS_URS_2024_01/784111031"/>
    <hyperlink ref="F369" r:id="rId69" display="https://podminky.urs.cz/item/CS_URS_2024_01/784121001"/>
    <hyperlink ref="F372" r:id="rId70" display="https://podminky.urs.cz/item/CS_URS_2024_01/784161211"/>
    <hyperlink ref="F375" r:id="rId71" display="https://podminky.urs.cz/item/CS_URS_2024_01/784181121"/>
    <hyperlink ref="F378" r:id="rId72" display="https://podminky.urs.cz/item/CS_URS_2024_01/784191003"/>
    <hyperlink ref="F381" r:id="rId73" display="https://podminky.urs.cz/item/CS_URS_2024_01/784191005"/>
    <hyperlink ref="F384" r:id="rId74" display="https://podminky.urs.cz/item/CS_URS_2024_01/784191007"/>
    <hyperlink ref="F387" r:id="rId75" display="https://podminky.urs.cz/item/CS_URS_2024_01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2"/>
      <c r="AT3" s="19" t="s">
        <v>82</v>
      </c>
    </row>
    <row r="4" spans="2:46" s="1" customFormat="1" ht="24.95" customHeight="1">
      <c r="B4" s="22"/>
      <c r="D4" s="133" t="s">
        <v>87</v>
      </c>
      <c r="M4" s="22"/>
      <c r="N4" s="134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35" t="s">
        <v>17</v>
      </c>
      <c r="M6" s="22"/>
    </row>
    <row r="7" spans="2:13" s="1" customFormat="1" ht="16.5" customHeight="1">
      <c r="B7" s="22"/>
      <c r="E7" s="136" t="str">
        <f>'Rekapitulace zakázky'!K6</f>
        <v>Odborná učebna pro výuku cizích jazyků A12</v>
      </c>
      <c r="F7" s="135"/>
      <c r="G7" s="135"/>
      <c r="H7" s="135"/>
      <c r="M7" s="22"/>
    </row>
    <row r="8" spans="1:31" s="2" customFormat="1" ht="12" customHeight="1">
      <c r="A8" s="40"/>
      <c r="B8" s="46"/>
      <c r="C8" s="40"/>
      <c r="D8" s="135" t="s">
        <v>88</v>
      </c>
      <c r="E8" s="40"/>
      <c r="F8" s="40"/>
      <c r="G8" s="40"/>
      <c r="H8" s="40"/>
      <c r="I8" s="40"/>
      <c r="J8" s="40"/>
      <c r="K8" s="40"/>
      <c r="L8" s="40"/>
      <c r="M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592</v>
      </c>
      <c r="F9" s="40"/>
      <c r="G9" s="40"/>
      <c r="H9" s="40"/>
      <c r="I9" s="40"/>
      <c r="J9" s="40"/>
      <c r="K9" s="40"/>
      <c r="L9" s="40"/>
      <c r="M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19</v>
      </c>
      <c r="E11" s="40"/>
      <c r="F11" s="139" t="s">
        <v>20</v>
      </c>
      <c r="G11" s="40"/>
      <c r="H11" s="40"/>
      <c r="I11" s="135" t="s">
        <v>21</v>
      </c>
      <c r="J11" s="139" t="s">
        <v>20</v>
      </c>
      <c r="K11" s="40"/>
      <c r="L11" s="40"/>
      <c r="M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zakázky'!AN8</f>
        <v>8. 3. 2024</v>
      </c>
      <c r="K12" s="40"/>
      <c r="L12" s="40"/>
      <c r="M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20</v>
      </c>
      <c r="K14" s="40"/>
      <c r="L14" s="40"/>
      <c r="M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20</v>
      </c>
      <c r="K15" s="40"/>
      <c r="L15" s="40"/>
      <c r="M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zakázky'!AN13</f>
        <v>Vyplň údaj</v>
      </c>
      <c r="K17" s="40"/>
      <c r="L17" s="40"/>
      <c r="M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9"/>
      <c r="G18" s="139"/>
      <c r="H18" s="139"/>
      <c r="I18" s="135" t="s">
        <v>29</v>
      </c>
      <c r="J18" s="35" t="str">
        <f>'Rekapitulace zakázky'!AN14</f>
        <v>Vyplň údaj</v>
      </c>
      <c r="K18" s="40"/>
      <c r="L18" s="40"/>
      <c r="M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20</v>
      </c>
      <c r="K20" s="40"/>
      <c r="L20" s="40"/>
      <c r="M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20</v>
      </c>
      <c r="K21" s="40"/>
      <c r="L21" s="40"/>
      <c r="M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27</v>
      </c>
      <c r="J23" s="139" t="s">
        <v>20</v>
      </c>
      <c r="K23" s="40"/>
      <c r="L23" s="40"/>
      <c r="M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20</v>
      </c>
      <c r="K24" s="40"/>
      <c r="L24" s="40"/>
      <c r="M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40"/>
      <c r="M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20</v>
      </c>
      <c r="F27" s="143"/>
      <c r="G27" s="143"/>
      <c r="H27" s="143"/>
      <c r="I27" s="141"/>
      <c r="J27" s="141"/>
      <c r="K27" s="141"/>
      <c r="L27" s="141"/>
      <c r="M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45"/>
      <c r="M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5" t="s">
        <v>90</v>
      </c>
      <c r="F30" s="40"/>
      <c r="G30" s="40"/>
      <c r="H30" s="40"/>
      <c r="I30" s="40"/>
      <c r="J30" s="40"/>
      <c r="K30" s="146">
        <f>I61</f>
        <v>0</v>
      </c>
      <c r="L30" s="40"/>
      <c r="M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5" t="s">
        <v>91</v>
      </c>
      <c r="F31" s="40"/>
      <c r="G31" s="40"/>
      <c r="H31" s="40"/>
      <c r="I31" s="40"/>
      <c r="J31" s="40"/>
      <c r="K31" s="146">
        <f>J61</f>
        <v>0</v>
      </c>
      <c r="L31" s="40"/>
      <c r="M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47" t="s">
        <v>37</v>
      </c>
      <c r="E32" s="40"/>
      <c r="F32" s="40"/>
      <c r="G32" s="40"/>
      <c r="H32" s="40"/>
      <c r="I32" s="40"/>
      <c r="J32" s="40"/>
      <c r="K32" s="148">
        <f>ROUND(K87,2)</f>
        <v>0</v>
      </c>
      <c r="L32" s="40"/>
      <c r="M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45"/>
      <c r="E33" s="145"/>
      <c r="F33" s="145"/>
      <c r="G33" s="145"/>
      <c r="H33" s="145"/>
      <c r="I33" s="145"/>
      <c r="J33" s="145"/>
      <c r="K33" s="145"/>
      <c r="L33" s="145"/>
      <c r="M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49" t="s">
        <v>39</v>
      </c>
      <c r="G34" s="40"/>
      <c r="H34" s="40"/>
      <c r="I34" s="149" t="s">
        <v>38</v>
      </c>
      <c r="J34" s="40"/>
      <c r="K34" s="149" t="s">
        <v>40</v>
      </c>
      <c r="L34" s="40"/>
      <c r="M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0" t="s">
        <v>41</v>
      </c>
      <c r="E35" s="135" t="s">
        <v>42</v>
      </c>
      <c r="F35" s="146">
        <f>ROUND((SUM(BE87:BE271)),2)</f>
        <v>0</v>
      </c>
      <c r="G35" s="40"/>
      <c r="H35" s="40"/>
      <c r="I35" s="151">
        <v>0.21</v>
      </c>
      <c r="J35" s="40"/>
      <c r="K35" s="146">
        <f>ROUND(((SUM(BE87:BE271))*I35),2)</f>
        <v>0</v>
      </c>
      <c r="L35" s="40"/>
      <c r="M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5" t="s">
        <v>43</v>
      </c>
      <c r="F36" s="146">
        <f>ROUND((SUM(BF87:BF271)),2)</f>
        <v>0</v>
      </c>
      <c r="G36" s="40"/>
      <c r="H36" s="40"/>
      <c r="I36" s="151">
        <v>0.12</v>
      </c>
      <c r="J36" s="40"/>
      <c r="K36" s="146">
        <f>ROUND(((SUM(BF87:BF271))*I36),2)</f>
        <v>0</v>
      </c>
      <c r="L36" s="40"/>
      <c r="M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44</v>
      </c>
      <c r="F37" s="146">
        <f>ROUND((SUM(BG87:BG271)),2)</f>
        <v>0</v>
      </c>
      <c r="G37" s="40"/>
      <c r="H37" s="40"/>
      <c r="I37" s="151">
        <v>0.21</v>
      </c>
      <c r="J37" s="40"/>
      <c r="K37" s="146">
        <f>0</f>
        <v>0</v>
      </c>
      <c r="L37" s="40"/>
      <c r="M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5" t="s">
        <v>45</v>
      </c>
      <c r="F38" s="146">
        <f>ROUND((SUM(BH87:BH271)),2)</f>
        <v>0</v>
      </c>
      <c r="G38" s="40"/>
      <c r="H38" s="40"/>
      <c r="I38" s="151">
        <v>0.12</v>
      </c>
      <c r="J38" s="40"/>
      <c r="K38" s="146">
        <f>0</f>
        <v>0</v>
      </c>
      <c r="L38" s="40"/>
      <c r="M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5" t="s">
        <v>46</v>
      </c>
      <c r="F39" s="146">
        <f>ROUND((SUM(BI87:BI271)),2)</f>
        <v>0</v>
      </c>
      <c r="G39" s="40"/>
      <c r="H39" s="40"/>
      <c r="I39" s="151">
        <v>0</v>
      </c>
      <c r="J39" s="40"/>
      <c r="K39" s="146">
        <f>0</f>
        <v>0</v>
      </c>
      <c r="L39" s="40"/>
      <c r="M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52"/>
      <c r="D41" s="153" t="s">
        <v>47</v>
      </c>
      <c r="E41" s="154"/>
      <c r="F41" s="154"/>
      <c r="G41" s="155" t="s">
        <v>48</v>
      </c>
      <c r="H41" s="156" t="s">
        <v>49</v>
      </c>
      <c r="I41" s="154"/>
      <c r="J41" s="154"/>
      <c r="K41" s="157">
        <f>SUM(K32:K39)</f>
        <v>0</v>
      </c>
      <c r="L41" s="158"/>
      <c r="M41" s="13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92</v>
      </c>
      <c r="D47" s="42"/>
      <c r="E47" s="42"/>
      <c r="F47" s="42"/>
      <c r="G47" s="42"/>
      <c r="H47" s="42"/>
      <c r="I47" s="42"/>
      <c r="J47" s="42"/>
      <c r="K47" s="42"/>
      <c r="L47" s="42"/>
      <c r="M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63" t="str">
        <f>E7</f>
        <v>Odborná učebna pro výuku cizích jazyků A12</v>
      </c>
      <c r="F50" s="34"/>
      <c r="G50" s="34"/>
      <c r="H50" s="34"/>
      <c r="I50" s="42"/>
      <c r="J50" s="42"/>
      <c r="K50" s="42"/>
      <c r="L50" s="42"/>
      <c r="M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88</v>
      </c>
      <c r="D51" s="42"/>
      <c r="E51" s="42"/>
      <c r="F51" s="42"/>
      <c r="G51" s="42"/>
      <c r="H51" s="42"/>
      <c r="I51" s="42"/>
      <c r="J51" s="42"/>
      <c r="K51" s="42"/>
      <c r="L51" s="42"/>
      <c r="M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Elektromontáže - Odborná učebna pro výuku cizích jazyků A12</v>
      </c>
      <c r="F52" s="42"/>
      <c r="G52" s="42"/>
      <c r="H52" s="42"/>
      <c r="I52" s="42"/>
      <c r="J52" s="42"/>
      <c r="K52" s="42"/>
      <c r="L52" s="42"/>
      <c r="M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ZŠ a MŠ Děčín III, Březová 369/25</v>
      </c>
      <c r="G54" s="42"/>
      <c r="H54" s="42"/>
      <c r="I54" s="34" t="s">
        <v>24</v>
      </c>
      <c r="J54" s="74" t="str">
        <f>IF(J12="","",J12)</f>
        <v>8. 3. 2024</v>
      </c>
      <c r="K54" s="42"/>
      <c r="L54" s="42"/>
      <c r="M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Statutární město Děčín, Mírové nám. 1175/5, 405 38</v>
      </c>
      <c r="G56" s="42"/>
      <c r="H56" s="42"/>
      <c r="I56" s="34" t="s">
        <v>32</v>
      </c>
      <c r="J56" s="38" t="str">
        <f>E21</f>
        <v>Sebastian Fenyk</v>
      </c>
      <c r="K56" s="42"/>
      <c r="L56" s="42"/>
      <c r="M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30</v>
      </c>
      <c r="D57" s="42"/>
      <c r="E57" s="42"/>
      <c r="F57" s="29" t="str">
        <f>IF(E18="","",E18)</f>
        <v>Vyplň údaj</v>
      </c>
      <c r="G57" s="42"/>
      <c r="H57" s="42"/>
      <c r="I57" s="34" t="s">
        <v>34</v>
      </c>
      <c r="J57" s="38" t="str">
        <f>E24</f>
        <v>Ing.Myšík Petr</v>
      </c>
      <c r="K57" s="42"/>
      <c r="L57" s="42"/>
      <c r="M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64" t="s">
        <v>93</v>
      </c>
      <c r="D59" s="165"/>
      <c r="E59" s="165"/>
      <c r="F59" s="165"/>
      <c r="G59" s="165"/>
      <c r="H59" s="165"/>
      <c r="I59" s="166" t="s">
        <v>94</v>
      </c>
      <c r="J59" s="166" t="s">
        <v>95</v>
      </c>
      <c r="K59" s="166" t="s">
        <v>96</v>
      </c>
      <c r="L59" s="165"/>
      <c r="M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67" t="s">
        <v>71</v>
      </c>
      <c r="D61" s="42"/>
      <c r="E61" s="42"/>
      <c r="F61" s="42"/>
      <c r="G61" s="42"/>
      <c r="H61" s="42"/>
      <c r="I61" s="104">
        <f>Q87</f>
        <v>0</v>
      </c>
      <c r="J61" s="104">
        <f>R87</f>
        <v>0</v>
      </c>
      <c r="K61" s="104">
        <f>K87</f>
        <v>0</v>
      </c>
      <c r="L61" s="42"/>
      <c r="M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97</v>
      </c>
    </row>
    <row r="62" spans="1:31" s="9" customFormat="1" ht="24.95" customHeight="1">
      <c r="A62" s="9"/>
      <c r="B62" s="168"/>
      <c r="C62" s="169"/>
      <c r="D62" s="170" t="s">
        <v>593</v>
      </c>
      <c r="E62" s="171"/>
      <c r="F62" s="171"/>
      <c r="G62" s="171"/>
      <c r="H62" s="171"/>
      <c r="I62" s="172">
        <f>Q88</f>
        <v>0</v>
      </c>
      <c r="J62" s="172">
        <f>R88</f>
        <v>0</v>
      </c>
      <c r="K62" s="172">
        <f>K88</f>
        <v>0</v>
      </c>
      <c r="L62" s="169"/>
      <c r="M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594</v>
      </c>
      <c r="E63" s="177"/>
      <c r="F63" s="177"/>
      <c r="G63" s="177"/>
      <c r="H63" s="177"/>
      <c r="I63" s="178">
        <f>Q89</f>
        <v>0</v>
      </c>
      <c r="J63" s="178">
        <f>R89</f>
        <v>0</v>
      </c>
      <c r="K63" s="178">
        <f>K89</f>
        <v>0</v>
      </c>
      <c r="L63" s="175"/>
      <c r="M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595</v>
      </c>
      <c r="E64" s="177"/>
      <c r="F64" s="177"/>
      <c r="G64" s="177"/>
      <c r="H64" s="177"/>
      <c r="I64" s="178">
        <f>Q128</f>
        <v>0</v>
      </c>
      <c r="J64" s="178">
        <f>R128</f>
        <v>0</v>
      </c>
      <c r="K64" s="178">
        <f>K128</f>
        <v>0</v>
      </c>
      <c r="L64" s="175"/>
      <c r="M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596</v>
      </c>
      <c r="E65" s="177"/>
      <c r="F65" s="177"/>
      <c r="G65" s="177"/>
      <c r="H65" s="177"/>
      <c r="I65" s="178">
        <f>Q209</f>
        <v>0</v>
      </c>
      <c r="J65" s="178">
        <f>R209</f>
        <v>0</v>
      </c>
      <c r="K65" s="178">
        <f>K209</f>
        <v>0</v>
      </c>
      <c r="L65" s="175"/>
      <c r="M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597</v>
      </c>
      <c r="E66" s="177"/>
      <c r="F66" s="177"/>
      <c r="G66" s="177"/>
      <c r="H66" s="177"/>
      <c r="I66" s="178">
        <f>Q238</f>
        <v>0</v>
      </c>
      <c r="J66" s="178">
        <f>R238</f>
        <v>0</v>
      </c>
      <c r="K66" s="178">
        <f>K238</f>
        <v>0</v>
      </c>
      <c r="L66" s="175"/>
      <c r="M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8"/>
      <c r="C67" s="169"/>
      <c r="D67" s="170" t="s">
        <v>598</v>
      </c>
      <c r="E67" s="171"/>
      <c r="F67" s="171"/>
      <c r="G67" s="171"/>
      <c r="H67" s="171"/>
      <c r="I67" s="172">
        <f>Q268</f>
        <v>0</v>
      </c>
      <c r="J67" s="172">
        <f>R268</f>
        <v>0</v>
      </c>
      <c r="K67" s="172">
        <f>K268</f>
        <v>0</v>
      </c>
      <c r="L67" s="169"/>
      <c r="M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102</v>
      </c>
      <c r="D74" s="42"/>
      <c r="E74" s="42"/>
      <c r="F74" s="42"/>
      <c r="G74" s="42"/>
      <c r="H74" s="42"/>
      <c r="I74" s="42"/>
      <c r="J74" s="42"/>
      <c r="K74" s="42"/>
      <c r="L74" s="42"/>
      <c r="M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42"/>
      <c r="M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3" t="str">
        <f>E7</f>
        <v>Odborná učebna pro výuku cizích jazyků A12</v>
      </c>
      <c r="F77" s="34"/>
      <c r="G77" s="34"/>
      <c r="H77" s="34"/>
      <c r="I77" s="42"/>
      <c r="J77" s="42"/>
      <c r="K77" s="42"/>
      <c r="L77" s="42"/>
      <c r="M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88</v>
      </c>
      <c r="D78" s="42"/>
      <c r="E78" s="42"/>
      <c r="F78" s="42"/>
      <c r="G78" s="42"/>
      <c r="H78" s="42"/>
      <c r="I78" s="42"/>
      <c r="J78" s="42"/>
      <c r="K78" s="42"/>
      <c r="L78" s="42"/>
      <c r="M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Elektromontáže - Odborná učebna pro výuku cizích jazyků A12</v>
      </c>
      <c r="F79" s="42"/>
      <c r="G79" s="42"/>
      <c r="H79" s="42"/>
      <c r="I79" s="42"/>
      <c r="J79" s="42"/>
      <c r="K79" s="42"/>
      <c r="L79" s="42"/>
      <c r="M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ZŠ a MŠ Děčín III, Březová 369/25</v>
      </c>
      <c r="G81" s="42"/>
      <c r="H81" s="42"/>
      <c r="I81" s="34" t="s">
        <v>24</v>
      </c>
      <c r="J81" s="74" t="str">
        <f>IF(J12="","",J12)</f>
        <v>8. 3. 2024</v>
      </c>
      <c r="K81" s="42"/>
      <c r="L81" s="42"/>
      <c r="M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26</v>
      </c>
      <c r="D83" s="42"/>
      <c r="E83" s="42"/>
      <c r="F83" s="29" t="str">
        <f>E15</f>
        <v>Statutární město Děčín, Mírové nám. 1175/5, 405 38</v>
      </c>
      <c r="G83" s="42"/>
      <c r="H83" s="42"/>
      <c r="I83" s="34" t="s">
        <v>32</v>
      </c>
      <c r="J83" s="38" t="str">
        <f>E21</f>
        <v>Sebastian Fenyk</v>
      </c>
      <c r="K83" s="42"/>
      <c r="L83" s="42"/>
      <c r="M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Ing.Myšík Petr</v>
      </c>
      <c r="K84" s="42"/>
      <c r="L84" s="42"/>
      <c r="M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0"/>
      <c r="B86" s="181"/>
      <c r="C86" s="182" t="s">
        <v>103</v>
      </c>
      <c r="D86" s="183" t="s">
        <v>56</v>
      </c>
      <c r="E86" s="183" t="s">
        <v>52</v>
      </c>
      <c r="F86" s="183" t="s">
        <v>53</v>
      </c>
      <c r="G86" s="183" t="s">
        <v>104</v>
      </c>
      <c r="H86" s="183" t="s">
        <v>105</v>
      </c>
      <c r="I86" s="183" t="s">
        <v>106</v>
      </c>
      <c r="J86" s="183" t="s">
        <v>107</v>
      </c>
      <c r="K86" s="183" t="s">
        <v>96</v>
      </c>
      <c r="L86" s="184" t="s">
        <v>108</v>
      </c>
      <c r="M86" s="185"/>
      <c r="N86" s="94" t="s">
        <v>20</v>
      </c>
      <c r="O86" s="95" t="s">
        <v>41</v>
      </c>
      <c r="P86" s="95" t="s">
        <v>109</v>
      </c>
      <c r="Q86" s="95" t="s">
        <v>110</v>
      </c>
      <c r="R86" s="95" t="s">
        <v>111</v>
      </c>
      <c r="S86" s="95" t="s">
        <v>112</v>
      </c>
      <c r="T86" s="95" t="s">
        <v>113</v>
      </c>
      <c r="U86" s="95" t="s">
        <v>114</v>
      </c>
      <c r="V86" s="95" t="s">
        <v>115</v>
      </c>
      <c r="W86" s="95" t="s">
        <v>116</v>
      </c>
      <c r="X86" s="96" t="s">
        <v>117</v>
      </c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0"/>
      <c r="B87" s="41"/>
      <c r="C87" s="101" t="s">
        <v>118</v>
      </c>
      <c r="D87" s="42"/>
      <c r="E87" s="42"/>
      <c r="F87" s="42"/>
      <c r="G87" s="42"/>
      <c r="H87" s="42"/>
      <c r="I87" s="42"/>
      <c r="J87" s="42"/>
      <c r="K87" s="186">
        <f>BK87</f>
        <v>0</v>
      </c>
      <c r="L87" s="42"/>
      <c r="M87" s="46"/>
      <c r="N87" s="97"/>
      <c r="O87" s="187"/>
      <c r="P87" s="98"/>
      <c r="Q87" s="188">
        <f>Q88+Q268</f>
        <v>0</v>
      </c>
      <c r="R87" s="188">
        <f>R88+R268</f>
        <v>0</v>
      </c>
      <c r="S87" s="98"/>
      <c r="T87" s="189">
        <f>T88+T268</f>
        <v>0</v>
      </c>
      <c r="U87" s="98"/>
      <c r="V87" s="189">
        <f>V88+V268</f>
        <v>0</v>
      </c>
      <c r="W87" s="98"/>
      <c r="X87" s="190">
        <f>X88+X268</f>
        <v>0</v>
      </c>
      <c r="Y87" s="40"/>
      <c r="Z87" s="40"/>
      <c r="AA87" s="40"/>
      <c r="AB87" s="40"/>
      <c r="AC87" s="40"/>
      <c r="AD87" s="40"/>
      <c r="AE87" s="40"/>
      <c r="AT87" s="19" t="s">
        <v>72</v>
      </c>
      <c r="AU87" s="19" t="s">
        <v>97</v>
      </c>
      <c r="BK87" s="191">
        <f>BK88+BK268</f>
        <v>0</v>
      </c>
    </row>
    <row r="88" spans="1:63" s="12" customFormat="1" ht="25.9" customHeight="1">
      <c r="A88" s="12"/>
      <c r="B88" s="192"/>
      <c r="C88" s="193"/>
      <c r="D88" s="194" t="s">
        <v>72</v>
      </c>
      <c r="E88" s="195" t="s">
        <v>599</v>
      </c>
      <c r="F88" s="195" t="s">
        <v>600</v>
      </c>
      <c r="G88" s="193"/>
      <c r="H88" s="193"/>
      <c r="I88" s="196"/>
      <c r="J88" s="196"/>
      <c r="K88" s="197">
        <f>BK88</f>
        <v>0</v>
      </c>
      <c r="L88" s="193"/>
      <c r="M88" s="198"/>
      <c r="N88" s="199"/>
      <c r="O88" s="200"/>
      <c r="P88" s="200"/>
      <c r="Q88" s="201">
        <f>Q89+Q128+Q209+Q238</f>
        <v>0</v>
      </c>
      <c r="R88" s="201">
        <f>R89+R128+R209+R238</f>
        <v>0</v>
      </c>
      <c r="S88" s="200"/>
      <c r="T88" s="202">
        <f>T89+T128+T209+T238</f>
        <v>0</v>
      </c>
      <c r="U88" s="200"/>
      <c r="V88" s="202">
        <f>V89+V128+V209+V238</f>
        <v>0</v>
      </c>
      <c r="W88" s="200"/>
      <c r="X88" s="203">
        <f>X89+X128+X209+X238</f>
        <v>0</v>
      </c>
      <c r="Y88" s="12"/>
      <c r="Z88" s="12"/>
      <c r="AA88" s="12"/>
      <c r="AB88" s="12"/>
      <c r="AC88" s="12"/>
      <c r="AD88" s="12"/>
      <c r="AE88" s="12"/>
      <c r="AR88" s="204" t="s">
        <v>80</v>
      </c>
      <c r="AT88" s="205" t="s">
        <v>72</v>
      </c>
      <c r="AU88" s="205" t="s">
        <v>73</v>
      </c>
      <c r="AY88" s="204" t="s">
        <v>121</v>
      </c>
      <c r="BK88" s="206">
        <f>BK89+BK128+BK209+BK238</f>
        <v>0</v>
      </c>
    </row>
    <row r="89" spans="1:63" s="12" customFormat="1" ht="22.8" customHeight="1">
      <c r="A89" s="12"/>
      <c r="B89" s="192"/>
      <c r="C89" s="193"/>
      <c r="D89" s="194" t="s">
        <v>72</v>
      </c>
      <c r="E89" s="207" t="s">
        <v>601</v>
      </c>
      <c r="F89" s="207" t="s">
        <v>602</v>
      </c>
      <c r="G89" s="193"/>
      <c r="H89" s="193"/>
      <c r="I89" s="196"/>
      <c r="J89" s="196"/>
      <c r="K89" s="208">
        <f>BK89</f>
        <v>0</v>
      </c>
      <c r="L89" s="193"/>
      <c r="M89" s="198"/>
      <c r="N89" s="199"/>
      <c r="O89" s="200"/>
      <c r="P89" s="200"/>
      <c r="Q89" s="201">
        <f>SUM(Q90:Q127)</f>
        <v>0</v>
      </c>
      <c r="R89" s="201">
        <f>SUM(R90:R127)</f>
        <v>0</v>
      </c>
      <c r="S89" s="200"/>
      <c r="T89" s="202">
        <f>SUM(T90:T127)</f>
        <v>0</v>
      </c>
      <c r="U89" s="200"/>
      <c r="V89" s="202">
        <f>SUM(V90:V127)</f>
        <v>0</v>
      </c>
      <c r="W89" s="200"/>
      <c r="X89" s="203">
        <f>SUM(X90:X127)</f>
        <v>0</v>
      </c>
      <c r="Y89" s="12"/>
      <c r="Z89" s="12"/>
      <c r="AA89" s="12"/>
      <c r="AB89" s="12"/>
      <c r="AC89" s="12"/>
      <c r="AD89" s="12"/>
      <c r="AE89" s="12"/>
      <c r="AR89" s="204" t="s">
        <v>82</v>
      </c>
      <c r="AT89" s="205" t="s">
        <v>72</v>
      </c>
      <c r="AU89" s="205" t="s">
        <v>80</v>
      </c>
      <c r="AY89" s="204" t="s">
        <v>121</v>
      </c>
      <c r="BK89" s="206">
        <f>SUM(BK90:BK127)</f>
        <v>0</v>
      </c>
    </row>
    <row r="90" spans="1:65" s="2" customFormat="1" ht="24.15" customHeight="1">
      <c r="A90" s="40"/>
      <c r="B90" s="41"/>
      <c r="C90" s="209" t="s">
        <v>80</v>
      </c>
      <c r="D90" s="209" t="s">
        <v>124</v>
      </c>
      <c r="E90" s="210" t="s">
        <v>603</v>
      </c>
      <c r="F90" s="211" t="s">
        <v>604</v>
      </c>
      <c r="G90" s="212" t="s">
        <v>200</v>
      </c>
      <c r="H90" s="234">
        <v>29</v>
      </c>
      <c r="I90" s="214"/>
      <c r="J90" s="214"/>
      <c r="K90" s="215">
        <f>ROUND(P90*H90,2)</f>
        <v>0</v>
      </c>
      <c r="L90" s="211" t="s">
        <v>128</v>
      </c>
      <c r="M90" s="46"/>
      <c r="N90" s="216" t="s">
        <v>20</v>
      </c>
      <c r="O90" s="217" t="s">
        <v>42</v>
      </c>
      <c r="P90" s="218">
        <f>I90+J90</f>
        <v>0</v>
      </c>
      <c r="Q90" s="218">
        <f>ROUND(I90*H90,2)</f>
        <v>0</v>
      </c>
      <c r="R90" s="218">
        <f>ROUND(J90*H90,2)</f>
        <v>0</v>
      </c>
      <c r="S90" s="86"/>
      <c r="T90" s="219">
        <f>S90*H90</f>
        <v>0</v>
      </c>
      <c r="U90" s="219">
        <v>0</v>
      </c>
      <c r="V90" s="219">
        <f>U90*H90</f>
        <v>0</v>
      </c>
      <c r="W90" s="219">
        <v>0</v>
      </c>
      <c r="X90" s="220">
        <f>W90*H90</f>
        <v>0</v>
      </c>
      <c r="Y90" s="40"/>
      <c r="Z90" s="40"/>
      <c r="AA90" s="40"/>
      <c r="AB90" s="40"/>
      <c r="AC90" s="40"/>
      <c r="AD90" s="40"/>
      <c r="AE90" s="40"/>
      <c r="AR90" s="221" t="s">
        <v>195</v>
      </c>
      <c r="AT90" s="221" t="s">
        <v>124</v>
      </c>
      <c r="AU90" s="221" t="s">
        <v>82</v>
      </c>
      <c r="AY90" s="19" t="s">
        <v>121</v>
      </c>
      <c r="BE90" s="222">
        <f>IF(O90="základní",K90,0)</f>
        <v>0</v>
      </c>
      <c r="BF90" s="222">
        <f>IF(O90="snížená",K90,0)</f>
        <v>0</v>
      </c>
      <c r="BG90" s="222">
        <f>IF(O90="zákl. přenesená",K90,0)</f>
        <v>0</v>
      </c>
      <c r="BH90" s="222">
        <f>IF(O90="sníž. přenesená",K90,0)</f>
        <v>0</v>
      </c>
      <c r="BI90" s="222">
        <f>IF(O90="nulová",K90,0)</f>
        <v>0</v>
      </c>
      <c r="BJ90" s="19" t="s">
        <v>80</v>
      </c>
      <c r="BK90" s="222">
        <f>ROUND(P90*H90,2)</f>
        <v>0</v>
      </c>
      <c r="BL90" s="19" t="s">
        <v>195</v>
      </c>
      <c r="BM90" s="221" t="s">
        <v>82</v>
      </c>
    </row>
    <row r="91" spans="1:47" s="2" customFormat="1" ht="12">
      <c r="A91" s="40"/>
      <c r="B91" s="41"/>
      <c r="C91" s="42"/>
      <c r="D91" s="223" t="s">
        <v>130</v>
      </c>
      <c r="E91" s="42"/>
      <c r="F91" s="224" t="s">
        <v>604</v>
      </c>
      <c r="G91" s="42"/>
      <c r="H91" s="42"/>
      <c r="I91" s="225"/>
      <c r="J91" s="225"/>
      <c r="K91" s="42"/>
      <c r="L91" s="42"/>
      <c r="M91" s="46"/>
      <c r="N91" s="226"/>
      <c r="O91" s="227"/>
      <c r="P91" s="86"/>
      <c r="Q91" s="86"/>
      <c r="R91" s="86"/>
      <c r="S91" s="86"/>
      <c r="T91" s="86"/>
      <c r="U91" s="86"/>
      <c r="V91" s="86"/>
      <c r="W91" s="86"/>
      <c r="X91" s="87"/>
      <c r="Y91" s="40"/>
      <c r="Z91" s="40"/>
      <c r="AA91" s="40"/>
      <c r="AB91" s="40"/>
      <c r="AC91" s="40"/>
      <c r="AD91" s="40"/>
      <c r="AE91" s="40"/>
      <c r="AT91" s="19" t="s">
        <v>130</v>
      </c>
      <c r="AU91" s="19" t="s">
        <v>82</v>
      </c>
    </row>
    <row r="92" spans="1:47" s="2" customFormat="1" ht="12">
      <c r="A92" s="40"/>
      <c r="B92" s="41"/>
      <c r="C92" s="42"/>
      <c r="D92" s="228" t="s">
        <v>131</v>
      </c>
      <c r="E92" s="42"/>
      <c r="F92" s="229" t="s">
        <v>605</v>
      </c>
      <c r="G92" s="42"/>
      <c r="H92" s="42"/>
      <c r="I92" s="225"/>
      <c r="J92" s="225"/>
      <c r="K92" s="42"/>
      <c r="L92" s="42"/>
      <c r="M92" s="46"/>
      <c r="N92" s="226"/>
      <c r="O92" s="227"/>
      <c r="P92" s="86"/>
      <c r="Q92" s="86"/>
      <c r="R92" s="86"/>
      <c r="S92" s="86"/>
      <c r="T92" s="86"/>
      <c r="U92" s="86"/>
      <c r="V92" s="86"/>
      <c r="W92" s="86"/>
      <c r="X92" s="87"/>
      <c r="Y92" s="40"/>
      <c r="Z92" s="40"/>
      <c r="AA92" s="40"/>
      <c r="AB92" s="40"/>
      <c r="AC92" s="40"/>
      <c r="AD92" s="40"/>
      <c r="AE92" s="40"/>
      <c r="AT92" s="19" t="s">
        <v>131</v>
      </c>
      <c r="AU92" s="19" t="s">
        <v>82</v>
      </c>
    </row>
    <row r="93" spans="1:65" s="2" customFormat="1" ht="16.5" customHeight="1">
      <c r="A93" s="40"/>
      <c r="B93" s="41"/>
      <c r="C93" s="267" t="s">
        <v>82</v>
      </c>
      <c r="D93" s="267" t="s">
        <v>365</v>
      </c>
      <c r="E93" s="268" t="s">
        <v>606</v>
      </c>
      <c r="F93" s="269" t="s">
        <v>607</v>
      </c>
      <c r="G93" s="270" t="s">
        <v>200</v>
      </c>
      <c r="H93" s="271">
        <v>28</v>
      </c>
      <c r="I93" s="272"/>
      <c r="J93" s="273"/>
      <c r="K93" s="274">
        <f>ROUND(P93*H93,2)</f>
        <v>0</v>
      </c>
      <c r="L93" s="269" t="s">
        <v>20</v>
      </c>
      <c r="M93" s="275"/>
      <c r="N93" s="276" t="s">
        <v>20</v>
      </c>
      <c r="O93" s="217" t="s">
        <v>42</v>
      </c>
      <c r="P93" s="218">
        <f>I93+J93</f>
        <v>0</v>
      </c>
      <c r="Q93" s="218">
        <f>ROUND(I93*H93,2)</f>
        <v>0</v>
      </c>
      <c r="R93" s="218">
        <f>ROUND(J93*H93,2)</f>
        <v>0</v>
      </c>
      <c r="S93" s="86"/>
      <c r="T93" s="219">
        <f>S93*H93</f>
        <v>0</v>
      </c>
      <c r="U93" s="219">
        <v>0</v>
      </c>
      <c r="V93" s="219">
        <f>U93*H93</f>
        <v>0</v>
      </c>
      <c r="W93" s="219">
        <v>0</v>
      </c>
      <c r="X93" s="220">
        <f>W93*H93</f>
        <v>0</v>
      </c>
      <c r="Y93" s="40"/>
      <c r="Z93" s="40"/>
      <c r="AA93" s="40"/>
      <c r="AB93" s="40"/>
      <c r="AC93" s="40"/>
      <c r="AD93" s="40"/>
      <c r="AE93" s="40"/>
      <c r="AR93" s="221" t="s">
        <v>240</v>
      </c>
      <c r="AT93" s="221" t="s">
        <v>365</v>
      </c>
      <c r="AU93" s="221" t="s">
        <v>82</v>
      </c>
      <c r="AY93" s="19" t="s">
        <v>121</v>
      </c>
      <c r="BE93" s="222">
        <f>IF(O93="základní",K93,0)</f>
        <v>0</v>
      </c>
      <c r="BF93" s="222">
        <f>IF(O93="snížená",K93,0)</f>
        <v>0</v>
      </c>
      <c r="BG93" s="222">
        <f>IF(O93="zákl. přenesená",K93,0)</f>
        <v>0</v>
      </c>
      <c r="BH93" s="222">
        <f>IF(O93="sníž. přenesená",K93,0)</f>
        <v>0</v>
      </c>
      <c r="BI93" s="222">
        <f>IF(O93="nulová",K93,0)</f>
        <v>0</v>
      </c>
      <c r="BJ93" s="19" t="s">
        <v>80</v>
      </c>
      <c r="BK93" s="222">
        <f>ROUND(P93*H93,2)</f>
        <v>0</v>
      </c>
      <c r="BL93" s="19" t="s">
        <v>195</v>
      </c>
      <c r="BM93" s="221" t="s">
        <v>129</v>
      </c>
    </row>
    <row r="94" spans="1:47" s="2" customFormat="1" ht="12">
      <c r="A94" s="40"/>
      <c r="B94" s="41"/>
      <c r="C94" s="42"/>
      <c r="D94" s="223" t="s">
        <v>130</v>
      </c>
      <c r="E94" s="42"/>
      <c r="F94" s="224" t="s">
        <v>607</v>
      </c>
      <c r="G94" s="42"/>
      <c r="H94" s="42"/>
      <c r="I94" s="225"/>
      <c r="J94" s="225"/>
      <c r="K94" s="42"/>
      <c r="L94" s="42"/>
      <c r="M94" s="46"/>
      <c r="N94" s="226"/>
      <c r="O94" s="227"/>
      <c r="P94" s="86"/>
      <c r="Q94" s="86"/>
      <c r="R94" s="86"/>
      <c r="S94" s="86"/>
      <c r="T94" s="86"/>
      <c r="U94" s="86"/>
      <c r="V94" s="86"/>
      <c r="W94" s="86"/>
      <c r="X94" s="87"/>
      <c r="Y94" s="40"/>
      <c r="Z94" s="40"/>
      <c r="AA94" s="40"/>
      <c r="AB94" s="40"/>
      <c r="AC94" s="40"/>
      <c r="AD94" s="40"/>
      <c r="AE94" s="40"/>
      <c r="AT94" s="19" t="s">
        <v>130</v>
      </c>
      <c r="AU94" s="19" t="s">
        <v>82</v>
      </c>
    </row>
    <row r="95" spans="1:65" s="2" customFormat="1" ht="16.5" customHeight="1">
      <c r="A95" s="40"/>
      <c r="B95" s="41"/>
      <c r="C95" s="267" t="s">
        <v>138</v>
      </c>
      <c r="D95" s="267" t="s">
        <v>365</v>
      </c>
      <c r="E95" s="268" t="s">
        <v>608</v>
      </c>
      <c r="F95" s="269" t="s">
        <v>609</v>
      </c>
      <c r="G95" s="270" t="s">
        <v>200</v>
      </c>
      <c r="H95" s="271">
        <v>1</v>
      </c>
      <c r="I95" s="272"/>
      <c r="J95" s="273"/>
      <c r="K95" s="274">
        <f>ROUND(P95*H95,2)</f>
        <v>0</v>
      </c>
      <c r="L95" s="269" t="s">
        <v>20</v>
      </c>
      <c r="M95" s="275"/>
      <c r="N95" s="276" t="s">
        <v>20</v>
      </c>
      <c r="O95" s="217" t="s">
        <v>42</v>
      </c>
      <c r="P95" s="218">
        <f>I95+J95</f>
        <v>0</v>
      </c>
      <c r="Q95" s="218">
        <f>ROUND(I95*H95,2)</f>
        <v>0</v>
      </c>
      <c r="R95" s="218">
        <f>ROUND(J95*H95,2)</f>
        <v>0</v>
      </c>
      <c r="S95" s="86"/>
      <c r="T95" s="219">
        <f>S95*H95</f>
        <v>0</v>
      </c>
      <c r="U95" s="219">
        <v>0</v>
      </c>
      <c r="V95" s="219">
        <f>U95*H95</f>
        <v>0</v>
      </c>
      <c r="W95" s="219">
        <v>0</v>
      </c>
      <c r="X95" s="220">
        <f>W95*H95</f>
        <v>0</v>
      </c>
      <c r="Y95" s="40"/>
      <c r="Z95" s="40"/>
      <c r="AA95" s="40"/>
      <c r="AB95" s="40"/>
      <c r="AC95" s="40"/>
      <c r="AD95" s="40"/>
      <c r="AE95" s="40"/>
      <c r="AR95" s="221" t="s">
        <v>240</v>
      </c>
      <c r="AT95" s="221" t="s">
        <v>365</v>
      </c>
      <c r="AU95" s="221" t="s">
        <v>82</v>
      </c>
      <c r="AY95" s="19" t="s">
        <v>121</v>
      </c>
      <c r="BE95" s="222">
        <f>IF(O95="základní",K95,0)</f>
        <v>0</v>
      </c>
      <c r="BF95" s="222">
        <f>IF(O95="snížená",K95,0)</f>
        <v>0</v>
      </c>
      <c r="BG95" s="222">
        <f>IF(O95="zákl. přenesená",K95,0)</f>
        <v>0</v>
      </c>
      <c r="BH95" s="222">
        <f>IF(O95="sníž. přenesená",K95,0)</f>
        <v>0</v>
      </c>
      <c r="BI95" s="222">
        <f>IF(O95="nulová",K95,0)</f>
        <v>0</v>
      </c>
      <c r="BJ95" s="19" t="s">
        <v>80</v>
      </c>
      <c r="BK95" s="222">
        <f>ROUND(P95*H95,2)</f>
        <v>0</v>
      </c>
      <c r="BL95" s="19" t="s">
        <v>195</v>
      </c>
      <c r="BM95" s="221" t="s">
        <v>610</v>
      </c>
    </row>
    <row r="96" spans="1:47" s="2" customFormat="1" ht="12">
      <c r="A96" s="40"/>
      <c r="B96" s="41"/>
      <c r="C96" s="42"/>
      <c r="D96" s="223" t="s">
        <v>130</v>
      </c>
      <c r="E96" s="42"/>
      <c r="F96" s="224" t="s">
        <v>609</v>
      </c>
      <c r="G96" s="42"/>
      <c r="H96" s="42"/>
      <c r="I96" s="225"/>
      <c r="J96" s="225"/>
      <c r="K96" s="42"/>
      <c r="L96" s="42"/>
      <c r="M96" s="46"/>
      <c r="N96" s="226"/>
      <c r="O96" s="227"/>
      <c r="P96" s="86"/>
      <c r="Q96" s="86"/>
      <c r="R96" s="86"/>
      <c r="S96" s="86"/>
      <c r="T96" s="86"/>
      <c r="U96" s="86"/>
      <c r="V96" s="86"/>
      <c r="W96" s="86"/>
      <c r="X96" s="87"/>
      <c r="Y96" s="40"/>
      <c r="Z96" s="40"/>
      <c r="AA96" s="40"/>
      <c r="AB96" s="40"/>
      <c r="AC96" s="40"/>
      <c r="AD96" s="40"/>
      <c r="AE96" s="40"/>
      <c r="AT96" s="19" t="s">
        <v>130</v>
      </c>
      <c r="AU96" s="19" t="s">
        <v>82</v>
      </c>
    </row>
    <row r="97" spans="1:65" s="2" customFormat="1" ht="24.15" customHeight="1">
      <c r="A97" s="40"/>
      <c r="B97" s="41"/>
      <c r="C97" s="209" t="s">
        <v>129</v>
      </c>
      <c r="D97" s="209" t="s">
        <v>124</v>
      </c>
      <c r="E97" s="210" t="s">
        <v>611</v>
      </c>
      <c r="F97" s="211" t="s">
        <v>612</v>
      </c>
      <c r="G97" s="212" t="s">
        <v>200</v>
      </c>
      <c r="H97" s="234">
        <v>3</v>
      </c>
      <c r="I97" s="214"/>
      <c r="J97" s="214"/>
      <c r="K97" s="215">
        <f>ROUND(P97*H97,2)</f>
        <v>0</v>
      </c>
      <c r="L97" s="211" t="s">
        <v>128</v>
      </c>
      <c r="M97" s="46"/>
      <c r="N97" s="216" t="s">
        <v>20</v>
      </c>
      <c r="O97" s="217" t="s">
        <v>42</v>
      </c>
      <c r="P97" s="218">
        <f>I97+J97</f>
        <v>0</v>
      </c>
      <c r="Q97" s="218">
        <f>ROUND(I97*H97,2)</f>
        <v>0</v>
      </c>
      <c r="R97" s="218">
        <f>ROUND(J97*H97,2)</f>
        <v>0</v>
      </c>
      <c r="S97" s="86"/>
      <c r="T97" s="219">
        <f>S97*H97</f>
        <v>0</v>
      </c>
      <c r="U97" s="219">
        <v>0</v>
      </c>
      <c r="V97" s="219">
        <f>U97*H97</f>
        <v>0</v>
      </c>
      <c r="W97" s="219">
        <v>0</v>
      </c>
      <c r="X97" s="220">
        <f>W97*H97</f>
        <v>0</v>
      </c>
      <c r="Y97" s="40"/>
      <c r="Z97" s="40"/>
      <c r="AA97" s="40"/>
      <c r="AB97" s="40"/>
      <c r="AC97" s="40"/>
      <c r="AD97" s="40"/>
      <c r="AE97" s="40"/>
      <c r="AR97" s="221" t="s">
        <v>195</v>
      </c>
      <c r="AT97" s="221" t="s">
        <v>124</v>
      </c>
      <c r="AU97" s="221" t="s">
        <v>82</v>
      </c>
      <c r="AY97" s="19" t="s">
        <v>121</v>
      </c>
      <c r="BE97" s="222">
        <f>IF(O97="základní",K97,0)</f>
        <v>0</v>
      </c>
      <c r="BF97" s="222">
        <f>IF(O97="snížená",K97,0)</f>
        <v>0</v>
      </c>
      <c r="BG97" s="222">
        <f>IF(O97="zákl. přenesená",K97,0)</f>
        <v>0</v>
      </c>
      <c r="BH97" s="222">
        <f>IF(O97="sníž. přenesená",K97,0)</f>
        <v>0</v>
      </c>
      <c r="BI97" s="222">
        <f>IF(O97="nulová",K97,0)</f>
        <v>0</v>
      </c>
      <c r="BJ97" s="19" t="s">
        <v>80</v>
      </c>
      <c r="BK97" s="222">
        <f>ROUND(P97*H97,2)</f>
        <v>0</v>
      </c>
      <c r="BL97" s="19" t="s">
        <v>195</v>
      </c>
      <c r="BM97" s="221" t="s">
        <v>140</v>
      </c>
    </row>
    <row r="98" spans="1:47" s="2" customFormat="1" ht="12">
      <c r="A98" s="40"/>
      <c r="B98" s="41"/>
      <c r="C98" s="42"/>
      <c r="D98" s="223" t="s">
        <v>130</v>
      </c>
      <c r="E98" s="42"/>
      <c r="F98" s="224" t="s">
        <v>612</v>
      </c>
      <c r="G98" s="42"/>
      <c r="H98" s="42"/>
      <c r="I98" s="225"/>
      <c r="J98" s="225"/>
      <c r="K98" s="42"/>
      <c r="L98" s="42"/>
      <c r="M98" s="46"/>
      <c r="N98" s="226"/>
      <c r="O98" s="227"/>
      <c r="P98" s="86"/>
      <c r="Q98" s="86"/>
      <c r="R98" s="86"/>
      <c r="S98" s="86"/>
      <c r="T98" s="86"/>
      <c r="U98" s="86"/>
      <c r="V98" s="86"/>
      <c r="W98" s="86"/>
      <c r="X98" s="87"/>
      <c r="Y98" s="40"/>
      <c r="Z98" s="40"/>
      <c r="AA98" s="40"/>
      <c r="AB98" s="40"/>
      <c r="AC98" s="40"/>
      <c r="AD98" s="40"/>
      <c r="AE98" s="40"/>
      <c r="AT98" s="19" t="s">
        <v>130</v>
      </c>
      <c r="AU98" s="19" t="s">
        <v>82</v>
      </c>
    </row>
    <row r="99" spans="1:47" s="2" customFormat="1" ht="12">
      <c r="A99" s="40"/>
      <c r="B99" s="41"/>
      <c r="C99" s="42"/>
      <c r="D99" s="228" t="s">
        <v>131</v>
      </c>
      <c r="E99" s="42"/>
      <c r="F99" s="229" t="s">
        <v>613</v>
      </c>
      <c r="G99" s="42"/>
      <c r="H99" s="42"/>
      <c r="I99" s="225"/>
      <c r="J99" s="225"/>
      <c r="K99" s="42"/>
      <c r="L99" s="42"/>
      <c r="M99" s="46"/>
      <c r="N99" s="226"/>
      <c r="O99" s="227"/>
      <c r="P99" s="86"/>
      <c r="Q99" s="86"/>
      <c r="R99" s="86"/>
      <c r="S99" s="86"/>
      <c r="T99" s="86"/>
      <c r="U99" s="86"/>
      <c r="V99" s="86"/>
      <c r="W99" s="86"/>
      <c r="X99" s="87"/>
      <c r="Y99" s="40"/>
      <c r="Z99" s="40"/>
      <c r="AA99" s="40"/>
      <c r="AB99" s="40"/>
      <c r="AC99" s="40"/>
      <c r="AD99" s="40"/>
      <c r="AE99" s="40"/>
      <c r="AT99" s="19" t="s">
        <v>131</v>
      </c>
      <c r="AU99" s="19" t="s">
        <v>82</v>
      </c>
    </row>
    <row r="100" spans="1:65" s="2" customFormat="1" ht="16.5" customHeight="1">
      <c r="A100" s="40"/>
      <c r="B100" s="41"/>
      <c r="C100" s="267" t="s">
        <v>120</v>
      </c>
      <c r="D100" s="267" t="s">
        <v>365</v>
      </c>
      <c r="E100" s="268" t="s">
        <v>614</v>
      </c>
      <c r="F100" s="269" t="s">
        <v>615</v>
      </c>
      <c r="G100" s="270" t="s">
        <v>200</v>
      </c>
      <c r="H100" s="271">
        <v>1</v>
      </c>
      <c r="I100" s="272"/>
      <c r="J100" s="273"/>
      <c r="K100" s="274">
        <f>ROUND(P100*H100,2)</f>
        <v>0</v>
      </c>
      <c r="L100" s="269" t="s">
        <v>20</v>
      </c>
      <c r="M100" s="275"/>
      <c r="N100" s="276" t="s">
        <v>20</v>
      </c>
      <c r="O100" s="217" t="s">
        <v>42</v>
      </c>
      <c r="P100" s="218">
        <f>I100+J100</f>
        <v>0</v>
      </c>
      <c r="Q100" s="218">
        <f>ROUND(I100*H100,2)</f>
        <v>0</v>
      </c>
      <c r="R100" s="218">
        <f>ROUND(J100*H100,2)</f>
        <v>0</v>
      </c>
      <c r="S100" s="86"/>
      <c r="T100" s="219">
        <f>S100*H100</f>
        <v>0</v>
      </c>
      <c r="U100" s="219">
        <v>0</v>
      </c>
      <c r="V100" s="219">
        <f>U100*H100</f>
        <v>0</v>
      </c>
      <c r="W100" s="219">
        <v>0</v>
      </c>
      <c r="X100" s="220">
        <f>W100*H100</f>
        <v>0</v>
      </c>
      <c r="Y100" s="40"/>
      <c r="Z100" s="40"/>
      <c r="AA100" s="40"/>
      <c r="AB100" s="40"/>
      <c r="AC100" s="40"/>
      <c r="AD100" s="40"/>
      <c r="AE100" s="40"/>
      <c r="AR100" s="221" t="s">
        <v>240</v>
      </c>
      <c r="AT100" s="221" t="s">
        <v>365</v>
      </c>
      <c r="AU100" s="221" t="s">
        <v>82</v>
      </c>
      <c r="AY100" s="19" t="s">
        <v>121</v>
      </c>
      <c r="BE100" s="222">
        <f>IF(O100="základní",K100,0)</f>
        <v>0</v>
      </c>
      <c r="BF100" s="222">
        <f>IF(O100="snížená",K100,0)</f>
        <v>0</v>
      </c>
      <c r="BG100" s="222">
        <f>IF(O100="zákl. přenesená",K100,0)</f>
        <v>0</v>
      </c>
      <c r="BH100" s="222">
        <f>IF(O100="sníž. přenesená",K100,0)</f>
        <v>0</v>
      </c>
      <c r="BI100" s="222">
        <f>IF(O100="nulová",K100,0)</f>
        <v>0</v>
      </c>
      <c r="BJ100" s="19" t="s">
        <v>80</v>
      </c>
      <c r="BK100" s="222">
        <f>ROUND(P100*H100,2)</f>
        <v>0</v>
      </c>
      <c r="BL100" s="19" t="s">
        <v>195</v>
      </c>
      <c r="BM100" s="221" t="s">
        <v>146</v>
      </c>
    </row>
    <row r="101" spans="1:47" s="2" customFormat="1" ht="12">
      <c r="A101" s="40"/>
      <c r="B101" s="41"/>
      <c r="C101" s="42"/>
      <c r="D101" s="223" t="s">
        <v>130</v>
      </c>
      <c r="E101" s="42"/>
      <c r="F101" s="224" t="s">
        <v>615</v>
      </c>
      <c r="G101" s="42"/>
      <c r="H101" s="42"/>
      <c r="I101" s="225"/>
      <c r="J101" s="225"/>
      <c r="K101" s="42"/>
      <c r="L101" s="42"/>
      <c r="M101" s="46"/>
      <c r="N101" s="226"/>
      <c r="O101" s="227"/>
      <c r="P101" s="86"/>
      <c r="Q101" s="86"/>
      <c r="R101" s="86"/>
      <c r="S101" s="86"/>
      <c r="T101" s="86"/>
      <c r="U101" s="86"/>
      <c r="V101" s="86"/>
      <c r="W101" s="86"/>
      <c r="X101" s="87"/>
      <c r="Y101" s="40"/>
      <c r="Z101" s="40"/>
      <c r="AA101" s="40"/>
      <c r="AB101" s="40"/>
      <c r="AC101" s="40"/>
      <c r="AD101" s="40"/>
      <c r="AE101" s="40"/>
      <c r="AT101" s="19" t="s">
        <v>130</v>
      </c>
      <c r="AU101" s="19" t="s">
        <v>82</v>
      </c>
    </row>
    <row r="102" spans="1:65" s="2" customFormat="1" ht="16.5" customHeight="1">
      <c r="A102" s="40"/>
      <c r="B102" s="41"/>
      <c r="C102" s="267" t="s">
        <v>140</v>
      </c>
      <c r="D102" s="267" t="s">
        <v>365</v>
      </c>
      <c r="E102" s="268" t="s">
        <v>616</v>
      </c>
      <c r="F102" s="269" t="s">
        <v>617</v>
      </c>
      <c r="G102" s="270" t="s">
        <v>200</v>
      </c>
      <c r="H102" s="271">
        <v>1</v>
      </c>
      <c r="I102" s="272"/>
      <c r="J102" s="273"/>
      <c r="K102" s="274">
        <f>ROUND(P102*H102,2)</f>
        <v>0</v>
      </c>
      <c r="L102" s="269" t="s">
        <v>20</v>
      </c>
      <c r="M102" s="275"/>
      <c r="N102" s="276" t="s">
        <v>20</v>
      </c>
      <c r="O102" s="217" t="s">
        <v>42</v>
      </c>
      <c r="P102" s="218">
        <f>I102+J102</f>
        <v>0</v>
      </c>
      <c r="Q102" s="218">
        <f>ROUND(I102*H102,2)</f>
        <v>0</v>
      </c>
      <c r="R102" s="218">
        <f>ROUND(J102*H102,2)</f>
        <v>0</v>
      </c>
      <c r="S102" s="86"/>
      <c r="T102" s="219">
        <f>S102*H102</f>
        <v>0</v>
      </c>
      <c r="U102" s="219">
        <v>0</v>
      </c>
      <c r="V102" s="219">
        <f>U102*H102</f>
        <v>0</v>
      </c>
      <c r="W102" s="219">
        <v>0</v>
      </c>
      <c r="X102" s="220">
        <f>W102*H102</f>
        <v>0</v>
      </c>
      <c r="Y102" s="40"/>
      <c r="Z102" s="40"/>
      <c r="AA102" s="40"/>
      <c r="AB102" s="40"/>
      <c r="AC102" s="40"/>
      <c r="AD102" s="40"/>
      <c r="AE102" s="40"/>
      <c r="AR102" s="221" t="s">
        <v>240</v>
      </c>
      <c r="AT102" s="221" t="s">
        <v>365</v>
      </c>
      <c r="AU102" s="221" t="s">
        <v>82</v>
      </c>
      <c r="AY102" s="19" t="s">
        <v>121</v>
      </c>
      <c r="BE102" s="222">
        <f>IF(O102="základní",K102,0)</f>
        <v>0</v>
      </c>
      <c r="BF102" s="222">
        <f>IF(O102="snížená",K102,0)</f>
        <v>0</v>
      </c>
      <c r="BG102" s="222">
        <f>IF(O102="zákl. přenesená",K102,0)</f>
        <v>0</v>
      </c>
      <c r="BH102" s="222">
        <f>IF(O102="sníž. přenesená",K102,0)</f>
        <v>0</v>
      </c>
      <c r="BI102" s="222">
        <f>IF(O102="nulová",K102,0)</f>
        <v>0</v>
      </c>
      <c r="BJ102" s="19" t="s">
        <v>80</v>
      </c>
      <c r="BK102" s="222">
        <f>ROUND(P102*H102,2)</f>
        <v>0</v>
      </c>
      <c r="BL102" s="19" t="s">
        <v>195</v>
      </c>
      <c r="BM102" s="221" t="s">
        <v>183</v>
      </c>
    </row>
    <row r="103" spans="1:47" s="2" customFormat="1" ht="12">
      <c r="A103" s="40"/>
      <c r="B103" s="41"/>
      <c r="C103" s="42"/>
      <c r="D103" s="223" t="s">
        <v>130</v>
      </c>
      <c r="E103" s="42"/>
      <c r="F103" s="224" t="s">
        <v>617</v>
      </c>
      <c r="G103" s="42"/>
      <c r="H103" s="42"/>
      <c r="I103" s="225"/>
      <c r="J103" s="225"/>
      <c r="K103" s="42"/>
      <c r="L103" s="42"/>
      <c r="M103" s="46"/>
      <c r="N103" s="226"/>
      <c r="O103" s="227"/>
      <c r="P103" s="86"/>
      <c r="Q103" s="86"/>
      <c r="R103" s="86"/>
      <c r="S103" s="86"/>
      <c r="T103" s="86"/>
      <c r="U103" s="86"/>
      <c r="V103" s="86"/>
      <c r="W103" s="86"/>
      <c r="X103" s="87"/>
      <c r="Y103" s="40"/>
      <c r="Z103" s="40"/>
      <c r="AA103" s="40"/>
      <c r="AB103" s="40"/>
      <c r="AC103" s="40"/>
      <c r="AD103" s="40"/>
      <c r="AE103" s="40"/>
      <c r="AT103" s="19" t="s">
        <v>130</v>
      </c>
      <c r="AU103" s="19" t="s">
        <v>82</v>
      </c>
    </row>
    <row r="104" spans="1:65" s="2" customFormat="1" ht="16.5" customHeight="1">
      <c r="A104" s="40"/>
      <c r="B104" s="41"/>
      <c r="C104" s="267" t="s">
        <v>188</v>
      </c>
      <c r="D104" s="267" t="s">
        <v>365</v>
      </c>
      <c r="E104" s="268" t="s">
        <v>618</v>
      </c>
      <c r="F104" s="269" t="s">
        <v>619</v>
      </c>
      <c r="G104" s="270" t="s">
        <v>200</v>
      </c>
      <c r="H104" s="271">
        <v>1</v>
      </c>
      <c r="I104" s="272"/>
      <c r="J104" s="273"/>
      <c r="K104" s="274">
        <f>ROUND(P104*H104,2)</f>
        <v>0</v>
      </c>
      <c r="L104" s="269" t="s">
        <v>20</v>
      </c>
      <c r="M104" s="275"/>
      <c r="N104" s="276" t="s">
        <v>20</v>
      </c>
      <c r="O104" s="217" t="s">
        <v>42</v>
      </c>
      <c r="P104" s="218">
        <f>I104+J104</f>
        <v>0</v>
      </c>
      <c r="Q104" s="218">
        <f>ROUND(I104*H104,2)</f>
        <v>0</v>
      </c>
      <c r="R104" s="218">
        <f>ROUND(J104*H104,2)</f>
        <v>0</v>
      </c>
      <c r="S104" s="86"/>
      <c r="T104" s="219">
        <f>S104*H104</f>
        <v>0</v>
      </c>
      <c r="U104" s="219">
        <v>0</v>
      </c>
      <c r="V104" s="219">
        <f>U104*H104</f>
        <v>0</v>
      </c>
      <c r="W104" s="219">
        <v>0</v>
      </c>
      <c r="X104" s="220">
        <f>W104*H104</f>
        <v>0</v>
      </c>
      <c r="Y104" s="40"/>
      <c r="Z104" s="40"/>
      <c r="AA104" s="40"/>
      <c r="AB104" s="40"/>
      <c r="AC104" s="40"/>
      <c r="AD104" s="40"/>
      <c r="AE104" s="40"/>
      <c r="AR104" s="221" t="s">
        <v>240</v>
      </c>
      <c r="AT104" s="221" t="s">
        <v>365</v>
      </c>
      <c r="AU104" s="221" t="s">
        <v>82</v>
      </c>
      <c r="AY104" s="19" t="s">
        <v>121</v>
      </c>
      <c r="BE104" s="222">
        <f>IF(O104="základní",K104,0)</f>
        <v>0</v>
      </c>
      <c r="BF104" s="222">
        <f>IF(O104="snížená",K104,0)</f>
        <v>0</v>
      </c>
      <c r="BG104" s="222">
        <f>IF(O104="zákl. přenesená",K104,0)</f>
        <v>0</v>
      </c>
      <c r="BH104" s="222">
        <f>IF(O104="sníž. přenesená",K104,0)</f>
        <v>0</v>
      </c>
      <c r="BI104" s="222">
        <f>IF(O104="nulová",K104,0)</f>
        <v>0</v>
      </c>
      <c r="BJ104" s="19" t="s">
        <v>80</v>
      </c>
      <c r="BK104" s="222">
        <f>ROUND(P104*H104,2)</f>
        <v>0</v>
      </c>
      <c r="BL104" s="19" t="s">
        <v>195</v>
      </c>
      <c r="BM104" s="221" t="s">
        <v>620</v>
      </c>
    </row>
    <row r="105" spans="1:47" s="2" customFormat="1" ht="12">
      <c r="A105" s="40"/>
      <c r="B105" s="41"/>
      <c r="C105" s="42"/>
      <c r="D105" s="223" t="s">
        <v>130</v>
      </c>
      <c r="E105" s="42"/>
      <c r="F105" s="224" t="s">
        <v>619</v>
      </c>
      <c r="G105" s="42"/>
      <c r="H105" s="42"/>
      <c r="I105" s="225"/>
      <c r="J105" s="225"/>
      <c r="K105" s="42"/>
      <c r="L105" s="42"/>
      <c r="M105" s="46"/>
      <c r="N105" s="226"/>
      <c r="O105" s="227"/>
      <c r="P105" s="86"/>
      <c r="Q105" s="86"/>
      <c r="R105" s="86"/>
      <c r="S105" s="86"/>
      <c r="T105" s="86"/>
      <c r="U105" s="86"/>
      <c r="V105" s="86"/>
      <c r="W105" s="86"/>
      <c r="X105" s="87"/>
      <c r="Y105" s="40"/>
      <c r="Z105" s="40"/>
      <c r="AA105" s="40"/>
      <c r="AB105" s="40"/>
      <c r="AC105" s="40"/>
      <c r="AD105" s="40"/>
      <c r="AE105" s="40"/>
      <c r="AT105" s="19" t="s">
        <v>130</v>
      </c>
      <c r="AU105" s="19" t="s">
        <v>82</v>
      </c>
    </row>
    <row r="106" spans="1:65" s="2" customFormat="1" ht="24.15" customHeight="1">
      <c r="A106" s="40"/>
      <c r="B106" s="41"/>
      <c r="C106" s="209" t="s">
        <v>146</v>
      </c>
      <c r="D106" s="209" t="s">
        <v>124</v>
      </c>
      <c r="E106" s="210" t="s">
        <v>603</v>
      </c>
      <c r="F106" s="211" t="s">
        <v>604</v>
      </c>
      <c r="G106" s="212" t="s">
        <v>200</v>
      </c>
      <c r="H106" s="234">
        <v>31</v>
      </c>
      <c r="I106" s="214"/>
      <c r="J106" s="214"/>
      <c r="K106" s="215">
        <f>ROUND(P106*H106,2)</f>
        <v>0</v>
      </c>
      <c r="L106" s="211" t="s">
        <v>128</v>
      </c>
      <c r="M106" s="46"/>
      <c r="N106" s="216" t="s">
        <v>20</v>
      </c>
      <c r="O106" s="217" t="s">
        <v>42</v>
      </c>
      <c r="P106" s="218">
        <f>I106+J106</f>
        <v>0</v>
      </c>
      <c r="Q106" s="218">
        <f>ROUND(I106*H106,2)</f>
        <v>0</v>
      </c>
      <c r="R106" s="218">
        <f>ROUND(J106*H106,2)</f>
        <v>0</v>
      </c>
      <c r="S106" s="86"/>
      <c r="T106" s="219">
        <f>S106*H106</f>
        <v>0</v>
      </c>
      <c r="U106" s="219">
        <v>0</v>
      </c>
      <c r="V106" s="219">
        <f>U106*H106</f>
        <v>0</v>
      </c>
      <c r="W106" s="219">
        <v>0</v>
      </c>
      <c r="X106" s="220">
        <f>W106*H106</f>
        <v>0</v>
      </c>
      <c r="Y106" s="40"/>
      <c r="Z106" s="40"/>
      <c r="AA106" s="40"/>
      <c r="AB106" s="40"/>
      <c r="AC106" s="40"/>
      <c r="AD106" s="40"/>
      <c r="AE106" s="40"/>
      <c r="AR106" s="221" t="s">
        <v>195</v>
      </c>
      <c r="AT106" s="221" t="s">
        <v>124</v>
      </c>
      <c r="AU106" s="221" t="s">
        <v>82</v>
      </c>
      <c r="AY106" s="19" t="s">
        <v>121</v>
      </c>
      <c r="BE106" s="222">
        <f>IF(O106="základní",K106,0)</f>
        <v>0</v>
      </c>
      <c r="BF106" s="222">
        <f>IF(O106="snížená",K106,0)</f>
        <v>0</v>
      </c>
      <c r="BG106" s="222">
        <f>IF(O106="zákl. přenesená",K106,0)</f>
        <v>0</v>
      </c>
      <c r="BH106" s="222">
        <f>IF(O106="sníž. přenesená",K106,0)</f>
        <v>0</v>
      </c>
      <c r="BI106" s="222">
        <f>IF(O106="nulová",K106,0)</f>
        <v>0</v>
      </c>
      <c r="BJ106" s="19" t="s">
        <v>80</v>
      </c>
      <c r="BK106" s="222">
        <f>ROUND(P106*H106,2)</f>
        <v>0</v>
      </c>
      <c r="BL106" s="19" t="s">
        <v>195</v>
      </c>
      <c r="BM106" s="221" t="s">
        <v>9</v>
      </c>
    </row>
    <row r="107" spans="1:47" s="2" customFormat="1" ht="12">
      <c r="A107" s="40"/>
      <c r="B107" s="41"/>
      <c r="C107" s="42"/>
      <c r="D107" s="223" t="s">
        <v>130</v>
      </c>
      <c r="E107" s="42"/>
      <c r="F107" s="224" t="s">
        <v>604</v>
      </c>
      <c r="G107" s="42"/>
      <c r="H107" s="42"/>
      <c r="I107" s="225"/>
      <c r="J107" s="225"/>
      <c r="K107" s="42"/>
      <c r="L107" s="42"/>
      <c r="M107" s="46"/>
      <c r="N107" s="226"/>
      <c r="O107" s="227"/>
      <c r="P107" s="86"/>
      <c r="Q107" s="86"/>
      <c r="R107" s="86"/>
      <c r="S107" s="86"/>
      <c r="T107" s="86"/>
      <c r="U107" s="86"/>
      <c r="V107" s="86"/>
      <c r="W107" s="86"/>
      <c r="X107" s="87"/>
      <c r="Y107" s="40"/>
      <c r="Z107" s="40"/>
      <c r="AA107" s="40"/>
      <c r="AB107" s="40"/>
      <c r="AC107" s="40"/>
      <c r="AD107" s="40"/>
      <c r="AE107" s="40"/>
      <c r="AT107" s="19" t="s">
        <v>130</v>
      </c>
      <c r="AU107" s="19" t="s">
        <v>82</v>
      </c>
    </row>
    <row r="108" spans="1:47" s="2" customFormat="1" ht="12">
      <c r="A108" s="40"/>
      <c r="B108" s="41"/>
      <c r="C108" s="42"/>
      <c r="D108" s="228" t="s">
        <v>131</v>
      </c>
      <c r="E108" s="42"/>
      <c r="F108" s="229" t="s">
        <v>605</v>
      </c>
      <c r="G108" s="42"/>
      <c r="H108" s="42"/>
      <c r="I108" s="225"/>
      <c r="J108" s="225"/>
      <c r="K108" s="42"/>
      <c r="L108" s="42"/>
      <c r="M108" s="46"/>
      <c r="N108" s="226"/>
      <c r="O108" s="227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131</v>
      </c>
      <c r="AU108" s="19" t="s">
        <v>82</v>
      </c>
    </row>
    <row r="109" spans="1:65" s="2" customFormat="1" ht="16.5" customHeight="1">
      <c r="A109" s="40"/>
      <c r="B109" s="41"/>
      <c r="C109" s="267" t="s">
        <v>197</v>
      </c>
      <c r="D109" s="267" t="s">
        <v>365</v>
      </c>
      <c r="E109" s="268" t="s">
        <v>621</v>
      </c>
      <c r="F109" s="269" t="s">
        <v>622</v>
      </c>
      <c r="G109" s="270" t="s">
        <v>200</v>
      </c>
      <c r="H109" s="271">
        <v>30</v>
      </c>
      <c r="I109" s="272"/>
      <c r="J109" s="273"/>
      <c r="K109" s="274">
        <f>ROUND(P109*H109,2)</f>
        <v>0</v>
      </c>
      <c r="L109" s="269" t="s">
        <v>20</v>
      </c>
      <c r="M109" s="275"/>
      <c r="N109" s="276" t="s">
        <v>20</v>
      </c>
      <c r="O109" s="217" t="s">
        <v>42</v>
      </c>
      <c r="P109" s="218">
        <f>I109+J109</f>
        <v>0</v>
      </c>
      <c r="Q109" s="218">
        <f>ROUND(I109*H109,2)</f>
        <v>0</v>
      </c>
      <c r="R109" s="218">
        <f>ROUND(J109*H109,2)</f>
        <v>0</v>
      </c>
      <c r="S109" s="86"/>
      <c r="T109" s="219">
        <f>S109*H109</f>
        <v>0</v>
      </c>
      <c r="U109" s="219">
        <v>0</v>
      </c>
      <c r="V109" s="219">
        <f>U109*H109</f>
        <v>0</v>
      </c>
      <c r="W109" s="219">
        <v>0</v>
      </c>
      <c r="X109" s="220">
        <f>W109*H109</f>
        <v>0</v>
      </c>
      <c r="Y109" s="40"/>
      <c r="Z109" s="40"/>
      <c r="AA109" s="40"/>
      <c r="AB109" s="40"/>
      <c r="AC109" s="40"/>
      <c r="AD109" s="40"/>
      <c r="AE109" s="40"/>
      <c r="AR109" s="221" t="s">
        <v>240</v>
      </c>
      <c r="AT109" s="221" t="s">
        <v>365</v>
      </c>
      <c r="AU109" s="221" t="s">
        <v>82</v>
      </c>
      <c r="AY109" s="19" t="s">
        <v>121</v>
      </c>
      <c r="BE109" s="222">
        <f>IF(O109="základní",K109,0)</f>
        <v>0</v>
      </c>
      <c r="BF109" s="222">
        <f>IF(O109="snížená",K109,0)</f>
        <v>0</v>
      </c>
      <c r="BG109" s="222">
        <f>IF(O109="zákl. přenesená",K109,0)</f>
        <v>0</v>
      </c>
      <c r="BH109" s="222">
        <f>IF(O109="sníž. přenesená",K109,0)</f>
        <v>0</v>
      </c>
      <c r="BI109" s="222">
        <f>IF(O109="nulová",K109,0)</f>
        <v>0</v>
      </c>
      <c r="BJ109" s="19" t="s">
        <v>80</v>
      </c>
      <c r="BK109" s="222">
        <f>ROUND(P109*H109,2)</f>
        <v>0</v>
      </c>
      <c r="BL109" s="19" t="s">
        <v>195</v>
      </c>
      <c r="BM109" s="221" t="s">
        <v>191</v>
      </c>
    </row>
    <row r="110" spans="1:47" s="2" customFormat="1" ht="12">
      <c r="A110" s="40"/>
      <c r="B110" s="41"/>
      <c r="C110" s="42"/>
      <c r="D110" s="223" t="s">
        <v>130</v>
      </c>
      <c r="E110" s="42"/>
      <c r="F110" s="224" t="s">
        <v>622</v>
      </c>
      <c r="G110" s="42"/>
      <c r="H110" s="42"/>
      <c r="I110" s="225"/>
      <c r="J110" s="225"/>
      <c r="K110" s="42"/>
      <c r="L110" s="42"/>
      <c r="M110" s="46"/>
      <c r="N110" s="226"/>
      <c r="O110" s="227"/>
      <c r="P110" s="86"/>
      <c r="Q110" s="86"/>
      <c r="R110" s="86"/>
      <c r="S110" s="86"/>
      <c r="T110" s="86"/>
      <c r="U110" s="86"/>
      <c r="V110" s="86"/>
      <c r="W110" s="86"/>
      <c r="X110" s="87"/>
      <c r="Y110" s="40"/>
      <c r="Z110" s="40"/>
      <c r="AA110" s="40"/>
      <c r="AB110" s="40"/>
      <c r="AC110" s="40"/>
      <c r="AD110" s="40"/>
      <c r="AE110" s="40"/>
      <c r="AT110" s="19" t="s">
        <v>130</v>
      </c>
      <c r="AU110" s="19" t="s">
        <v>82</v>
      </c>
    </row>
    <row r="111" spans="1:65" s="2" customFormat="1" ht="16.5" customHeight="1">
      <c r="A111" s="40"/>
      <c r="B111" s="41"/>
      <c r="C111" s="267" t="s">
        <v>183</v>
      </c>
      <c r="D111" s="267" t="s">
        <v>365</v>
      </c>
      <c r="E111" s="268" t="s">
        <v>623</v>
      </c>
      <c r="F111" s="269" t="s">
        <v>624</v>
      </c>
      <c r="G111" s="270" t="s">
        <v>200</v>
      </c>
      <c r="H111" s="271">
        <v>1</v>
      </c>
      <c r="I111" s="272"/>
      <c r="J111" s="273"/>
      <c r="K111" s="274">
        <f>ROUND(P111*H111,2)</f>
        <v>0</v>
      </c>
      <c r="L111" s="269" t="s">
        <v>20</v>
      </c>
      <c r="M111" s="275"/>
      <c r="N111" s="276" t="s">
        <v>20</v>
      </c>
      <c r="O111" s="217" t="s">
        <v>42</v>
      </c>
      <c r="P111" s="218">
        <f>I111+J111</f>
        <v>0</v>
      </c>
      <c r="Q111" s="218">
        <f>ROUND(I111*H111,2)</f>
        <v>0</v>
      </c>
      <c r="R111" s="218">
        <f>ROUND(J111*H111,2)</f>
        <v>0</v>
      </c>
      <c r="S111" s="86"/>
      <c r="T111" s="219">
        <f>S111*H111</f>
        <v>0</v>
      </c>
      <c r="U111" s="219">
        <v>0</v>
      </c>
      <c r="V111" s="219">
        <f>U111*H111</f>
        <v>0</v>
      </c>
      <c r="W111" s="219">
        <v>0</v>
      </c>
      <c r="X111" s="220">
        <f>W111*H111</f>
        <v>0</v>
      </c>
      <c r="Y111" s="40"/>
      <c r="Z111" s="40"/>
      <c r="AA111" s="40"/>
      <c r="AB111" s="40"/>
      <c r="AC111" s="40"/>
      <c r="AD111" s="40"/>
      <c r="AE111" s="40"/>
      <c r="AR111" s="221" t="s">
        <v>240</v>
      </c>
      <c r="AT111" s="221" t="s">
        <v>365</v>
      </c>
      <c r="AU111" s="221" t="s">
        <v>82</v>
      </c>
      <c r="AY111" s="19" t="s">
        <v>121</v>
      </c>
      <c r="BE111" s="222">
        <f>IF(O111="základní",K111,0)</f>
        <v>0</v>
      </c>
      <c r="BF111" s="222">
        <f>IF(O111="snížená",K111,0)</f>
        <v>0</v>
      </c>
      <c r="BG111" s="222">
        <f>IF(O111="zákl. přenesená",K111,0)</f>
        <v>0</v>
      </c>
      <c r="BH111" s="222">
        <f>IF(O111="sníž. přenesená",K111,0)</f>
        <v>0</v>
      </c>
      <c r="BI111" s="222">
        <f>IF(O111="nulová",K111,0)</f>
        <v>0</v>
      </c>
      <c r="BJ111" s="19" t="s">
        <v>80</v>
      </c>
      <c r="BK111" s="222">
        <f>ROUND(P111*H111,2)</f>
        <v>0</v>
      </c>
      <c r="BL111" s="19" t="s">
        <v>195</v>
      </c>
      <c r="BM111" s="221" t="s">
        <v>625</v>
      </c>
    </row>
    <row r="112" spans="1:47" s="2" customFormat="1" ht="12">
      <c r="A112" s="40"/>
      <c r="B112" s="41"/>
      <c r="C112" s="42"/>
      <c r="D112" s="223" t="s">
        <v>130</v>
      </c>
      <c r="E112" s="42"/>
      <c r="F112" s="224" t="s">
        <v>624</v>
      </c>
      <c r="G112" s="42"/>
      <c r="H112" s="42"/>
      <c r="I112" s="225"/>
      <c r="J112" s="225"/>
      <c r="K112" s="42"/>
      <c r="L112" s="42"/>
      <c r="M112" s="46"/>
      <c r="N112" s="226"/>
      <c r="O112" s="227"/>
      <c r="P112" s="86"/>
      <c r="Q112" s="86"/>
      <c r="R112" s="86"/>
      <c r="S112" s="86"/>
      <c r="T112" s="86"/>
      <c r="U112" s="86"/>
      <c r="V112" s="86"/>
      <c r="W112" s="86"/>
      <c r="X112" s="87"/>
      <c r="Y112" s="40"/>
      <c r="Z112" s="40"/>
      <c r="AA112" s="40"/>
      <c r="AB112" s="40"/>
      <c r="AC112" s="40"/>
      <c r="AD112" s="40"/>
      <c r="AE112" s="40"/>
      <c r="AT112" s="19" t="s">
        <v>130</v>
      </c>
      <c r="AU112" s="19" t="s">
        <v>82</v>
      </c>
    </row>
    <row r="113" spans="1:65" s="2" customFormat="1" ht="24.15" customHeight="1">
      <c r="A113" s="40"/>
      <c r="B113" s="41"/>
      <c r="C113" s="209" t="s">
        <v>207</v>
      </c>
      <c r="D113" s="209" t="s">
        <v>124</v>
      </c>
      <c r="E113" s="210" t="s">
        <v>626</v>
      </c>
      <c r="F113" s="211" t="s">
        <v>627</v>
      </c>
      <c r="G113" s="212" t="s">
        <v>275</v>
      </c>
      <c r="H113" s="234">
        <v>616</v>
      </c>
      <c r="I113" s="214"/>
      <c r="J113" s="214"/>
      <c r="K113" s="215">
        <f>ROUND(P113*H113,2)</f>
        <v>0</v>
      </c>
      <c r="L113" s="211" t="s">
        <v>128</v>
      </c>
      <c r="M113" s="46"/>
      <c r="N113" s="216" t="s">
        <v>20</v>
      </c>
      <c r="O113" s="217" t="s">
        <v>42</v>
      </c>
      <c r="P113" s="218">
        <f>I113+J113</f>
        <v>0</v>
      </c>
      <c r="Q113" s="218">
        <f>ROUND(I113*H113,2)</f>
        <v>0</v>
      </c>
      <c r="R113" s="218">
        <f>ROUND(J113*H113,2)</f>
        <v>0</v>
      </c>
      <c r="S113" s="86"/>
      <c r="T113" s="219">
        <f>S113*H113</f>
        <v>0</v>
      </c>
      <c r="U113" s="219">
        <v>0</v>
      </c>
      <c r="V113" s="219">
        <f>U113*H113</f>
        <v>0</v>
      </c>
      <c r="W113" s="219">
        <v>0</v>
      </c>
      <c r="X113" s="220">
        <f>W113*H113</f>
        <v>0</v>
      </c>
      <c r="Y113" s="40"/>
      <c r="Z113" s="40"/>
      <c r="AA113" s="40"/>
      <c r="AB113" s="40"/>
      <c r="AC113" s="40"/>
      <c r="AD113" s="40"/>
      <c r="AE113" s="40"/>
      <c r="AR113" s="221" t="s">
        <v>195</v>
      </c>
      <c r="AT113" s="221" t="s">
        <v>124</v>
      </c>
      <c r="AU113" s="221" t="s">
        <v>82</v>
      </c>
      <c r="AY113" s="19" t="s">
        <v>121</v>
      </c>
      <c r="BE113" s="222">
        <f>IF(O113="základní",K113,0)</f>
        <v>0</v>
      </c>
      <c r="BF113" s="222">
        <f>IF(O113="snížená",K113,0)</f>
        <v>0</v>
      </c>
      <c r="BG113" s="222">
        <f>IF(O113="zákl. přenesená",K113,0)</f>
        <v>0</v>
      </c>
      <c r="BH113" s="222">
        <f>IF(O113="sníž. přenesená",K113,0)</f>
        <v>0</v>
      </c>
      <c r="BI113" s="222">
        <f>IF(O113="nulová",K113,0)</f>
        <v>0</v>
      </c>
      <c r="BJ113" s="19" t="s">
        <v>80</v>
      </c>
      <c r="BK113" s="222">
        <f>ROUND(P113*H113,2)</f>
        <v>0</v>
      </c>
      <c r="BL113" s="19" t="s">
        <v>195</v>
      </c>
      <c r="BM113" s="221" t="s">
        <v>195</v>
      </c>
    </row>
    <row r="114" spans="1:47" s="2" customFormat="1" ht="12">
      <c r="A114" s="40"/>
      <c r="B114" s="41"/>
      <c r="C114" s="42"/>
      <c r="D114" s="223" t="s">
        <v>130</v>
      </c>
      <c r="E114" s="42"/>
      <c r="F114" s="224" t="s">
        <v>627</v>
      </c>
      <c r="G114" s="42"/>
      <c r="H114" s="42"/>
      <c r="I114" s="225"/>
      <c r="J114" s="225"/>
      <c r="K114" s="42"/>
      <c r="L114" s="42"/>
      <c r="M114" s="46"/>
      <c r="N114" s="226"/>
      <c r="O114" s="227"/>
      <c r="P114" s="86"/>
      <c r="Q114" s="86"/>
      <c r="R114" s="86"/>
      <c r="S114" s="86"/>
      <c r="T114" s="86"/>
      <c r="U114" s="86"/>
      <c r="V114" s="86"/>
      <c r="W114" s="86"/>
      <c r="X114" s="87"/>
      <c r="Y114" s="40"/>
      <c r="Z114" s="40"/>
      <c r="AA114" s="40"/>
      <c r="AB114" s="40"/>
      <c r="AC114" s="40"/>
      <c r="AD114" s="40"/>
      <c r="AE114" s="40"/>
      <c r="AT114" s="19" t="s">
        <v>130</v>
      </c>
      <c r="AU114" s="19" t="s">
        <v>82</v>
      </c>
    </row>
    <row r="115" spans="1:47" s="2" customFormat="1" ht="12">
      <c r="A115" s="40"/>
      <c r="B115" s="41"/>
      <c r="C115" s="42"/>
      <c r="D115" s="228" t="s">
        <v>131</v>
      </c>
      <c r="E115" s="42"/>
      <c r="F115" s="229" t="s">
        <v>628</v>
      </c>
      <c r="G115" s="42"/>
      <c r="H115" s="42"/>
      <c r="I115" s="225"/>
      <c r="J115" s="225"/>
      <c r="K115" s="42"/>
      <c r="L115" s="42"/>
      <c r="M115" s="46"/>
      <c r="N115" s="226"/>
      <c r="O115" s="227"/>
      <c r="P115" s="86"/>
      <c r="Q115" s="86"/>
      <c r="R115" s="86"/>
      <c r="S115" s="86"/>
      <c r="T115" s="86"/>
      <c r="U115" s="86"/>
      <c r="V115" s="86"/>
      <c r="W115" s="86"/>
      <c r="X115" s="87"/>
      <c r="Y115" s="40"/>
      <c r="Z115" s="40"/>
      <c r="AA115" s="40"/>
      <c r="AB115" s="40"/>
      <c r="AC115" s="40"/>
      <c r="AD115" s="40"/>
      <c r="AE115" s="40"/>
      <c r="AT115" s="19" t="s">
        <v>131</v>
      </c>
      <c r="AU115" s="19" t="s">
        <v>82</v>
      </c>
    </row>
    <row r="116" spans="1:65" s="2" customFormat="1" ht="16.5" customHeight="1">
      <c r="A116" s="40"/>
      <c r="B116" s="41"/>
      <c r="C116" s="267" t="s">
        <v>9</v>
      </c>
      <c r="D116" s="267" t="s">
        <v>365</v>
      </c>
      <c r="E116" s="268" t="s">
        <v>629</v>
      </c>
      <c r="F116" s="269" t="s">
        <v>630</v>
      </c>
      <c r="G116" s="270" t="s">
        <v>275</v>
      </c>
      <c r="H116" s="271">
        <v>600</v>
      </c>
      <c r="I116" s="272"/>
      <c r="J116" s="273"/>
      <c r="K116" s="274">
        <f>ROUND(P116*H116,2)</f>
        <v>0</v>
      </c>
      <c r="L116" s="269" t="s">
        <v>20</v>
      </c>
      <c r="M116" s="275"/>
      <c r="N116" s="276" t="s">
        <v>20</v>
      </c>
      <c r="O116" s="217" t="s">
        <v>42</v>
      </c>
      <c r="P116" s="218">
        <f>I116+J116</f>
        <v>0</v>
      </c>
      <c r="Q116" s="218">
        <f>ROUND(I116*H116,2)</f>
        <v>0</v>
      </c>
      <c r="R116" s="218">
        <f>ROUND(J116*H116,2)</f>
        <v>0</v>
      </c>
      <c r="S116" s="86"/>
      <c r="T116" s="219">
        <f>S116*H116</f>
        <v>0</v>
      </c>
      <c r="U116" s="219">
        <v>0</v>
      </c>
      <c r="V116" s="219">
        <f>U116*H116</f>
        <v>0</v>
      </c>
      <c r="W116" s="219">
        <v>0</v>
      </c>
      <c r="X116" s="220">
        <f>W116*H116</f>
        <v>0</v>
      </c>
      <c r="Y116" s="40"/>
      <c r="Z116" s="40"/>
      <c r="AA116" s="40"/>
      <c r="AB116" s="40"/>
      <c r="AC116" s="40"/>
      <c r="AD116" s="40"/>
      <c r="AE116" s="40"/>
      <c r="AR116" s="221" t="s">
        <v>240</v>
      </c>
      <c r="AT116" s="221" t="s">
        <v>365</v>
      </c>
      <c r="AU116" s="221" t="s">
        <v>82</v>
      </c>
      <c r="AY116" s="19" t="s">
        <v>121</v>
      </c>
      <c r="BE116" s="222">
        <f>IF(O116="základní",K116,0)</f>
        <v>0</v>
      </c>
      <c r="BF116" s="222">
        <f>IF(O116="snížená",K116,0)</f>
        <v>0</v>
      </c>
      <c r="BG116" s="222">
        <f>IF(O116="zákl. přenesená",K116,0)</f>
        <v>0</v>
      </c>
      <c r="BH116" s="222">
        <f>IF(O116="sníž. přenesená",K116,0)</f>
        <v>0</v>
      </c>
      <c r="BI116" s="222">
        <f>IF(O116="nulová",K116,0)</f>
        <v>0</v>
      </c>
      <c r="BJ116" s="19" t="s">
        <v>80</v>
      </c>
      <c r="BK116" s="222">
        <f>ROUND(P116*H116,2)</f>
        <v>0</v>
      </c>
      <c r="BL116" s="19" t="s">
        <v>195</v>
      </c>
      <c r="BM116" s="221" t="s">
        <v>201</v>
      </c>
    </row>
    <row r="117" spans="1:47" s="2" customFormat="1" ht="12">
      <c r="A117" s="40"/>
      <c r="B117" s="41"/>
      <c r="C117" s="42"/>
      <c r="D117" s="223" t="s">
        <v>130</v>
      </c>
      <c r="E117" s="42"/>
      <c r="F117" s="224" t="s">
        <v>630</v>
      </c>
      <c r="G117" s="42"/>
      <c r="H117" s="42"/>
      <c r="I117" s="225"/>
      <c r="J117" s="225"/>
      <c r="K117" s="42"/>
      <c r="L117" s="42"/>
      <c r="M117" s="46"/>
      <c r="N117" s="226"/>
      <c r="O117" s="227"/>
      <c r="P117" s="86"/>
      <c r="Q117" s="86"/>
      <c r="R117" s="86"/>
      <c r="S117" s="86"/>
      <c r="T117" s="86"/>
      <c r="U117" s="86"/>
      <c r="V117" s="86"/>
      <c r="W117" s="86"/>
      <c r="X117" s="87"/>
      <c r="Y117" s="40"/>
      <c r="Z117" s="40"/>
      <c r="AA117" s="40"/>
      <c r="AB117" s="40"/>
      <c r="AC117" s="40"/>
      <c r="AD117" s="40"/>
      <c r="AE117" s="40"/>
      <c r="AT117" s="19" t="s">
        <v>130</v>
      </c>
      <c r="AU117" s="19" t="s">
        <v>82</v>
      </c>
    </row>
    <row r="118" spans="1:65" s="2" customFormat="1" ht="33" customHeight="1">
      <c r="A118" s="40"/>
      <c r="B118" s="41"/>
      <c r="C118" s="267" t="s">
        <v>220</v>
      </c>
      <c r="D118" s="267" t="s">
        <v>365</v>
      </c>
      <c r="E118" s="268" t="s">
        <v>631</v>
      </c>
      <c r="F118" s="269" t="s">
        <v>632</v>
      </c>
      <c r="G118" s="270" t="s">
        <v>275</v>
      </c>
      <c r="H118" s="271">
        <v>16</v>
      </c>
      <c r="I118" s="272"/>
      <c r="J118" s="273"/>
      <c r="K118" s="274">
        <f>ROUND(P118*H118,2)</f>
        <v>0</v>
      </c>
      <c r="L118" s="269" t="s">
        <v>20</v>
      </c>
      <c r="M118" s="275"/>
      <c r="N118" s="276" t="s">
        <v>20</v>
      </c>
      <c r="O118" s="217" t="s">
        <v>42</v>
      </c>
      <c r="P118" s="218">
        <f>I118+J118</f>
        <v>0</v>
      </c>
      <c r="Q118" s="218">
        <f>ROUND(I118*H118,2)</f>
        <v>0</v>
      </c>
      <c r="R118" s="218">
        <f>ROUND(J118*H118,2)</f>
        <v>0</v>
      </c>
      <c r="S118" s="86"/>
      <c r="T118" s="219">
        <f>S118*H118</f>
        <v>0</v>
      </c>
      <c r="U118" s="219">
        <v>0</v>
      </c>
      <c r="V118" s="219">
        <f>U118*H118</f>
        <v>0</v>
      </c>
      <c r="W118" s="219">
        <v>0</v>
      </c>
      <c r="X118" s="220">
        <f>W118*H118</f>
        <v>0</v>
      </c>
      <c r="Y118" s="40"/>
      <c r="Z118" s="40"/>
      <c r="AA118" s="40"/>
      <c r="AB118" s="40"/>
      <c r="AC118" s="40"/>
      <c r="AD118" s="40"/>
      <c r="AE118" s="40"/>
      <c r="AR118" s="221" t="s">
        <v>240</v>
      </c>
      <c r="AT118" s="221" t="s">
        <v>365</v>
      </c>
      <c r="AU118" s="221" t="s">
        <v>82</v>
      </c>
      <c r="AY118" s="19" t="s">
        <v>121</v>
      </c>
      <c r="BE118" s="222">
        <f>IF(O118="základní",K118,0)</f>
        <v>0</v>
      </c>
      <c r="BF118" s="222">
        <f>IF(O118="snížená",K118,0)</f>
        <v>0</v>
      </c>
      <c r="BG118" s="222">
        <f>IF(O118="zákl. přenesená",K118,0)</f>
        <v>0</v>
      </c>
      <c r="BH118" s="222">
        <f>IF(O118="sníž. přenesená",K118,0)</f>
        <v>0</v>
      </c>
      <c r="BI118" s="222">
        <f>IF(O118="nulová",K118,0)</f>
        <v>0</v>
      </c>
      <c r="BJ118" s="19" t="s">
        <v>80</v>
      </c>
      <c r="BK118" s="222">
        <f>ROUND(P118*H118,2)</f>
        <v>0</v>
      </c>
      <c r="BL118" s="19" t="s">
        <v>195</v>
      </c>
      <c r="BM118" s="221" t="s">
        <v>633</v>
      </c>
    </row>
    <row r="119" spans="1:47" s="2" customFormat="1" ht="12">
      <c r="A119" s="40"/>
      <c r="B119" s="41"/>
      <c r="C119" s="42"/>
      <c r="D119" s="223" t="s">
        <v>130</v>
      </c>
      <c r="E119" s="42"/>
      <c r="F119" s="224" t="s">
        <v>632</v>
      </c>
      <c r="G119" s="42"/>
      <c r="H119" s="42"/>
      <c r="I119" s="225"/>
      <c r="J119" s="225"/>
      <c r="K119" s="42"/>
      <c r="L119" s="42"/>
      <c r="M119" s="46"/>
      <c r="N119" s="226"/>
      <c r="O119" s="227"/>
      <c r="P119" s="86"/>
      <c r="Q119" s="86"/>
      <c r="R119" s="86"/>
      <c r="S119" s="86"/>
      <c r="T119" s="86"/>
      <c r="U119" s="86"/>
      <c r="V119" s="86"/>
      <c r="W119" s="86"/>
      <c r="X119" s="87"/>
      <c r="Y119" s="40"/>
      <c r="Z119" s="40"/>
      <c r="AA119" s="40"/>
      <c r="AB119" s="40"/>
      <c r="AC119" s="40"/>
      <c r="AD119" s="40"/>
      <c r="AE119" s="40"/>
      <c r="AT119" s="19" t="s">
        <v>130</v>
      </c>
      <c r="AU119" s="19" t="s">
        <v>82</v>
      </c>
    </row>
    <row r="120" spans="1:65" s="2" customFormat="1" ht="24.15" customHeight="1">
      <c r="A120" s="40"/>
      <c r="B120" s="41"/>
      <c r="C120" s="209" t="s">
        <v>191</v>
      </c>
      <c r="D120" s="209" t="s">
        <v>124</v>
      </c>
      <c r="E120" s="210" t="s">
        <v>634</v>
      </c>
      <c r="F120" s="211" t="s">
        <v>635</v>
      </c>
      <c r="G120" s="212" t="s">
        <v>200</v>
      </c>
      <c r="H120" s="234">
        <v>1</v>
      </c>
      <c r="I120" s="214"/>
      <c r="J120" s="214"/>
      <c r="K120" s="215">
        <f>ROUND(P120*H120,2)</f>
        <v>0</v>
      </c>
      <c r="L120" s="211" t="s">
        <v>128</v>
      </c>
      <c r="M120" s="46"/>
      <c r="N120" s="216" t="s">
        <v>20</v>
      </c>
      <c r="O120" s="217" t="s">
        <v>42</v>
      </c>
      <c r="P120" s="218">
        <f>I120+J120</f>
        <v>0</v>
      </c>
      <c r="Q120" s="218">
        <f>ROUND(I120*H120,2)</f>
        <v>0</v>
      </c>
      <c r="R120" s="218">
        <f>ROUND(J120*H120,2)</f>
        <v>0</v>
      </c>
      <c r="S120" s="86"/>
      <c r="T120" s="219">
        <f>S120*H120</f>
        <v>0</v>
      </c>
      <c r="U120" s="219">
        <v>0</v>
      </c>
      <c r="V120" s="219">
        <f>U120*H120</f>
        <v>0</v>
      </c>
      <c r="W120" s="219">
        <v>0</v>
      </c>
      <c r="X120" s="220">
        <f>W120*H120</f>
        <v>0</v>
      </c>
      <c r="Y120" s="40"/>
      <c r="Z120" s="40"/>
      <c r="AA120" s="40"/>
      <c r="AB120" s="40"/>
      <c r="AC120" s="40"/>
      <c r="AD120" s="40"/>
      <c r="AE120" s="40"/>
      <c r="AR120" s="221" t="s">
        <v>195</v>
      </c>
      <c r="AT120" s="221" t="s">
        <v>124</v>
      </c>
      <c r="AU120" s="221" t="s">
        <v>82</v>
      </c>
      <c r="AY120" s="19" t="s">
        <v>121</v>
      </c>
      <c r="BE120" s="222">
        <f>IF(O120="základní",K120,0)</f>
        <v>0</v>
      </c>
      <c r="BF120" s="222">
        <f>IF(O120="snížená",K120,0)</f>
        <v>0</v>
      </c>
      <c r="BG120" s="222">
        <f>IF(O120="zákl. přenesená",K120,0)</f>
        <v>0</v>
      </c>
      <c r="BH120" s="222">
        <f>IF(O120="sníž. přenesená",K120,0)</f>
        <v>0</v>
      </c>
      <c r="BI120" s="222">
        <f>IF(O120="nulová",K120,0)</f>
        <v>0</v>
      </c>
      <c r="BJ120" s="19" t="s">
        <v>80</v>
      </c>
      <c r="BK120" s="222">
        <f>ROUND(P120*H120,2)</f>
        <v>0</v>
      </c>
      <c r="BL120" s="19" t="s">
        <v>195</v>
      </c>
      <c r="BM120" s="221" t="s">
        <v>205</v>
      </c>
    </row>
    <row r="121" spans="1:47" s="2" customFormat="1" ht="12">
      <c r="A121" s="40"/>
      <c r="B121" s="41"/>
      <c r="C121" s="42"/>
      <c r="D121" s="223" t="s">
        <v>130</v>
      </c>
      <c r="E121" s="42"/>
      <c r="F121" s="224" t="s">
        <v>635</v>
      </c>
      <c r="G121" s="42"/>
      <c r="H121" s="42"/>
      <c r="I121" s="225"/>
      <c r="J121" s="225"/>
      <c r="K121" s="42"/>
      <c r="L121" s="42"/>
      <c r="M121" s="46"/>
      <c r="N121" s="226"/>
      <c r="O121" s="227"/>
      <c r="P121" s="86"/>
      <c r="Q121" s="86"/>
      <c r="R121" s="86"/>
      <c r="S121" s="86"/>
      <c r="T121" s="86"/>
      <c r="U121" s="86"/>
      <c r="V121" s="86"/>
      <c r="W121" s="86"/>
      <c r="X121" s="87"/>
      <c r="Y121" s="40"/>
      <c r="Z121" s="40"/>
      <c r="AA121" s="40"/>
      <c r="AB121" s="40"/>
      <c r="AC121" s="40"/>
      <c r="AD121" s="40"/>
      <c r="AE121" s="40"/>
      <c r="AT121" s="19" t="s">
        <v>130</v>
      </c>
      <c r="AU121" s="19" t="s">
        <v>82</v>
      </c>
    </row>
    <row r="122" spans="1:47" s="2" customFormat="1" ht="12">
      <c r="A122" s="40"/>
      <c r="B122" s="41"/>
      <c r="C122" s="42"/>
      <c r="D122" s="228" t="s">
        <v>131</v>
      </c>
      <c r="E122" s="42"/>
      <c r="F122" s="229" t="s">
        <v>636</v>
      </c>
      <c r="G122" s="42"/>
      <c r="H122" s="42"/>
      <c r="I122" s="225"/>
      <c r="J122" s="225"/>
      <c r="K122" s="42"/>
      <c r="L122" s="42"/>
      <c r="M122" s="46"/>
      <c r="N122" s="226"/>
      <c r="O122" s="227"/>
      <c r="P122" s="86"/>
      <c r="Q122" s="86"/>
      <c r="R122" s="86"/>
      <c r="S122" s="86"/>
      <c r="T122" s="86"/>
      <c r="U122" s="86"/>
      <c r="V122" s="86"/>
      <c r="W122" s="86"/>
      <c r="X122" s="87"/>
      <c r="Y122" s="40"/>
      <c r="Z122" s="40"/>
      <c r="AA122" s="40"/>
      <c r="AB122" s="40"/>
      <c r="AC122" s="40"/>
      <c r="AD122" s="40"/>
      <c r="AE122" s="40"/>
      <c r="AT122" s="19" t="s">
        <v>131</v>
      </c>
      <c r="AU122" s="19" t="s">
        <v>82</v>
      </c>
    </row>
    <row r="123" spans="1:65" s="2" customFormat="1" ht="24.15" customHeight="1">
      <c r="A123" s="40"/>
      <c r="B123" s="41"/>
      <c r="C123" s="267" t="s">
        <v>233</v>
      </c>
      <c r="D123" s="267" t="s">
        <v>365</v>
      </c>
      <c r="E123" s="268" t="s">
        <v>637</v>
      </c>
      <c r="F123" s="269" t="s">
        <v>638</v>
      </c>
      <c r="G123" s="270" t="s">
        <v>200</v>
      </c>
      <c r="H123" s="271">
        <v>1</v>
      </c>
      <c r="I123" s="272"/>
      <c r="J123" s="273"/>
      <c r="K123" s="274">
        <f>ROUND(P123*H123,2)</f>
        <v>0</v>
      </c>
      <c r="L123" s="269" t="s">
        <v>20</v>
      </c>
      <c r="M123" s="275"/>
      <c r="N123" s="276" t="s">
        <v>20</v>
      </c>
      <c r="O123" s="217" t="s">
        <v>42</v>
      </c>
      <c r="P123" s="218">
        <f>I123+J123</f>
        <v>0</v>
      </c>
      <c r="Q123" s="218">
        <f>ROUND(I123*H123,2)</f>
        <v>0</v>
      </c>
      <c r="R123" s="218">
        <f>ROUND(J123*H123,2)</f>
        <v>0</v>
      </c>
      <c r="S123" s="86"/>
      <c r="T123" s="219">
        <f>S123*H123</f>
        <v>0</v>
      </c>
      <c r="U123" s="219">
        <v>0</v>
      </c>
      <c r="V123" s="219">
        <f>U123*H123</f>
        <v>0</v>
      </c>
      <c r="W123" s="219">
        <v>0</v>
      </c>
      <c r="X123" s="220">
        <f>W123*H123</f>
        <v>0</v>
      </c>
      <c r="Y123" s="40"/>
      <c r="Z123" s="40"/>
      <c r="AA123" s="40"/>
      <c r="AB123" s="40"/>
      <c r="AC123" s="40"/>
      <c r="AD123" s="40"/>
      <c r="AE123" s="40"/>
      <c r="AR123" s="221" t="s">
        <v>240</v>
      </c>
      <c r="AT123" s="221" t="s">
        <v>365</v>
      </c>
      <c r="AU123" s="221" t="s">
        <v>82</v>
      </c>
      <c r="AY123" s="19" t="s">
        <v>121</v>
      </c>
      <c r="BE123" s="222">
        <f>IF(O123="základní",K123,0)</f>
        <v>0</v>
      </c>
      <c r="BF123" s="222">
        <f>IF(O123="snížená",K123,0)</f>
        <v>0</v>
      </c>
      <c r="BG123" s="222">
        <f>IF(O123="zákl. přenesená",K123,0)</f>
        <v>0</v>
      </c>
      <c r="BH123" s="222">
        <f>IF(O123="sníž. přenesená",K123,0)</f>
        <v>0</v>
      </c>
      <c r="BI123" s="222">
        <f>IF(O123="nulová",K123,0)</f>
        <v>0</v>
      </c>
      <c r="BJ123" s="19" t="s">
        <v>80</v>
      </c>
      <c r="BK123" s="222">
        <f>ROUND(P123*H123,2)</f>
        <v>0</v>
      </c>
      <c r="BL123" s="19" t="s">
        <v>195</v>
      </c>
      <c r="BM123" s="221" t="s">
        <v>210</v>
      </c>
    </row>
    <row r="124" spans="1:47" s="2" customFormat="1" ht="12">
      <c r="A124" s="40"/>
      <c r="B124" s="41"/>
      <c r="C124" s="42"/>
      <c r="D124" s="223" t="s">
        <v>130</v>
      </c>
      <c r="E124" s="42"/>
      <c r="F124" s="224" t="s">
        <v>638</v>
      </c>
      <c r="G124" s="42"/>
      <c r="H124" s="42"/>
      <c r="I124" s="225"/>
      <c r="J124" s="225"/>
      <c r="K124" s="42"/>
      <c r="L124" s="42"/>
      <c r="M124" s="46"/>
      <c r="N124" s="226"/>
      <c r="O124" s="227"/>
      <c r="P124" s="86"/>
      <c r="Q124" s="86"/>
      <c r="R124" s="86"/>
      <c r="S124" s="86"/>
      <c r="T124" s="86"/>
      <c r="U124" s="86"/>
      <c r="V124" s="86"/>
      <c r="W124" s="86"/>
      <c r="X124" s="87"/>
      <c r="Y124" s="40"/>
      <c r="Z124" s="40"/>
      <c r="AA124" s="40"/>
      <c r="AB124" s="40"/>
      <c r="AC124" s="40"/>
      <c r="AD124" s="40"/>
      <c r="AE124" s="40"/>
      <c r="AT124" s="19" t="s">
        <v>130</v>
      </c>
      <c r="AU124" s="19" t="s">
        <v>82</v>
      </c>
    </row>
    <row r="125" spans="1:65" s="2" customFormat="1" ht="24.15" customHeight="1">
      <c r="A125" s="40"/>
      <c r="B125" s="41"/>
      <c r="C125" s="209" t="s">
        <v>195</v>
      </c>
      <c r="D125" s="209" t="s">
        <v>124</v>
      </c>
      <c r="E125" s="210" t="s">
        <v>639</v>
      </c>
      <c r="F125" s="211" t="s">
        <v>640</v>
      </c>
      <c r="G125" s="212" t="s">
        <v>200</v>
      </c>
      <c r="H125" s="234">
        <v>30</v>
      </c>
      <c r="I125" s="214"/>
      <c r="J125" s="214"/>
      <c r="K125" s="215">
        <f>ROUND(P125*H125,2)</f>
        <v>0</v>
      </c>
      <c r="L125" s="211" t="s">
        <v>128</v>
      </c>
      <c r="M125" s="46"/>
      <c r="N125" s="216" t="s">
        <v>20</v>
      </c>
      <c r="O125" s="217" t="s">
        <v>42</v>
      </c>
      <c r="P125" s="218">
        <f>I125+J125</f>
        <v>0</v>
      </c>
      <c r="Q125" s="218">
        <f>ROUND(I125*H125,2)</f>
        <v>0</v>
      </c>
      <c r="R125" s="218">
        <f>ROUND(J125*H125,2)</f>
        <v>0</v>
      </c>
      <c r="S125" s="86"/>
      <c r="T125" s="219">
        <f>S125*H125</f>
        <v>0</v>
      </c>
      <c r="U125" s="219">
        <v>0</v>
      </c>
      <c r="V125" s="219">
        <f>U125*H125</f>
        <v>0</v>
      </c>
      <c r="W125" s="219">
        <v>0</v>
      </c>
      <c r="X125" s="220">
        <f>W125*H125</f>
        <v>0</v>
      </c>
      <c r="Y125" s="40"/>
      <c r="Z125" s="40"/>
      <c r="AA125" s="40"/>
      <c r="AB125" s="40"/>
      <c r="AC125" s="40"/>
      <c r="AD125" s="40"/>
      <c r="AE125" s="40"/>
      <c r="AR125" s="221" t="s">
        <v>195</v>
      </c>
      <c r="AT125" s="221" t="s">
        <v>124</v>
      </c>
      <c r="AU125" s="221" t="s">
        <v>82</v>
      </c>
      <c r="AY125" s="19" t="s">
        <v>121</v>
      </c>
      <c r="BE125" s="222">
        <f>IF(O125="základní",K125,0)</f>
        <v>0</v>
      </c>
      <c r="BF125" s="222">
        <f>IF(O125="snížená",K125,0)</f>
        <v>0</v>
      </c>
      <c r="BG125" s="222">
        <f>IF(O125="zákl. přenesená",K125,0)</f>
        <v>0</v>
      </c>
      <c r="BH125" s="222">
        <f>IF(O125="sníž. přenesená",K125,0)</f>
        <v>0</v>
      </c>
      <c r="BI125" s="222">
        <f>IF(O125="nulová",K125,0)</f>
        <v>0</v>
      </c>
      <c r="BJ125" s="19" t="s">
        <v>80</v>
      </c>
      <c r="BK125" s="222">
        <f>ROUND(P125*H125,2)</f>
        <v>0</v>
      </c>
      <c r="BL125" s="19" t="s">
        <v>195</v>
      </c>
      <c r="BM125" s="221" t="s">
        <v>215</v>
      </c>
    </row>
    <row r="126" spans="1:47" s="2" customFormat="1" ht="12">
      <c r="A126" s="40"/>
      <c r="B126" s="41"/>
      <c r="C126" s="42"/>
      <c r="D126" s="223" t="s">
        <v>130</v>
      </c>
      <c r="E126" s="42"/>
      <c r="F126" s="224" t="s">
        <v>640</v>
      </c>
      <c r="G126" s="42"/>
      <c r="H126" s="42"/>
      <c r="I126" s="225"/>
      <c r="J126" s="225"/>
      <c r="K126" s="42"/>
      <c r="L126" s="42"/>
      <c r="M126" s="46"/>
      <c r="N126" s="226"/>
      <c r="O126" s="227"/>
      <c r="P126" s="86"/>
      <c r="Q126" s="86"/>
      <c r="R126" s="86"/>
      <c r="S126" s="86"/>
      <c r="T126" s="86"/>
      <c r="U126" s="86"/>
      <c r="V126" s="86"/>
      <c r="W126" s="86"/>
      <c r="X126" s="87"/>
      <c r="Y126" s="40"/>
      <c r="Z126" s="40"/>
      <c r="AA126" s="40"/>
      <c r="AB126" s="40"/>
      <c r="AC126" s="40"/>
      <c r="AD126" s="40"/>
      <c r="AE126" s="40"/>
      <c r="AT126" s="19" t="s">
        <v>130</v>
      </c>
      <c r="AU126" s="19" t="s">
        <v>82</v>
      </c>
    </row>
    <row r="127" spans="1:47" s="2" customFormat="1" ht="12">
      <c r="A127" s="40"/>
      <c r="B127" s="41"/>
      <c r="C127" s="42"/>
      <c r="D127" s="228" t="s">
        <v>131</v>
      </c>
      <c r="E127" s="42"/>
      <c r="F127" s="229" t="s">
        <v>641</v>
      </c>
      <c r="G127" s="42"/>
      <c r="H127" s="42"/>
      <c r="I127" s="225"/>
      <c r="J127" s="225"/>
      <c r="K127" s="42"/>
      <c r="L127" s="42"/>
      <c r="M127" s="46"/>
      <c r="N127" s="226"/>
      <c r="O127" s="227"/>
      <c r="P127" s="86"/>
      <c r="Q127" s="86"/>
      <c r="R127" s="86"/>
      <c r="S127" s="86"/>
      <c r="T127" s="86"/>
      <c r="U127" s="86"/>
      <c r="V127" s="86"/>
      <c r="W127" s="86"/>
      <c r="X127" s="87"/>
      <c r="Y127" s="40"/>
      <c r="Z127" s="40"/>
      <c r="AA127" s="40"/>
      <c r="AB127" s="40"/>
      <c r="AC127" s="40"/>
      <c r="AD127" s="40"/>
      <c r="AE127" s="40"/>
      <c r="AT127" s="19" t="s">
        <v>131</v>
      </c>
      <c r="AU127" s="19" t="s">
        <v>82</v>
      </c>
    </row>
    <row r="128" spans="1:63" s="12" customFormat="1" ht="22.8" customHeight="1">
      <c r="A128" s="12"/>
      <c r="B128" s="192"/>
      <c r="C128" s="193"/>
      <c r="D128" s="194" t="s">
        <v>72</v>
      </c>
      <c r="E128" s="207" t="s">
        <v>642</v>
      </c>
      <c r="F128" s="207" t="s">
        <v>643</v>
      </c>
      <c r="G128" s="193"/>
      <c r="H128" s="193"/>
      <c r="I128" s="196"/>
      <c r="J128" s="196"/>
      <c r="K128" s="208">
        <f>BK128</f>
        <v>0</v>
      </c>
      <c r="L128" s="193"/>
      <c r="M128" s="198"/>
      <c r="N128" s="199"/>
      <c r="O128" s="200"/>
      <c r="P128" s="200"/>
      <c r="Q128" s="201">
        <f>SUM(Q129:Q208)</f>
        <v>0</v>
      </c>
      <c r="R128" s="201">
        <f>SUM(R129:R208)</f>
        <v>0</v>
      </c>
      <c r="S128" s="200"/>
      <c r="T128" s="202">
        <f>SUM(T129:T208)</f>
        <v>0</v>
      </c>
      <c r="U128" s="200"/>
      <c r="V128" s="202">
        <f>SUM(V129:V208)</f>
        <v>0</v>
      </c>
      <c r="W128" s="200"/>
      <c r="X128" s="203">
        <f>SUM(X129:X208)</f>
        <v>0</v>
      </c>
      <c r="Y128" s="12"/>
      <c r="Z128" s="12"/>
      <c r="AA128" s="12"/>
      <c r="AB128" s="12"/>
      <c r="AC128" s="12"/>
      <c r="AD128" s="12"/>
      <c r="AE128" s="12"/>
      <c r="AR128" s="204" t="s">
        <v>82</v>
      </c>
      <c r="AT128" s="205" t="s">
        <v>72</v>
      </c>
      <c r="AU128" s="205" t="s">
        <v>80</v>
      </c>
      <c r="AY128" s="204" t="s">
        <v>121</v>
      </c>
      <c r="BK128" s="206">
        <f>SUM(BK129:BK208)</f>
        <v>0</v>
      </c>
    </row>
    <row r="129" spans="1:65" s="2" customFormat="1" ht="12">
      <c r="A129" s="40"/>
      <c r="B129" s="41"/>
      <c r="C129" s="209" t="s">
        <v>242</v>
      </c>
      <c r="D129" s="209" t="s">
        <v>124</v>
      </c>
      <c r="E129" s="210" t="s">
        <v>644</v>
      </c>
      <c r="F129" s="211" t="s">
        <v>645</v>
      </c>
      <c r="G129" s="212" t="s">
        <v>200</v>
      </c>
      <c r="H129" s="234">
        <v>1</v>
      </c>
      <c r="I129" s="214"/>
      <c r="J129" s="214"/>
      <c r="K129" s="215">
        <f>ROUND(P129*H129,2)</f>
        <v>0</v>
      </c>
      <c r="L129" s="211" t="s">
        <v>128</v>
      </c>
      <c r="M129" s="46"/>
      <c r="N129" s="216" t="s">
        <v>20</v>
      </c>
      <c r="O129" s="217" t="s">
        <v>42</v>
      </c>
      <c r="P129" s="218">
        <f>I129+J129</f>
        <v>0</v>
      </c>
      <c r="Q129" s="218">
        <f>ROUND(I129*H129,2)</f>
        <v>0</v>
      </c>
      <c r="R129" s="218">
        <f>ROUND(J129*H129,2)</f>
        <v>0</v>
      </c>
      <c r="S129" s="86"/>
      <c r="T129" s="219">
        <f>S129*H129</f>
        <v>0</v>
      </c>
      <c r="U129" s="219">
        <v>0</v>
      </c>
      <c r="V129" s="219">
        <f>U129*H129</f>
        <v>0</v>
      </c>
      <c r="W129" s="219">
        <v>0</v>
      </c>
      <c r="X129" s="220">
        <f>W129*H129</f>
        <v>0</v>
      </c>
      <c r="Y129" s="40"/>
      <c r="Z129" s="40"/>
      <c r="AA129" s="40"/>
      <c r="AB129" s="40"/>
      <c r="AC129" s="40"/>
      <c r="AD129" s="40"/>
      <c r="AE129" s="40"/>
      <c r="AR129" s="221" t="s">
        <v>195</v>
      </c>
      <c r="AT129" s="221" t="s">
        <v>124</v>
      </c>
      <c r="AU129" s="221" t="s">
        <v>82</v>
      </c>
      <c r="AY129" s="19" t="s">
        <v>121</v>
      </c>
      <c r="BE129" s="222">
        <f>IF(O129="základní",K129,0)</f>
        <v>0</v>
      </c>
      <c r="BF129" s="222">
        <f>IF(O129="snížená",K129,0)</f>
        <v>0</v>
      </c>
      <c r="BG129" s="222">
        <f>IF(O129="zákl. přenesená",K129,0)</f>
        <v>0</v>
      </c>
      <c r="BH129" s="222">
        <f>IF(O129="sníž. přenesená",K129,0)</f>
        <v>0</v>
      </c>
      <c r="BI129" s="222">
        <f>IF(O129="nulová",K129,0)</f>
        <v>0</v>
      </c>
      <c r="BJ129" s="19" t="s">
        <v>80</v>
      </c>
      <c r="BK129" s="222">
        <f>ROUND(P129*H129,2)</f>
        <v>0</v>
      </c>
      <c r="BL129" s="19" t="s">
        <v>195</v>
      </c>
      <c r="BM129" s="221" t="s">
        <v>223</v>
      </c>
    </row>
    <row r="130" spans="1:47" s="2" customFormat="1" ht="12">
      <c r="A130" s="40"/>
      <c r="B130" s="41"/>
      <c r="C130" s="42"/>
      <c r="D130" s="223" t="s">
        <v>130</v>
      </c>
      <c r="E130" s="42"/>
      <c r="F130" s="224" t="s">
        <v>645</v>
      </c>
      <c r="G130" s="42"/>
      <c r="H130" s="42"/>
      <c r="I130" s="225"/>
      <c r="J130" s="225"/>
      <c r="K130" s="42"/>
      <c r="L130" s="42"/>
      <c r="M130" s="46"/>
      <c r="N130" s="226"/>
      <c r="O130" s="227"/>
      <c r="P130" s="86"/>
      <c r="Q130" s="86"/>
      <c r="R130" s="86"/>
      <c r="S130" s="86"/>
      <c r="T130" s="86"/>
      <c r="U130" s="86"/>
      <c r="V130" s="86"/>
      <c r="W130" s="86"/>
      <c r="X130" s="87"/>
      <c r="Y130" s="40"/>
      <c r="Z130" s="40"/>
      <c r="AA130" s="40"/>
      <c r="AB130" s="40"/>
      <c r="AC130" s="40"/>
      <c r="AD130" s="40"/>
      <c r="AE130" s="40"/>
      <c r="AT130" s="19" t="s">
        <v>130</v>
      </c>
      <c r="AU130" s="19" t="s">
        <v>82</v>
      </c>
    </row>
    <row r="131" spans="1:47" s="2" customFormat="1" ht="12">
      <c r="A131" s="40"/>
      <c r="B131" s="41"/>
      <c r="C131" s="42"/>
      <c r="D131" s="228" t="s">
        <v>131</v>
      </c>
      <c r="E131" s="42"/>
      <c r="F131" s="229" t="s">
        <v>646</v>
      </c>
      <c r="G131" s="42"/>
      <c r="H131" s="42"/>
      <c r="I131" s="225"/>
      <c r="J131" s="225"/>
      <c r="K131" s="42"/>
      <c r="L131" s="42"/>
      <c r="M131" s="46"/>
      <c r="N131" s="226"/>
      <c r="O131" s="227"/>
      <c r="P131" s="86"/>
      <c r="Q131" s="86"/>
      <c r="R131" s="86"/>
      <c r="S131" s="86"/>
      <c r="T131" s="86"/>
      <c r="U131" s="86"/>
      <c r="V131" s="86"/>
      <c r="W131" s="86"/>
      <c r="X131" s="87"/>
      <c r="Y131" s="40"/>
      <c r="Z131" s="40"/>
      <c r="AA131" s="40"/>
      <c r="AB131" s="40"/>
      <c r="AC131" s="40"/>
      <c r="AD131" s="40"/>
      <c r="AE131" s="40"/>
      <c r="AT131" s="19" t="s">
        <v>131</v>
      </c>
      <c r="AU131" s="19" t="s">
        <v>82</v>
      </c>
    </row>
    <row r="132" spans="1:65" s="2" customFormat="1" ht="16.5" customHeight="1">
      <c r="A132" s="40"/>
      <c r="B132" s="41"/>
      <c r="C132" s="267" t="s">
        <v>201</v>
      </c>
      <c r="D132" s="267" t="s">
        <v>365</v>
      </c>
      <c r="E132" s="268" t="s">
        <v>647</v>
      </c>
      <c r="F132" s="269" t="s">
        <v>648</v>
      </c>
      <c r="G132" s="270" t="s">
        <v>200</v>
      </c>
      <c r="H132" s="271">
        <v>1</v>
      </c>
      <c r="I132" s="272"/>
      <c r="J132" s="273"/>
      <c r="K132" s="274">
        <f>ROUND(P132*H132,2)</f>
        <v>0</v>
      </c>
      <c r="L132" s="269" t="s">
        <v>20</v>
      </c>
      <c r="M132" s="275"/>
      <c r="N132" s="276" t="s">
        <v>20</v>
      </c>
      <c r="O132" s="217" t="s">
        <v>42</v>
      </c>
      <c r="P132" s="218">
        <f>I132+J132</f>
        <v>0</v>
      </c>
      <c r="Q132" s="218">
        <f>ROUND(I132*H132,2)</f>
        <v>0</v>
      </c>
      <c r="R132" s="218">
        <f>ROUND(J132*H132,2)</f>
        <v>0</v>
      </c>
      <c r="S132" s="86"/>
      <c r="T132" s="219">
        <f>S132*H132</f>
        <v>0</v>
      </c>
      <c r="U132" s="219">
        <v>0</v>
      </c>
      <c r="V132" s="219">
        <f>U132*H132</f>
        <v>0</v>
      </c>
      <c r="W132" s="219">
        <v>0</v>
      </c>
      <c r="X132" s="220">
        <f>W132*H132</f>
        <v>0</v>
      </c>
      <c r="Y132" s="40"/>
      <c r="Z132" s="40"/>
      <c r="AA132" s="40"/>
      <c r="AB132" s="40"/>
      <c r="AC132" s="40"/>
      <c r="AD132" s="40"/>
      <c r="AE132" s="40"/>
      <c r="AR132" s="221" t="s">
        <v>240</v>
      </c>
      <c r="AT132" s="221" t="s">
        <v>365</v>
      </c>
      <c r="AU132" s="221" t="s">
        <v>82</v>
      </c>
      <c r="AY132" s="19" t="s">
        <v>121</v>
      </c>
      <c r="BE132" s="222">
        <f>IF(O132="základní",K132,0)</f>
        <v>0</v>
      </c>
      <c r="BF132" s="222">
        <f>IF(O132="snížená",K132,0)</f>
        <v>0</v>
      </c>
      <c r="BG132" s="222">
        <f>IF(O132="zákl. přenesená",K132,0)</f>
        <v>0</v>
      </c>
      <c r="BH132" s="222">
        <f>IF(O132="sníž. přenesená",K132,0)</f>
        <v>0</v>
      </c>
      <c r="BI132" s="222">
        <f>IF(O132="nulová",K132,0)</f>
        <v>0</v>
      </c>
      <c r="BJ132" s="19" t="s">
        <v>80</v>
      </c>
      <c r="BK132" s="222">
        <f>ROUND(P132*H132,2)</f>
        <v>0</v>
      </c>
      <c r="BL132" s="19" t="s">
        <v>195</v>
      </c>
      <c r="BM132" s="221" t="s">
        <v>228</v>
      </c>
    </row>
    <row r="133" spans="1:47" s="2" customFormat="1" ht="12">
      <c r="A133" s="40"/>
      <c r="B133" s="41"/>
      <c r="C133" s="42"/>
      <c r="D133" s="223" t="s">
        <v>130</v>
      </c>
      <c r="E133" s="42"/>
      <c r="F133" s="224" t="s">
        <v>648</v>
      </c>
      <c r="G133" s="42"/>
      <c r="H133" s="42"/>
      <c r="I133" s="225"/>
      <c r="J133" s="225"/>
      <c r="K133" s="42"/>
      <c r="L133" s="42"/>
      <c r="M133" s="46"/>
      <c r="N133" s="226"/>
      <c r="O133" s="227"/>
      <c r="P133" s="86"/>
      <c r="Q133" s="86"/>
      <c r="R133" s="86"/>
      <c r="S133" s="86"/>
      <c r="T133" s="86"/>
      <c r="U133" s="86"/>
      <c r="V133" s="86"/>
      <c r="W133" s="86"/>
      <c r="X133" s="87"/>
      <c r="Y133" s="40"/>
      <c r="Z133" s="40"/>
      <c r="AA133" s="40"/>
      <c r="AB133" s="40"/>
      <c r="AC133" s="40"/>
      <c r="AD133" s="40"/>
      <c r="AE133" s="40"/>
      <c r="AT133" s="19" t="s">
        <v>130</v>
      </c>
      <c r="AU133" s="19" t="s">
        <v>82</v>
      </c>
    </row>
    <row r="134" spans="1:65" s="2" customFormat="1" ht="24.15" customHeight="1">
      <c r="A134" s="40"/>
      <c r="B134" s="41"/>
      <c r="C134" s="209" t="s">
        <v>253</v>
      </c>
      <c r="D134" s="209" t="s">
        <v>124</v>
      </c>
      <c r="E134" s="210" t="s">
        <v>649</v>
      </c>
      <c r="F134" s="211" t="s">
        <v>650</v>
      </c>
      <c r="G134" s="212" t="s">
        <v>298</v>
      </c>
      <c r="H134" s="234">
        <v>1</v>
      </c>
      <c r="I134" s="214"/>
      <c r="J134" s="214"/>
      <c r="K134" s="215">
        <f>ROUND(P134*H134,2)</f>
        <v>0</v>
      </c>
      <c r="L134" s="211" t="s">
        <v>20</v>
      </c>
      <c r="M134" s="46"/>
      <c r="N134" s="216" t="s">
        <v>20</v>
      </c>
      <c r="O134" s="217" t="s">
        <v>42</v>
      </c>
      <c r="P134" s="218">
        <f>I134+J134</f>
        <v>0</v>
      </c>
      <c r="Q134" s="218">
        <f>ROUND(I134*H134,2)</f>
        <v>0</v>
      </c>
      <c r="R134" s="218">
        <f>ROUND(J134*H134,2)</f>
        <v>0</v>
      </c>
      <c r="S134" s="86"/>
      <c r="T134" s="219">
        <f>S134*H134</f>
        <v>0</v>
      </c>
      <c r="U134" s="219">
        <v>0</v>
      </c>
      <c r="V134" s="219">
        <f>U134*H134</f>
        <v>0</v>
      </c>
      <c r="W134" s="219">
        <v>0</v>
      </c>
      <c r="X134" s="220">
        <f>W134*H134</f>
        <v>0</v>
      </c>
      <c r="Y134" s="40"/>
      <c r="Z134" s="40"/>
      <c r="AA134" s="40"/>
      <c r="AB134" s="40"/>
      <c r="AC134" s="40"/>
      <c r="AD134" s="40"/>
      <c r="AE134" s="40"/>
      <c r="AR134" s="221" t="s">
        <v>195</v>
      </c>
      <c r="AT134" s="221" t="s">
        <v>124</v>
      </c>
      <c r="AU134" s="221" t="s">
        <v>82</v>
      </c>
      <c r="AY134" s="19" t="s">
        <v>121</v>
      </c>
      <c r="BE134" s="222">
        <f>IF(O134="základní",K134,0)</f>
        <v>0</v>
      </c>
      <c r="BF134" s="222">
        <f>IF(O134="snížená",K134,0)</f>
        <v>0</v>
      </c>
      <c r="BG134" s="222">
        <f>IF(O134="zákl. přenesená",K134,0)</f>
        <v>0</v>
      </c>
      <c r="BH134" s="222">
        <f>IF(O134="sníž. přenesená",K134,0)</f>
        <v>0</v>
      </c>
      <c r="BI134" s="222">
        <f>IF(O134="nulová",K134,0)</f>
        <v>0</v>
      </c>
      <c r="BJ134" s="19" t="s">
        <v>80</v>
      </c>
      <c r="BK134" s="222">
        <f>ROUND(P134*H134,2)</f>
        <v>0</v>
      </c>
      <c r="BL134" s="19" t="s">
        <v>195</v>
      </c>
      <c r="BM134" s="221" t="s">
        <v>236</v>
      </c>
    </row>
    <row r="135" spans="1:47" s="2" customFormat="1" ht="12">
      <c r="A135" s="40"/>
      <c r="B135" s="41"/>
      <c r="C135" s="42"/>
      <c r="D135" s="223" t="s">
        <v>130</v>
      </c>
      <c r="E135" s="42"/>
      <c r="F135" s="224" t="s">
        <v>650</v>
      </c>
      <c r="G135" s="42"/>
      <c r="H135" s="42"/>
      <c r="I135" s="225"/>
      <c r="J135" s="225"/>
      <c r="K135" s="42"/>
      <c r="L135" s="42"/>
      <c r="M135" s="46"/>
      <c r="N135" s="226"/>
      <c r="O135" s="227"/>
      <c r="P135" s="86"/>
      <c r="Q135" s="86"/>
      <c r="R135" s="86"/>
      <c r="S135" s="86"/>
      <c r="T135" s="86"/>
      <c r="U135" s="86"/>
      <c r="V135" s="86"/>
      <c r="W135" s="86"/>
      <c r="X135" s="87"/>
      <c r="Y135" s="40"/>
      <c r="Z135" s="40"/>
      <c r="AA135" s="40"/>
      <c r="AB135" s="40"/>
      <c r="AC135" s="40"/>
      <c r="AD135" s="40"/>
      <c r="AE135" s="40"/>
      <c r="AT135" s="19" t="s">
        <v>130</v>
      </c>
      <c r="AU135" s="19" t="s">
        <v>82</v>
      </c>
    </row>
    <row r="136" spans="1:65" s="2" customFormat="1" ht="24.15" customHeight="1">
      <c r="A136" s="40"/>
      <c r="B136" s="41"/>
      <c r="C136" s="209" t="s">
        <v>205</v>
      </c>
      <c r="D136" s="209" t="s">
        <v>124</v>
      </c>
      <c r="E136" s="210" t="s">
        <v>651</v>
      </c>
      <c r="F136" s="211" t="s">
        <v>652</v>
      </c>
      <c r="G136" s="212" t="s">
        <v>200</v>
      </c>
      <c r="H136" s="234">
        <v>10</v>
      </c>
      <c r="I136" s="214"/>
      <c r="J136" s="214"/>
      <c r="K136" s="215">
        <f>ROUND(P136*H136,2)</f>
        <v>0</v>
      </c>
      <c r="L136" s="211" t="s">
        <v>128</v>
      </c>
      <c r="M136" s="46"/>
      <c r="N136" s="216" t="s">
        <v>20</v>
      </c>
      <c r="O136" s="217" t="s">
        <v>42</v>
      </c>
      <c r="P136" s="218">
        <f>I136+J136</f>
        <v>0</v>
      </c>
      <c r="Q136" s="218">
        <f>ROUND(I136*H136,2)</f>
        <v>0</v>
      </c>
      <c r="R136" s="218">
        <f>ROUND(J136*H136,2)</f>
        <v>0</v>
      </c>
      <c r="S136" s="86"/>
      <c r="T136" s="219">
        <f>S136*H136</f>
        <v>0</v>
      </c>
      <c r="U136" s="219">
        <v>0</v>
      </c>
      <c r="V136" s="219">
        <f>U136*H136</f>
        <v>0</v>
      </c>
      <c r="W136" s="219">
        <v>0</v>
      </c>
      <c r="X136" s="220">
        <f>W136*H136</f>
        <v>0</v>
      </c>
      <c r="Y136" s="40"/>
      <c r="Z136" s="40"/>
      <c r="AA136" s="40"/>
      <c r="AB136" s="40"/>
      <c r="AC136" s="40"/>
      <c r="AD136" s="40"/>
      <c r="AE136" s="40"/>
      <c r="AR136" s="221" t="s">
        <v>195</v>
      </c>
      <c r="AT136" s="221" t="s">
        <v>124</v>
      </c>
      <c r="AU136" s="221" t="s">
        <v>82</v>
      </c>
      <c r="AY136" s="19" t="s">
        <v>121</v>
      </c>
      <c r="BE136" s="222">
        <f>IF(O136="základní",K136,0)</f>
        <v>0</v>
      </c>
      <c r="BF136" s="222">
        <f>IF(O136="snížená",K136,0)</f>
        <v>0</v>
      </c>
      <c r="BG136" s="222">
        <f>IF(O136="zákl. přenesená",K136,0)</f>
        <v>0</v>
      </c>
      <c r="BH136" s="222">
        <f>IF(O136="sníž. přenesená",K136,0)</f>
        <v>0</v>
      </c>
      <c r="BI136" s="222">
        <f>IF(O136="nulová",K136,0)</f>
        <v>0</v>
      </c>
      <c r="BJ136" s="19" t="s">
        <v>80</v>
      </c>
      <c r="BK136" s="222">
        <f>ROUND(P136*H136,2)</f>
        <v>0</v>
      </c>
      <c r="BL136" s="19" t="s">
        <v>195</v>
      </c>
      <c r="BM136" s="221" t="s">
        <v>240</v>
      </c>
    </row>
    <row r="137" spans="1:47" s="2" customFormat="1" ht="12">
      <c r="A137" s="40"/>
      <c r="B137" s="41"/>
      <c r="C137" s="42"/>
      <c r="D137" s="223" t="s">
        <v>130</v>
      </c>
      <c r="E137" s="42"/>
      <c r="F137" s="224" t="s">
        <v>652</v>
      </c>
      <c r="G137" s="42"/>
      <c r="H137" s="42"/>
      <c r="I137" s="225"/>
      <c r="J137" s="225"/>
      <c r="K137" s="42"/>
      <c r="L137" s="42"/>
      <c r="M137" s="46"/>
      <c r="N137" s="226"/>
      <c r="O137" s="227"/>
      <c r="P137" s="86"/>
      <c r="Q137" s="86"/>
      <c r="R137" s="86"/>
      <c r="S137" s="86"/>
      <c r="T137" s="86"/>
      <c r="U137" s="86"/>
      <c r="V137" s="86"/>
      <c r="W137" s="86"/>
      <c r="X137" s="87"/>
      <c r="Y137" s="40"/>
      <c r="Z137" s="40"/>
      <c r="AA137" s="40"/>
      <c r="AB137" s="40"/>
      <c r="AC137" s="40"/>
      <c r="AD137" s="40"/>
      <c r="AE137" s="40"/>
      <c r="AT137" s="19" t="s">
        <v>130</v>
      </c>
      <c r="AU137" s="19" t="s">
        <v>82</v>
      </c>
    </row>
    <row r="138" spans="1:47" s="2" customFormat="1" ht="12">
      <c r="A138" s="40"/>
      <c r="B138" s="41"/>
      <c r="C138" s="42"/>
      <c r="D138" s="228" t="s">
        <v>131</v>
      </c>
      <c r="E138" s="42"/>
      <c r="F138" s="229" t="s">
        <v>653</v>
      </c>
      <c r="G138" s="42"/>
      <c r="H138" s="42"/>
      <c r="I138" s="225"/>
      <c r="J138" s="225"/>
      <c r="K138" s="42"/>
      <c r="L138" s="42"/>
      <c r="M138" s="46"/>
      <c r="N138" s="226"/>
      <c r="O138" s="227"/>
      <c r="P138" s="86"/>
      <c r="Q138" s="86"/>
      <c r="R138" s="86"/>
      <c r="S138" s="86"/>
      <c r="T138" s="86"/>
      <c r="U138" s="86"/>
      <c r="V138" s="86"/>
      <c r="W138" s="86"/>
      <c r="X138" s="87"/>
      <c r="Y138" s="40"/>
      <c r="Z138" s="40"/>
      <c r="AA138" s="40"/>
      <c r="AB138" s="40"/>
      <c r="AC138" s="40"/>
      <c r="AD138" s="40"/>
      <c r="AE138" s="40"/>
      <c r="AT138" s="19" t="s">
        <v>131</v>
      </c>
      <c r="AU138" s="19" t="s">
        <v>82</v>
      </c>
    </row>
    <row r="139" spans="1:65" s="2" customFormat="1" ht="24.15" customHeight="1">
      <c r="A139" s="40"/>
      <c r="B139" s="41"/>
      <c r="C139" s="267" t="s">
        <v>8</v>
      </c>
      <c r="D139" s="267" t="s">
        <v>365</v>
      </c>
      <c r="E139" s="268" t="s">
        <v>654</v>
      </c>
      <c r="F139" s="269" t="s">
        <v>655</v>
      </c>
      <c r="G139" s="270" t="s">
        <v>200</v>
      </c>
      <c r="H139" s="271">
        <v>10</v>
      </c>
      <c r="I139" s="272"/>
      <c r="J139" s="273"/>
      <c r="K139" s="274">
        <f>ROUND(P139*H139,2)</f>
        <v>0</v>
      </c>
      <c r="L139" s="269" t="s">
        <v>20</v>
      </c>
      <c r="M139" s="275"/>
      <c r="N139" s="276" t="s">
        <v>20</v>
      </c>
      <c r="O139" s="217" t="s">
        <v>42</v>
      </c>
      <c r="P139" s="218">
        <f>I139+J139</f>
        <v>0</v>
      </c>
      <c r="Q139" s="218">
        <f>ROUND(I139*H139,2)</f>
        <v>0</v>
      </c>
      <c r="R139" s="218">
        <f>ROUND(J139*H139,2)</f>
        <v>0</v>
      </c>
      <c r="S139" s="86"/>
      <c r="T139" s="219">
        <f>S139*H139</f>
        <v>0</v>
      </c>
      <c r="U139" s="219">
        <v>0</v>
      </c>
      <c r="V139" s="219">
        <f>U139*H139</f>
        <v>0</v>
      </c>
      <c r="W139" s="219">
        <v>0</v>
      </c>
      <c r="X139" s="220">
        <f>W139*H139</f>
        <v>0</v>
      </c>
      <c r="Y139" s="40"/>
      <c r="Z139" s="40"/>
      <c r="AA139" s="40"/>
      <c r="AB139" s="40"/>
      <c r="AC139" s="40"/>
      <c r="AD139" s="40"/>
      <c r="AE139" s="40"/>
      <c r="AR139" s="221" t="s">
        <v>240</v>
      </c>
      <c r="AT139" s="221" t="s">
        <v>365</v>
      </c>
      <c r="AU139" s="221" t="s">
        <v>82</v>
      </c>
      <c r="AY139" s="19" t="s">
        <v>121</v>
      </c>
      <c r="BE139" s="222">
        <f>IF(O139="základní",K139,0)</f>
        <v>0</v>
      </c>
      <c r="BF139" s="222">
        <f>IF(O139="snížená",K139,0)</f>
        <v>0</v>
      </c>
      <c r="BG139" s="222">
        <f>IF(O139="zákl. přenesená",K139,0)</f>
        <v>0</v>
      </c>
      <c r="BH139" s="222">
        <f>IF(O139="sníž. přenesená",K139,0)</f>
        <v>0</v>
      </c>
      <c r="BI139" s="222">
        <f>IF(O139="nulová",K139,0)</f>
        <v>0</v>
      </c>
      <c r="BJ139" s="19" t="s">
        <v>80</v>
      </c>
      <c r="BK139" s="222">
        <f>ROUND(P139*H139,2)</f>
        <v>0</v>
      </c>
      <c r="BL139" s="19" t="s">
        <v>195</v>
      </c>
      <c r="BM139" s="221" t="s">
        <v>245</v>
      </c>
    </row>
    <row r="140" spans="1:47" s="2" customFormat="1" ht="12">
      <c r="A140" s="40"/>
      <c r="B140" s="41"/>
      <c r="C140" s="42"/>
      <c r="D140" s="223" t="s">
        <v>130</v>
      </c>
      <c r="E140" s="42"/>
      <c r="F140" s="224" t="s">
        <v>655</v>
      </c>
      <c r="G140" s="42"/>
      <c r="H140" s="42"/>
      <c r="I140" s="225"/>
      <c r="J140" s="225"/>
      <c r="K140" s="42"/>
      <c r="L140" s="42"/>
      <c r="M140" s="46"/>
      <c r="N140" s="226"/>
      <c r="O140" s="227"/>
      <c r="P140" s="86"/>
      <c r="Q140" s="86"/>
      <c r="R140" s="86"/>
      <c r="S140" s="86"/>
      <c r="T140" s="86"/>
      <c r="U140" s="86"/>
      <c r="V140" s="86"/>
      <c r="W140" s="86"/>
      <c r="X140" s="87"/>
      <c r="Y140" s="40"/>
      <c r="Z140" s="40"/>
      <c r="AA140" s="40"/>
      <c r="AB140" s="40"/>
      <c r="AC140" s="40"/>
      <c r="AD140" s="40"/>
      <c r="AE140" s="40"/>
      <c r="AT140" s="19" t="s">
        <v>130</v>
      </c>
      <c r="AU140" s="19" t="s">
        <v>82</v>
      </c>
    </row>
    <row r="141" spans="1:65" s="2" customFormat="1" ht="24.15" customHeight="1">
      <c r="A141" s="40"/>
      <c r="B141" s="41"/>
      <c r="C141" s="209" t="s">
        <v>210</v>
      </c>
      <c r="D141" s="209" t="s">
        <v>124</v>
      </c>
      <c r="E141" s="210" t="s">
        <v>656</v>
      </c>
      <c r="F141" s="211" t="s">
        <v>657</v>
      </c>
      <c r="G141" s="212" t="s">
        <v>200</v>
      </c>
      <c r="H141" s="234">
        <v>1</v>
      </c>
      <c r="I141" s="214"/>
      <c r="J141" s="214"/>
      <c r="K141" s="215">
        <f>ROUND(P141*H141,2)</f>
        <v>0</v>
      </c>
      <c r="L141" s="211" t="s">
        <v>128</v>
      </c>
      <c r="M141" s="46"/>
      <c r="N141" s="216" t="s">
        <v>20</v>
      </c>
      <c r="O141" s="217" t="s">
        <v>42</v>
      </c>
      <c r="P141" s="218">
        <f>I141+J141</f>
        <v>0</v>
      </c>
      <c r="Q141" s="218">
        <f>ROUND(I141*H141,2)</f>
        <v>0</v>
      </c>
      <c r="R141" s="218">
        <f>ROUND(J141*H141,2)</f>
        <v>0</v>
      </c>
      <c r="S141" s="86"/>
      <c r="T141" s="219">
        <f>S141*H141</f>
        <v>0</v>
      </c>
      <c r="U141" s="219">
        <v>0</v>
      </c>
      <c r="V141" s="219">
        <f>U141*H141</f>
        <v>0</v>
      </c>
      <c r="W141" s="219">
        <v>0</v>
      </c>
      <c r="X141" s="220">
        <f>W141*H141</f>
        <v>0</v>
      </c>
      <c r="Y141" s="40"/>
      <c r="Z141" s="40"/>
      <c r="AA141" s="40"/>
      <c r="AB141" s="40"/>
      <c r="AC141" s="40"/>
      <c r="AD141" s="40"/>
      <c r="AE141" s="40"/>
      <c r="AR141" s="221" t="s">
        <v>195</v>
      </c>
      <c r="AT141" s="221" t="s">
        <v>124</v>
      </c>
      <c r="AU141" s="221" t="s">
        <v>82</v>
      </c>
      <c r="AY141" s="19" t="s">
        <v>121</v>
      </c>
      <c r="BE141" s="222">
        <f>IF(O141="základní",K141,0)</f>
        <v>0</v>
      </c>
      <c r="BF141" s="222">
        <f>IF(O141="snížená",K141,0)</f>
        <v>0</v>
      </c>
      <c r="BG141" s="222">
        <f>IF(O141="zákl. přenesená",K141,0)</f>
        <v>0</v>
      </c>
      <c r="BH141" s="222">
        <f>IF(O141="sníž. přenesená",K141,0)</f>
        <v>0</v>
      </c>
      <c r="BI141" s="222">
        <f>IF(O141="nulová",K141,0)</f>
        <v>0</v>
      </c>
      <c r="BJ141" s="19" t="s">
        <v>80</v>
      </c>
      <c r="BK141" s="222">
        <f>ROUND(P141*H141,2)</f>
        <v>0</v>
      </c>
      <c r="BL141" s="19" t="s">
        <v>195</v>
      </c>
      <c r="BM141" s="221" t="s">
        <v>251</v>
      </c>
    </row>
    <row r="142" spans="1:47" s="2" customFormat="1" ht="12">
      <c r="A142" s="40"/>
      <c r="B142" s="41"/>
      <c r="C142" s="42"/>
      <c r="D142" s="223" t="s">
        <v>130</v>
      </c>
      <c r="E142" s="42"/>
      <c r="F142" s="224" t="s">
        <v>657</v>
      </c>
      <c r="G142" s="42"/>
      <c r="H142" s="42"/>
      <c r="I142" s="225"/>
      <c r="J142" s="225"/>
      <c r="K142" s="42"/>
      <c r="L142" s="42"/>
      <c r="M142" s="46"/>
      <c r="N142" s="226"/>
      <c r="O142" s="227"/>
      <c r="P142" s="86"/>
      <c r="Q142" s="86"/>
      <c r="R142" s="86"/>
      <c r="S142" s="86"/>
      <c r="T142" s="86"/>
      <c r="U142" s="86"/>
      <c r="V142" s="86"/>
      <c r="W142" s="86"/>
      <c r="X142" s="87"/>
      <c r="Y142" s="40"/>
      <c r="Z142" s="40"/>
      <c r="AA142" s="40"/>
      <c r="AB142" s="40"/>
      <c r="AC142" s="40"/>
      <c r="AD142" s="40"/>
      <c r="AE142" s="40"/>
      <c r="AT142" s="19" t="s">
        <v>130</v>
      </c>
      <c r="AU142" s="19" t="s">
        <v>82</v>
      </c>
    </row>
    <row r="143" spans="1:47" s="2" customFormat="1" ht="12">
      <c r="A143" s="40"/>
      <c r="B143" s="41"/>
      <c r="C143" s="42"/>
      <c r="D143" s="228" t="s">
        <v>131</v>
      </c>
      <c r="E143" s="42"/>
      <c r="F143" s="229" t="s">
        <v>658</v>
      </c>
      <c r="G143" s="42"/>
      <c r="H143" s="42"/>
      <c r="I143" s="225"/>
      <c r="J143" s="225"/>
      <c r="K143" s="42"/>
      <c r="L143" s="42"/>
      <c r="M143" s="46"/>
      <c r="N143" s="226"/>
      <c r="O143" s="227"/>
      <c r="P143" s="86"/>
      <c r="Q143" s="86"/>
      <c r="R143" s="86"/>
      <c r="S143" s="86"/>
      <c r="T143" s="86"/>
      <c r="U143" s="86"/>
      <c r="V143" s="86"/>
      <c r="W143" s="86"/>
      <c r="X143" s="87"/>
      <c r="Y143" s="40"/>
      <c r="Z143" s="40"/>
      <c r="AA143" s="40"/>
      <c r="AB143" s="40"/>
      <c r="AC143" s="40"/>
      <c r="AD143" s="40"/>
      <c r="AE143" s="40"/>
      <c r="AT143" s="19" t="s">
        <v>131</v>
      </c>
      <c r="AU143" s="19" t="s">
        <v>82</v>
      </c>
    </row>
    <row r="144" spans="1:65" s="2" customFormat="1" ht="16.5" customHeight="1">
      <c r="A144" s="40"/>
      <c r="B144" s="41"/>
      <c r="C144" s="267" t="s">
        <v>272</v>
      </c>
      <c r="D144" s="267" t="s">
        <v>365</v>
      </c>
      <c r="E144" s="268" t="s">
        <v>659</v>
      </c>
      <c r="F144" s="269" t="s">
        <v>660</v>
      </c>
      <c r="G144" s="270" t="s">
        <v>200</v>
      </c>
      <c r="H144" s="271">
        <v>1</v>
      </c>
      <c r="I144" s="272"/>
      <c r="J144" s="273"/>
      <c r="K144" s="274">
        <f>ROUND(P144*H144,2)</f>
        <v>0</v>
      </c>
      <c r="L144" s="269" t="s">
        <v>20</v>
      </c>
      <c r="M144" s="275"/>
      <c r="N144" s="276" t="s">
        <v>20</v>
      </c>
      <c r="O144" s="217" t="s">
        <v>42</v>
      </c>
      <c r="P144" s="218">
        <f>I144+J144</f>
        <v>0</v>
      </c>
      <c r="Q144" s="218">
        <f>ROUND(I144*H144,2)</f>
        <v>0</v>
      </c>
      <c r="R144" s="218">
        <f>ROUND(J144*H144,2)</f>
        <v>0</v>
      </c>
      <c r="S144" s="86"/>
      <c r="T144" s="219">
        <f>S144*H144</f>
        <v>0</v>
      </c>
      <c r="U144" s="219">
        <v>0</v>
      </c>
      <c r="V144" s="219">
        <f>U144*H144</f>
        <v>0</v>
      </c>
      <c r="W144" s="219">
        <v>0</v>
      </c>
      <c r="X144" s="220">
        <f>W144*H144</f>
        <v>0</v>
      </c>
      <c r="Y144" s="40"/>
      <c r="Z144" s="40"/>
      <c r="AA144" s="40"/>
      <c r="AB144" s="40"/>
      <c r="AC144" s="40"/>
      <c r="AD144" s="40"/>
      <c r="AE144" s="40"/>
      <c r="AR144" s="221" t="s">
        <v>240</v>
      </c>
      <c r="AT144" s="221" t="s">
        <v>365</v>
      </c>
      <c r="AU144" s="221" t="s">
        <v>82</v>
      </c>
      <c r="AY144" s="19" t="s">
        <v>121</v>
      </c>
      <c r="BE144" s="222">
        <f>IF(O144="základní",K144,0)</f>
        <v>0</v>
      </c>
      <c r="BF144" s="222">
        <f>IF(O144="snížená",K144,0)</f>
        <v>0</v>
      </c>
      <c r="BG144" s="222">
        <f>IF(O144="zákl. přenesená",K144,0)</f>
        <v>0</v>
      </c>
      <c r="BH144" s="222">
        <f>IF(O144="sníž. přenesená",K144,0)</f>
        <v>0</v>
      </c>
      <c r="BI144" s="222">
        <f>IF(O144="nulová",K144,0)</f>
        <v>0</v>
      </c>
      <c r="BJ144" s="19" t="s">
        <v>80</v>
      </c>
      <c r="BK144" s="222">
        <f>ROUND(P144*H144,2)</f>
        <v>0</v>
      </c>
      <c r="BL144" s="19" t="s">
        <v>195</v>
      </c>
      <c r="BM144" s="221" t="s">
        <v>256</v>
      </c>
    </row>
    <row r="145" spans="1:47" s="2" customFormat="1" ht="12">
      <c r="A145" s="40"/>
      <c r="B145" s="41"/>
      <c r="C145" s="42"/>
      <c r="D145" s="223" t="s">
        <v>130</v>
      </c>
      <c r="E145" s="42"/>
      <c r="F145" s="224" t="s">
        <v>660</v>
      </c>
      <c r="G145" s="42"/>
      <c r="H145" s="42"/>
      <c r="I145" s="225"/>
      <c r="J145" s="225"/>
      <c r="K145" s="42"/>
      <c r="L145" s="42"/>
      <c r="M145" s="46"/>
      <c r="N145" s="226"/>
      <c r="O145" s="227"/>
      <c r="P145" s="86"/>
      <c r="Q145" s="86"/>
      <c r="R145" s="86"/>
      <c r="S145" s="86"/>
      <c r="T145" s="86"/>
      <c r="U145" s="86"/>
      <c r="V145" s="86"/>
      <c r="W145" s="86"/>
      <c r="X145" s="87"/>
      <c r="Y145" s="40"/>
      <c r="Z145" s="40"/>
      <c r="AA145" s="40"/>
      <c r="AB145" s="40"/>
      <c r="AC145" s="40"/>
      <c r="AD145" s="40"/>
      <c r="AE145" s="40"/>
      <c r="AT145" s="19" t="s">
        <v>130</v>
      </c>
      <c r="AU145" s="19" t="s">
        <v>82</v>
      </c>
    </row>
    <row r="146" spans="1:65" s="2" customFormat="1" ht="12">
      <c r="A146" s="40"/>
      <c r="B146" s="41"/>
      <c r="C146" s="209" t="s">
        <v>215</v>
      </c>
      <c r="D146" s="209" t="s">
        <v>124</v>
      </c>
      <c r="E146" s="210" t="s">
        <v>661</v>
      </c>
      <c r="F146" s="211" t="s">
        <v>662</v>
      </c>
      <c r="G146" s="212" t="s">
        <v>200</v>
      </c>
      <c r="H146" s="234">
        <v>1</v>
      </c>
      <c r="I146" s="214"/>
      <c r="J146" s="214"/>
      <c r="K146" s="215">
        <f>ROUND(P146*H146,2)</f>
        <v>0</v>
      </c>
      <c r="L146" s="211" t="s">
        <v>128</v>
      </c>
      <c r="M146" s="46"/>
      <c r="N146" s="216" t="s">
        <v>20</v>
      </c>
      <c r="O146" s="217" t="s">
        <v>42</v>
      </c>
      <c r="P146" s="218">
        <f>I146+J146</f>
        <v>0</v>
      </c>
      <c r="Q146" s="218">
        <f>ROUND(I146*H146,2)</f>
        <v>0</v>
      </c>
      <c r="R146" s="218">
        <f>ROUND(J146*H146,2)</f>
        <v>0</v>
      </c>
      <c r="S146" s="86"/>
      <c r="T146" s="219">
        <f>S146*H146</f>
        <v>0</v>
      </c>
      <c r="U146" s="219">
        <v>0</v>
      </c>
      <c r="V146" s="219">
        <f>U146*H146</f>
        <v>0</v>
      </c>
      <c r="W146" s="219">
        <v>0</v>
      </c>
      <c r="X146" s="220">
        <f>W146*H146</f>
        <v>0</v>
      </c>
      <c r="Y146" s="40"/>
      <c r="Z146" s="40"/>
      <c r="AA146" s="40"/>
      <c r="AB146" s="40"/>
      <c r="AC146" s="40"/>
      <c r="AD146" s="40"/>
      <c r="AE146" s="40"/>
      <c r="AR146" s="221" t="s">
        <v>195</v>
      </c>
      <c r="AT146" s="221" t="s">
        <v>124</v>
      </c>
      <c r="AU146" s="221" t="s">
        <v>82</v>
      </c>
      <c r="AY146" s="19" t="s">
        <v>121</v>
      </c>
      <c r="BE146" s="222">
        <f>IF(O146="základní",K146,0)</f>
        <v>0</v>
      </c>
      <c r="BF146" s="222">
        <f>IF(O146="snížená",K146,0)</f>
        <v>0</v>
      </c>
      <c r="BG146" s="222">
        <f>IF(O146="zákl. přenesená",K146,0)</f>
        <v>0</v>
      </c>
      <c r="BH146" s="222">
        <f>IF(O146="sníž. přenesená",K146,0)</f>
        <v>0</v>
      </c>
      <c r="BI146" s="222">
        <f>IF(O146="nulová",K146,0)</f>
        <v>0</v>
      </c>
      <c r="BJ146" s="19" t="s">
        <v>80</v>
      </c>
      <c r="BK146" s="222">
        <f>ROUND(P146*H146,2)</f>
        <v>0</v>
      </c>
      <c r="BL146" s="19" t="s">
        <v>195</v>
      </c>
      <c r="BM146" s="221" t="s">
        <v>260</v>
      </c>
    </row>
    <row r="147" spans="1:47" s="2" customFormat="1" ht="12">
      <c r="A147" s="40"/>
      <c r="B147" s="41"/>
      <c r="C147" s="42"/>
      <c r="D147" s="223" t="s">
        <v>130</v>
      </c>
      <c r="E147" s="42"/>
      <c r="F147" s="224" t="s">
        <v>662</v>
      </c>
      <c r="G147" s="42"/>
      <c r="H147" s="42"/>
      <c r="I147" s="225"/>
      <c r="J147" s="225"/>
      <c r="K147" s="42"/>
      <c r="L147" s="42"/>
      <c r="M147" s="46"/>
      <c r="N147" s="226"/>
      <c r="O147" s="227"/>
      <c r="P147" s="86"/>
      <c r="Q147" s="86"/>
      <c r="R147" s="86"/>
      <c r="S147" s="86"/>
      <c r="T147" s="86"/>
      <c r="U147" s="86"/>
      <c r="V147" s="86"/>
      <c r="W147" s="86"/>
      <c r="X147" s="87"/>
      <c r="Y147" s="40"/>
      <c r="Z147" s="40"/>
      <c r="AA147" s="40"/>
      <c r="AB147" s="40"/>
      <c r="AC147" s="40"/>
      <c r="AD147" s="40"/>
      <c r="AE147" s="40"/>
      <c r="AT147" s="19" t="s">
        <v>130</v>
      </c>
      <c r="AU147" s="19" t="s">
        <v>82</v>
      </c>
    </row>
    <row r="148" spans="1:47" s="2" customFormat="1" ht="12">
      <c r="A148" s="40"/>
      <c r="B148" s="41"/>
      <c r="C148" s="42"/>
      <c r="D148" s="228" t="s">
        <v>131</v>
      </c>
      <c r="E148" s="42"/>
      <c r="F148" s="229" t="s">
        <v>663</v>
      </c>
      <c r="G148" s="42"/>
      <c r="H148" s="42"/>
      <c r="I148" s="225"/>
      <c r="J148" s="225"/>
      <c r="K148" s="42"/>
      <c r="L148" s="42"/>
      <c r="M148" s="46"/>
      <c r="N148" s="226"/>
      <c r="O148" s="227"/>
      <c r="P148" s="86"/>
      <c r="Q148" s="86"/>
      <c r="R148" s="86"/>
      <c r="S148" s="86"/>
      <c r="T148" s="86"/>
      <c r="U148" s="86"/>
      <c r="V148" s="86"/>
      <c r="W148" s="86"/>
      <c r="X148" s="87"/>
      <c r="Y148" s="40"/>
      <c r="Z148" s="40"/>
      <c r="AA148" s="40"/>
      <c r="AB148" s="40"/>
      <c r="AC148" s="40"/>
      <c r="AD148" s="40"/>
      <c r="AE148" s="40"/>
      <c r="AT148" s="19" t="s">
        <v>131</v>
      </c>
      <c r="AU148" s="19" t="s">
        <v>82</v>
      </c>
    </row>
    <row r="149" spans="1:65" s="2" customFormat="1" ht="24.15" customHeight="1">
      <c r="A149" s="40"/>
      <c r="B149" s="41"/>
      <c r="C149" s="209" t="s">
        <v>282</v>
      </c>
      <c r="D149" s="209" t="s">
        <v>124</v>
      </c>
      <c r="E149" s="210" t="s">
        <v>664</v>
      </c>
      <c r="F149" s="211" t="s">
        <v>665</v>
      </c>
      <c r="G149" s="212" t="s">
        <v>200</v>
      </c>
      <c r="H149" s="234">
        <v>31</v>
      </c>
      <c r="I149" s="214"/>
      <c r="J149" s="214"/>
      <c r="K149" s="215">
        <f>ROUND(P149*H149,2)</f>
        <v>0</v>
      </c>
      <c r="L149" s="211" t="s">
        <v>128</v>
      </c>
      <c r="M149" s="46"/>
      <c r="N149" s="216" t="s">
        <v>20</v>
      </c>
      <c r="O149" s="217" t="s">
        <v>42</v>
      </c>
      <c r="P149" s="218">
        <f>I149+J149</f>
        <v>0</v>
      </c>
      <c r="Q149" s="218">
        <f>ROUND(I149*H149,2)</f>
        <v>0</v>
      </c>
      <c r="R149" s="218">
        <f>ROUND(J149*H149,2)</f>
        <v>0</v>
      </c>
      <c r="S149" s="86"/>
      <c r="T149" s="219">
        <f>S149*H149</f>
        <v>0</v>
      </c>
      <c r="U149" s="219">
        <v>0</v>
      </c>
      <c r="V149" s="219">
        <f>U149*H149</f>
        <v>0</v>
      </c>
      <c r="W149" s="219">
        <v>0</v>
      </c>
      <c r="X149" s="220">
        <f>W149*H149</f>
        <v>0</v>
      </c>
      <c r="Y149" s="40"/>
      <c r="Z149" s="40"/>
      <c r="AA149" s="40"/>
      <c r="AB149" s="40"/>
      <c r="AC149" s="40"/>
      <c r="AD149" s="40"/>
      <c r="AE149" s="40"/>
      <c r="AR149" s="221" t="s">
        <v>195</v>
      </c>
      <c r="AT149" s="221" t="s">
        <v>124</v>
      </c>
      <c r="AU149" s="221" t="s">
        <v>82</v>
      </c>
      <c r="AY149" s="19" t="s">
        <v>121</v>
      </c>
      <c r="BE149" s="222">
        <f>IF(O149="základní",K149,0)</f>
        <v>0</v>
      </c>
      <c r="BF149" s="222">
        <f>IF(O149="snížená",K149,0)</f>
        <v>0</v>
      </c>
      <c r="BG149" s="222">
        <f>IF(O149="zákl. přenesená",K149,0)</f>
        <v>0</v>
      </c>
      <c r="BH149" s="222">
        <f>IF(O149="sníž. přenesená",K149,0)</f>
        <v>0</v>
      </c>
      <c r="BI149" s="222">
        <f>IF(O149="nulová",K149,0)</f>
        <v>0</v>
      </c>
      <c r="BJ149" s="19" t="s">
        <v>80</v>
      </c>
      <c r="BK149" s="222">
        <f>ROUND(P149*H149,2)</f>
        <v>0</v>
      </c>
      <c r="BL149" s="19" t="s">
        <v>195</v>
      </c>
      <c r="BM149" s="221" t="s">
        <v>264</v>
      </c>
    </row>
    <row r="150" spans="1:47" s="2" customFormat="1" ht="12">
      <c r="A150" s="40"/>
      <c r="B150" s="41"/>
      <c r="C150" s="42"/>
      <c r="D150" s="223" t="s">
        <v>130</v>
      </c>
      <c r="E150" s="42"/>
      <c r="F150" s="224" t="s">
        <v>665</v>
      </c>
      <c r="G150" s="42"/>
      <c r="H150" s="42"/>
      <c r="I150" s="225"/>
      <c r="J150" s="225"/>
      <c r="K150" s="42"/>
      <c r="L150" s="42"/>
      <c r="M150" s="46"/>
      <c r="N150" s="226"/>
      <c r="O150" s="227"/>
      <c r="P150" s="86"/>
      <c r="Q150" s="86"/>
      <c r="R150" s="86"/>
      <c r="S150" s="86"/>
      <c r="T150" s="86"/>
      <c r="U150" s="86"/>
      <c r="V150" s="86"/>
      <c r="W150" s="86"/>
      <c r="X150" s="87"/>
      <c r="Y150" s="40"/>
      <c r="Z150" s="40"/>
      <c r="AA150" s="40"/>
      <c r="AB150" s="40"/>
      <c r="AC150" s="40"/>
      <c r="AD150" s="40"/>
      <c r="AE150" s="40"/>
      <c r="AT150" s="19" t="s">
        <v>130</v>
      </c>
      <c r="AU150" s="19" t="s">
        <v>82</v>
      </c>
    </row>
    <row r="151" spans="1:47" s="2" customFormat="1" ht="12">
      <c r="A151" s="40"/>
      <c r="B151" s="41"/>
      <c r="C151" s="42"/>
      <c r="D151" s="228" t="s">
        <v>131</v>
      </c>
      <c r="E151" s="42"/>
      <c r="F151" s="229" t="s">
        <v>666</v>
      </c>
      <c r="G151" s="42"/>
      <c r="H151" s="42"/>
      <c r="I151" s="225"/>
      <c r="J151" s="225"/>
      <c r="K151" s="42"/>
      <c r="L151" s="42"/>
      <c r="M151" s="46"/>
      <c r="N151" s="226"/>
      <c r="O151" s="227"/>
      <c r="P151" s="86"/>
      <c r="Q151" s="86"/>
      <c r="R151" s="86"/>
      <c r="S151" s="86"/>
      <c r="T151" s="86"/>
      <c r="U151" s="86"/>
      <c r="V151" s="86"/>
      <c r="W151" s="86"/>
      <c r="X151" s="87"/>
      <c r="Y151" s="40"/>
      <c r="Z151" s="40"/>
      <c r="AA151" s="40"/>
      <c r="AB151" s="40"/>
      <c r="AC151" s="40"/>
      <c r="AD151" s="40"/>
      <c r="AE151" s="40"/>
      <c r="AT151" s="19" t="s">
        <v>131</v>
      </c>
      <c r="AU151" s="19" t="s">
        <v>82</v>
      </c>
    </row>
    <row r="152" spans="1:65" s="2" customFormat="1" ht="16.5" customHeight="1">
      <c r="A152" s="40"/>
      <c r="B152" s="41"/>
      <c r="C152" s="267" t="s">
        <v>223</v>
      </c>
      <c r="D152" s="267" t="s">
        <v>365</v>
      </c>
      <c r="E152" s="268" t="s">
        <v>667</v>
      </c>
      <c r="F152" s="269" t="s">
        <v>668</v>
      </c>
      <c r="G152" s="270" t="s">
        <v>200</v>
      </c>
      <c r="H152" s="271">
        <v>31</v>
      </c>
      <c r="I152" s="272"/>
      <c r="J152" s="273"/>
      <c r="K152" s="274">
        <f>ROUND(P152*H152,2)</f>
        <v>0</v>
      </c>
      <c r="L152" s="269" t="s">
        <v>20</v>
      </c>
      <c r="M152" s="275"/>
      <c r="N152" s="276" t="s">
        <v>20</v>
      </c>
      <c r="O152" s="217" t="s">
        <v>42</v>
      </c>
      <c r="P152" s="218">
        <f>I152+J152</f>
        <v>0</v>
      </c>
      <c r="Q152" s="218">
        <f>ROUND(I152*H152,2)</f>
        <v>0</v>
      </c>
      <c r="R152" s="218">
        <f>ROUND(J152*H152,2)</f>
        <v>0</v>
      </c>
      <c r="S152" s="86"/>
      <c r="T152" s="219">
        <f>S152*H152</f>
        <v>0</v>
      </c>
      <c r="U152" s="219">
        <v>0</v>
      </c>
      <c r="V152" s="219">
        <f>U152*H152</f>
        <v>0</v>
      </c>
      <c r="W152" s="219">
        <v>0</v>
      </c>
      <c r="X152" s="220">
        <f>W152*H152</f>
        <v>0</v>
      </c>
      <c r="Y152" s="40"/>
      <c r="Z152" s="40"/>
      <c r="AA152" s="40"/>
      <c r="AB152" s="40"/>
      <c r="AC152" s="40"/>
      <c r="AD152" s="40"/>
      <c r="AE152" s="40"/>
      <c r="AR152" s="221" t="s">
        <v>240</v>
      </c>
      <c r="AT152" s="221" t="s">
        <v>365</v>
      </c>
      <c r="AU152" s="221" t="s">
        <v>82</v>
      </c>
      <c r="AY152" s="19" t="s">
        <v>121</v>
      </c>
      <c r="BE152" s="222">
        <f>IF(O152="základní",K152,0)</f>
        <v>0</v>
      </c>
      <c r="BF152" s="222">
        <f>IF(O152="snížená",K152,0)</f>
        <v>0</v>
      </c>
      <c r="BG152" s="222">
        <f>IF(O152="zákl. přenesená",K152,0)</f>
        <v>0</v>
      </c>
      <c r="BH152" s="222">
        <f>IF(O152="sníž. přenesená",K152,0)</f>
        <v>0</v>
      </c>
      <c r="BI152" s="222">
        <f>IF(O152="nulová",K152,0)</f>
        <v>0</v>
      </c>
      <c r="BJ152" s="19" t="s">
        <v>80</v>
      </c>
      <c r="BK152" s="222">
        <f>ROUND(P152*H152,2)</f>
        <v>0</v>
      </c>
      <c r="BL152" s="19" t="s">
        <v>195</v>
      </c>
      <c r="BM152" s="221" t="s">
        <v>268</v>
      </c>
    </row>
    <row r="153" spans="1:47" s="2" customFormat="1" ht="12">
      <c r="A153" s="40"/>
      <c r="B153" s="41"/>
      <c r="C153" s="42"/>
      <c r="D153" s="223" t="s">
        <v>130</v>
      </c>
      <c r="E153" s="42"/>
      <c r="F153" s="224" t="s">
        <v>668</v>
      </c>
      <c r="G153" s="42"/>
      <c r="H153" s="42"/>
      <c r="I153" s="225"/>
      <c r="J153" s="225"/>
      <c r="K153" s="42"/>
      <c r="L153" s="42"/>
      <c r="M153" s="46"/>
      <c r="N153" s="226"/>
      <c r="O153" s="227"/>
      <c r="P153" s="86"/>
      <c r="Q153" s="86"/>
      <c r="R153" s="86"/>
      <c r="S153" s="86"/>
      <c r="T153" s="86"/>
      <c r="U153" s="86"/>
      <c r="V153" s="86"/>
      <c r="W153" s="86"/>
      <c r="X153" s="87"/>
      <c r="Y153" s="40"/>
      <c r="Z153" s="40"/>
      <c r="AA153" s="40"/>
      <c r="AB153" s="40"/>
      <c r="AC153" s="40"/>
      <c r="AD153" s="40"/>
      <c r="AE153" s="40"/>
      <c r="AT153" s="19" t="s">
        <v>130</v>
      </c>
      <c r="AU153" s="19" t="s">
        <v>82</v>
      </c>
    </row>
    <row r="154" spans="1:65" s="2" customFormat="1" ht="24.15" customHeight="1">
      <c r="A154" s="40"/>
      <c r="B154" s="41"/>
      <c r="C154" s="209" t="s">
        <v>291</v>
      </c>
      <c r="D154" s="209" t="s">
        <v>124</v>
      </c>
      <c r="E154" s="210" t="s">
        <v>669</v>
      </c>
      <c r="F154" s="211" t="s">
        <v>670</v>
      </c>
      <c r="G154" s="212" t="s">
        <v>200</v>
      </c>
      <c r="H154" s="234">
        <v>26</v>
      </c>
      <c r="I154" s="214"/>
      <c r="J154" s="214"/>
      <c r="K154" s="215">
        <f>ROUND(P154*H154,2)</f>
        <v>0</v>
      </c>
      <c r="L154" s="211" t="s">
        <v>128</v>
      </c>
      <c r="M154" s="46"/>
      <c r="N154" s="216" t="s">
        <v>20</v>
      </c>
      <c r="O154" s="217" t="s">
        <v>42</v>
      </c>
      <c r="P154" s="218">
        <f>I154+J154</f>
        <v>0</v>
      </c>
      <c r="Q154" s="218">
        <f>ROUND(I154*H154,2)</f>
        <v>0</v>
      </c>
      <c r="R154" s="218">
        <f>ROUND(J154*H154,2)</f>
        <v>0</v>
      </c>
      <c r="S154" s="86"/>
      <c r="T154" s="219">
        <f>S154*H154</f>
        <v>0</v>
      </c>
      <c r="U154" s="219">
        <v>0</v>
      </c>
      <c r="V154" s="219">
        <f>U154*H154</f>
        <v>0</v>
      </c>
      <c r="W154" s="219">
        <v>0</v>
      </c>
      <c r="X154" s="220">
        <f>W154*H154</f>
        <v>0</v>
      </c>
      <c r="Y154" s="40"/>
      <c r="Z154" s="40"/>
      <c r="AA154" s="40"/>
      <c r="AB154" s="40"/>
      <c r="AC154" s="40"/>
      <c r="AD154" s="40"/>
      <c r="AE154" s="40"/>
      <c r="AR154" s="221" t="s">
        <v>195</v>
      </c>
      <c r="AT154" s="221" t="s">
        <v>124</v>
      </c>
      <c r="AU154" s="221" t="s">
        <v>82</v>
      </c>
      <c r="AY154" s="19" t="s">
        <v>121</v>
      </c>
      <c r="BE154" s="222">
        <f>IF(O154="základní",K154,0)</f>
        <v>0</v>
      </c>
      <c r="BF154" s="222">
        <f>IF(O154="snížená",K154,0)</f>
        <v>0</v>
      </c>
      <c r="BG154" s="222">
        <f>IF(O154="zákl. přenesená",K154,0)</f>
        <v>0</v>
      </c>
      <c r="BH154" s="222">
        <f>IF(O154="sníž. přenesená",K154,0)</f>
        <v>0</v>
      </c>
      <c r="BI154" s="222">
        <f>IF(O154="nulová",K154,0)</f>
        <v>0</v>
      </c>
      <c r="BJ154" s="19" t="s">
        <v>80</v>
      </c>
      <c r="BK154" s="222">
        <f>ROUND(P154*H154,2)</f>
        <v>0</v>
      </c>
      <c r="BL154" s="19" t="s">
        <v>195</v>
      </c>
      <c r="BM154" s="221" t="s">
        <v>276</v>
      </c>
    </row>
    <row r="155" spans="1:47" s="2" customFormat="1" ht="12">
      <c r="A155" s="40"/>
      <c r="B155" s="41"/>
      <c r="C155" s="42"/>
      <c r="D155" s="223" t="s">
        <v>130</v>
      </c>
      <c r="E155" s="42"/>
      <c r="F155" s="224" t="s">
        <v>670</v>
      </c>
      <c r="G155" s="42"/>
      <c r="H155" s="42"/>
      <c r="I155" s="225"/>
      <c r="J155" s="225"/>
      <c r="K155" s="42"/>
      <c r="L155" s="42"/>
      <c r="M155" s="46"/>
      <c r="N155" s="226"/>
      <c r="O155" s="227"/>
      <c r="P155" s="86"/>
      <c r="Q155" s="86"/>
      <c r="R155" s="86"/>
      <c r="S155" s="86"/>
      <c r="T155" s="86"/>
      <c r="U155" s="86"/>
      <c r="V155" s="86"/>
      <c r="W155" s="86"/>
      <c r="X155" s="87"/>
      <c r="Y155" s="40"/>
      <c r="Z155" s="40"/>
      <c r="AA155" s="40"/>
      <c r="AB155" s="40"/>
      <c r="AC155" s="40"/>
      <c r="AD155" s="40"/>
      <c r="AE155" s="40"/>
      <c r="AT155" s="19" t="s">
        <v>130</v>
      </c>
      <c r="AU155" s="19" t="s">
        <v>82</v>
      </c>
    </row>
    <row r="156" spans="1:47" s="2" customFormat="1" ht="12">
      <c r="A156" s="40"/>
      <c r="B156" s="41"/>
      <c r="C156" s="42"/>
      <c r="D156" s="228" t="s">
        <v>131</v>
      </c>
      <c r="E156" s="42"/>
      <c r="F156" s="229" t="s">
        <v>671</v>
      </c>
      <c r="G156" s="42"/>
      <c r="H156" s="42"/>
      <c r="I156" s="225"/>
      <c r="J156" s="225"/>
      <c r="K156" s="42"/>
      <c r="L156" s="42"/>
      <c r="M156" s="46"/>
      <c r="N156" s="226"/>
      <c r="O156" s="227"/>
      <c r="P156" s="86"/>
      <c r="Q156" s="86"/>
      <c r="R156" s="86"/>
      <c r="S156" s="86"/>
      <c r="T156" s="86"/>
      <c r="U156" s="86"/>
      <c r="V156" s="86"/>
      <c r="W156" s="86"/>
      <c r="X156" s="87"/>
      <c r="Y156" s="40"/>
      <c r="Z156" s="40"/>
      <c r="AA156" s="40"/>
      <c r="AB156" s="40"/>
      <c r="AC156" s="40"/>
      <c r="AD156" s="40"/>
      <c r="AE156" s="40"/>
      <c r="AT156" s="19" t="s">
        <v>131</v>
      </c>
      <c r="AU156" s="19" t="s">
        <v>82</v>
      </c>
    </row>
    <row r="157" spans="1:65" s="2" customFormat="1" ht="16.5" customHeight="1">
      <c r="A157" s="40"/>
      <c r="B157" s="41"/>
      <c r="C157" s="267" t="s">
        <v>228</v>
      </c>
      <c r="D157" s="267" t="s">
        <v>365</v>
      </c>
      <c r="E157" s="268" t="s">
        <v>672</v>
      </c>
      <c r="F157" s="269" t="s">
        <v>673</v>
      </c>
      <c r="G157" s="270" t="s">
        <v>200</v>
      </c>
      <c r="H157" s="271">
        <v>26</v>
      </c>
      <c r="I157" s="272"/>
      <c r="J157" s="273"/>
      <c r="K157" s="274">
        <f>ROUND(P157*H157,2)</f>
        <v>0</v>
      </c>
      <c r="L157" s="269" t="s">
        <v>20</v>
      </c>
      <c r="M157" s="275"/>
      <c r="N157" s="276" t="s">
        <v>20</v>
      </c>
      <c r="O157" s="217" t="s">
        <v>42</v>
      </c>
      <c r="P157" s="218">
        <f>I157+J157</f>
        <v>0</v>
      </c>
      <c r="Q157" s="218">
        <f>ROUND(I157*H157,2)</f>
        <v>0</v>
      </c>
      <c r="R157" s="218">
        <f>ROUND(J157*H157,2)</f>
        <v>0</v>
      </c>
      <c r="S157" s="86"/>
      <c r="T157" s="219">
        <f>S157*H157</f>
        <v>0</v>
      </c>
      <c r="U157" s="219">
        <v>0</v>
      </c>
      <c r="V157" s="219">
        <f>U157*H157</f>
        <v>0</v>
      </c>
      <c r="W157" s="219">
        <v>0</v>
      </c>
      <c r="X157" s="220">
        <f>W157*H157</f>
        <v>0</v>
      </c>
      <c r="Y157" s="40"/>
      <c r="Z157" s="40"/>
      <c r="AA157" s="40"/>
      <c r="AB157" s="40"/>
      <c r="AC157" s="40"/>
      <c r="AD157" s="40"/>
      <c r="AE157" s="40"/>
      <c r="AR157" s="221" t="s">
        <v>240</v>
      </c>
      <c r="AT157" s="221" t="s">
        <v>365</v>
      </c>
      <c r="AU157" s="221" t="s">
        <v>82</v>
      </c>
      <c r="AY157" s="19" t="s">
        <v>121</v>
      </c>
      <c r="BE157" s="222">
        <f>IF(O157="základní",K157,0)</f>
        <v>0</v>
      </c>
      <c r="BF157" s="222">
        <f>IF(O157="snížená",K157,0)</f>
        <v>0</v>
      </c>
      <c r="BG157" s="222">
        <f>IF(O157="zákl. přenesená",K157,0)</f>
        <v>0</v>
      </c>
      <c r="BH157" s="222">
        <f>IF(O157="sníž. přenesená",K157,0)</f>
        <v>0</v>
      </c>
      <c r="BI157" s="222">
        <f>IF(O157="nulová",K157,0)</f>
        <v>0</v>
      </c>
      <c r="BJ157" s="19" t="s">
        <v>80</v>
      </c>
      <c r="BK157" s="222">
        <f>ROUND(P157*H157,2)</f>
        <v>0</v>
      </c>
      <c r="BL157" s="19" t="s">
        <v>195</v>
      </c>
      <c r="BM157" s="221" t="s">
        <v>280</v>
      </c>
    </row>
    <row r="158" spans="1:47" s="2" customFormat="1" ht="12">
      <c r="A158" s="40"/>
      <c r="B158" s="41"/>
      <c r="C158" s="42"/>
      <c r="D158" s="223" t="s">
        <v>130</v>
      </c>
      <c r="E158" s="42"/>
      <c r="F158" s="224" t="s">
        <v>673</v>
      </c>
      <c r="G158" s="42"/>
      <c r="H158" s="42"/>
      <c r="I158" s="225"/>
      <c r="J158" s="225"/>
      <c r="K158" s="42"/>
      <c r="L158" s="42"/>
      <c r="M158" s="46"/>
      <c r="N158" s="226"/>
      <c r="O158" s="227"/>
      <c r="P158" s="86"/>
      <c r="Q158" s="86"/>
      <c r="R158" s="86"/>
      <c r="S158" s="86"/>
      <c r="T158" s="86"/>
      <c r="U158" s="86"/>
      <c r="V158" s="86"/>
      <c r="W158" s="86"/>
      <c r="X158" s="87"/>
      <c r="Y158" s="40"/>
      <c r="Z158" s="40"/>
      <c r="AA158" s="40"/>
      <c r="AB158" s="40"/>
      <c r="AC158" s="40"/>
      <c r="AD158" s="40"/>
      <c r="AE158" s="40"/>
      <c r="AT158" s="19" t="s">
        <v>130</v>
      </c>
      <c r="AU158" s="19" t="s">
        <v>82</v>
      </c>
    </row>
    <row r="159" spans="1:65" s="2" customFormat="1" ht="16.5" customHeight="1">
      <c r="A159" s="40"/>
      <c r="B159" s="41"/>
      <c r="C159" s="267" t="s">
        <v>300</v>
      </c>
      <c r="D159" s="267" t="s">
        <v>365</v>
      </c>
      <c r="E159" s="268" t="s">
        <v>674</v>
      </c>
      <c r="F159" s="269" t="s">
        <v>675</v>
      </c>
      <c r="G159" s="270" t="s">
        <v>200</v>
      </c>
      <c r="H159" s="271">
        <v>26</v>
      </c>
      <c r="I159" s="272"/>
      <c r="J159" s="273"/>
      <c r="K159" s="274">
        <f>ROUND(P159*H159,2)</f>
        <v>0</v>
      </c>
      <c r="L159" s="269" t="s">
        <v>20</v>
      </c>
      <c r="M159" s="275"/>
      <c r="N159" s="276" t="s">
        <v>20</v>
      </c>
      <c r="O159" s="217" t="s">
        <v>42</v>
      </c>
      <c r="P159" s="218">
        <f>I159+J159</f>
        <v>0</v>
      </c>
      <c r="Q159" s="218">
        <f>ROUND(I159*H159,2)</f>
        <v>0</v>
      </c>
      <c r="R159" s="218">
        <f>ROUND(J159*H159,2)</f>
        <v>0</v>
      </c>
      <c r="S159" s="86"/>
      <c r="T159" s="219">
        <f>S159*H159</f>
        <v>0</v>
      </c>
      <c r="U159" s="219">
        <v>0</v>
      </c>
      <c r="V159" s="219">
        <f>U159*H159</f>
        <v>0</v>
      </c>
      <c r="W159" s="219">
        <v>0</v>
      </c>
      <c r="X159" s="220">
        <f>W159*H159</f>
        <v>0</v>
      </c>
      <c r="Y159" s="40"/>
      <c r="Z159" s="40"/>
      <c r="AA159" s="40"/>
      <c r="AB159" s="40"/>
      <c r="AC159" s="40"/>
      <c r="AD159" s="40"/>
      <c r="AE159" s="40"/>
      <c r="AR159" s="221" t="s">
        <v>240</v>
      </c>
      <c r="AT159" s="221" t="s">
        <v>365</v>
      </c>
      <c r="AU159" s="221" t="s">
        <v>82</v>
      </c>
      <c r="AY159" s="19" t="s">
        <v>121</v>
      </c>
      <c r="BE159" s="222">
        <f>IF(O159="základní",K159,0)</f>
        <v>0</v>
      </c>
      <c r="BF159" s="222">
        <f>IF(O159="snížená",K159,0)</f>
        <v>0</v>
      </c>
      <c r="BG159" s="222">
        <f>IF(O159="zákl. přenesená",K159,0)</f>
        <v>0</v>
      </c>
      <c r="BH159" s="222">
        <f>IF(O159="sníž. přenesená",K159,0)</f>
        <v>0</v>
      </c>
      <c r="BI159" s="222">
        <f>IF(O159="nulová",K159,0)</f>
        <v>0</v>
      </c>
      <c r="BJ159" s="19" t="s">
        <v>80</v>
      </c>
      <c r="BK159" s="222">
        <f>ROUND(P159*H159,2)</f>
        <v>0</v>
      </c>
      <c r="BL159" s="19" t="s">
        <v>195</v>
      </c>
      <c r="BM159" s="221" t="s">
        <v>285</v>
      </c>
    </row>
    <row r="160" spans="1:47" s="2" customFormat="1" ht="12">
      <c r="A160" s="40"/>
      <c r="B160" s="41"/>
      <c r="C160" s="42"/>
      <c r="D160" s="223" t="s">
        <v>130</v>
      </c>
      <c r="E160" s="42"/>
      <c r="F160" s="224" t="s">
        <v>675</v>
      </c>
      <c r="G160" s="42"/>
      <c r="H160" s="42"/>
      <c r="I160" s="225"/>
      <c r="J160" s="225"/>
      <c r="K160" s="42"/>
      <c r="L160" s="42"/>
      <c r="M160" s="46"/>
      <c r="N160" s="226"/>
      <c r="O160" s="227"/>
      <c r="P160" s="86"/>
      <c r="Q160" s="86"/>
      <c r="R160" s="86"/>
      <c r="S160" s="86"/>
      <c r="T160" s="86"/>
      <c r="U160" s="86"/>
      <c r="V160" s="86"/>
      <c r="W160" s="86"/>
      <c r="X160" s="87"/>
      <c r="Y160" s="40"/>
      <c r="Z160" s="40"/>
      <c r="AA160" s="40"/>
      <c r="AB160" s="40"/>
      <c r="AC160" s="40"/>
      <c r="AD160" s="40"/>
      <c r="AE160" s="40"/>
      <c r="AT160" s="19" t="s">
        <v>130</v>
      </c>
      <c r="AU160" s="19" t="s">
        <v>82</v>
      </c>
    </row>
    <row r="161" spans="1:65" s="2" customFormat="1" ht="24.15" customHeight="1">
      <c r="A161" s="40"/>
      <c r="B161" s="41"/>
      <c r="C161" s="209" t="s">
        <v>236</v>
      </c>
      <c r="D161" s="209" t="s">
        <v>124</v>
      </c>
      <c r="E161" s="210" t="s">
        <v>676</v>
      </c>
      <c r="F161" s="211" t="s">
        <v>677</v>
      </c>
      <c r="G161" s="212" t="s">
        <v>200</v>
      </c>
      <c r="H161" s="234">
        <v>3</v>
      </c>
      <c r="I161" s="214"/>
      <c r="J161" s="214"/>
      <c r="K161" s="215">
        <f>ROUND(P161*H161,2)</f>
        <v>0</v>
      </c>
      <c r="L161" s="211" t="s">
        <v>128</v>
      </c>
      <c r="M161" s="46"/>
      <c r="N161" s="216" t="s">
        <v>20</v>
      </c>
      <c r="O161" s="217" t="s">
        <v>42</v>
      </c>
      <c r="P161" s="218">
        <f>I161+J161</f>
        <v>0</v>
      </c>
      <c r="Q161" s="218">
        <f>ROUND(I161*H161,2)</f>
        <v>0</v>
      </c>
      <c r="R161" s="218">
        <f>ROUND(J161*H161,2)</f>
        <v>0</v>
      </c>
      <c r="S161" s="86"/>
      <c r="T161" s="219">
        <f>S161*H161</f>
        <v>0</v>
      </c>
      <c r="U161" s="219">
        <v>0</v>
      </c>
      <c r="V161" s="219">
        <f>U161*H161</f>
        <v>0</v>
      </c>
      <c r="W161" s="219">
        <v>0</v>
      </c>
      <c r="X161" s="220">
        <f>W161*H161</f>
        <v>0</v>
      </c>
      <c r="Y161" s="40"/>
      <c r="Z161" s="40"/>
      <c r="AA161" s="40"/>
      <c r="AB161" s="40"/>
      <c r="AC161" s="40"/>
      <c r="AD161" s="40"/>
      <c r="AE161" s="40"/>
      <c r="AR161" s="221" t="s">
        <v>195</v>
      </c>
      <c r="AT161" s="221" t="s">
        <v>124</v>
      </c>
      <c r="AU161" s="221" t="s">
        <v>82</v>
      </c>
      <c r="AY161" s="19" t="s">
        <v>121</v>
      </c>
      <c r="BE161" s="222">
        <f>IF(O161="základní",K161,0)</f>
        <v>0</v>
      </c>
      <c r="BF161" s="222">
        <f>IF(O161="snížená",K161,0)</f>
        <v>0</v>
      </c>
      <c r="BG161" s="222">
        <f>IF(O161="zákl. přenesená",K161,0)</f>
        <v>0</v>
      </c>
      <c r="BH161" s="222">
        <f>IF(O161="sníž. přenesená",K161,0)</f>
        <v>0</v>
      </c>
      <c r="BI161" s="222">
        <f>IF(O161="nulová",K161,0)</f>
        <v>0</v>
      </c>
      <c r="BJ161" s="19" t="s">
        <v>80</v>
      </c>
      <c r="BK161" s="222">
        <f>ROUND(P161*H161,2)</f>
        <v>0</v>
      </c>
      <c r="BL161" s="19" t="s">
        <v>195</v>
      </c>
      <c r="BM161" s="221" t="s">
        <v>289</v>
      </c>
    </row>
    <row r="162" spans="1:47" s="2" customFormat="1" ht="12">
      <c r="A162" s="40"/>
      <c r="B162" s="41"/>
      <c r="C162" s="42"/>
      <c r="D162" s="223" t="s">
        <v>130</v>
      </c>
      <c r="E162" s="42"/>
      <c r="F162" s="224" t="s">
        <v>677</v>
      </c>
      <c r="G162" s="42"/>
      <c r="H162" s="42"/>
      <c r="I162" s="225"/>
      <c r="J162" s="225"/>
      <c r="K162" s="42"/>
      <c r="L162" s="42"/>
      <c r="M162" s="46"/>
      <c r="N162" s="226"/>
      <c r="O162" s="227"/>
      <c r="P162" s="86"/>
      <c r="Q162" s="86"/>
      <c r="R162" s="86"/>
      <c r="S162" s="86"/>
      <c r="T162" s="86"/>
      <c r="U162" s="86"/>
      <c r="V162" s="86"/>
      <c r="W162" s="86"/>
      <c r="X162" s="87"/>
      <c r="Y162" s="40"/>
      <c r="Z162" s="40"/>
      <c r="AA162" s="40"/>
      <c r="AB162" s="40"/>
      <c r="AC162" s="40"/>
      <c r="AD162" s="40"/>
      <c r="AE162" s="40"/>
      <c r="AT162" s="19" t="s">
        <v>130</v>
      </c>
      <c r="AU162" s="19" t="s">
        <v>82</v>
      </c>
    </row>
    <row r="163" spans="1:47" s="2" customFormat="1" ht="12">
      <c r="A163" s="40"/>
      <c r="B163" s="41"/>
      <c r="C163" s="42"/>
      <c r="D163" s="228" t="s">
        <v>131</v>
      </c>
      <c r="E163" s="42"/>
      <c r="F163" s="229" t="s">
        <v>678</v>
      </c>
      <c r="G163" s="42"/>
      <c r="H163" s="42"/>
      <c r="I163" s="225"/>
      <c r="J163" s="225"/>
      <c r="K163" s="42"/>
      <c r="L163" s="42"/>
      <c r="M163" s="46"/>
      <c r="N163" s="226"/>
      <c r="O163" s="227"/>
      <c r="P163" s="86"/>
      <c r="Q163" s="86"/>
      <c r="R163" s="86"/>
      <c r="S163" s="86"/>
      <c r="T163" s="86"/>
      <c r="U163" s="86"/>
      <c r="V163" s="86"/>
      <c r="W163" s="86"/>
      <c r="X163" s="87"/>
      <c r="Y163" s="40"/>
      <c r="Z163" s="40"/>
      <c r="AA163" s="40"/>
      <c r="AB163" s="40"/>
      <c r="AC163" s="40"/>
      <c r="AD163" s="40"/>
      <c r="AE163" s="40"/>
      <c r="AT163" s="19" t="s">
        <v>131</v>
      </c>
      <c r="AU163" s="19" t="s">
        <v>82</v>
      </c>
    </row>
    <row r="164" spans="1:65" s="2" customFormat="1" ht="16.5" customHeight="1">
      <c r="A164" s="40"/>
      <c r="B164" s="41"/>
      <c r="C164" s="267" t="s">
        <v>312</v>
      </c>
      <c r="D164" s="267" t="s">
        <v>365</v>
      </c>
      <c r="E164" s="268" t="s">
        <v>679</v>
      </c>
      <c r="F164" s="269" t="s">
        <v>680</v>
      </c>
      <c r="G164" s="270" t="s">
        <v>200</v>
      </c>
      <c r="H164" s="271">
        <v>3</v>
      </c>
      <c r="I164" s="272"/>
      <c r="J164" s="273"/>
      <c r="K164" s="274">
        <f>ROUND(P164*H164,2)</f>
        <v>0</v>
      </c>
      <c r="L164" s="269" t="s">
        <v>20</v>
      </c>
      <c r="M164" s="275"/>
      <c r="N164" s="276" t="s">
        <v>20</v>
      </c>
      <c r="O164" s="217" t="s">
        <v>42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86"/>
      <c r="T164" s="219">
        <f>S164*H164</f>
        <v>0</v>
      </c>
      <c r="U164" s="219">
        <v>0</v>
      </c>
      <c r="V164" s="219">
        <f>U164*H164</f>
        <v>0</v>
      </c>
      <c r="W164" s="219">
        <v>0</v>
      </c>
      <c r="X164" s="220">
        <f>W164*H164</f>
        <v>0</v>
      </c>
      <c r="Y164" s="40"/>
      <c r="Z164" s="40"/>
      <c r="AA164" s="40"/>
      <c r="AB164" s="40"/>
      <c r="AC164" s="40"/>
      <c r="AD164" s="40"/>
      <c r="AE164" s="40"/>
      <c r="AR164" s="221" t="s">
        <v>240</v>
      </c>
      <c r="AT164" s="221" t="s">
        <v>365</v>
      </c>
      <c r="AU164" s="221" t="s">
        <v>82</v>
      </c>
      <c r="AY164" s="19" t="s">
        <v>121</v>
      </c>
      <c r="BE164" s="222">
        <f>IF(O164="základní",K164,0)</f>
        <v>0</v>
      </c>
      <c r="BF164" s="222">
        <f>IF(O164="snížená",K164,0)</f>
        <v>0</v>
      </c>
      <c r="BG164" s="222">
        <f>IF(O164="zákl. přenesená",K164,0)</f>
        <v>0</v>
      </c>
      <c r="BH164" s="222">
        <f>IF(O164="sníž. přenesená",K164,0)</f>
        <v>0</v>
      </c>
      <c r="BI164" s="222">
        <f>IF(O164="nulová",K164,0)</f>
        <v>0</v>
      </c>
      <c r="BJ164" s="19" t="s">
        <v>80</v>
      </c>
      <c r="BK164" s="222">
        <f>ROUND(P164*H164,2)</f>
        <v>0</v>
      </c>
      <c r="BL164" s="19" t="s">
        <v>195</v>
      </c>
      <c r="BM164" s="221" t="s">
        <v>294</v>
      </c>
    </row>
    <row r="165" spans="1:47" s="2" customFormat="1" ht="12">
      <c r="A165" s="40"/>
      <c r="B165" s="41"/>
      <c r="C165" s="42"/>
      <c r="D165" s="223" t="s">
        <v>130</v>
      </c>
      <c r="E165" s="42"/>
      <c r="F165" s="224" t="s">
        <v>680</v>
      </c>
      <c r="G165" s="42"/>
      <c r="H165" s="42"/>
      <c r="I165" s="225"/>
      <c r="J165" s="225"/>
      <c r="K165" s="42"/>
      <c r="L165" s="42"/>
      <c r="M165" s="46"/>
      <c r="N165" s="226"/>
      <c r="O165" s="227"/>
      <c r="P165" s="86"/>
      <c r="Q165" s="86"/>
      <c r="R165" s="86"/>
      <c r="S165" s="86"/>
      <c r="T165" s="86"/>
      <c r="U165" s="86"/>
      <c r="V165" s="86"/>
      <c r="W165" s="86"/>
      <c r="X165" s="87"/>
      <c r="Y165" s="40"/>
      <c r="Z165" s="40"/>
      <c r="AA165" s="40"/>
      <c r="AB165" s="40"/>
      <c r="AC165" s="40"/>
      <c r="AD165" s="40"/>
      <c r="AE165" s="40"/>
      <c r="AT165" s="19" t="s">
        <v>130</v>
      </c>
      <c r="AU165" s="19" t="s">
        <v>82</v>
      </c>
    </row>
    <row r="166" spans="1:65" s="2" customFormat="1" ht="16.5" customHeight="1">
      <c r="A166" s="40"/>
      <c r="B166" s="41"/>
      <c r="C166" s="267" t="s">
        <v>240</v>
      </c>
      <c r="D166" s="267" t="s">
        <v>365</v>
      </c>
      <c r="E166" s="268" t="s">
        <v>681</v>
      </c>
      <c r="F166" s="269" t="s">
        <v>682</v>
      </c>
      <c r="G166" s="270" t="s">
        <v>200</v>
      </c>
      <c r="H166" s="271">
        <v>1</v>
      </c>
      <c r="I166" s="272"/>
      <c r="J166" s="273"/>
      <c r="K166" s="274">
        <f>ROUND(P166*H166,2)</f>
        <v>0</v>
      </c>
      <c r="L166" s="269" t="s">
        <v>20</v>
      </c>
      <c r="M166" s="275"/>
      <c r="N166" s="276" t="s">
        <v>20</v>
      </c>
      <c r="O166" s="217" t="s">
        <v>42</v>
      </c>
      <c r="P166" s="218">
        <f>I166+J166</f>
        <v>0</v>
      </c>
      <c r="Q166" s="218">
        <f>ROUND(I166*H166,2)</f>
        <v>0</v>
      </c>
      <c r="R166" s="218">
        <f>ROUND(J166*H166,2)</f>
        <v>0</v>
      </c>
      <c r="S166" s="86"/>
      <c r="T166" s="219">
        <f>S166*H166</f>
        <v>0</v>
      </c>
      <c r="U166" s="219">
        <v>0</v>
      </c>
      <c r="V166" s="219">
        <f>U166*H166</f>
        <v>0</v>
      </c>
      <c r="W166" s="219">
        <v>0</v>
      </c>
      <c r="X166" s="220">
        <f>W166*H166</f>
        <v>0</v>
      </c>
      <c r="Y166" s="40"/>
      <c r="Z166" s="40"/>
      <c r="AA166" s="40"/>
      <c r="AB166" s="40"/>
      <c r="AC166" s="40"/>
      <c r="AD166" s="40"/>
      <c r="AE166" s="40"/>
      <c r="AR166" s="221" t="s">
        <v>240</v>
      </c>
      <c r="AT166" s="221" t="s">
        <v>365</v>
      </c>
      <c r="AU166" s="221" t="s">
        <v>82</v>
      </c>
      <c r="AY166" s="19" t="s">
        <v>121</v>
      </c>
      <c r="BE166" s="222">
        <f>IF(O166="základní",K166,0)</f>
        <v>0</v>
      </c>
      <c r="BF166" s="222">
        <f>IF(O166="snížená",K166,0)</f>
        <v>0</v>
      </c>
      <c r="BG166" s="222">
        <f>IF(O166="zákl. přenesená",K166,0)</f>
        <v>0</v>
      </c>
      <c r="BH166" s="222">
        <f>IF(O166="sníž. přenesená",K166,0)</f>
        <v>0</v>
      </c>
      <c r="BI166" s="222">
        <f>IF(O166="nulová",K166,0)</f>
        <v>0</v>
      </c>
      <c r="BJ166" s="19" t="s">
        <v>80</v>
      </c>
      <c r="BK166" s="222">
        <f>ROUND(P166*H166,2)</f>
        <v>0</v>
      </c>
      <c r="BL166" s="19" t="s">
        <v>195</v>
      </c>
      <c r="BM166" s="221" t="s">
        <v>299</v>
      </c>
    </row>
    <row r="167" spans="1:47" s="2" customFormat="1" ht="12">
      <c r="A167" s="40"/>
      <c r="B167" s="41"/>
      <c r="C167" s="42"/>
      <c r="D167" s="223" t="s">
        <v>130</v>
      </c>
      <c r="E167" s="42"/>
      <c r="F167" s="224" t="s">
        <v>682</v>
      </c>
      <c r="G167" s="42"/>
      <c r="H167" s="42"/>
      <c r="I167" s="225"/>
      <c r="J167" s="225"/>
      <c r="K167" s="42"/>
      <c r="L167" s="42"/>
      <c r="M167" s="46"/>
      <c r="N167" s="226"/>
      <c r="O167" s="227"/>
      <c r="P167" s="86"/>
      <c r="Q167" s="86"/>
      <c r="R167" s="86"/>
      <c r="S167" s="86"/>
      <c r="T167" s="86"/>
      <c r="U167" s="86"/>
      <c r="V167" s="86"/>
      <c r="W167" s="86"/>
      <c r="X167" s="87"/>
      <c r="Y167" s="40"/>
      <c r="Z167" s="40"/>
      <c r="AA167" s="40"/>
      <c r="AB167" s="40"/>
      <c r="AC167" s="40"/>
      <c r="AD167" s="40"/>
      <c r="AE167" s="40"/>
      <c r="AT167" s="19" t="s">
        <v>130</v>
      </c>
      <c r="AU167" s="19" t="s">
        <v>82</v>
      </c>
    </row>
    <row r="168" spans="1:65" s="2" customFormat="1" ht="16.5" customHeight="1">
      <c r="A168" s="40"/>
      <c r="B168" s="41"/>
      <c r="C168" s="267" t="s">
        <v>323</v>
      </c>
      <c r="D168" s="267" t="s">
        <v>365</v>
      </c>
      <c r="E168" s="268" t="s">
        <v>683</v>
      </c>
      <c r="F168" s="269" t="s">
        <v>684</v>
      </c>
      <c r="G168" s="270" t="s">
        <v>200</v>
      </c>
      <c r="H168" s="271">
        <v>1</v>
      </c>
      <c r="I168" s="272"/>
      <c r="J168" s="273"/>
      <c r="K168" s="274">
        <f>ROUND(P168*H168,2)</f>
        <v>0</v>
      </c>
      <c r="L168" s="269" t="s">
        <v>20</v>
      </c>
      <c r="M168" s="275"/>
      <c r="N168" s="276" t="s">
        <v>20</v>
      </c>
      <c r="O168" s="217" t="s">
        <v>42</v>
      </c>
      <c r="P168" s="218">
        <f>I168+J168</f>
        <v>0</v>
      </c>
      <c r="Q168" s="218">
        <f>ROUND(I168*H168,2)</f>
        <v>0</v>
      </c>
      <c r="R168" s="218">
        <f>ROUND(J168*H168,2)</f>
        <v>0</v>
      </c>
      <c r="S168" s="86"/>
      <c r="T168" s="219">
        <f>S168*H168</f>
        <v>0</v>
      </c>
      <c r="U168" s="219">
        <v>0</v>
      </c>
      <c r="V168" s="219">
        <f>U168*H168</f>
        <v>0</v>
      </c>
      <c r="W168" s="219">
        <v>0</v>
      </c>
      <c r="X168" s="220">
        <f>W168*H168</f>
        <v>0</v>
      </c>
      <c r="Y168" s="40"/>
      <c r="Z168" s="40"/>
      <c r="AA168" s="40"/>
      <c r="AB168" s="40"/>
      <c r="AC168" s="40"/>
      <c r="AD168" s="40"/>
      <c r="AE168" s="40"/>
      <c r="AR168" s="221" t="s">
        <v>240</v>
      </c>
      <c r="AT168" s="221" t="s">
        <v>365</v>
      </c>
      <c r="AU168" s="221" t="s">
        <v>82</v>
      </c>
      <c r="AY168" s="19" t="s">
        <v>121</v>
      </c>
      <c r="BE168" s="222">
        <f>IF(O168="základní",K168,0)</f>
        <v>0</v>
      </c>
      <c r="BF168" s="222">
        <f>IF(O168="snížená",K168,0)</f>
        <v>0</v>
      </c>
      <c r="BG168" s="222">
        <f>IF(O168="zákl. přenesená",K168,0)</f>
        <v>0</v>
      </c>
      <c r="BH168" s="222">
        <f>IF(O168="sníž. přenesená",K168,0)</f>
        <v>0</v>
      </c>
      <c r="BI168" s="222">
        <f>IF(O168="nulová",K168,0)</f>
        <v>0</v>
      </c>
      <c r="BJ168" s="19" t="s">
        <v>80</v>
      </c>
      <c r="BK168" s="222">
        <f>ROUND(P168*H168,2)</f>
        <v>0</v>
      </c>
      <c r="BL168" s="19" t="s">
        <v>195</v>
      </c>
      <c r="BM168" s="221" t="s">
        <v>685</v>
      </c>
    </row>
    <row r="169" spans="1:47" s="2" customFormat="1" ht="12">
      <c r="A169" s="40"/>
      <c r="B169" s="41"/>
      <c r="C169" s="42"/>
      <c r="D169" s="223" t="s">
        <v>130</v>
      </c>
      <c r="E169" s="42"/>
      <c r="F169" s="224" t="s">
        <v>684</v>
      </c>
      <c r="G169" s="42"/>
      <c r="H169" s="42"/>
      <c r="I169" s="225"/>
      <c r="J169" s="225"/>
      <c r="K169" s="42"/>
      <c r="L169" s="42"/>
      <c r="M169" s="46"/>
      <c r="N169" s="226"/>
      <c r="O169" s="227"/>
      <c r="P169" s="86"/>
      <c r="Q169" s="86"/>
      <c r="R169" s="86"/>
      <c r="S169" s="86"/>
      <c r="T169" s="86"/>
      <c r="U169" s="86"/>
      <c r="V169" s="86"/>
      <c r="W169" s="86"/>
      <c r="X169" s="87"/>
      <c r="Y169" s="40"/>
      <c r="Z169" s="40"/>
      <c r="AA169" s="40"/>
      <c r="AB169" s="40"/>
      <c r="AC169" s="40"/>
      <c r="AD169" s="40"/>
      <c r="AE169" s="40"/>
      <c r="AT169" s="19" t="s">
        <v>130</v>
      </c>
      <c r="AU169" s="19" t="s">
        <v>82</v>
      </c>
    </row>
    <row r="170" spans="1:65" s="2" customFormat="1" ht="24.15" customHeight="1">
      <c r="A170" s="40"/>
      <c r="B170" s="41"/>
      <c r="C170" s="209" t="s">
        <v>245</v>
      </c>
      <c r="D170" s="209" t="s">
        <v>124</v>
      </c>
      <c r="E170" s="210" t="s">
        <v>686</v>
      </c>
      <c r="F170" s="211" t="s">
        <v>687</v>
      </c>
      <c r="G170" s="212" t="s">
        <v>200</v>
      </c>
      <c r="H170" s="234">
        <v>7</v>
      </c>
      <c r="I170" s="214"/>
      <c r="J170" s="214"/>
      <c r="K170" s="215">
        <f>ROUND(P170*H170,2)</f>
        <v>0</v>
      </c>
      <c r="L170" s="211" t="s">
        <v>128</v>
      </c>
      <c r="M170" s="46"/>
      <c r="N170" s="216" t="s">
        <v>20</v>
      </c>
      <c r="O170" s="217" t="s">
        <v>42</v>
      </c>
      <c r="P170" s="218">
        <f>I170+J170</f>
        <v>0</v>
      </c>
      <c r="Q170" s="218">
        <f>ROUND(I170*H170,2)</f>
        <v>0</v>
      </c>
      <c r="R170" s="218">
        <f>ROUND(J170*H170,2)</f>
        <v>0</v>
      </c>
      <c r="S170" s="86"/>
      <c r="T170" s="219">
        <f>S170*H170</f>
        <v>0</v>
      </c>
      <c r="U170" s="219">
        <v>0</v>
      </c>
      <c r="V170" s="219">
        <f>U170*H170</f>
        <v>0</v>
      </c>
      <c r="W170" s="219">
        <v>0</v>
      </c>
      <c r="X170" s="220">
        <f>W170*H170</f>
        <v>0</v>
      </c>
      <c r="Y170" s="40"/>
      <c r="Z170" s="40"/>
      <c r="AA170" s="40"/>
      <c r="AB170" s="40"/>
      <c r="AC170" s="40"/>
      <c r="AD170" s="40"/>
      <c r="AE170" s="40"/>
      <c r="AR170" s="221" t="s">
        <v>195</v>
      </c>
      <c r="AT170" s="221" t="s">
        <v>124</v>
      </c>
      <c r="AU170" s="221" t="s">
        <v>82</v>
      </c>
      <c r="AY170" s="19" t="s">
        <v>121</v>
      </c>
      <c r="BE170" s="222">
        <f>IF(O170="základní",K170,0)</f>
        <v>0</v>
      </c>
      <c r="BF170" s="222">
        <f>IF(O170="snížená",K170,0)</f>
        <v>0</v>
      </c>
      <c r="BG170" s="222">
        <f>IF(O170="zákl. přenesená",K170,0)</f>
        <v>0</v>
      </c>
      <c r="BH170" s="222">
        <f>IF(O170="sníž. přenesená",K170,0)</f>
        <v>0</v>
      </c>
      <c r="BI170" s="222">
        <f>IF(O170="nulová",K170,0)</f>
        <v>0</v>
      </c>
      <c r="BJ170" s="19" t="s">
        <v>80</v>
      </c>
      <c r="BK170" s="222">
        <f>ROUND(P170*H170,2)</f>
        <v>0</v>
      </c>
      <c r="BL170" s="19" t="s">
        <v>195</v>
      </c>
      <c r="BM170" s="221" t="s">
        <v>303</v>
      </c>
    </row>
    <row r="171" spans="1:47" s="2" customFormat="1" ht="12">
      <c r="A171" s="40"/>
      <c r="B171" s="41"/>
      <c r="C171" s="42"/>
      <c r="D171" s="223" t="s">
        <v>130</v>
      </c>
      <c r="E171" s="42"/>
      <c r="F171" s="224" t="s">
        <v>687</v>
      </c>
      <c r="G171" s="42"/>
      <c r="H171" s="42"/>
      <c r="I171" s="225"/>
      <c r="J171" s="225"/>
      <c r="K171" s="42"/>
      <c r="L171" s="42"/>
      <c r="M171" s="46"/>
      <c r="N171" s="226"/>
      <c r="O171" s="227"/>
      <c r="P171" s="86"/>
      <c r="Q171" s="86"/>
      <c r="R171" s="86"/>
      <c r="S171" s="86"/>
      <c r="T171" s="86"/>
      <c r="U171" s="86"/>
      <c r="V171" s="86"/>
      <c r="W171" s="86"/>
      <c r="X171" s="87"/>
      <c r="Y171" s="40"/>
      <c r="Z171" s="40"/>
      <c r="AA171" s="40"/>
      <c r="AB171" s="40"/>
      <c r="AC171" s="40"/>
      <c r="AD171" s="40"/>
      <c r="AE171" s="40"/>
      <c r="AT171" s="19" t="s">
        <v>130</v>
      </c>
      <c r="AU171" s="19" t="s">
        <v>82</v>
      </c>
    </row>
    <row r="172" spans="1:47" s="2" customFormat="1" ht="12">
      <c r="A172" s="40"/>
      <c r="B172" s="41"/>
      <c r="C172" s="42"/>
      <c r="D172" s="228" t="s">
        <v>131</v>
      </c>
      <c r="E172" s="42"/>
      <c r="F172" s="229" t="s">
        <v>688</v>
      </c>
      <c r="G172" s="42"/>
      <c r="H172" s="42"/>
      <c r="I172" s="225"/>
      <c r="J172" s="225"/>
      <c r="K172" s="42"/>
      <c r="L172" s="42"/>
      <c r="M172" s="46"/>
      <c r="N172" s="226"/>
      <c r="O172" s="227"/>
      <c r="P172" s="86"/>
      <c r="Q172" s="86"/>
      <c r="R172" s="86"/>
      <c r="S172" s="86"/>
      <c r="T172" s="86"/>
      <c r="U172" s="86"/>
      <c r="V172" s="86"/>
      <c r="W172" s="86"/>
      <c r="X172" s="87"/>
      <c r="Y172" s="40"/>
      <c r="Z172" s="40"/>
      <c r="AA172" s="40"/>
      <c r="AB172" s="40"/>
      <c r="AC172" s="40"/>
      <c r="AD172" s="40"/>
      <c r="AE172" s="40"/>
      <c r="AT172" s="19" t="s">
        <v>131</v>
      </c>
      <c r="AU172" s="19" t="s">
        <v>82</v>
      </c>
    </row>
    <row r="173" spans="1:65" s="2" customFormat="1" ht="16.5" customHeight="1">
      <c r="A173" s="40"/>
      <c r="B173" s="41"/>
      <c r="C173" s="267" t="s">
        <v>334</v>
      </c>
      <c r="D173" s="267" t="s">
        <v>365</v>
      </c>
      <c r="E173" s="268" t="s">
        <v>689</v>
      </c>
      <c r="F173" s="269" t="s">
        <v>690</v>
      </c>
      <c r="G173" s="270" t="s">
        <v>200</v>
      </c>
      <c r="H173" s="271">
        <v>6</v>
      </c>
      <c r="I173" s="272"/>
      <c r="J173" s="273"/>
      <c r="K173" s="274">
        <f>ROUND(P173*H173,2)</f>
        <v>0</v>
      </c>
      <c r="L173" s="269" t="s">
        <v>20</v>
      </c>
      <c r="M173" s="275"/>
      <c r="N173" s="276" t="s">
        <v>20</v>
      </c>
      <c r="O173" s="217" t="s">
        <v>42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86"/>
      <c r="T173" s="219">
        <f>S173*H173</f>
        <v>0</v>
      </c>
      <c r="U173" s="219">
        <v>0</v>
      </c>
      <c r="V173" s="219">
        <f>U173*H173</f>
        <v>0</v>
      </c>
      <c r="W173" s="219">
        <v>0</v>
      </c>
      <c r="X173" s="220">
        <f>W173*H173</f>
        <v>0</v>
      </c>
      <c r="Y173" s="40"/>
      <c r="Z173" s="40"/>
      <c r="AA173" s="40"/>
      <c r="AB173" s="40"/>
      <c r="AC173" s="40"/>
      <c r="AD173" s="40"/>
      <c r="AE173" s="40"/>
      <c r="AR173" s="221" t="s">
        <v>240</v>
      </c>
      <c r="AT173" s="221" t="s">
        <v>365</v>
      </c>
      <c r="AU173" s="221" t="s">
        <v>82</v>
      </c>
      <c r="AY173" s="19" t="s">
        <v>121</v>
      </c>
      <c r="BE173" s="222">
        <f>IF(O173="základní",K173,0)</f>
        <v>0</v>
      </c>
      <c r="BF173" s="222">
        <f>IF(O173="snížená",K173,0)</f>
        <v>0</v>
      </c>
      <c r="BG173" s="222">
        <f>IF(O173="zákl. přenesená",K173,0)</f>
        <v>0</v>
      </c>
      <c r="BH173" s="222">
        <f>IF(O173="sníž. přenesená",K173,0)</f>
        <v>0</v>
      </c>
      <c r="BI173" s="222">
        <f>IF(O173="nulová",K173,0)</f>
        <v>0</v>
      </c>
      <c r="BJ173" s="19" t="s">
        <v>80</v>
      </c>
      <c r="BK173" s="222">
        <f>ROUND(P173*H173,2)</f>
        <v>0</v>
      </c>
      <c r="BL173" s="19" t="s">
        <v>195</v>
      </c>
      <c r="BM173" s="221" t="s">
        <v>309</v>
      </c>
    </row>
    <row r="174" spans="1:47" s="2" customFormat="1" ht="12">
      <c r="A174" s="40"/>
      <c r="B174" s="41"/>
      <c r="C174" s="42"/>
      <c r="D174" s="223" t="s">
        <v>130</v>
      </c>
      <c r="E174" s="42"/>
      <c r="F174" s="224" t="s">
        <v>690</v>
      </c>
      <c r="G174" s="42"/>
      <c r="H174" s="42"/>
      <c r="I174" s="225"/>
      <c r="J174" s="225"/>
      <c r="K174" s="42"/>
      <c r="L174" s="42"/>
      <c r="M174" s="46"/>
      <c r="N174" s="226"/>
      <c r="O174" s="227"/>
      <c r="P174" s="86"/>
      <c r="Q174" s="86"/>
      <c r="R174" s="86"/>
      <c r="S174" s="86"/>
      <c r="T174" s="86"/>
      <c r="U174" s="86"/>
      <c r="V174" s="86"/>
      <c r="W174" s="86"/>
      <c r="X174" s="87"/>
      <c r="Y174" s="40"/>
      <c r="Z174" s="40"/>
      <c r="AA174" s="40"/>
      <c r="AB174" s="40"/>
      <c r="AC174" s="40"/>
      <c r="AD174" s="40"/>
      <c r="AE174" s="40"/>
      <c r="AT174" s="19" t="s">
        <v>130</v>
      </c>
      <c r="AU174" s="19" t="s">
        <v>82</v>
      </c>
    </row>
    <row r="175" spans="1:65" s="2" customFormat="1" ht="16.5" customHeight="1">
      <c r="A175" s="40"/>
      <c r="B175" s="41"/>
      <c r="C175" s="267" t="s">
        <v>251</v>
      </c>
      <c r="D175" s="267" t="s">
        <v>365</v>
      </c>
      <c r="E175" s="268" t="s">
        <v>691</v>
      </c>
      <c r="F175" s="269" t="s">
        <v>692</v>
      </c>
      <c r="G175" s="270" t="s">
        <v>200</v>
      </c>
      <c r="H175" s="271">
        <v>1</v>
      </c>
      <c r="I175" s="272"/>
      <c r="J175" s="273"/>
      <c r="K175" s="274">
        <f>ROUND(P175*H175,2)</f>
        <v>0</v>
      </c>
      <c r="L175" s="269" t="s">
        <v>20</v>
      </c>
      <c r="M175" s="275"/>
      <c r="N175" s="276" t="s">
        <v>20</v>
      </c>
      <c r="O175" s="217" t="s">
        <v>42</v>
      </c>
      <c r="P175" s="218">
        <f>I175+J175</f>
        <v>0</v>
      </c>
      <c r="Q175" s="218">
        <f>ROUND(I175*H175,2)</f>
        <v>0</v>
      </c>
      <c r="R175" s="218">
        <f>ROUND(J175*H175,2)</f>
        <v>0</v>
      </c>
      <c r="S175" s="86"/>
      <c r="T175" s="219">
        <f>S175*H175</f>
        <v>0</v>
      </c>
      <c r="U175" s="219">
        <v>0</v>
      </c>
      <c r="V175" s="219">
        <f>U175*H175</f>
        <v>0</v>
      </c>
      <c r="W175" s="219">
        <v>0</v>
      </c>
      <c r="X175" s="220">
        <f>W175*H175</f>
        <v>0</v>
      </c>
      <c r="Y175" s="40"/>
      <c r="Z175" s="40"/>
      <c r="AA175" s="40"/>
      <c r="AB175" s="40"/>
      <c r="AC175" s="40"/>
      <c r="AD175" s="40"/>
      <c r="AE175" s="40"/>
      <c r="AR175" s="221" t="s">
        <v>240</v>
      </c>
      <c r="AT175" s="221" t="s">
        <v>365</v>
      </c>
      <c r="AU175" s="221" t="s">
        <v>82</v>
      </c>
      <c r="AY175" s="19" t="s">
        <v>121</v>
      </c>
      <c r="BE175" s="222">
        <f>IF(O175="základní",K175,0)</f>
        <v>0</v>
      </c>
      <c r="BF175" s="222">
        <f>IF(O175="snížená",K175,0)</f>
        <v>0</v>
      </c>
      <c r="BG175" s="222">
        <f>IF(O175="zákl. přenesená",K175,0)</f>
        <v>0</v>
      </c>
      <c r="BH175" s="222">
        <f>IF(O175="sníž. přenesená",K175,0)</f>
        <v>0</v>
      </c>
      <c r="BI175" s="222">
        <f>IF(O175="nulová",K175,0)</f>
        <v>0</v>
      </c>
      <c r="BJ175" s="19" t="s">
        <v>80</v>
      </c>
      <c r="BK175" s="222">
        <f>ROUND(P175*H175,2)</f>
        <v>0</v>
      </c>
      <c r="BL175" s="19" t="s">
        <v>195</v>
      </c>
      <c r="BM175" s="221" t="s">
        <v>693</v>
      </c>
    </row>
    <row r="176" spans="1:47" s="2" customFormat="1" ht="12">
      <c r="A176" s="40"/>
      <c r="B176" s="41"/>
      <c r="C176" s="42"/>
      <c r="D176" s="223" t="s">
        <v>130</v>
      </c>
      <c r="E176" s="42"/>
      <c r="F176" s="224" t="s">
        <v>692</v>
      </c>
      <c r="G176" s="42"/>
      <c r="H176" s="42"/>
      <c r="I176" s="225"/>
      <c r="J176" s="225"/>
      <c r="K176" s="42"/>
      <c r="L176" s="42"/>
      <c r="M176" s="46"/>
      <c r="N176" s="226"/>
      <c r="O176" s="227"/>
      <c r="P176" s="86"/>
      <c r="Q176" s="86"/>
      <c r="R176" s="86"/>
      <c r="S176" s="86"/>
      <c r="T176" s="86"/>
      <c r="U176" s="86"/>
      <c r="V176" s="86"/>
      <c r="W176" s="86"/>
      <c r="X176" s="87"/>
      <c r="Y176" s="40"/>
      <c r="Z176" s="40"/>
      <c r="AA176" s="40"/>
      <c r="AB176" s="40"/>
      <c r="AC176" s="40"/>
      <c r="AD176" s="40"/>
      <c r="AE176" s="40"/>
      <c r="AT176" s="19" t="s">
        <v>130</v>
      </c>
      <c r="AU176" s="19" t="s">
        <v>82</v>
      </c>
    </row>
    <row r="177" spans="1:65" s="2" customFormat="1" ht="16.5" customHeight="1">
      <c r="A177" s="40"/>
      <c r="B177" s="41"/>
      <c r="C177" s="267" t="s">
        <v>351</v>
      </c>
      <c r="D177" s="267" t="s">
        <v>365</v>
      </c>
      <c r="E177" s="268" t="s">
        <v>694</v>
      </c>
      <c r="F177" s="269" t="s">
        <v>695</v>
      </c>
      <c r="G177" s="270" t="s">
        <v>200</v>
      </c>
      <c r="H177" s="271">
        <v>1</v>
      </c>
      <c r="I177" s="272"/>
      <c r="J177" s="273"/>
      <c r="K177" s="274">
        <f>ROUND(P177*H177,2)</f>
        <v>0</v>
      </c>
      <c r="L177" s="269" t="s">
        <v>20</v>
      </c>
      <c r="M177" s="275"/>
      <c r="N177" s="276" t="s">
        <v>20</v>
      </c>
      <c r="O177" s="217" t="s">
        <v>42</v>
      </c>
      <c r="P177" s="218">
        <f>I177+J177</f>
        <v>0</v>
      </c>
      <c r="Q177" s="218">
        <f>ROUND(I177*H177,2)</f>
        <v>0</v>
      </c>
      <c r="R177" s="218">
        <f>ROUND(J177*H177,2)</f>
        <v>0</v>
      </c>
      <c r="S177" s="86"/>
      <c r="T177" s="219">
        <f>S177*H177</f>
        <v>0</v>
      </c>
      <c r="U177" s="219">
        <v>0</v>
      </c>
      <c r="V177" s="219">
        <f>U177*H177</f>
        <v>0</v>
      </c>
      <c r="W177" s="219">
        <v>0</v>
      </c>
      <c r="X177" s="220">
        <f>W177*H177</f>
        <v>0</v>
      </c>
      <c r="Y177" s="40"/>
      <c r="Z177" s="40"/>
      <c r="AA177" s="40"/>
      <c r="AB177" s="40"/>
      <c r="AC177" s="40"/>
      <c r="AD177" s="40"/>
      <c r="AE177" s="40"/>
      <c r="AR177" s="221" t="s">
        <v>240</v>
      </c>
      <c r="AT177" s="221" t="s">
        <v>365</v>
      </c>
      <c r="AU177" s="221" t="s">
        <v>82</v>
      </c>
      <c r="AY177" s="19" t="s">
        <v>121</v>
      </c>
      <c r="BE177" s="222">
        <f>IF(O177="základní",K177,0)</f>
        <v>0</v>
      </c>
      <c r="BF177" s="222">
        <f>IF(O177="snížená",K177,0)</f>
        <v>0</v>
      </c>
      <c r="BG177" s="222">
        <f>IF(O177="zákl. přenesená",K177,0)</f>
        <v>0</v>
      </c>
      <c r="BH177" s="222">
        <f>IF(O177="sníž. přenesená",K177,0)</f>
        <v>0</v>
      </c>
      <c r="BI177" s="222">
        <f>IF(O177="nulová",K177,0)</f>
        <v>0</v>
      </c>
      <c r="BJ177" s="19" t="s">
        <v>80</v>
      </c>
      <c r="BK177" s="222">
        <f>ROUND(P177*H177,2)</f>
        <v>0</v>
      </c>
      <c r="BL177" s="19" t="s">
        <v>195</v>
      </c>
      <c r="BM177" s="221" t="s">
        <v>319</v>
      </c>
    </row>
    <row r="178" spans="1:47" s="2" customFormat="1" ht="12">
      <c r="A178" s="40"/>
      <c r="B178" s="41"/>
      <c r="C178" s="42"/>
      <c r="D178" s="223" t="s">
        <v>130</v>
      </c>
      <c r="E178" s="42"/>
      <c r="F178" s="224" t="s">
        <v>695</v>
      </c>
      <c r="G178" s="42"/>
      <c r="H178" s="42"/>
      <c r="I178" s="225"/>
      <c r="J178" s="225"/>
      <c r="K178" s="42"/>
      <c r="L178" s="42"/>
      <c r="M178" s="46"/>
      <c r="N178" s="226"/>
      <c r="O178" s="227"/>
      <c r="P178" s="86"/>
      <c r="Q178" s="86"/>
      <c r="R178" s="86"/>
      <c r="S178" s="86"/>
      <c r="T178" s="86"/>
      <c r="U178" s="86"/>
      <c r="V178" s="86"/>
      <c r="W178" s="86"/>
      <c r="X178" s="87"/>
      <c r="Y178" s="40"/>
      <c r="Z178" s="40"/>
      <c r="AA178" s="40"/>
      <c r="AB178" s="40"/>
      <c r="AC178" s="40"/>
      <c r="AD178" s="40"/>
      <c r="AE178" s="40"/>
      <c r="AT178" s="19" t="s">
        <v>130</v>
      </c>
      <c r="AU178" s="19" t="s">
        <v>82</v>
      </c>
    </row>
    <row r="179" spans="1:65" s="2" customFormat="1" ht="24.15" customHeight="1">
      <c r="A179" s="40"/>
      <c r="B179" s="41"/>
      <c r="C179" s="209" t="s">
        <v>256</v>
      </c>
      <c r="D179" s="209" t="s">
        <v>124</v>
      </c>
      <c r="E179" s="210" t="s">
        <v>696</v>
      </c>
      <c r="F179" s="211" t="s">
        <v>697</v>
      </c>
      <c r="G179" s="212" t="s">
        <v>200</v>
      </c>
      <c r="H179" s="234">
        <v>7</v>
      </c>
      <c r="I179" s="214"/>
      <c r="J179" s="214"/>
      <c r="K179" s="215">
        <f>ROUND(P179*H179,2)</f>
        <v>0</v>
      </c>
      <c r="L179" s="211" t="s">
        <v>128</v>
      </c>
      <c r="M179" s="46"/>
      <c r="N179" s="216" t="s">
        <v>20</v>
      </c>
      <c r="O179" s="217" t="s">
        <v>42</v>
      </c>
      <c r="P179" s="218">
        <f>I179+J179</f>
        <v>0</v>
      </c>
      <c r="Q179" s="218">
        <f>ROUND(I179*H179,2)</f>
        <v>0</v>
      </c>
      <c r="R179" s="218">
        <f>ROUND(J179*H179,2)</f>
        <v>0</v>
      </c>
      <c r="S179" s="86"/>
      <c r="T179" s="219">
        <f>S179*H179</f>
        <v>0</v>
      </c>
      <c r="U179" s="219">
        <v>0</v>
      </c>
      <c r="V179" s="219">
        <f>U179*H179</f>
        <v>0</v>
      </c>
      <c r="W179" s="219">
        <v>0</v>
      </c>
      <c r="X179" s="220">
        <f>W179*H179</f>
        <v>0</v>
      </c>
      <c r="Y179" s="40"/>
      <c r="Z179" s="40"/>
      <c r="AA179" s="40"/>
      <c r="AB179" s="40"/>
      <c r="AC179" s="40"/>
      <c r="AD179" s="40"/>
      <c r="AE179" s="40"/>
      <c r="AR179" s="221" t="s">
        <v>195</v>
      </c>
      <c r="AT179" s="221" t="s">
        <v>124</v>
      </c>
      <c r="AU179" s="221" t="s">
        <v>82</v>
      </c>
      <c r="AY179" s="19" t="s">
        <v>121</v>
      </c>
      <c r="BE179" s="222">
        <f>IF(O179="základní",K179,0)</f>
        <v>0</v>
      </c>
      <c r="BF179" s="222">
        <f>IF(O179="snížená",K179,0)</f>
        <v>0</v>
      </c>
      <c r="BG179" s="222">
        <f>IF(O179="zákl. přenesená",K179,0)</f>
        <v>0</v>
      </c>
      <c r="BH179" s="222">
        <f>IF(O179="sníž. přenesená",K179,0)</f>
        <v>0</v>
      </c>
      <c r="BI179" s="222">
        <f>IF(O179="nulová",K179,0)</f>
        <v>0</v>
      </c>
      <c r="BJ179" s="19" t="s">
        <v>80</v>
      </c>
      <c r="BK179" s="222">
        <f>ROUND(P179*H179,2)</f>
        <v>0</v>
      </c>
      <c r="BL179" s="19" t="s">
        <v>195</v>
      </c>
      <c r="BM179" s="221" t="s">
        <v>326</v>
      </c>
    </row>
    <row r="180" spans="1:47" s="2" customFormat="1" ht="12">
      <c r="A180" s="40"/>
      <c r="B180" s="41"/>
      <c r="C180" s="42"/>
      <c r="D180" s="223" t="s">
        <v>130</v>
      </c>
      <c r="E180" s="42"/>
      <c r="F180" s="224" t="s">
        <v>697</v>
      </c>
      <c r="G180" s="42"/>
      <c r="H180" s="42"/>
      <c r="I180" s="225"/>
      <c r="J180" s="225"/>
      <c r="K180" s="42"/>
      <c r="L180" s="42"/>
      <c r="M180" s="46"/>
      <c r="N180" s="226"/>
      <c r="O180" s="227"/>
      <c r="P180" s="86"/>
      <c r="Q180" s="86"/>
      <c r="R180" s="86"/>
      <c r="S180" s="86"/>
      <c r="T180" s="86"/>
      <c r="U180" s="86"/>
      <c r="V180" s="86"/>
      <c r="W180" s="86"/>
      <c r="X180" s="87"/>
      <c r="Y180" s="40"/>
      <c r="Z180" s="40"/>
      <c r="AA180" s="40"/>
      <c r="AB180" s="40"/>
      <c r="AC180" s="40"/>
      <c r="AD180" s="40"/>
      <c r="AE180" s="40"/>
      <c r="AT180" s="19" t="s">
        <v>130</v>
      </c>
      <c r="AU180" s="19" t="s">
        <v>82</v>
      </c>
    </row>
    <row r="181" spans="1:47" s="2" customFormat="1" ht="12">
      <c r="A181" s="40"/>
      <c r="B181" s="41"/>
      <c r="C181" s="42"/>
      <c r="D181" s="228" t="s">
        <v>131</v>
      </c>
      <c r="E181" s="42"/>
      <c r="F181" s="229" t="s">
        <v>698</v>
      </c>
      <c r="G181" s="42"/>
      <c r="H181" s="42"/>
      <c r="I181" s="225"/>
      <c r="J181" s="225"/>
      <c r="K181" s="42"/>
      <c r="L181" s="42"/>
      <c r="M181" s="46"/>
      <c r="N181" s="226"/>
      <c r="O181" s="227"/>
      <c r="P181" s="86"/>
      <c r="Q181" s="86"/>
      <c r="R181" s="86"/>
      <c r="S181" s="86"/>
      <c r="T181" s="86"/>
      <c r="U181" s="86"/>
      <c r="V181" s="86"/>
      <c r="W181" s="86"/>
      <c r="X181" s="87"/>
      <c r="Y181" s="40"/>
      <c r="Z181" s="40"/>
      <c r="AA181" s="40"/>
      <c r="AB181" s="40"/>
      <c r="AC181" s="40"/>
      <c r="AD181" s="40"/>
      <c r="AE181" s="40"/>
      <c r="AT181" s="19" t="s">
        <v>131</v>
      </c>
      <c r="AU181" s="19" t="s">
        <v>82</v>
      </c>
    </row>
    <row r="182" spans="1:65" s="2" customFormat="1" ht="16.5" customHeight="1">
      <c r="A182" s="40"/>
      <c r="B182" s="41"/>
      <c r="C182" s="267" t="s">
        <v>360</v>
      </c>
      <c r="D182" s="267" t="s">
        <v>365</v>
      </c>
      <c r="E182" s="268" t="s">
        <v>699</v>
      </c>
      <c r="F182" s="269" t="s">
        <v>700</v>
      </c>
      <c r="G182" s="270" t="s">
        <v>200</v>
      </c>
      <c r="H182" s="271">
        <v>6</v>
      </c>
      <c r="I182" s="272"/>
      <c r="J182" s="273"/>
      <c r="K182" s="274">
        <f>ROUND(P182*H182,2)</f>
        <v>0</v>
      </c>
      <c r="L182" s="269" t="s">
        <v>20</v>
      </c>
      <c r="M182" s="275"/>
      <c r="N182" s="276" t="s">
        <v>20</v>
      </c>
      <c r="O182" s="217" t="s">
        <v>42</v>
      </c>
      <c r="P182" s="218">
        <f>I182+J182</f>
        <v>0</v>
      </c>
      <c r="Q182" s="218">
        <f>ROUND(I182*H182,2)</f>
        <v>0</v>
      </c>
      <c r="R182" s="218">
        <f>ROUND(J182*H182,2)</f>
        <v>0</v>
      </c>
      <c r="S182" s="86"/>
      <c r="T182" s="219">
        <f>S182*H182</f>
        <v>0</v>
      </c>
      <c r="U182" s="219">
        <v>0</v>
      </c>
      <c r="V182" s="219">
        <f>U182*H182</f>
        <v>0</v>
      </c>
      <c r="W182" s="219">
        <v>0</v>
      </c>
      <c r="X182" s="220">
        <f>W182*H182</f>
        <v>0</v>
      </c>
      <c r="Y182" s="40"/>
      <c r="Z182" s="40"/>
      <c r="AA182" s="40"/>
      <c r="AB182" s="40"/>
      <c r="AC182" s="40"/>
      <c r="AD182" s="40"/>
      <c r="AE182" s="40"/>
      <c r="AR182" s="221" t="s">
        <v>240</v>
      </c>
      <c r="AT182" s="221" t="s">
        <v>365</v>
      </c>
      <c r="AU182" s="221" t="s">
        <v>82</v>
      </c>
      <c r="AY182" s="19" t="s">
        <v>121</v>
      </c>
      <c r="BE182" s="222">
        <f>IF(O182="základní",K182,0)</f>
        <v>0</v>
      </c>
      <c r="BF182" s="222">
        <f>IF(O182="snížená",K182,0)</f>
        <v>0</v>
      </c>
      <c r="BG182" s="222">
        <f>IF(O182="zákl. přenesená",K182,0)</f>
        <v>0</v>
      </c>
      <c r="BH182" s="222">
        <f>IF(O182="sníž. přenesená",K182,0)</f>
        <v>0</v>
      </c>
      <c r="BI182" s="222">
        <f>IF(O182="nulová",K182,0)</f>
        <v>0</v>
      </c>
      <c r="BJ182" s="19" t="s">
        <v>80</v>
      </c>
      <c r="BK182" s="222">
        <f>ROUND(P182*H182,2)</f>
        <v>0</v>
      </c>
      <c r="BL182" s="19" t="s">
        <v>195</v>
      </c>
      <c r="BM182" s="221" t="s">
        <v>331</v>
      </c>
    </row>
    <row r="183" spans="1:47" s="2" customFormat="1" ht="12">
      <c r="A183" s="40"/>
      <c r="B183" s="41"/>
      <c r="C183" s="42"/>
      <c r="D183" s="223" t="s">
        <v>130</v>
      </c>
      <c r="E183" s="42"/>
      <c r="F183" s="224" t="s">
        <v>700</v>
      </c>
      <c r="G183" s="42"/>
      <c r="H183" s="42"/>
      <c r="I183" s="225"/>
      <c r="J183" s="225"/>
      <c r="K183" s="42"/>
      <c r="L183" s="42"/>
      <c r="M183" s="46"/>
      <c r="N183" s="226"/>
      <c r="O183" s="227"/>
      <c r="P183" s="86"/>
      <c r="Q183" s="86"/>
      <c r="R183" s="86"/>
      <c r="S183" s="86"/>
      <c r="T183" s="86"/>
      <c r="U183" s="86"/>
      <c r="V183" s="86"/>
      <c r="W183" s="86"/>
      <c r="X183" s="87"/>
      <c r="Y183" s="40"/>
      <c r="Z183" s="40"/>
      <c r="AA183" s="40"/>
      <c r="AB183" s="40"/>
      <c r="AC183" s="40"/>
      <c r="AD183" s="40"/>
      <c r="AE183" s="40"/>
      <c r="AT183" s="19" t="s">
        <v>130</v>
      </c>
      <c r="AU183" s="19" t="s">
        <v>82</v>
      </c>
    </row>
    <row r="184" spans="1:65" s="2" customFormat="1" ht="16.5" customHeight="1">
      <c r="A184" s="40"/>
      <c r="B184" s="41"/>
      <c r="C184" s="267" t="s">
        <v>260</v>
      </c>
      <c r="D184" s="267" t="s">
        <v>365</v>
      </c>
      <c r="E184" s="268" t="s">
        <v>701</v>
      </c>
      <c r="F184" s="269" t="s">
        <v>20</v>
      </c>
      <c r="G184" s="270" t="s">
        <v>200</v>
      </c>
      <c r="H184" s="271">
        <v>1</v>
      </c>
      <c r="I184" s="272"/>
      <c r="J184" s="273"/>
      <c r="K184" s="274">
        <f>ROUND(P184*H184,2)</f>
        <v>0</v>
      </c>
      <c r="L184" s="269" t="s">
        <v>20</v>
      </c>
      <c r="M184" s="275"/>
      <c r="N184" s="276" t="s">
        <v>20</v>
      </c>
      <c r="O184" s="217" t="s">
        <v>42</v>
      </c>
      <c r="P184" s="218">
        <f>I184+J184</f>
        <v>0</v>
      </c>
      <c r="Q184" s="218">
        <f>ROUND(I184*H184,2)</f>
        <v>0</v>
      </c>
      <c r="R184" s="218">
        <f>ROUND(J184*H184,2)</f>
        <v>0</v>
      </c>
      <c r="S184" s="86"/>
      <c r="T184" s="219">
        <f>S184*H184</f>
        <v>0</v>
      </c>
      <c r="U184" s="219">
        <v>0</v>
      </c>
      <c r="V184" s="219">
        <f>U184*H184</f>
        <v>0</v>
      </c>
      <c r="W184" s="219">
        <v>0</v>
      </c>
      <c r="X184" s="220">
        <f>W184*H184</f>
        <v>0</v>
      </c>
      <c r="Y184" s="40"/>
      <c r="Z184" s="40"/>
      <c r="AA184" s="40"/>
      <c r="AB184" s="40"/>
      <c r="AC184" s="40"/>
      <c r="AD184" s="40"/>
      <c r="AE184" s="40"/>
      <c r="AR184" s="221" t="s">
        <v>240</v>
      </c>
      <c r="AT184" s="221" t="s">
        <v>365</v>
      </c>
      <c r="AU184" s="221" t="s">
        <v>82</v>
      </c>
      <c r="AY184" s="19" t="s">
        <v>121</v>
      </c>
      <c r="BE184" s="222">
        <f>IF(O184="základní",K184,0)</f>
        <v>0</v>
      </c>
      <c r="BF184" s="222">
        <f>IF(O184="snížená",K184,0)</f>
        <v>0</v>
      </c>
      <c r="BG184" s="222">
        <f>IF(O184="zákl. přenesená",K184,0)</f>
        <v>0</v>
      </c>
      <c r="BH184" s="222">
        <f>IF(O184="sníž. přenesená",K184,0)</f>
        <v>0</v>
      </c>
      <c r="BI184" s="222">
        <f>IF(O184="nulová",K184,0)</f>
        <v>0</v>
      </c>
      <c r="BJ184" s="19" t="s">
        <v>80</v>
      </c>
      <c r="BK184" s="222">
        <f>ROUND(P184*H184,2)</f>
        <v>0</v>
      </c>
      <c r="BL184" s="19" t="s">
        <v>195</v>
      </c>
      <c r="BM184" s="221" t="s">
        <v>702</v>
      </c>
    </row>
    <row r="185" spans="1:47" s="2" customFormat="1" ht="12">
      <c r="A185" s="40"/>
      <c r="B185" s="41"/>
      <c r="C185" s="42"/>
      <c r="D185" s="223" t="s">
        <v>130</v>
      </c>
      <c r="E185" s="42"/>
      <c r="F185" s="224" t="s">
        <v>703</v>
      </c>
      <c r="G185" s="42"/>
      <c r="H185" s="42"/>
      <c r="I185" s="225"/>
      <c r="J185" s="225"/>
      <c r="K185" s="42"/>
      <c r="L185" s="42"/>
      <c r="M185" s="46"/>
      <c r="N185" s="226"/>
      <c r="O185" s="227"/>
      <c r="P185" s="86"/>
      <c r="Q185" s="86"/>
      <c r="R185" s="86"/>
      <c r="S185" s="86"/>
      <c r="T185" s="86"/>
      <c r="U185" s="86"/>
      <c r="V185" s="86"/>
      <c r="W185" s="86"/>
      <c r="X185" s="87"/>
      <c r="Y185" s="40"/>
      <c r="Z185" s="40"/>
      <c r="AA185" s="40"/>
      <c r="AB185" s="40"/>
      <c r="AC185" s="40"/>
      <c r="AD185" s="40"/>
      <c r="AE185" s="40"/>
      <c r="AT185" s="19" t="s">
        <v>130</v>
      </c>
      <c r="AU185" s="19" t="s">
        <v>82</v>
      </c>
    </row>
    <row r="186" spans="1:65" s="2" customFormat="1" ht="24.15" customHeight="1">
      <c r="A186" s="40"/>
      <c r="B186" s="41"/>
      <c r="C186" s="209" t="s">
        <v>369</v>
      </c>
      <c r="D186" s="209" t="s">
        <v>124</v>
      </c>
      <c r="E186" s="210" t="s">
        <v>704</v>
      </c>
      <c r="F186" s="211" t="s">
        <v>705</v>
      </c>
      <c r="G186" s="212" t="s">
        <v>275</v>
      </c>
      <c r="H186" s="234">
        <v>140</v>
      </c>
      <c r="I186" s="214"/>
      <c r="J186" s="214"/>
      <c r="K186" s="215">
        <f>ROUND(P186*H186,2)</f>
        <v>0</v>
      </c>
      <c r="L186" s="211" t="s">
        <v>128</v>
      </c>
      <c r="M186" s="46"/>
      <c r="N186" s="216" t="s">
        <v>20</v>
      </c>
      <c r="O186" s="217" t="s">
        <v>42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86"/>
      <c r="T186" s="219">
        <f>S186*H186</f>
        <v>0</v>
      </c>
      <c r="U186" s="219">
        <v>0</v>
      </c>
      <c r="V186" s="219">
        <f>U186*H186</f>
        <v>0</v>
      </c>
      <c r="W186" s="219">
        <v>0</v>
      </c>
      <c r="X186" s="220">
        <f>W186*H186</f>
        <v>0</v>
      </c>
      <c r="Y186" s="40"/>
      <c r="Z186" s="40"/>
      <c r="AA186" s="40"/>
      <c r="AB186" s="40"/>
      <c r="AC186" s="40"/>
      <c r="AD186" s="40"/>
      <c r="AE186" s="40"/>
      <c r="AR186" s="221" t="s">
        <v>195</v>
      </c>
      <c r="AT186" s="221" t="s">
        <v>124</v>
      </c>
      <c r="AU186" s="221" t="s">
        <v>82</v>
      </c>
      <c r="AY186" s="19" t="s">
        <v>121</v>
      </c>
      <c r="BE186" s="222">
        <f>IF(O186="základní",K186,0)</f>
        <v>0</v>
      </c>
      <c r="BF186" s="222">
        <f>IF(O186="snížená",K186,0)</f>
        <v>0</v>
      </c>
      <c r="BG186" s="222">
        <f>IF(O186="zákl. přenesená",K186,0)</f>
        <v>0</v>
      </c>
      <c r="BH186" s="222">
        <f>IF(O186="sníž. přenesená",K186,0)</f>
        <v>0</v>
      </c>
      <c r="BI186" s="222">
        <f>IF(O186="nulová",K186,0)</f>
        <v>0</v>
      </c>
      <c r="BJ186" s="19" t="s">
        <v>80</v>
      </c>
      <c r="BK186" s="222">
        <f>ROUND(P186*H186,2)</f>
        <v>0</v>
      </c>
      <c r="BL186" s="19" t="s">
        <v>195</v>
      </c>
      <c r="BM186" s="221" t="s">
        <v>338</v>
      </c>
    </row>
    <row r="187" spans="1:47" s="2" customFormat="1" ht="12">
      <c r="A187" s="40"/>
      <c r="B187" s="41"/>
      <c r="C187" s="42"/>
      <c r="D187" s="223" t="s">
        <v>130</v>
      </c>
      <c r="E187" s="42"/>
      <c r="F187" s="224" t="s">
        <v>705</v>
      </c>
      <c r="G187" s="42"/>
      <c r="H187" s="42"/>
      <c r="I187" s="225"/>
      <c r="J187" s="225"/>
      <c r="K187" s="42"/>
      <c r="L187" s="42"/>
      <c r="M187" s="46"/>
      <c r="N187" s="226"/>
      <c r="O187" s="227"/>
      <c r="P187" s="86"/>
      <c r="Q187" s="86"/>
      <c r="R187" s="86"/>
      <c r="S187" s="86"/>
      <c r="T187" s="86"/>
      <c r="U187" s="86"/>
      <c r="V187" s="86"/>
      <c r="W187" s="86"/>
      <c r="X187" s="87"/>
      <c r="Y187" s="40"/>
      <c r="Z187" s="40"/>
      <c r="AA187" s="40"/>
      <c r="AB187" s="40"/>
      <c r="AC187" s="40"/>
      <c r="AD187" s="40"/>
      <c r="AE187" s="40"/>
      <c r="AT187" s="19" t="s">
        <v>130</v>
      </c>
      <c r="AU187" s="19" t="s">
        <v>82</v>
      </c>
    </row>
    <row r="188" spans="1:47" s="2" customFormat="1" ht="12">
      <c r="A188" s="40"/>
      <c r="B188" s="41"/>
      <c r="C188" s="42"/>
      <c r="D188" s="228" t="s">
        <v>131</v>
      </c>
      <c r="E188" s="42"/>
      <c r="F188" s="229" t="s">
        <v>706</v>
      </c>
      <c r="G188" s="42"/>
      <c r="H188" s="42"/>
      <c r="I188" s="225"/>
      <c r="J188" s="225"/>
      <c r="K188" s="42"/>
      <c r="L188" s="42"/>
      <c r="M188" s="46"/>
      <c r="N188" s="226"/>
      <c r="O188" s="227"/>
      <c r="P188" s="86"/>
      <c r="Q188" s="86"/>
      <c r="R188" s="86"/>
      <c r="S188" s="86"/>
      <c r="T188" s="86"/>
      <c r="U188" s="86"/>
      <c r="V188" s="86"/>
      <c r="W188" s="86"/>
      <c r="X188" s="87"/>
      <c r="Y188" s="40"/>
      <c r="Z188" s="40"/>
      <c r="AA188" s="40"/>
      <c r="AB188" s="40"/>
      <c r="AC188" s="40"/>
      <c r="AD188" s="40"/>
      <c r="AE188" s="40"/>
      <c r="AT188" s="19" t="s">
        <v>131</v>
      </c>
      <c r="AU188" s="19" t="s">
        <v>82</v>
      </c>
    </row>
    <row r="189" spans="1:65" s="2" customFormat="1" ht="16.5" customHeight="1">
      <c r="A189" s="40"/>
      <c r="B189" s="41"/>
      <c r="C189" s="267" t="s">
        <v>264</v>
      </c>
      <c r="D189" s="267" t="s">
        <v>365</v>
      </c>
      <c r="E189" s="268" t="s">
        <v>707</v>
      </c>
      <c r="F189" s="269" t="s">
        <v>708</v>
      </c>
      <c r="G189" s="270" t="s">
        <v>275</v>
      </c>
      <c r="H189" s="271">
        <v>140</v>
      </c>
      <c r="I189" s="272"/>
      <c r="J189" s="273"/>
      <c r="K189" s="274">
        <f>ROUND(P189*H189,2)</f>
        <v>0</v>
      </c>
      <c r="L189" s="269" t="s">
        <v>20</v>
      </c>
      <c r="M189" s="275"/>
      <c r="N189" s="276" t="s">
        <v>20</v>
      </c>
      <c r="O189" s="217" t="s">
        <v>42</v>
      </c>
      <c r="P189" s="218">
        <f>I189+J189</f>
        <v>0</v>
      </c>
      <c r="Q189" s="218">
        <f>ROUND(I189*H189,2)</f>
        <v>0</v>
      </c>
      <c r="R189" s="218">
        <f>ROUND(J189*H189,2)</f>
        <v>0</v>
      </c>
      <c r="S189" s="86"/>
      <c r="T189" s="219">
        <f>S189*H189</f>
        <v>0</v>
      </c>
      <c r="U189" s="219">
        <v>0</v>
      </c>
      <c r="V189" s="219">
        <f>U189*H189</f>
        <v>0</v>
      </c>
      <c r="W189" s="219">
        <v>0</v>
      </c>
      <c r="X189" s="220">
        <f>W189*H189</f>
        <v>0</v>
      </c>
      <c r="Y189" s="40"/>
      <c r="Z189" s="40"/>
      <c r="AA189" s="40"/>
      <c r="AB189" s="40"/>
      <c r="AC189" s="40"/>
      <c r="AD189" s="40"/>
      <c r="AE189" s="40"/>
      <c r="AR189" s="221" t="s">
        <v>240</v>
      </c>
      <c r="AT189" s="221" t="s">
        <v>365</v>
      </c>
      <c r="AU189" s="221" t="s">
        <v>82</v>
      </c>
      <c r="AY189" s="19" t="s">
        <v>121</v>
      </c>
      <c r="BE189" s="222">
        <f>IF(O189="základní",K189,0)</f>
        <v>0</v>
      </c>
      <c r="BF189" s="222">
        <f>IF(O189="snížená",K189,0)</f>
        <v>0</v>
      </c>
      <c r="BG189" s="222">
        <f>IF(O189="zákl. přenesená",K189,0)</f>
        <v>0</v>
      </c>
      <c r="BH189" s="222">
        <f>IF(O189="sníž. přenesená",K189,0)</f>
        <v>0</v>
      </c>
      <c r="BI189" s="222">
        <f>IF(O189="nulová",K189,0)</f>
        <v>0</v>
      </c>
      <c r="BJ189" s="19" t="s">
        <v>80</v>
      </c>
      <c r="BK189" s="222">
        <f>ROUND(P189*H189,2)</f>
        <v>0</v>
      </c>
      <c r="BL189" s="19" t="s">
        <v>195</v>
      </c>
      <c r="BM189" s="221" t="s">
        <v>345</v>
      </c>
    </row>
    <row r="190" spans="1:47" s="2" customFormat="1" ht="12">
      <c r="A190" s="40"/>
      <c r="B190" s="41"/>
      <c r="C190" s="42"/>
      <c r="D190" s="223" t="s">
        <v>130</v>
      </c>
      <c r="E190" s="42"/>
      <c r="F190" s="224" t="s">
        <v>708</v>
      </c>
      <c r="G190" s="42"/>
      <c r="H190" s="42"/>
      <c r="I190" s="225"/>
      <c r="J190" s="225"/>
      <c r="K190" s="42"/>
      <c r="L190" s="42"/>
      <c r="M190" s="46"/>
      <c r="N190" s="226"/>
      <c r="O190" s="227"/>
      <c r="P190" s="86"/>
      <c r="Q190" s="86"/>
      <c r="R190" s="86"/>
      <c r="S190" s="86"/>
      <c r="T190" s="86"/>
      <c r="U190" s="86"/>
      <c r="V190" s="86"/>
      <c r="W190" s="86"/>
      <c r="X190" s="87"/>
      <c r="Y190" s="40"/>
      <c r="Z190" s="40"/>
      <c r="AA190" s="40"/>
      <c r="AB190" s="40"/>
      <c r="AC190" s="40"/>
      <c r="AD190" s="40"/>
      <c r="AE190" s="40"/>
      <c r="AT190" s="19" t="s">
        <v>130</v>
      </c>
      <c r="AU190" s="19" t="s">
        <v>82</v>
      </c>
    </row>
    <row r="191" spans="1:65" s="2" customFormat="1" ht="24.15" customHeight="1">
      <c r="A191" s="40"/>
      <c r="B191" s="41"/>
      <c r="C191" s="209" t="s">
        <v>378</v>
      </c>
      <c r="D191" s="209" t="s">
        <v>124</v>
      </c>
      <c r="E191" s="210" t="s">
        <v>709</v>
      </c>
      <c r="F191" s="211" t="s">
        <v>710</v>
      </c>
      <c r="G191" s="212" t="s">
        <v>275</v>
      </c>
      <c r="H191" s="234">
        <v>5</v>
      </c>
      <c r="I191" s="214"/>
      <c r="J191" s="214"/>
      <c r="K191" s="215">
        <f>ROUND(P191*H191,2)</f>
        <v>0</v>
      </c>
      <c r="L191" s="211" t="s">
        <v>128</v>
      </c>
      <c r="M191" s="46"/>
      <c r="N191" s="216" t="s">
        <v>20</v>
      </c>
      <c r="O191" s="217" t="s">
        <v>42</v>
      </c>
      <c r="P191" s="218">
        <f>I191+J191</f>
        <v>0</v>
      </c>
      <c r="Q191" s="218">
        <f>ROUND(I191*H191,2)</f>
        <v>0</v>
      </c>
      <c r="R191" s="218">
        <f>ROUND(J191*H191,2)</f>
        <v>0</v>
      </c>
      <c r="S191" s="86"/>
      <c r="T191" s="219">
        <f>S191*H191</f>
        <v>0</v>
      </c>
      <c r="U191" s="219">
        <v>0</v>
      </c>
      <c r="V191" s="219">
        <f>U191*H191</f>
        <v>0</v>
      </c>
      <c r="W191" s="219">
        <v>0</v>
      </c>
      <c r="X191" s="220">
        <f>W191*H191</f>
        <v>0</v>
      </c>
      <c r="Y191" s="40"/>
      <c r="Z191" s="40"/>
      <c r="AA191" s="40"/>
      <c r="AB191" s="40"/>
      <c r="AC191" s="40"/>
      <c r="AD191" s="40"/>
      <c r="AE191" s="40"/>
      <c r="AR191" s="221" t="s">
        <v>195</v>
      </c>
      <c r="AT191" s="221" t="s">
        <v>124</v>
      </c>
      <c r="AU191" s="221" t="s">
        <v>82</v>
      </c>
      <c r="AY191" s="19" t="s">
        <v>121</v>
      </c>
      <c r="BE191" s="222">
        <f>IF(O191="základní",K191,0)</f>
        <v>0</v>
      </c>
      <c r="BF191" s="222">
        <f>IF(O191="snížená",K191,0)</f>
        <v>0</v>
      </c>
      <c r="BG191" s="222">
        <f>IF(O191="zákl. přenesená",K191,0)</f>
        <v>0</v>
      </c>
      <c r="BH191" s="222">
        <f>IF(O191="sníž. přenesená",K191,0)</f>
        <v>0</v>
      </c>
      <c r="BI191" s="222">
        <f>IF(O191="nulová",K191,0)</f>
        <v>0</v>
      </c>
      <c r="BJ191" s="19" t="s">
        <v>80</v>
      </c>
      <c r="BK191" s="222">
        <f>ROUND(P191*H191,2)</f>
        <v>0</v>
      </c>
      <c r="BL191" s="19" t="s">
        <v>195</v>
      </c>
      <c r="BM191" s="221" t="s">
        <v>354</v>
      </c>
    </row>
    <row r="192" spans="1:47" s="2" customFormat="1" ht="12">
      <c r="A192" s="40"/>
      <c r="B192" s="41"/>
      <c r="C192" s="42"/>
      <c r="D192" s="223" t="s">
        <v>130</v>
      </c>
      <c r="E192" s="42"/>
      <c r="F192" s="224" t="s">
        <v>710</v>
      </c>
      <c r="G192" s="42"/>
      <c r="H192" s="42"/>
      <c r="I192" s="225"/>
      <c r="J192" s="225"/>
      <c r="K192" s="42"/>
      <c r="L192" s="42"/>
      <c r="M192" s="46"/>
      <c r="N192" s="226"/>
      <c r="O192" s="227"/>
      <c r="P192" s="86"/>
      <c r="Q192" s="86"/>
      <c r="R192" s="86"/>
      <c r="S192" s="86"/>
      <c r="T192" s="86"/>
      <c r="U192" s="86"/>
      <c r="V192" s="86"/>
      <c r="W192" s="86"/>
      <c r="X192" s="87"/>
      <c r="Y192" s="40"/>
      <c r="Z192" s="40"/>
      <c r="AA192" s="40"/>
      <c r="AB192" s="40"/>
      <c r="AC192" s="40"/>
      <c r="AD192" s="40"/>
      <c r="AE192" s="40"/>
      <c r="AT192" s="19" t="s">
        <v>130</v>
      </c>
      <c r="AU192" s="19" t="s">
        <v>82</v>
      </c>
    </row>
    <row r="193" spans="1:47" s="2" customFormat="1" ht="12">
      <c r="A193" s="40"/>
      <c r="B193" s="41"/>
      <c r="C193" s="42"/>
      <c r="D193" s="228" t="s">
        <v>131</v>
      </c>
      <c r="E193" s="42"/>
      <c r="F193" s="229" t="s">
        <v>711</v>
      </c>
      <c r="G193" s="42"/>
      <c r="H193" s="42"/>
      <c r="I193" s="225"/>
      <c r="J193" s="225"/>
      <c r="K193" s="42"/>
      <c r="L193" s="42"/>
      <c r="M193" s="46"/>
      <c r="N193" s="226"/>
      <c r="O193" s="227"/>
      <c r="P193" s="86"/>
      <c r="Q193" s="86"/>
      <c r="R193" s="86"/>
      <c r="S193" s="86"/>
      <c r="T193" s="86"/>
      <c r="U193" s="86"/>
      <c r="V193" s="86"/>
      <c r="W193" s="86"/>
      <c r="X193" s="87"/>
      <c r="Y193" s="40"/>
      <c r="Z193" s="40"/>
      <c r="AA193" s="40"/>
      <c r="AB193" s="40"/>
      <c r="AC193" s="40"/>
      <c r="AD193" s="40"/>
      <c r="AE193" s="40"/>
      <c r="AT193" s="19" t="s">
        <v>131</v>
      </c>
      <c r="AU193" s="19" t="s">
        <v>82</v>
      </c>
    </row>
    <row r="194" spans="1:65" s="2" customFormat="1" ht="16.5" customHeight="1">
      <c r="A194" s="40"/>
      <c r="B194" s="41"/>
      <c r="C194" s="267" t="s">
        <v>268</v>
      </c>
      <c r="D194" s="267" t="s">
        <v>365</v>
      </c>
      <c r="E194" s="268" t="s">
        <v>712</v>
      </c>
      <c r="F194" s="269" t="s">
        <v>713</v>
      </c>
      <c r="G194" s="270" t="s">
        <v>275</v>
      </c>
      <c r="H194" s="271">
        <v>5</v>
      </c>
      <c r="I194" s="272"/>
      <c r="J194" s="273"/>
      <c r="K194" s="274">
        <f>ROUND(P194*H194,2)</f>
        <v>0</v>
      </c>
      <c r="L194" s="269" t="s">
        <v>20</v>
      </c>
      <c r="M194" s="275"/>
      <c r="N194" s="276" t="s">
        <v>20</v>
      </c>
      <c r="O194" s="217" t="s">
        <v>42</v>
      </c>
      <c r="P194" s="218">
        <f>I194+J194</f>
        <v>0</v>
      </c>
      <c r="Q194" s="218">
        <f>ROUND(I194*H194,2)</f>
        <v>0</v>
      </c>
      <c r="R194" s="218">
        <f>ROUND(J194*H194,2)</f>
        <v>0</v>
      </c>
      <c r="S194" s="86"/>
      <c r="T194" s="219">
        <f>S194*H194</f>
        <v>0</v>
      </c>
      <c r="U194" s="219">
        <v>0</v>
      </c>
      <c r="V194" s="219">
        <f>U194*H194</f>
        <v>0</v>
      </c>
      <c r="W194" s="219">
        <v>0</v>
      </c>
      <c r="X194" s="220">
        <f>W194*H194</f>
        <v>0</v>
      </c>
      <c r="Y194" s="40"/>
      <c r="Z194" s="40"/>
      <c r="AA194" s="40"/>
      <c r="AB194" s="40"/>
      <c r="AC194" s="40"/>
      <c r="AD194" s="40"/>
      <c r="AE194" s="40"/>
      <c r="AR194" s="221" t="s">
        <v>240</v>
      </c>
      <c r="AT194" s="221" t="s">
        <v>365</v>
      </c>
      <c r="AU194" s="221" t="s">
        <v>82</v>
      </c>
      <c r="AY194" s="19" t="s">
        <v>121</v>
      </c>
      <c r="BE194" s="222">
        <f>IF(O194="základní",K194,0)</f>
        <v>0</v>
      </c>
      <c r="BF194" s="222">
        <f>IF(O194="snížená",K194,0)</f>
        <v>0</v>
      </c>
      <c r="BG194" s="222">
        <f>IF(O194="zákl. přenesená",K194,0)</f>
        <v>0</v>
      </c>
      <c r="BH194" s="222">
        <f>IF(O194="sníž. přenesená",K194,0)</f>
        <v>0</v>
      </c>
      <c r="BI194" s="222">
        <f>IF(O194="nulová",K194,0)</f>
        <v>0</v>
      </c>
      <c r="BJ194" s="19" t="s">
        <v>80</v>
      </c>
      <c r="BK194" s="222">
        <f>ROUND(P194*H194,2)</f>
        <v>0</v>
      </c>
      <c r="BL194" s="19" t="s">
        <v>195</v>
      </c>
      <c r="BM194" s="221" t="s">
        <v>358</v>
      </c>
    </row>
    <row r="195" spans="1:47" s="2" customFormat="1" ht="12">
      <c r="A195" s="40"/>
      <c r="B195" s="41"/>
      <c r="C195" s="42"/>
      <c r="D195" s="223" t="s">
        <v>130</v>
      </c>
      <c r="E195" s="42"/>
      <c r="F195" s="224" t="s">
        <v>713</v>
      </c>
      <c r="G195" s="42"/>
      <c r="H195" s="42"/>
      <c r="I195" s="225"/>
      <c r="J195" s="225"/>
      <c r="K195" s="42"/>
      <c r="L195" s="42"/>
      <c r="M195" s="46"/>
      <c r="N195" s="226"/>
      <c r="O195" s="227"/>
      <c r="P195" s="86"/>
      <c r="Q195" s="86"/>
      <c r="R195" s="86"/>
      <c r="S195" s="86"/>
      <c r="T195" s="86"/>
      <c r="U195" s="86"/>
      <c r="V195" s="86"/>
      <c r="W195" s="86"/>
      <c r="X195" s="87"/>
      <c r="Y195" s="40"/>
      <c r="Z195" s="40"/>
      <c r="AA195" s="40"/>
      <c r="AB195" s="40"/>
      <c r="AC195" s="40"/>
      <c r="AD195" s="40"/>
      <c r="AE195" s="40"/>
      <c r="AT195" s="19" t="s">
        <v>130</v>
      </c>
      <c r="AU195" s="19" t="s">
        <v>82</v>
      </c>
    </row>
    <row r="196" spans="1:65" s="2" customFormat="1" ht="24.15" customHeight="1">
      <c r="A196" s="40"/>
      <c r="B196" s="41"/>
      <c r="C196" s="209" t="s">
        <v>389</v>
      </c>
      <c r="D196" s="209" t="s">
        <v>124</v>
      </c>
      <c r="E196" s="210" t="s">
        <v>714</v>
      </c>
      <c r="F196" s="211" t="s">
        <v>715</v>
      </c>
      <c r="G196" s="212" t="s">
        <v>20</v>
      </c>
      <c r="H196" s="234">
        <v>25</v>
      </c>
      <c r="I196" s="214"/>
      <c r="J196" s="214"/>
      <c r="K196" s="215">
        <f>ROUND(P196*H196,2)</f>
        <v>0</v>
      </c>
      <c r="L196" s="211" t="s">
        <v>128</v>
      </c>
      <c r="M196" s="46"/>
      <c r="N196" s="216" t="s">
        <v>20</v>
      </c>
      <c r="O196" s="217" t="s">
        <v>42</v>
      </c>
      <c r="P196" s="218">
        <f>I196+J196</f>
        <v>0</v>
      </c>
      <c r="Q196" s="218">
        <f>ROUND(I196*H196,2)</f>
        <v>0</v>
      </c>
      <c r="R196" s="218">
        <f>ROUND(J196*H196,2)</f>
        <v>0</v>
      </c>
      <c r="S196" s="86"/>
      <c r="T196" s="219">
        <f>S196*H196</f>
        <v>0</v>
      </c>
      <c r="U196" s="219">
        <v>0</v>
      </c>
      <c r="V196" s="219">
        <f>U196*H196</f>
        <v>0</v>
      </c>
      <c r="W196" s="219">
        <v>0</v>
      </c>
      <c r="X196" s="220">
        <f>W196*H196</f>
        <v>0</v>
      </c>
      <c r="Y196" s="40"/>
      <c r="Z196" s="40"/>
      <c r="AA196" s="40"/>
      <c r="AB196" s="40"/>
      <c r="AC196" s="40"/>
      <c r="AD196" s="40"/>
      <c r="AE196" s="40"/>
      <c r="AR196" s="221" t="s">
        <v>195</v>
      </c>
      <c r="AT196" s="221" t="s">
        <v>124</v>
      </c>
      <c r="AU196" s="221" t="s">
        <v>82</v>
      </c>
      <c r="AY196" s="19" t="s">
        <v>121</v>
      </c>
      <c r="BE196" s="222">
        <f>IF(O196="základní",K196,0)</f>
        <v>0</v>
      </c>
      <c r="BF196" s="222">
        <f>IF(O196="snížená",K196,0)</f>
        <v>0</v>
      </c>
      <c r="BG196" s="222">
        <f>IF(O196="zákl. přenesená",K196,0)</f>
        <v>0</v>
      </c>
      <c r="BH196" s="222">
        <f>IF(O196="sníž. přenesená",K196,0)</f>
        <v>0</v>
      </c>
      <c r="BI196" s="222">
        <f>IF(O196="nulová",K196,0)</f>
        <v>0</v>
      </c>
      <c r="BJ196" s="19" t="s">
        <v>80</v>
      </c>
      <c r="BK196" s="222">
        <f>ROUND(P196*H196,2)</f>
        <v>0</v>
      </c>
      <c r="BL196" s="19" t="s">
        <v>195</v>
      </c>
      <c r="BM196" s="221" t="s">
        <v>363</v>
      </c>
    </row>
    <row r="197" spans="1:47" s="2" customFormat="1" ht="12">
      <c r="A197" s="40"/>
      <c r="B197" s="41"/>
      <c r="C197" s="42"/>
      <c r="D197" s="223" t="s">
        <v>130</v>
      </c>
      <c r="E197" s="42"/>
      <c r="F197" s="224" t="s">
        <v>715</v>
      </c>
      <c r="G197" s="42"/>
      <c r="H197" s="42"/>
      <c r="I197" s="225"/>
      <c r="J197" s="225"/>
      <c r="K197" s="42"/>
      <c r="L197" s="42"/>
      <c r="M197" s="46"/>
      <c r="N197" s="226"/>
      <c r="O197" s="227"/>
      <c r="P197" s="86"/>
      <c r="Q197" s="86"/>
      <c r="R197" s="86"/>
      <c r="S197" s="86"/>
      <c r="T197" s="86"/>
      <c r="U197" s="86"/>
      <c r="V197" s="86"/>
      <c r="W197" s="86"/>
      <c r="X197" s="87"/>
      <c r="Y197" s="40"/>
      <c r="Z197" s="40"/>
      <c r="AA197" s="40"/>
      <c r="AB197" s="40"/>
      <c r="AC197" s="40"/>
      <c r="AD197" s="40"/>
      <c r="AE197" s="40"/>
      <c r="AT197" s="19" t="s">
        <v>130</v>
      </c>
      <c r="AU197" s="19" t="s">
        <v>82</v>
      </c>
    </row>
    <row r="198" spans="1:47" s="2" customFormat="1" ht="12">
      <c r="A198" s="40"/>
      <c r="B198" s="41"/>
      <c r="C198" s="42"/>
      <c r="D198" s="228" t="s">
        <v>131</v>
      </c>
      <c r="E198" s="42"/>
      <c r="F198" s="229" t="s">
        <v>716</v>
      </c>
      <c r="G198" s="42"/>
      <c r="H198" s="42"/>
      <c r="I198" s="225"/>
      <c r="J198" s="225"/>
      <c r="K198" s="42"/>
      <c r="L198" s="42"/>
      <c r="M198" s="46"/>
      <c r="N198" s="226"/>
      <c r="O198" s="227"/>
      <c r="P198" s="86"/>
      <c r="Q198" s="86"/>
      <c r="R198" s="86"/>
      <c r="S198" s="86"/>
      <c r="T198" s="86"/>
      <c r="U198" s="86"/>
      <c r="V198" s="86"/>
      <c r="W198" s="86"/>
      <c r="X198" s="87"/>
      <c r="Y198" s="40"/>
      <c r="Z198" s="40"/>
      <c r="AA198" s="40"/>
      <c r="AB198" s="40"/>
      <c r="AC198" s="40"/>
      <c r="AD198" s="40"/>
      <c r="AE198" s="40"/>
      <c r="AT198" s="19" t="s">
        <v>131</v>
      </c>
      <c r="AU198" s="19" t="s">
        <v>82</v>
      </c>
    </row>
    <row r="199" spans="1:65" s="2" customFormat="1" ht="16.5" customHeight="1">
      <c r="A199" s="40"/>
      <c r="B199" s="41"/>
      <c r="C199" s="267" t="s">
        <v>276</v>
      </c>
      <c r="D199" s="267" t="s">
        <v>365</v>
      </c>
      <c r="E199" s="268" t="s">
        <v>717</v>
      </c>
      <c r="F199" s="269" t="s">
        <v>718</v>
      </c>
      <c r="G199" s="270" t="s">
        <v>275</v>
      </c>
      <c r="H199" s="271">
        <v>25</v>
      </c>
      <c r="I199" s="272"/>
      <c r="J199" s="273"/>
      <c r="K199" s="274">
        <f>ROUND(P199*H199,2)</f>
        <v>0</v>
      </c>
      <c r="L199" s="269" t="s">
        <v>20</v>
      </c>
      <c r="M199" s="275"/>
      <c r="N199" s="276" t="s">
        <v>20</v>
      </c>
      <c r="O199" s="217" t="s">
        <v>42</v>
      </c>
      <c r="P199" s="218">
        <f>I199+J199</f>
        <v>0</v>
      </c>
      <c r="Q199" s="218">
        <f>ROUND(I199*H199,2)</f>
        <v>0</v>
      </c>
      <c r="R199" s="218">
        <f>ROUND(J199*H199,2)</f>
        <v>0</v>
      </c>
      <c r="S199" s="86"/>
      <c r="T199" s="219">
        <f>S199*H199</f>
        <v>0</v>
      </c>
      <c r="U199" s="219">
        <v>0</v>
      </c>
      <c r="V199" s="219">
        <f>U199*H199</f>
        <v>0</v>
      </c>
      <c r="W199" s="219">
        <v>0</v>
      </c>
      <c r="X199" s="220">
        <f>W199*H199</f>
        <v>0</v>
      </c>
      <c r="Y199" s="40"/>
      <c r="Z199" s="40"/>
      <c r="AA199" s="40"/>
      <c r="AB199" s="40"/>
      <c r="AC199" s="40"/>
      <c r="AD199" s="40"/>
      <c r="AE199" s="40"/>
      <c r="AR199" s="221" t="s">
        <v>240</v>
      </c>
      <c r="AT199" s="221" t="s">
        <v>365</v>
      </c>
      <c r="AU199" s="221" t="s">
        <v>82</v>
      </c>
      <c r="AY199" s="19" t="s">
        <v>121</v>
      </c>
      <c r="BE199" s="222">
        <f>IF(O199="základní",K199,0)</f>
        <v>0</v>
      </c>
      <c r="BF199" s="222">
        <f>IF(O199="snížená",K199,0)</f>
        <v>0</v>
      </c>
      <c r="BG199" s="222">
        <f>IF(O199="zákl. přenesená",K199,0)</f>
        <v>0</v>
      </c>
      <c r="BH199" s="222">
        <f>IF(O199="sníž. přenesená",K199,0)</f>
        <v>0</v>
      </c>
      <c r="BI199" s="222">
        <f>IF(O199="nulová",K199,0)</f>
        <v>0</v>
      </c>
      <c r="BJ199" s="19" t="s">
        <v>80</v>
      </c>
      <c r="BK199" s="222">
        <f>ROUND(P199*H199,2)</f>
        <v>0</v>
      </c>
      <c r="BL199" s="19" t="s">
        <v>195</v>
      </c>
      <c r="BM199" s="221" t="s">
        <v>368</v>
      </c>
    </row>
    <row r="200" spans="1:47" s="2" customFormat="1" ht="12">
      <c r="A200" s="40"/>
      <c r="B200" s="41"/>
      <c r="C200" s="42"/>
      <c r="D200" s="223" t="s">
        <v>130</v>
      </c>
      <c r="E200" s="42"/>
      <c r="F200" s="224" t="s">
        <v>718</v>
      </c>
      <c r="G200" s="42"/>
      <c r="H200" s="42"/>
      <c r="I200" s="225"/>
      <c r="J200" s="225"/>
      <c r="K200" s="42"/>
      <c r="L200" s="42"/>
      <c r="M200" s="46"/>
      <c r="N200" s="226"/>
      <c r="O200" s="227"/>
      <c r="P200" s="86"/>
      <c r="Q200" s="86"/>
      <c r="R200" s="86"/>
      <c r="S200" s="86"/>
      <c r="T200" s="86"/>
      <c r="U200" s="86"/>
      <c r="V200" s="86"/>
      <c r="W200" s="86"/>
      <c r="X200" s="87"/>
      <c r="Y200" s="40"/>
      <c r="Z200" s="40"/>
      <c r="AA200" s="40"/>
      <c r="AB200" s="40"/>
      <c r="AC200" s="40"/>
      <c r="AD200" s="40"/>
      <c r="AE200" s="40"/>
      <c r="AT200" s="19" t="s">
        <v>130</v>
      </c>
      <c r="AU200" s="19" t="s">
        <v>82</v>
      </c>
    </row>
    <row r="201" spans="1:65" s="2" customFormat="1" ht="24.15" customHeight="1">
      <c r="A201" s="40"/>
      <c r="B201" s="41"/>
      <c r="C201" s="209" t="s">
        <v>397</v>
      </c>
      <c r="D201" s="209" t="s">
        <v>124</v>
      </c>
      <c r="E201" s="210" t="s">
        <v>714</v>
      </c>
      <c r="F201" s="211" t="s">
        <v>715</v>
      </c>
      <c r="G201" s="212" t="s">
        <v>20</v>
      </c>
      <c r="H201" s="234">
        <v>60</v>
      </c>
      <c r="I201" s="214"/>
      <c r="J201" s="214"/>
      <c r="K201" s="215">
        <f>ROUND(P201*H201,2)</f>
        <v>0</v>
      </c>
      <c r="L201" s="211" t="s">
        <v>128</v>
      </c>
      <c r="M201" s="46"/>
      <c r="N201" s="216" t="s">
        <v>20</v>
      </c>
      <c r="O201" s="217" t="s">
        <v>42</v>
      </c>
      <c r="P201" s="218">
        <f>I201+J201</f>
        <v>0</v>
      </c>
      <c r="Q201" s="218">
        <f>ROUND(I201*H201,2)</f>
        <v>0</v>
      </c>
      <c r="R201" s="218">
        <f>ROUND(J201*H201,2)</f>
        <v>0</v>
      </c>
      <c r="S201" s="86"/>
      <c r="T201" s="219">
        <f>S201*H201</f>
        <v>0</v>
      </c>
      <c r="U201" s="219">
        <v>0</v>
      </c>
      <c r="V201" s="219">
        <f>U201*H201</f>
        <v>0</v>
      </c>
      <c r="W201" s="219">
        <v>0</v>
      </c>
      <c r="X201" s="220">
        <f>W201*H201</f>
        <v>0</v>
      </c>
      <c r="Y201" s="40"/>
      <c r="Z201" s="40"/>
      <c r="AA201" s="40"/>
      <c r="AB201" s="40"/>
      <c r="AC201" s="40"/>
      <c r="AD201" s="40"/>
      <c r="AE201" s="40"/>
      <c r="AR201" s="221" t="s">
        <v>195</v>
      </c>
      <c r="AT201" s="221" t="s">
        <v>124</v>
      </c>
      <c r="AU201" s="221" t="s">
        <v>82</v>
      </c>
      <c r="AY201" s="19" t="s">
        <v>121</v>
      </c>
      <c r="BE201" s="222">
        <f>IF(O201="základní",K201,0)</f>
        <v>0</v>
      </c>
      <c r="BF201" s="222">
        <f>IF(O201="snížená",K201,0)</f>
        <v>0</v>
      </c>
      <c r="BG201" s="222">
        <f>IF(O201="zákl. přenesená",K201,0)</f>
        <v>0</v>
      </c>
      <c r="BH201" s="222">
        <f>IF(O201="sníž. přenesená",K201,0)</f>
        <v>0</v>
      </c>
      <c r="BI201" s="222">
        <f>IF(O201="nulová",K201,0)</f>
        <v>0</v>
      </c>
      <c r="BJ201" s="19" t="s">
        <v>80</v>
      </c>
      <c r="BK201" s="222">
        <f>ROUND(P201*H201,2)</f>
        <v>0</v>
      </c>
      <c r="BL201" s="19" t="s">
        <v>195</v>
      </c>
      <c r="BM201" s="221" t="s">
        <v>372</v>
      </c>
    </row>
    <row r="202" spans="1:47" s="2" customFormat="1" ht="12">
      <c r="A202" s="40"/>
      <c r="B202" s="41"/>
      <c r="C202" s="42"/>
      <c r="D202" s="223" t="s">
        <v>130</v>
      </c>
      <c r="E202" s="42"/>
      <c r="F202" s="224" t="s">
        <v>715</v>
      </c>
      <c r="G202" s="42"/>
      <c r="H202" s="42"/>
      <c r="I202" s="225"/>
      <c r="J202" s="225"/>
      <c r="K202" s="42"/>
      <c r="L202" s="42"/>
      <c r="M202" s="46"/>
      <c r="N202" s="226"/>
      <c r="O202" s="227"/>
      <c r="P202" s="86"/>
      <c r="Q202" s="86"/>
      <c r="R202" s="86"/>
      <c r="S202" s="86"/>
      <c r="T202" s="86"/>
      <c r="U202" s="86"/>
      <c r="V202" s="86"/>
      <c r="W202" s="86"/>
      <c r="X202" s="87"/>
      <c r="Y202" s="40"/>
      <c r="Z202" s="40"/>
      <c r="AA202" s="40"/>
      <c r="AB202" s="40"/>
      <c r="AC202" s="40"/>
      <c r="AD202" s="40"/>
      <c r="AE202" s="40"/>
      <c r="AT202" s="19" t="s">
        <v>130</v>
      </c>
      <c r="AU202" s="19" t="s">
        <v>82</v>
      </c>
    </row>
    <row r="203" spans="1:47" s="2" customFormat="1" ht="12">
      <c r="A203" s="40"/>
      <c r="B203" s="41"/>
      <c r="C203" s="42"/>
      <c r="D203" s="228" t="s">
        <v>131</v>
      </c>
      <c r="E203" s="42"/>
      <c r="F203" s="229" t="s">
        <v>716</v>
      </c>
      <c r="G203" s="42"/>
      <c r="H203" s="42"/>
      <c r="I203" s="225"/>
      <c r="J203" s="225"/>
      <c r="K203" s="42"/>
      <c r="L203" s="42"/>
      <c r="M203" s="46"/>
      <c r="N203" s="226"/>
      <c r="O203" s="227"/>
      <c r="P203" s="86"/>
      <c r="Q203" s="86"/>
      <c r="R203" s="86"/>
      <c r="S203" s="86"/>
      <c r="T203" s="86"/>
      <c r="U203" s="86"/>
      <c r="V203" s="86"/>
      <c r="W203" s="86"/>
      <c r="X203" s="87"/>
      <c r="Y203" s="40"/>
      <c r="Z203" s="40"/>
      <c r="AA203" s="40"/>
      <c r="AB203" s="40"/>
      <c r="AC203" s="40"/>
      <c r="AD203" s="40"/>
      <c r="AE203" s="40"/>
      <c r="AT203" s="19" t="s">
        <v>131</v>
      </c>
      <c r="AU203" s="19" t="s">
        <v>82</v>
      </c>
    </row>
    <row r="204" spans="1:65" s="2" customFormat="1" ht="16.5" customHeight="1">
      <c r="A204" s="40"/>
      <c r="B204" s="41"/>
      <c r="C204" s="267" t="s">
        <v>280</v>
      </c>
      <c r="D204" s="267" t="s">
        <v>365</v>
      </c>
      <c r="E204" s="268" t="s">
        <v>719</v>
      </c>
      <c r="F204" s="269" t="s">
        <v>720</v>
      </c>
      <c r="G204" s="270" t="s">
        <v>275</v>
      </c>
      <c r="H204" s="271">
        <v>60</v>
      </c>
      <c r="I204" s="272"/>
      <c r="J204" s="273"/>
      <c r="K204" s="274">
        <f>ROUND(P204*H204,2)</f>
        <v>0</v>
      </c>
      <c r="L204" s="269" t="s">
        <v>20</v>
      </c>
      <c r="M204" s="275"/>
      <c r="N204" s="276" t="s">
        <v>20</v>
      </c>
      <c r="O204" s="217" t="s">
        <v>42</v>
      </c>
      <c r="P204" s="218">
        <f>I204+J204</f>
        <v>0</v>
      </c>
      <c r="Q204" s="218">
        <f>ROUND(I204*H204,2)</f>
        <v>0</v>
      </c>
      <c r="R204" s="218">
        <f>ROUND(J204*H204,2)</f>
        <v>0</v>
      </c>
      <c r="S204" s="86"/>
      <c r="T204" s="219">
        <f>S204*H204</f>
        <v>0</v>
      </c>
      <c r="U204" s="219">
        <v>0</v>
      </c>
      <c r="V204" s="219">
        <f>U204*H204</f>
        <v>0</v>
      </c>
      <c r="W204" s="219">
        <v>0</v>
      </c>
      <c r="X204" s="220">
        <f>W204*H204</f>
        <v>0</v>
      </c>
      <c r="Y204" s="40"/>
      <c r="Z204" s="40"/>
      <c r="AA204" s="40"/>
      <c r="AB204" s="40"/>
      <c r="AC204" s="40"/>
      <c r="AD204" s="40"/>
      <c r="AE204" s="40"/>
      <c r="AR204" s="221" t="s">
        <v>240</v>
      </c>
      <c r="AT204" s="221" t="s">
        <v>365</v>
      </c>
      <c r="AU204" s="221" t="s">
        <v>82</v>
      </c>
      <c r="AY204" s="19" t="s">
        <v>121</v>
      </c>
      <c r="BE204" s="222">
        <f>IF(O204="základní",K204,0)</f>
        <v>0</v>
      </c>
      <c r="BF204" s="222">
        <f>IF(O204="snížená",K204,0)</f>
        <v>0</v>
      </c>
      <c r="BG204" s="222">
        <f>IF(O204="zákl. přenesená",K204,0)</f>
        <v>0</v>
      </c>
      <c r="BH204" s="222">
        <f>IF(O204="sníž. přenesená",K204,0)</f>
        <v>0</v>
      </c>
      <c r="BI204" s="222">
        <f>IF(O204="nulová",K204,0)</f>
        <v>0</v>
      </c>
      <c r="BJ204" s="19" t="s">
        <v>80</v>
      </c>
      <c r="BK204" s="222">
        <f>ROUND(P204*H204,2)</f>
        <v>0</v>
      </c>
      <c r="BL204" s="19" t="s">
        <v>195</v>
      </c>
      <c r="BM204" s="221" t="s">
        <v>377</v>
      </c>
    </row>
    <row r="205" spans="1:47" s="2" customFormat="1" ht="12">
      <c r="A205" s="40"/>
      <c r="B205" s="41"/>
      <c r="C205" s="42"/>
      <c r="D205" s="223" t="s">
        <v>130</v>
      </c>
      <c r="E205" s="42"/>
      <c r="F205" s="224" t="s">
        <v>720</v>
      </c>
      <c r="G205" s="42"/>
      <c r="H205" s="42"/>
      <c r="I205" s="225"/>
      <c r="J205" s="225"/>
      <c r="K205" s="42"/>
      <c r="L205" s="42"/>
      <c r="M205" s="46"/>
      <c r="N205" s="226"/>
      <c r="O205" s="227"/>
      <c r="P205" s="86"/>
      <c r="Q205" s="86"/>
      <c r="R205" s="86"/>
      <c r="S205" s="86"/>
      <c r="T205" s="86"/>
      <c r="U205" s="86"/>
      <c r="V205" s="86"/>
      <c r="W205" s="86"/>
      <c r="X205" s="87"/>
      <c r="Y205" s="40"/>
      <c r="Z205" s="40"/>
      <c r="AA205" s="40"/>
      <c r="AB205" s="40"/>
      <c r="AC205" s="40"/>
      <c r="AD205" s="40"/>
      <c r="AE205" s="40"/>
      <c r="AT205" s="19" t="s">
        <v>130</v>
      </c>
      <c r="AU205" s="19" t="s">
        <v>82</v>
      </c>
    </row>
    <row r="206" spans="1:65" s="2" customFormat="1" ht="24.15" customHeight="1">
      <c r="A206" s="40"/>
      <c r="B206" s="41"/>
      <c r="C206" s="209" t="s">
        <v>404</v>
      </c>
      <c r="D206" s="209" t="s">
        <v>124</v>
      </c>
      <c r="E206" s="210" t="s">
        <v>721</v>
      </c>
      <c r="F206" s="211" t="s">
        <v>722</v>
      </c>
      <c r="G206" s="212" t="s">
        <v>200</v>
      </c>
      <c r="H206" s="234">
        <v>1</v>
      </c>
      <c r="I206" s="214"/>
      <c r="J206" s="214"/>
      <c r="K206" s="215">
        <f>ROUND(P206*H206,2)</f>
        <v>0</v>
      </c>
      <c r="L206" s="211" t="s">
        <v>128</v>
      </c>
      <c r="M206" s="46"/>
      <c r="N206" s="216" t="s">
        <v>20</v>
      </c>
      <c r="O206" s="217" t="s">
        <v>42</v>
      </c>
      <c r="P206" s="218">
        <f>I206+J206</f>
        <v>0</v>
      </c>
      <c r="Q206" s="218">
        <f>ROUND(I206*H206,2)</f>
        <v>0</v>
      </c>
      <c r="R206" s="218">
        <f>ROUND(J206*H206,2)</f>
        <v>0</v>
      </c>
      <c r="S206" s="86"/>
      <c r="T206" s="219">
        <f>S206*H206</f>
        <v>0</v>
      </c>
      <c r="U206" s="219">
        <v>0</v>
      </c>
      <c r="V206" s="219">
        <f>U206*H206</f>
        <v>0</v>
      </c>
      <c r="W206" s="219">
        <v>0</v>
      </c>
      <c r="X206" s="220">
        <f>W206*H206</f>
        <v>0</v>
      </c>
      <c r="Y206" s="40"/>
      <c r="Z206" s="40"/>
      <c r="AA206" s="40"/>
      <c r="AB206" s="40"/>
      <c r="AC206" s="40"/>
      <c r="AD206" s="40"/>
      <c r="AE206" s="40"/>
      <c r="AR206" s="221" t="s">
        <v>195</v>
      </c>
      <c r="AT206" s="221" t="s">
        <v>124</v>
      </c>
      <c r="AU206" s="221" t="s">
        <v>82</v>
      </c>
      <c r="AY206" s="19" t="s">
        <v>121</v>
      </c>
      <c r="BE206" s="222">
        <f>IF(O206="základní",K206,0)</f>
        <v>0</v>
      </c>
      <c r="BF206" s="222">
        <f>IF(O206="snížená",K206,0)</f>
        <v>0</v>
      </c>
      <c r="BG206" s="222">
        <f>IF(O206="zákl. přenesená",K206,0)</f>
        <v>0</v>
      </c>
      <c r="BH206" s="222">
        <f>IF(O206="sníž. přenesená",K206,0)</f>
        <v>0</v>
      </c>
      <c r="BI206" s="222">
        <f>IF(O206="nulová",K206,0)</f>
        <v>0</v>
      </c>
      <c r="BJ206" s="19" t="s">
        <v>80</v>
      </c>
      <c r="BK206" s="222">
        <f>ROUND(P206*H206,2)</f>
        <v>0</v>
      </c>
      <c r="BL206" s="19" t="s">
        <v>195</v>
      </c>
      <c r="BM206" s="221" t="s">
        <v>381</v>
      </c>
    </row>
    <row r="207" spans="1:47" s="2" customFormat="1" ht="12">
      <c r="A207" s="40"/>
      <c r="B207" s="41"/>
      <c r="C207" s="42"/>
      <c r="D207" s="223" t="s">
        <v>130</v>
      </c>
      <c r="E207" s="42"/>
      <c r="F207" s="224" t="s">
        <v>722</v>
      </c>
      <c r="G207" s="42"/>
      <c r="H207" s="42"/>
      <c r="I207" s="225"/>
      <c r="J207" s="225"/>
      <c r="K207" s="42"/>
      <c r="L207" s="42"/>
      <c r="M207" s="46"/>
      <c r="N207" s="226"/>
      <c r="O207" s="227"/>
      <c r="P207" s="86"/>
      <c r="Q207" s="86"/>
      <c r="R207" s="86"/>
      <c r="S207" s="86"/>
      <c r="T207" s="86"/>
      <c r="U207" s="86"/>
      <c r="V207" s="86"/>
      <c r="W207" s="86"/>
      <c r="X207" s="87"/>
      <c r="Y207" s="40"/>
      <c r="Z207" s="40"/>
      <c r="AA207" s="40"/>
      <c r="AB207" s="40"/>
      <c r="AC207" s="40"/>
      <c r="AD207" s="40"/>
      <c r="AE207" s="40"/>
      <c r="AT207" s="19" t="s">
        <v>130</v>
      </c>
      <c r="AU207" s="19" t="s">
        <v>82</v>
      </c>
    </row>
    <row r="208" spans="1:47" s="2" customFormat="1" ht="12">
      <c r="A208" s="40"/>
      <c r="B208" s="41"/>
      <c r="C208" s="42"/>
      <c r="D208" s="228" t="s">
        <v>131</v>
      </c>
      <c r="E208" s="42"/>
      <c r="F208" s="229" t="s">
        <v>723</v>
      </c>
      <c r="G208" s="42"/>
      <c r="H208" s="42"/>
      <c r="I208" s="225"/>
      <c r="J208" s="225"/>
      <c r="K208" s="42"/>
      <c r="L208" s="42"/>
      <c r="M208" s="46"/>
      <c r="N208" s="226"/>
      <c r="O208" s="227"/>
      <c r="P208" s="86"/>
      <c r="Q208" s="86"/>
      <c r="R208" s="86"/>
      <c r="S208" s="86"/>
      <c r="T208" s="86"/>
      <c r="U208" s="86"/>
      <c r="V208" s="86"/>
      <c r="W208" s="86"/>
      <c r="X208" s="87"/>
      <c r="Y208" s="40"/>
      <c r="Z208" s="40"/>
      <c r="AA208" s="40"/>
      <c r="AB208" s="40"/>
      <c r="AC208" s="40"/>
      <c r="AD208" s="40"/>
      <c r="AE208" s="40"/>
      <c r="AT208" s="19" t="s">
        <v>131</v>
      </c>
      <c r="AU208" s="19" t="s">
        <v>82</v>
      </c>
    </row>
    <row r="209" spans="1:63" s="12" customFormat="1" ht="22.8" customHeight="1">
      <c r="A209" s="12"/>
      <c r="B209" s="192"/>
      <c r="C209" s="193"/>
      <c r="D209" s="194" t="s">
        <v>72</v>
      </c>
      <c r="E209" s="207" t="s">
        <v>724</v>
      </c>
      <c r="F209" s="207" t="s">
        <v>725</v>
      </c>
      <c r="G209" s="193"/>
      <c r="H209" s="193"/>
      <c r="I209" s="196"/>
      <c r="J209" s="196"/>
      <c r="K209" s="208">
        <f>BK209</f>
        <v>0</v>
      </c>
      <c r="L209" s="193"/>
      <c r="M209" s="198"/>
      <c r="N209" s="199"/>
      <c r="O209" s="200"/>
      <c r="P209" s="200"/>
      <c r="Q209" s="201">
        <f>SUM(Q210:Q237)</f>
        <v>0</v>
      </c>
      <c r="R209" s="201">
        <f>SUM(R210:R237)</f>
        <v>0</v>
      </c>
      <c r="S209" s="200"/>
      <c r="T209" s="202">
        <f>SUM(T210:T237)</f>
        <v>0</v>
      </c>
      <c r="U209" s="200"/>
      <c r="V209" s="202">
        <f>SUM(V210:V237)</f>
        <v>0</v>
      </c>
      <c r="W209" s="200"/>
      <c r="X209" s="203">
        <f>SUM(X210:X237)</f>
        <v>0</v>
      </c>
      <c r="Y209" s="12"/>
      <c r="Z209" s="12"/>
      <c r="AA209" s="12"/>
      <c r="AB209" s="12"/>
      <c r="AC209" s="12"/>
      <c r="AD209" s="12"/>
      <c r="AE209" s="12"/>
      <c r="AR209" s="204" t="s">
        <v>80</v>
      </c>
      <c r="AT209" s="205" t="s">
        <v>72</v>
      </c>
      <c r="AU209" s="205" t="s">
        <v>80</v>
      </c>
      <c r="AY209" s="204" t="s">
        <v>121</v>
      </c>
      <c r="BK209" s="206">
        <f>SUM(BK210:BK237)</f>
        <v>0</v>
      </c>
    </row>
    <row r="210" spans="1:65" s="2" customFormat="1" ht="24.15" customHeight="1">
      <c r="A210" s="40"/>
      <c r="B210" s="41"/>
      <c r="C210" s="209" t="s">
        <v>285</v>
      </c>
      <c r="D210" s="209" t="s">
        <v>124</v>
      </c>
      <c r="E210" s="210" t="s">
        <v>726</v>
      </c>
      <c r="F210" s="211" t="s">
        <v>727</v>
      </c>
      <c r="G210" s="212" t="s">
        <v>275</v>
      </c>
      <c r="H210" s="234">
        <v>50</v>
      </c>
      <c r="I210" s="214"/>
      <c r="J210" s="214"/>
      <c r="K210" s="215">
        <f>ROUND(P210*H210,2)</f>
        <v>0</v>
      </c>
      <c r="L210" s="211" t="s">
        <v>128</v>
      </c>
      <c r="M210" s="46"/>
      <c r="N210" s="216" t="s">
        <v>20</v>
      </c>
      <c r="O210" s="217" t="s">
        <v>42</v>
      </c>
      <c r="P210" s="218">
        <f>I210+J210</f>
        <v>0</v>
      </c>
      <c r="Q210" s="218">
        <f>ROUND(I210*H210,2)</f>
        <v>0</v>
      </c>
      <c r="R210" s="218">
        <f>ROUND(J210*H210,2)</f>
        <v>0</v>
      </c>
      <c r="S210" s="86"/>
      <c r="T210" s="219">
        <f>S210*H210</f>
        <v>0</v>
      </c>
      <c r="U210" s="219">
        <v>0</v>
      </c>
      <c r="V210" s="219">
        <f>U210*H210</f>
        <v>0</v>
      </c>
      <c r="W210" s="219">
        <v>0</v>
      </c>
      <c r="X210" s="220">
        <f>W210*H210</f>
        <v>0</v>
      </c>
      <c r="Y210" s="40"/>
      <c r="Z210" s="40"/>
      <c r="AA210" s="40"/>
      <c r="AB210" s="40"/>
      <c r="AC210" s="40"/>
      <c r="AD210" s="40"/>
      <c r="AE210" s="40"/>
      <c r="AR210" s="221" t="s">
        <v>129</v>
      </c>
      <c r="AT210" s="221" t="s">
        <v>124</v>
      </c>
      <c r="AU210" s="221" t="s">
        <v>82</v>
      </c>
      <c r="AY210" s="19" t="s">
        <v>121</v>
      </c>
      <c r="BE210" s="222">
        <f>IF(O210="základní",K210,0)</f>
        <v>0</v>
      </c>
      <c r="BF210" s="222">
        <f>IF(O210="snížená",K210,0)</f>
        <v>0</v>
      </c>
      <c r="BG210" s="222">
        <f>IF(O210="zákl. přenesená",K210,0)</f>
        <v>0</v>
      </c>
      <c r="BH210" s="222">
        <f>IF(O210="sníž. přenesená",K210,0)</f>
        <v>0</v>
      </c>
      <c r="BI210" s="222">
        <f>IF(O210="nulová",K210,0)</f>
        <v>0</v>
      </c>
      <c r="BJ210" s="19" t="s">
        <v>80</v>
      </c>
      <c r="BK210" s="222">
        <f>ROUND(P210*H210,2)</f>
        <v>0</v>
      </c>
      <c r="BL210" s="19" t="s">
        <v>129</v>
      </c>
      <c r="BM210" s="221" t="s">
        <v>387</v>
      </c>
    </row>
    <row r="211" spans="1:47" s="2" customFormat="1" ht="12">
      <c r="A211" s="40"/>
      <c r="B211" s="41"/>
      <c r="C211" s="42"/>
      <c r="D211" s="223" t="s">
        <v>130</v>
      </c>
      <c r="E211" s="42"/>
      <c r="F211" s="224" t="s">
        <v>727</v>
      </c>
      <c r="G211" s="42"/>
      <c r="H211" s="42"/>
      <c r="I211" s="225"/>
      <c r="J211" s="225"/>
      <c r="K211" s="42"/>
      <c r="L211" s="42"/>
      <c r="M211" s="46"/>
      <c r="N211" s="226"/>
      <c r="O211" s="227"/>
      <c r="P211" s="86"/>
      <c r="Q211" s="86"/>
      <c r="R211" s="86"/>
      <c r="S211" s="86"/>
      <c r="T211" s="86"/>
      <c r="U211" s="86"/>
      <c r="V211" s="86"/>
      <c r="W211" s="86"/>
      <c r="X211" s="87"/>
      <c r="Y211" s="40"/>
      <c r="Z211" s="40"/>
      <c r="AA211" s="40"/>
      <c r="AB211" s="40"/>
      <c r="AC211" s="40"/>
      <c r="AD211" s="40"/>
      <c r="AE211" s="40"/>
      <c r="AT211" s="19" t="s">
        <v>130</v>
      </c>
      <c r="AU211" s="19" t="s">
        <v>82</v>
      </c>
    </row>
    <row r="212" spans="1:47" s="2" customFormat="1" ht="12">
      <c r="A212" s="40"/>
      <c r="B212" s="41"/>
      <c r="C212" s="42"/>
      <c r="D212" s="228" t="s">
        <v>131</v>
      </c>
      <c r="E212" s="42"/>
      <c r="F212" s="229" t="s">
        <v>728</v>
      </c>
      <c r="G212" s="42"/>
      <c r="H212" s="42"/>
      <c r="I212" s="225"/>
      <c r="J212" s="225"/>
      <c r="K212" s="42"/>
      <c r="L212" s="42"/>
      <c r="M212" s="46"/>
      <c r="N212" s="226"/>
      <c r="O212" s="227"/>
      <c r="P212" s="86"/>
      <c r="Q212" s="86"/>
      <c r="R212" s="86"/>
      <c r="S212" s="86"/>
      <c r="T212" s="86"/>
      <c r="U212" s="86"/>
      <c r="V212" s="86"/>
      <c r="W212" s="86"/>
      <c r="X212" s="87"/>
      <c r="Y212" s="40"/>
      <c r="Z212" s="40"/>
      <c r="AA212" s="40"/>
      <c r="AB212" s="40"/>
      <c r="AC212" s="40"/>
      <c r="AD212" s="40"/>
      <c r="AE212" s="40"/>
      <c r="AT212" s="19" t="s">
        <v>131</v>
      </c>
      <c r="AU212" s="19" t="s">
        <v>82</v>
      </c>
    </row>
    <row r="213" spans="1:65" s="2" customFormat="1" ht="16.5" customHeight="1">
      <c r="A213" s="40"/>
      <c r="B213" s="41"/>
      <c r="C213" s="267" t="s">
        <v>412</v>
      </c>
      <c r="D213" s="267" t="s">
        <v>365</v>
      </c>
      <c r="E213" s="268" t="s">
        <v>729</v>
      </c>
      <c r="F213" s="269" t="s">
        <v>730</v>
      </c>
      <c r="G213" s="270" t="s">
        <v>275</v>
      </c>
      <c r="H213" s="271">
        <v>50</v>
      </c>
      <c r="I213" s="272"/>
      <c r="J213" s="273"/>
      <c r="K213" s="274">
        <f>ROUND(P213*H213,2)</f>
        <v>0</v>
      </c>
      <c r="L213" s="269" t="s">
        <v>20</v>
      </c>
      <c r="M213" s="275"/>
      <c r="N213" s="276" t="s">
        <v>20</v>
      </c>
      <c r="O213" s="217" t="s">
        <v>42</v>
      </c>
      <c r="P213" s="218">
        <f>I213+J213</f>
        <v>0</v>
      </c>
      <c r="Q213" s="218">
        <f>ROUND(I213*H213,2)</f>
        <v>0</v>
      </c>
      <c r="R213" s="218">
        <f>ROUND(J213*H213,2)</f>
        <v>0</v>
      </c>
      <c r="S213" s="86"/>
      <c r="T213" s="219">
        <f>S213*H213</f>
        <v>0</v>
      </c>
      <c r="U213" s="219">
        <v>0</v>
      </c>
      <c r="V213" s="219">
        <f>U213*H213</f>
        <v>0</v>
      </c>
      <c r="W213" s="219">
        <v>0</v>
      </c>
      <c r="X213" s="220">
        <f>W213*H213</f>
        <v>0</v>
      </c>
      <c r="Y213" s="40"/>
      <c r="Z213" s="40"/>
      <c r="AA213" s="40"/>
      <c r="AB213" s="40"/>
      <c r="AC213" s="40"/>
      <c r="AD213" s="40"/>
      <c r="AE213" s="40"/>
      <c r="AR213" s="221" t="s">
        <v>146</v>
      </c>
      <c r="AT213" s="221" t="s">
        <v>365</v>
      </c>
      <c r="AU213" s="221" t="s">
        <v>82</v>
      </c>
      <c r="AY213" s="19" t="s">
        <v>121</v>
      </c>
      <c r="BE213" s="222">
        <f>IF(O213="základní",K213,0)</f>
        <v>0</v>
      </c>
      <c r="BF213" s="222">
        <f>IF(O213="snížená",K213,0)</f>
        <v>0</v>
      </c>
      <c r="BG213" s="222">
        <f>IF(O213="zákl. přenesená",K213,0)</f>
        <v>0</v>
      </c>
      <c r="BH213" s="222">
        <f>IF(O213="sníž. přenesená",K213,0)</f>
        <v>0</v>
      </c>
      <c r="BI213" s="222">
        <f>IF(O213="nulová",K213,0)</f>
        <v>0</v>
      </c>
      <c r="BJ213" s="19" t="s">
        <v>80</v>
      </c>
      <c r="BK213" s="222">
        <f>ROUND(P213*H213,2)</f>
        <v>0</v>
      </c>
      <c r="BL213" s="19" t="s">
        <v>129</v>
      </c>
      <c r="BM213" s="221" t="s">
        <v>392</v>
      </c>
    </row>
    <row r="214" spans="1:47" s="2" customFormat="1" ht="12">
      <c r="A214" s="40"/>
      <c r="B214" s="41"/>
      <c r="C214" s="42"/>
      <c r="D214" s="223" t="s">
        <v>130</v>
      </c>
      <c r="E214" s="42"/>
      <c r="F214" s="224" t="s">
        <v>730</v>
      </c>
      <c r="G214" s="42"/>
      <c r="H214" s="42"/>
      <c r="I214" s="225"/>
      <c r="J214" s="225"/>
      <c r="K214" s="42"/>
      <c r="L214" s="42"/>
      <c r="M214" s="46"/>
      <c r="N214" s="226"/>
      <c r="O214" s="227"/>
      <c r="P214" s="86"/>
      <c r="Q214" s="86"/>
      <c r="R214" s="86"/>
      <c r="S214" s="86"/>
      <c r="T214" s="86"/>
      <c r="U214" s="86"/>
      <c r="V214" s="86"/>
      <c r="W214" s="86"/>
      <c r="X214" s="87"/>
      <c r="Y214" s="40"/>
      <c r="Z214" s="40"/>
      <c r="AA214" s="40"/>
      <c r="AB214" s="40"/>
      <c r="AC214" s="40"/>
      <c r="AD214" s="40"/>
      <c r="AE214" s="40"/>
      <c r="AT214" s="19" t="s">
        <v>130</v>
      </c>
      <c r="AU214" s="19" t="s">
        <v>82</v>
      </c>
    </row>
    <row r="215" spans="1:65" s="2" customFormat="1" ht="24.15" customHeight="1">
      <c r="A215" s="40"/>
      <c r="B215" s="41"/>
      <c r="C215" s="209" t="s">
        <v>289</v>
      </c>
      <c r="D215" s="209" t="s">
        <v>124</v>
      </c>
      <c r="E215" s="210" t="s">
        <v>709</v>
      </c>
      <c r="F215" s="211" t="s">
        <v>710</v>
      </c>
      <c r="G215" s="212" t="s">
        <v>275</v>
      </c>
      <c r="H215" s="234">
        <v>50</v>
      </c>
      <c r="I215" s="214"/>
      <c r="J215" s="214"/>
      <c r="K215" s="215">
        <f>ROUND(P215*H215,2)</f>
        <v>0</v>
      </c>
      <c r="L215" s="211" t="s">
        <v>128</v>
      </c>
      <c r="M215" s="46"/>
      <c r="N215" s="216" t="s">
        <v>20</v>
      </c>
      <c r="O215" s="217" t="s">
        <v>42</v>
      </c>
      <c r="P215" s="218">
        <f>I215+J215</f>
        <v>0</v>
      </c>
      <c r="Q215" s="218">
        <f>ROUND(I215*H215,2)</f>
        <v>0</v>
      </c>
      <c r="R215" s="218">
        <f>ROUND(J215*H215,2)</f>
        <v>0</v>
      </c>
      <c r="S215" s="86"/>
      <c r="T215" s="219">
        <f>S215*H215</f>
        <v>0</v>
      </c>
      <c r="U215" s="219">
        <v>0</v>
      </c>
      <c r="V215" s="219">
        <f>U215*H215</f>
        <v>0</v>
      </c>
      <c r="W215" s="219">
        <v>0</v>
      </c>
      <c r="X215" s="220">
        <f>W215*H215</f>
        <v>0</v>
      </c>
      <c r="Y215" s="40"/>
      <c r="Z215" s="40"/>
      <c r="AA215" s="40"/>
      <c r="AB215" s="40"/>
      <c r="AC215" s="40"/>
      <c r="AD215" s="40"/>
      <c r="AE215" s="40"/>
      <c r="AR215" s="221" t="s">
        <v>129</v>
      </c>
      <c r="AT215" s="221" t="s">
        <v>124</v>
      </c>
      <c r="AU215" s="221" t="s">
        <v>82</v>
      </c>
      <c r="AY215" s="19" t="s">
        <v>121</v>
      </c>
      <c r="BE215" s="222">
        <f>IF(O215="základní",K215,0)</f>
        <v>0</v>
      </c>
      <c r="BF215" s="222">
        <f>IF(O215="snížená",K215,0)</f>
        <v>0</v>
      </c>
      <c r="BG215" s="222">
        <f>IF(O215="zákl. přenesená",K215,0)</f>
        <v>0</v>
      </c>
      <c r="BH215" s="222">
        <f>IF(O215="sníž. přenesená",K215,0)</f>
        <v>0</v>
      </c>
      <c r="BI215" s="222">
        <f>IF(O215="nulová",K215,0)</f>
        <v>0</v>
      </c>
      <c r="BJ215" s="19" t="s">
        <v>80</v>
      </c>
      <c r="BK215" s="222">
        <f>ROUND(P215*H215,2)</f>
        <v>0</v>
      </c>
      <c r="BL215" s="19" t="s">
        <v>129</v>
      </c>
      <c r="BM215" s="221" t="s">
        <v>396</v>
      </c>
    </row>
    <row r="216" spans="1:47" s="2" customFormat="1" ht="12">
      <c r="A216" s="40"/>
      <c r="B216" s="41"/>
      <c r="C216" s="42"/>
      <c r="D216" s="223" t="s">
        <v>130</v>
      </c>
      <c r="E216" s="42"/>
      <c r="F216" s="224" t="s">
        <v>710</v>
      </c>
      <c r="G216" s="42"/>
      <c r="H216" s="42"/>
      <c r="I216" s="225"/>
      <c r="J216" s="225"/>
      <c r="K216" s="42"/>
      <c r="L216" s="42"/>
      <c r="M216" s="46"/>
      <c r="N216" s="226"/>
      <c r="O216" s="227"/>
      <c r="P216" s="86"/>
      <c r="Q216" s="86"/>
      <c r="R216" s="86"/>
      <c r="S216" s="86"/>
      <c r="T216" s="86"/>
      <c r="U216" s="86"/>
      <c r="V216" s="86"/>
      <c r="W216" s="86"/>
      <c r="X216" s="87"/>
      <c r="Y216" s="40"/>
      <c r="Z216" s="40"/>
      <c r="AA216" s="40"/>
      <c r="AB216" s="40"/>
      <c r="AC216" s="40"/>
      <c r="AD216" s="40"/>
      <c r="AE216" s="40"/>
      <c r="AT216" s="19" t="s">
        <v>130</v>
      </c>
      <c r="AU216" s="19" t="s">
        <v>82</v>
      </c>
    </row>
    <row r="217" spans="1:47" s="2" customFormat="1" ht="12">
      <c r="A217" s="40"/>
      <c r="B217" s="41"/>
      <c r="C217" s="42"/>
      <c r="D217" s="228" t="s">
        <v>131</v>
      </c>
      <c r="E217" s="42"/>
      <c r="F217" s="229" t="s">
        <v>711</v>
      </c>
      <c r="G217" s="42"/>
      <c r="H217" s="42"/>
      <c r="I217" s="225"/>
      <c r="J217" s="225"/>
      <c r="K217" s="42"/>
      <c r="L217" s="42"/>
      <c r="M217" s="46"/>
      <c r="N217" s="226"/>
      <c r="O217" s="227"/>
      <c r="P217" s="86"/>
      <c r="Q217" s="86"/>
      <c r="R217" s="86"/>
      <c r="S217" s="86"/>
      <c r="T217" s="86"/>
      <c r="U217" s="86"/>
      <c r="V217" s="86"/>
      <c r="W217" s="86"/>
      <c r="X217" s="87"/>
      <c r="Y217" s="40"/>
      <c r="Z217" s="40"/>
      <c r="AA217" s="40"/>
      <c r="AB217" s="40"/>
      <c r="AC217" s="40"/>
      <c r="AD217" s="40"/>
      <c r="AE217" s="40"/>
      <c r="AT217" s="19" t="s">
        <v>131</v>
      </c>
      <c r="AU217" s="19" t="s">
        <v>82</v>
      </c>
    </row>
    <row r="218" spans="1:65" s="2" customFormat="1" ht="16.5" customHeight="1">
      <c r="A218" s="40"/>
      <c r="B218" s="41"/>
      <c r="C218" s="267" t="s">
        <v>421</v>
      </c>
      <c r="D218" s="267" t="s">
        <v>365</v>
      </c>
      <c r="E218" s="268" t="s">
        <v>731</v>
      </c>
      <c r="F218" s="269" t="s">
        <v>732</v>
      </c>
      <c r="G218" s="270" t="s">
        <v>275</v>
      </c>
      <c r="H218" s="271">
        <v>50</v>
      </c>
      <c r="I218" s="272"/>
      <c r="J218" s="273"/>
      <c r="K218" s="274">
        <f>ROUND(P218*H218,2)</f>
        <v>0</v>
      </c>
      <c r="L218" s="269" t="s">
        <v>20</v>
      </c>
      <c r="M218" s="275"/>
      <c r="N218" s="276" t="s">
        <v>20</v>
      </c>
      <c r="O218" s="217" t="s">
        <v>42</v>
      </c>
      <c r="P218" s="218">
        <f>I218+J218</f>
        <v>0</v>
      </c>
      <c r="Q218" s="218">
        <f>ROUND(I218*H218,2)</f>
        <v>0</v>
      </c>
      <c r="R218" s="218">
        <f>ROUND(J218*H218,2)</f>
        <v>0</v>
      </c>
      <c r="S218" s="86"/>
      <c r="T218" s="219">
        <f>S218*H218</f>
        <v>0</v>
      </c>
      <c r="U218" s="219">
        <v>0</v>
      </c>
      <c r="V218" s="219">
        <f>U218*H218</f>
        <v>0</v>
      </c>
      <c r="W218" s="219">
        <v>0</v>
      </c>
      <c r="X218" s="220">
        <f>W218*H218</f>
        <v>0</v>
      </c>
      <c r="Y218" s="40"/>
      <c r="Z218" s="40"/>
      <c r="AA218" s="40"/>
      <c r="AB218" s="40"/>
      <c r="AC218" s="40"/>
      <c r="AD218" s="40"/>
      <c r="AE218" s="40"/>
      <c r="AR218" s="221" t="s">
        <v>146</v>
      </c>
      <c r="AT218" s="221" t="s">
        <v>365</v>
      </c>
      <c r="AU218" s="221" t="s">
        <v>82</v>
      </c>
      <c r="AY218" s="19" t="s">
        <v>121</v>
      </c>
      <c r="BE218" s="222">
        <f>IF(O218="základní",K218,0)</f>
        <v>0</v>
      </c>
      <c r="BF218" s="222">
        <f>IF(O218="snížená",K218,0)</f>
        <v>0</v>
      </c>
      <c r="BG218" s="222">
        <f>IF(O218="zákl. přenesená",K218,0)</f>
        <v>0</v>
      </c>
      <c r="BH218" s="222">
        <f>IF(O218="sníž. přenesená",K218,0)</f>
        <v>0</v>
      </c>
      <c r="BI218" s="222">
        <f>IF(O218="nulová",K218,0)</f>
        <v>0</v>
      </c>
      <c r="BJ218" s="19" t="s">
        <v>80</v>
      </c>
      <c r="BK218" s="222">
        <f>ROUND(P218*H218,2)</f>
        <v>0</v>
      </c>
      <c r="BL218" s="19" t="s">
        <v>129</v>
      </c>
      <c r="BM218" s="221" t="s">
        <v>231</v>
      </c>
    </row>
    <row r="219" spans="1:47" s="2" customFormat="1" ht="12">
      <c r="A219" s="40"/>
      <c r="B219" s="41"/>
      <c r="C219" s="42"/>
      <c r="D219" s="223" t="s">
        <v>130</v>
      </c>
      <c r="E219" s="42"/>
      <c r="F219" s="224" t="s">
        <v>732</v>
      </c>
      <c r="G219" s="42"/>
      <c r="H219" s="42"/>
      <c r="I219" s="225"/>
      <c r="J219" s="225"/>
      <c r="K219" s="42"/>
      <c r="L219" s="42"/>
      <c r="M219" s="46"/>
      <c r="N219" s="226"/>
      <c r="O219" s="227"/>
      <c r="P219" s="86"/>
      <c r="Q219" s="86"/>
      <c r="R219" s="86"/>
      <c r="S219" s="86"/>
      <c r="T219" s="86"/>
      <c r="U219" s="86"/>
      <c r="V219" s="86"/>
      <c r="W219" s="86"/>
      <c r="X219" s="87"/>
      <c r="Y219" s="40"/>
      <c r="Z219" s="40"/>
      <c r="AA219" s="40"/>
      <c r="AB219" s="40"/>
      <c r="AC219" s="40"/>
      <c r="AD219" s="40"/>
      <c r="AE219" s="40"/>
      <c r="AT219" s="19" t="s">
        <v>130</v>
      </c>
      <c r="AU219" s="19" t="s">
        <v>82</v>
      </c>
    </row>
    <row r="220" spans="1:65" s="2" customFormat="1" ht="24.15" customHeight="1">
      <c r="A220" s="40"/>
      <c r="B220" s="41"/>
      <c r="C220" s="209" t="s">
        <v>294</v>
      </c>
      <c r="D220" s="209" t="s">
        <v>124</v>
      </c>
      <c r="E220" s="210" t="s">
        <v>733</v>
      </c>
      <c r="F220" s="211" t="s">
        <v>734</v>
      </c>
      <c r="G220" s="212" t="s">
        <v>275</v>
      </c>
      <c r="H220" s="234">
        <v>40</v>
      </c>
      <c r="I220" s="214"/>
      <c r="J220" s="214"/>
      <c r="K220" s="215">
        <f>ROUND(P220*H220,2)</f>
        <v>0</v>
      </c>
      <c r="L220" s="211" t="s">
        <v>20</v>
      </c>
      <c r="M220" s="46"/>
      <c r="N220" s="216" t="s">
        <v>20</v>
      </c>
      <c r="O220" s="217" t="s">
        <v>42</v>
      </c>
      <c r="P220" s="218">
        <f>I220+J220</f>
        <v>0</v>
      </c>
      <c r="Q220" s="218">
        <f>ROUND(I220*H220,2)</f>
        <v>0</v>
      </c>
      <c r="R220" s="218">
        <f>ROUND(J220*H220,2)</f>
        <v>0</v>
      </c>
      <c r="S220" s="86"/>
      <c r="T220" s="219">
        <f>S220*H220</f>
        <v>0</v>
      </c>
      <c r="U220" s="219">
        <v>0</v>
      </c>
      <c r="V220" s="219">
        <f>U220*H220</f>
        <v>0</v>
      </c>
      <c r="W220" s="219">
        <v>0</v>
      </c>
      <c r="X220" s="220">
        <f>W220*H220</f>
        <v>0</v>
      </c>
      <c r="Y220" s="40"/>
      <c r="Z220" s="40"/>
      <c r="AA220" s="40"/>
      <c r="AB220" s="40"/>
      <c r="AC220" s="40"/>
      <c r="AD220" s="40"/>
      <c r="AE220" s="40"/>
      <c r="AR220" s="221" t="s">
        <v>129</v>
      </c>
      <c r="AT220" s="221" t="s">
        <v>124</v>
      </c>
      <c r="AU220" s="221" t="s">
        <v>82</v>
      </c>
      <c r="AY220" s="19" t="s">
        <v>121</v>
      </c>
      <c r="BE220" s="222">
        <f>IF(O220="základní",K220,0)</f>
        <v>0</v>
      </c>
      <c r="BF220" s="222">
        <f>IF(O220="snížená",K220,0)</f>
        <v>0</v>
      </c>
      <c r="BG220" s="222">
        <f>IF(O220="zákl. přenesená",K220,0)</f>
        <v>0</v>
      </c>
      <c r="BH220" s="222">
        <f>IF(O220="sníž. přenesená",K220,0)</f>
        <v>0</v>
      </c>
      <c r="BI220" s="222">
        <f>IF(O220="nulová",K220,0)</f>
        <v>0</v>
      </c>
      <c r="BJ220" s="19" t="s">
        <v>80</v>
      </c>
      <c r="BK220" s="222">
        <f>ROUND(P220*H220,2)</f>
        <v>0</v>
      </c>
      <c r="BL220" s="19" t="s">
        <v>129</v>
      </c>
      <c r="BM220" s="221" t="s">
        <v>403</v>
      </c>
    </row>
    <row r="221" spans="1:47" s="2" customFormat="1" ht="12">
      <c r="A221" s="40"/>
      <c r="B221" s="41"/>
      <c r="C221" s="42"/>
      <c r="D221" s="223" t="s">
        <v>130</v>
      </c>
      <c r="E221" s="42"/>
      <c r="F221" s="224" t="s">
        <v>734</v>
      </c>
      <c r="G221" s="42"/>
      <c r="H221" s="42"/>
      <c r="I221" s="225"/>
      <c r="J221" s="225"/>
      <c r="K221" s="42"/>
      <c r="L221" s="42"/>
      <c r="M221" s="46"/>
      <c r="N221" s="226"/>
      <c r="O221" s="227"/>
      <c r="P221" s="86"/>
      <c r="Q221" s="86"/>
      <c r="R221" s="86"/>
      <c r="S221" s="86"/>
      <c r="T221" s="86"/>
      <c r="U221" s="86"/>
      <c r="V221" s="86"/>
      <c r="W221" s="86"/>
      <c r="X221" s="87"/>
      <c r="Y221" s="40"/>
      <c r="Z221" s="40"/>
      <c r="AA221" s="40"/>
      <c r="AB221" s="40"/>
      <c r="AC221" s="40"/>
      <c r="AD221" s="40"/>
      <c r="AE221" s="40"/>
      <c r="AT221" s="19" t="s">
        <v>130</v>
      </c>
      <c r="AU221" s="19" t="s">
        <v>82</v>
      </c>
    </row>
    <row r="222" spans="1:65" s="2" customFormat="1" ht="16.5" customHeight="1">
      <c r="A222" s="40"/>
      <c r="B222" s="41"/>
      <c r="C222" s="267" t="s">
        <v>431</v>
      </c>
      <c r="D222" s="267" t="s">
        <v>365</v>
      </c>
      <c r="E222" s="268" t="s">
        <v>735</v>
      </c>
      <c r="F222" s="269" t="s">
        <v>736</v>
      </c>
      <c r="G222" s="270" t="s">
        <v>275</v>
      </c>
      <c r="H222" s="271">
        <v>40</v>
      </c>
      <c r="I222" s="272"/>
      <c r="J222" s="273"/>
      <c r="K222" s="274">
        <f>ROUND(P222*H222,2)</f>
        <v>0</v>
      </c>
      <c r="L222" s="269" t="s">
        <v>20</v>
      </c>
      <c r="M222" s="275"/>
      <c r="N222" s="276" t="s">
        <v>20</v>
      </c>
      <c r="O222" s="217" t="s">
        <v>42</v>
      </c>
      <c r="P222" s="218">
        <f>I222+J222</f>
        <v>0</v>
      </c>
      <c r="Q222" s="218">
        <f>ROUND(I222*H222,2)</f>
        <v>0</v>
      </c>
      <c r="R222" s="218">
        <f>ROUND(J222*H222,2)</f>
        <v>0</v>
      </c>
      <c r="S222" s="86"/>
      <c r="T222" s="219">
        <f>S222*H222</f>
        <v>0</v>
      </c>
      <c r="U222" s="219">
        <v>0</v>
      </c>
      <c r="V222" s="219">
        <f>U222*H222</f>
        <v>0</v>
      </c>
      <c r="W222" s="219">
        <v>0</v>
      </c>
      <c r="X222" s="220">
        <f>W222*H222</f>
        <v>0</v>
      </c>
      <c r="Y222" s="40"/>
      <c r="Z222" s="40"/>
      <c r="AA222" s="40"/>
      <c r="AB222" s="40"/>
      <c r="AC222" s="40"/>
      <c r="AD222" s="40"/>
      <c r="AE222" s="40"/>
      <c r="AR222" s="221" t="s">
        <v>146</v>
      </c>
      <c r="AT222" s="221" t="s">
        <v>365</v>
      </c>
      <c r="AU222" s="221" t="s">
        <v>82</v>
      </c>
      <c r="AY222" s="19" t="s">
        <v>121</v>
      </c>
      <c r="BE222" s="222">
        <f>IF(O222="základní",K222,0)</f>
        <v>0</v>
      </c>
      <c r="BF222" s="222">
        <f>IF(O222="snížená",K222,0)</f>
        <v>0</v>
      </c>
      <c r="BG222" s="222">
        <f>IF(O222="zákl. přenesená",K222,0)</f>
        <v>0</v>
      </c>
      <c r="BH222" s="222">
        <f>IF(O222="sníž. přenesená",K222,0)</f>
        <v>0</v>
      </c>
      <c r="BI222" s="222">
        <f>IF(O222="nulová",K222,0)</f>
        <v>0</v>
      </c>
      <c r="BJ222" s="19" t="s">
        <v>80</v>
      </c>
      <c r="BK222" s="222">
        <f>ROUND(P222*H222,2)</f>
        <v>0</v>
      </c>
      <c r="BL222" s="19" t="s">
        <v>129</v>
      </c>
      <c r="BM222" s="221" t="s">
        <v>407</v>
      </c>
    </row>
    <row r="223" spans="1:47" s="2" customFormat="1" ht="12">
      <c r="A223" s="40"/>
      <c r="B223" s="41"/>
      <c r="C223" s="42"/>
      <c r="D223" s="223" t="s">
        <v>130</v>
      </c>
      <c r="E223" s="42"/>
      <c r="F223" s="224" t="s">
        <v>736</v>
      </c>
      <c r="G223" s="42"/>
      <c r="H223" s="42"/>
      <c r="I223" s="225"/>
      <c r="J223" s="225"/>
      <c r="K223" s="42"/>
      <c r="L223" s="42"/>
      <c r="M223" s="46"/>
      <c r="N223" s="226"/>
      <c r="O223" s="227"/>
      <c r="P223" s="86"/>
      <c r="Q223" s="86"/>
      <c r="R223" s="86"/>
      <c r="S223" s="86"/>
      <c r="T223" s="86"/>
      <c r="U223" s="86"/>
      <c r="V223" s="86"/>
      <c r="W223" s="86"/>
      <c r="X223" s="87"/>
      <c r="Y223" s="40"/>
      <c r="Z223" s="40"/>
      <c r="AA223" s="40"/>
      <c r="AB223" s="40"/>
      <c r="AC223" s="40"/>
      <c r="AD223" s="40"/>
      <c r="AE223" s="40"/>
      <c r="AT223" s="19" t="s">
        <v>130</v>
      </c>
      <c r="AU223" s="19" t="s">
        <v>82</v>
      </c>
    </row>
    <row r="224" spans="1:65" s="2" customFormat="1" ht="16.5" customHeight="1">
      <c r="A224" s="40"/>
      <c r="B224" s="41"/>
      <c r="C224" s="267" t="s">
        <v>299</v>
      </c>
      <c r="D224" s="267" t="s">
        <v>365</v>
      </c>
      <c r="E224" s="268" t="s">
        <v>737</v>
      </c>
      <c r="F224" s="269" t="s">
        <v>738</v>
      </c>
      <c r="G224" s="270" t="s">
        <v>739</v>
      </c>
      <c r="H224" s="271">
        <v>20</v>
      </c>
      <c r="I224" s="272"/>
      <c r="J224" s="273"/>
      <c r="K224" s="274">
        <f>ROUND(P224*H224,2)</f>
        <v>0</v>
      </c>
      <c r="L224" s="269" t="s">
        <v>20</v>
      </c>
      <c r="M224" s="275"/>
      <c r="N224" s="276" t="s">
        <v>20</v>
      </c>
      <c r="O224" s="217" t="s">
        <v>42</v>
      </c>
      <c r="P224" s="218">
        <f>I224+J224</f>
        <v>0</v>
      </c>
      <c r="Q224" s="218">
        <f>ROUND(I224*H224,2)</f>
        <v>0</v>
      </c>
      <c r="R224" s="218">
        <f>ROUND(J224*H224,2)</f>
        <v>0</v>
      </c>
      <c r="S224" s="86"/>
      <c r="T224" s="219">
        <f>S224*H224</f>
        <v>0</v>
      </c>
      <c r="U224" s="219">
        <v>0</v>
      </c>
      <c r="V224" s="219">
        <f>U224*H224</f>
        <v>0</v>
      </c>
      <c r="W224" s="219">
        <v>0</v>
      </c>
      <c r="X224" s="220">
        <f>W224*H224</f>
        <v>0</v>
      </c>
      <c r="Y224" s="40"/>
      <c r="Z224" s="40"/>
      <c r="AA224" s="40"/>
      <c r="AB224" s="40"/>
      <c r="AC224" s="40"/>
      <c r="AD224" s="40"/>
      <c r="AE224" s="40"/>
      <c r="AR224" s="221" t="s">
        <v>146</v>
      </c>
      <c r="AT224" s="221" t="s">
        <v>365</v>
      </c>
      <c r="AU224" s="221" t="s">
        <v>82</v>
      </c>
      <c r="AY224" s="19" t="s">
        <v>121</v>
      </c>
      <c r="BE224" s="222">
        <f>IF(O224="základní",K224,0)</f>
        <v>0</v>
      </c>
      <c r="BF224" s="222">
        <f>IF(O224="snížená",K224,0)</f>
        <v>0</v>
      </c>
      <c r="BG224" s="222">
        <f>IF(O224="zákl. přenesená",K224,0)</f>
        <v>0</v>
      </c>
      <c r="BH224" s="222">
        <f>IF(O224="sníž. přenesená",K224,0)</f>
        <v>0</v>
      </c>
      <c r="BI224" s="222">
        <f>IF(O224="nulová",K224,0)</f>
        <v>0</v>
      </c>
      <c r="BJ224" s="19" t="s">
        <v>80</v>
      </c>
      <c r="BK224" s="222">
        <f>ROUND(P224*H224,2)</f>
        <v>0</v>
      </c>
      <c r="BL224" s="19" t="s">
        <v>129</v>
      </c>
      <c r="BM224" s="221" t="s">
        <v>411</v>
      </c>
    </row>
    <row r="225" spans="1:47" s="2" customFormat="1" ht="12">
      <c r="A225" s="40"/>
      <c r="B225" s="41"/>
      <c r="C225" s="42"/>
      <c r="D225" s="223" t="s">
        <v>130</v>
      </c>
      <c r="E225" s="42"/>
      <c r="F225" s="224" t="s">
        <v>738</v>
      </c>
      <c r="G225" s="42"/>
      <c r="H225" s="42"/>
      <c r="I225" s="225"/>
      <c r="J225" s="225"/>
      <c r="K225" s="42"/>
      <c r="L225" s="42"/>
      <c r="M225" s="46"/>
      <c r="N225" s="226"/>
      <c r="O225" s="227"/>
      <c r="P225" s="86"/>
      <c r="Q225" s="86"/>
      <c r="R225" s="86"/>
      <c r="S225" s="86"/>
      <c r="T225" s="86"/>
      <c r="U225" s="86"/>
      <c r="V225" s="86"/>
      <c r="W225" s="86"/>
      <c r="X225" s="87"/>
      <c r="Y225" s="40"/>
      <c r="Z225" s="40"/>
      <c r="AA225" s="40"/>
      <c r="AB225" s="40"/>
      <c r="AC225" s="40"/>
      <c r="AD225" s="40"/>
      <c r="AE225" s="40"/>
      <c r="AT225" s="19" t="s">
        <v>130</v>
      </c>
      <c r="AU225" s="19" t="s">
        <v>82</v>
      </c>
    </row>
    <row r="226" spans="1:65" s="2" customFormat="1" ht="24.15" customHeight="1">
      <c r="A226" s="40"/>
      <c r="B226" s="41"/>
      <c r="C226" s="209" t="s">
        <v>442</v>
      </c>
      <c r="D226" s="209" t="s">
        <v>124</v>
      </c>
      <c r="E226" s="210" t="s">
        <v>740</v>
      </c>
      <c r="F226" s="211" t="s">
        <v>741</v>
      </c>
      <c r="G226" s="212" t="s">
        <v>200</v>
      </c>
      <c r="H226" s="234">
        <v>1</v>
      </c>
      <c r="I226" s="214"/>
      <c r="J226" s="214"/>
      <c r="K226" s="215">
        <f>ROUND(P226*H226,2)</f>
        <v>0</v>
      </c>
      <c r="L226" s="211" t="s">
        <v>128</v>
      </c>
      <c r="M226" s="46"/>
      <c r="N226" s="216" t="s">
        <v>20</v>
      </c>
      <c r="O226" s="217" t="s">
        <v>42</v>
      </c>
      <c r="P226" s="218">
        <f>I226+J226</f>
        <v>0</v>
      </c>
      <c r="Q226" s="218">
        <f>ROUND(I226*H226,2)</f>
        <v>0</v>
      </c>
      <c r="R226" s="218">
        <f>ROUND(J226*H226,2)</f>
        <v>0</v>
      </c>
      <c r="S226" s="86"/>
      <c r="T226" s="219">
        <f>S226*H226</f>
        <v>0</v>
      </c>
      <c r="U226" s="219">
        <v>0</v>
      </c>
      <c r="V226" s="219">
        <f>U226*H226</f>
        <v>0</v>
      </c>
      <c r="W226" s="219">
        <v>0</v>
      </c>
      <c r="X226" s="220">
        <f>W226*H226</f>
        <v>0</v>
      </c>
      <c r="Y226" s="40"/>
      <c r="Z226" s="40"/>
      <c r="AA226" s="40"/>
      <c r="AB226" s="40"/>
      <c r="AC226" s="40"/>
      <c r="AD226" s="40"/>
      <c r="AE226" s="40"/>
      <c r="AR226" s="221" t="s">
        <v>129</v>
      </c>
      <c r="AT226" s="221" t="s">
        <v>124</v>
      </c>
      <c r="AU226" s="221" t="s">
        <v>82</v>
      </c>
      <c r="AY226" s="19" t="s">
        <v>121</v>
      </c>
      <c r="BE226" s="222">
        <f>IF(O226="základní",K226,0)</f>
        <v>0</v>
      </c>
      <c r="BF226" s="222">
        <f>IF(O226="snížená",K226,0)</f>
        <v>0</v>
      </c>
      <c r="BG226" s="222">
        <f>IF(O226="zákl. přenesená",K226,0)</f>
        <v>0</v>
      </c>
      <c r="BH226" s="222">
        <f>IF(O226="sníž. přenesená",K226,0)</f>
        <v>0</v>
      </c>
      <c r="BI226" s="222">
        <f>IF(O226="nulová",K226,0)</f>
        <v>0</v>
      </c>
      <c r="BJ226" s="19" t="s">
        <v>80</v>
      </c>
      <c r="BK226" s="222">
        <f>ROUND(P226*H226,2)</f>
        <v>0</v>
      </c>
      <c r="BL226" s="19" t="s">
        <v>129</v>
      </c>
      <c r="BM226" s="221" t="s">
        <v>415</v>
      </c>
    </row>
    <row r="227" spans="1:47" s="2" customFormat="1" ht="12">
      <c r="A227" s="40"/>
      <c r="B227" s="41"/>
      <c r="C227" s="42"/>
      <c r="D227" s="223" t="s">
        <v>130</v>
      </c>
      <c r="E227" s="42"/>
      <c r="F227" s="224" t="s">
        <v>741</v>
      </c>
      <c r="G227" s="42"/>
      <c r="H227" s="42"/>
      <c r="I227" s="225"/>
      <c r="J227" s="225"/>
      <c r="K227" s="42"/>
      <c r="L227" s="42"/>
      <c r="M227" s="46"/>
      <c r="N227" s="226"/>
      <c r="O227" s="227"/>
      <c r="P227" s="86"/>
      <c r="Q227" s="86"/>
      <c r="R227" s="86"/>
      <c r="S227" s="86"/>
      <c r="T227" s="86"/>
      <c r="U227" s="86"/>
      <c r="V227" s="86"/>
      <c r="W227" s="86"/>
      <c r="X227" s="87"/>
      <c r="Y227" s="40"/>
      <c r="Z227" s="40"/>
      <c r="AA227" s="40"/>
      <c r="AB227" s="40"/>
      <c r="AC227" s="40"/>
      <c r="AD227" s="40"/>
      <c r="AE227" s="40"/>
      <c r="AT227" s="19" t="s">
        <v>130</v>
      </c>
      <c r="AU227" s="19" t="s">
        <v>82</v>
      </c>
    </row>
    <row r="228" spans="1:47" s="2" customFormat="1" ht="12">
      <c r="A228" s="40"/>
      <c r="B228" s="41"/>
      <c r="C228" s="42"/>
      <c r="D228" s="228" t="s">
        <v>131</v>
      </c>
      <c r="E228" s="42"/>
      <c r="F228" s="229" t="s">
        <v>742</v>
      </c>
      <c r="G228" s="42"/>
      <c r="H228" s="42"/>
      <c r="I228" s="225"/>
      <c r="J228" s="225"/>
      <c r="K228" s="42"/>
      <c r="L228" s="42"/>
      <c r="M228" s="46"/>
      <c r="N228" s="226"/>
      <c r="O228" s="227"/>
      <c r="P228" s="86"/>
      <c r="Q228" s="86"/>
      <c r="R228" s="86"/>
      <c r="S228" s="86"/>
      <c r="T228" s="86"/>
      <c r="U228" s="86"/>
      <c r="V228" s="86"/>
      <c r="W228" s="86"/>
      <c r="X228" s="87"/>
      <c r="Y228" s="40"/>
      <c r="Z228" s="40"/>
      <c r="AA228" s="40"/>
      <c r="AB228" s="40"/>
      <c r="AC228" s="40"/>
      <c r="AD228" s="40"/>
      <c r="AE228" s="40"/>
      <c r="AT228" s="19" t="s">
        <v>131</v>
      </c>
      <c r="AU228" s="19" t="s">
        <v>82</v>
      </c>
    </row>
    <row r="229" spans="1:65" s="2" customFormat="1" ht="16.5" customHeight="1">
      <c r="A229" s="40"/>
      <c r="B229" s="41"/>
      <c r="C229" s="267" t="s">
        <v>303</v>
      </c>
      <c r="D229" s="267" t="s">
        <v>365</v>
      </c>
      <c r="E229" s="268" t="s">
        <v>743</v>
      </c>
      <c r="F229" s="269" t="s">
        <v>744</v>
      </c>
      <c r="G229" s="270" t="s">
        <v>739</v>
      </c>
      <c r="H229" s="271">
        <v>1</v>
      </c>
      <c r="I229" s="272"/>
      <c r="J229" s="273"/>
      <c r="K229" s="274">
        <f>ROUND(P229*H229,2)</f>
        <v>0</v>
      </c>
      <c r="L229" s="269" t="s">
        <v>20</v>
      </c>
      <c r="M229" s="275"/>
      <c r="N229" s="276" t="s">
        <v>20</v>
      </c>
      <c r="O229" s="217" t="s">
        <v>42</v>
      </c>
      <c r="P229" s="218">
        <f>I229+J229</f>
        <v>0</v>
      </c>
      <c r="Q229" s="218">
        <f>ROUND(I229*H229,2)</f>
        <v>0</v>
      </c>
      <c r="R229" s="218">
        <f>ROUND(J229*H229,2)</f>
        <v>0</v>
      </c>
      <c r="S229" s="86"/>
      <c r="T229" s="219">
        <f>S229*H229</f>
        <v>0</v>
      </c>
      <c r="U229" s="219">
        <v>0</v>
      </c>
      <c r="V229" s="219">
        <f>U229*H229</f>
        <v>0</v>
      </c>
      <c r="W229" s="219">
        <v>0</v>
      </c>
      <c r="X229" s="220">
        <f>W229*H229</f>
        <v>0</v>
      </c>
      <c r="Y229" s="40"/>
      <c r="Z229" s="40"/>
      <c r="AA229" s="40"/>
      <c r="AB229" s="40"/>
      <c r="AC229" s="40"/>
      <c r="AD229" s="40"/>
      <c r="AE229" s="40"/>
      <c r="AR229" s="221" t="s">
        <v>146</v>
      </c>
      <c r="AT229" s="221" t="s">
        <v>365</v>
      </c>
      <c r="AU229" s="221" t="s">
        <v>82</v>
      </c>
      <c r="AY229" s="19" t="s">
        <v>121</v>
      </c>
      <c r="BE229" s="222">
        <f>IF(O229="základní",K229,0)</f>
        <v>0</v>
      </c>
      <c r="BF229" s="222">
        <f>IF(O229="snížená",K229,0)</f>
        <v>0</v>
      </c>
      <c r="BG229" s="222">
        <f>IF(O229="zákl. přenesená",K229,0)</f>
        <v>0</v>
      </c>
      <c r="BH229" s="222">
        <f>IF(O229="sníž. přenesená",K229,0)</f>
        <v>0</v>
      </c>
      <c r="BI229" s="222">
        <f>IF(O229="nulová",K229,0)</f>
        <v>0</v>
      </c>
      <c r="BJ229" s="19" t="s">
        <v>80</v>
      </c>
      <c r="BK229" s="222">
        <f>ROUND(P229*H229,2)</f>
        <v>0</v>
      </c>
      <c r="BL229" s="19" t="s">
        <v>129</v>
      </c>
      <c r="BM229" s="221" t="s">
        <v>419</v>
      </c>
    </row>
    <row r="230" spans="1:47" s="2" customFormat="1" ht="12">
      <c r="A230" s="40"/>
      <c r="B230" s="41"/>
      <c r="C230" s="42"/>
      <c r="D230" s="223" t="s">
        <v>130</v>
      </c>
      <c r="E230" s="42"/>
      <c r="F230" s="224" t="s">
        <v>744</v>
      </c>
      <c r="G230" s="42"/>
      <c r="H230" s="42"/>
      <c r="I230" s="225"/>
      <c r="J230" s="225"/>
      <c r="K230" s="42"/>
      <c r="L230" s="42"/>
      <c r="M230" s="46"/>
      <c r="N230" s="226"/>
      <c r="O230" s="227"/>
      <c r="P230" s="86"/>
      <c r="Q230" s="86"/>
      <c r="R230" s="86"/>
      <c r="S230" s="86"/>
      <c r="T230" s="86"/>
      <c r="U230" s="86"/>
      <c r="V230" s="86"/>
      <c r="W230" s="86"/>
      <c r="X230" s="87"/>
      <c r="Y230" s="40"/>
      <c r="Z230" s="40"/>
      <c r="AA230" s="40"/>
      <c r="AB230" s="40"/>
      <c r="AC230" s="40"/>
      <c r="AD230" s="40"/>
      <c r="AE230" s="40"/>
      <c r="AT230" s="19" t="s">
        <v>130</v>
      </c>
      <c r="AU230" s="19" t="s">
        <v>82</v>
      </c>
    </row>
    <row r="231" spans="1:65" s="2" customFormat="1" ht="16.5" customHeight="1">
      <c r="A231" s="40"/>
      <c r="B231" s="41"/>
      <c r="C231" s="209" t="s">
        <v>451</v>
      </c>
      <c r="D231" s="209" t="s">
        <v>124</v>
      </c>
      <c r="E231" s="210" t="s">
        <v>745</v>
      </c>
      <c r="F231" s="211" t="s">
        <v>746</v>
      </c>
      <c r="G231" s="212" t="s">
        <v>739</v>
      </c>
      <c r="H231" s="234">
        <v>1</v>
      </c>
      <c r="I231" s="214"/>
      <c r="J231" s="214"/>
      <c r="K231" s="215">
        <f>ROUND(P231*H231,2)</f>
        <v>0</v>
      </c>
      <c r="L231" s="211" t="s">
        <v>20</v>
      </c>
      <c r="M231" s="46"/>
      <c r="N231" s="216" t="s">
        <v>20</v>
      </c>
      <c r="O231" s="217" t="s">
        <v>42</v>
      </c>
      <c r="P231" s="218">
        <f>I231+J231</f>
        <v>0</v>
      </c>
      <c r="Q231" s="218">
        <f>ROUND(I231*H231,2)</f>
        <v>0</v>
      </c>
      <c r="R231" s="218">
        <f>ROUND(J231*H231,2)</f>
        <v>0</v>
      </c>
      <c r="S231" s="86"/>
      <c r="T231" s="219">
        <f>S231*H231</f>
        <v>0</v>
      </c>
      <c r="U231" s="219">
        <v>0</v>
      </c>
      <c r="V231" s="219">
        <f>U231*H231</f>
        <v>0</v>
      </c>
      <c r="W231" s="219">
        <v>0</v>
      </c>
      <c r="X231" s="220">
        <f>W231*H231</f>
        <v>0</v>
      </c>
      <c r="Y231" s="40"/>
      <c r="Z231" s="40"/>
      <c r="AA231" s="40"/>
      <c r="AB231" s="40"/>
      <c r="AC231" s="40"/>
      <c r="AD231" s="40"/>
      <c r="AE231" s="40"/>
      <c r="AR231" s="221" t="s">
        <v>129</v>
      </c>
      <c r="AT231" s="221" t="s">
        <v>124</v>
      </c>
      <c r="AU231" s="221" t="s">
        <v>82</v>
      </c>
      <c r="AY231" s="19" t="s">
        <v>121</v>
      </c>
      <c r="BE231" s="222">
        <f>IF(O231="základní",K231,0)</f>
        <v>0</v>
      </c>
      <c r="BF231" s="222">
        <f>IF(O231="snížená",K231,0)</f>
        <v>0</v>
      </c>
      <c r="BG231" s="222">
        <f>IF(O231="zákl. přenesená",K231,0)</f>
        <v>0</v>
      </c>
      <c r="BH231" s="222">
        <f>IF(O231="sníž. přenesená",K231,0)</f>
        <v>0</v>
      </c>
      <c r="BI231" s="222">
        <f>IF(O231="nulová",K231,0)</f>
        <v>0</v>
      </c>
      <c r="BJ231" s="19" t="s">
        <v>80</v>
      </c>
      <c r="BK231" s="222">
        <f>ROUND(P231*H231,2)</f>
        <v>0</v>
      </c>
      <c r="BL231" s="19" t="s">
        <v>129</v>
      </c>
      <c r="BM231" s="221" t="s">
        <v>424</v>
      </c>
    </row>
    <row r="232" spans="1:47" s="2" customFormat="1" ht="12">
      <c r="A232" s="40"/>
      <c r="B232" s="41"/>
      <c r="C232" s="42"/>
      <c r="D232" s="223" t="s">
        <v>130</v>
      </c>
      <c r="E232" s="42"/>
      <c r="F232" s="224" t="s">
        <v>746</v>
      </c>
      <c r="G232" s="42"/>
      <c r="H232" s="42"/>
      <c r="I232" s="225"/>
      <c r="J232" s="225"/>
      <c r="K232" s="42"/>
      <c r="L232" s="42"/>
      <c r="M232" s="46"/>
      <c r="N232" s="226"/>
      <c r="O232" s="227"/>
      <c r="P232" s="86"/>
      <c r="Q232" s="86"/>
      <c r="R232" s="86"/>
      <c r="S232" s="86"/>
      <c r="T232" s="86"/>
      <c r="U232" s="86"/>
      <c r="V232" s="86"/>
      <c r="W232" s="86"/>
      <c r="X232" s="87"/>
      <c r="Y232" s="40"/>
      <c r="Z232" s="40"/>
      <c r="AA232" s="40"/>
      <c r="AB232" s="40"/>
      <c r="AC232" s="40"/>
      <c r="AD232" s="40"/>
      <c r="AE232" s="40"/>
      <c r="AT232" s="19" t="s">
        <v>130</v>
      </c>
      <c r="AU232" s="19" t="s">
        <v>82</v>
      </c>
    </row>
    <row r="233" spans="1:65" s="2" customFormat="1" ht="16.5" customHeight="1">
      <c r="A233" s="40"/>
      <c r="B233" s="41"/>
      <c r="C233" s="267" t="s">
        <v>309</v>
      </c>
      <c r="D233" s="267" t="s">
        <v>365</v>
      </c>
      <c r="E233" s="268" t="s">
        <v>747</v>
      </c>
      <c r="F233" s="269" t="s">
        <v>748</v>
      </c>
      <c r="G233" s="270" t="s">
        <v>739</v>
      </c>
      <c r="H233" s="271">
        <v>1</v>
      </c>
      <c r="I233" s="272"/>
      <c r="J233" s="273"/>
      <c r="K233" s="274">
        <f>ROUND(P233*H233,2)</f>
        <v>0</v>
      </c>
      <c r="L233" s="269" t="s">
        <v>20</v>
      </c>
      <c r="M233" s="275"/>
      <c r="N233" s="276" t="s">
        <v>20</v>
      </c>
      <c r="O233" s="217" t="s">
        <v>42</v>
      </c>
      <c r="P233" s="218">
        <f>I233+J233</f>
        <v>0</v>
      </c>
      <c r="Q233" s="218">
        <f>ROUND(I233*H233,2)</f>
        <v>0</v>
      </c>
      <c r="R233" s="218">
        <f>ROUND(J233*H233,2)</f>
        <v>0</v>
      </c>
      <c r="S233" s="86"/>
      <c r="T233" s="219">
        <f>S233*H233</f>
        <v>0</v>
      </c>
      <c r="U233" s="219">
        <v>0</v>
      </c>
      <c r="V233" s="219">
        <f>U233*H233</f>
        <v>0</v>
      </c>
      <c r="W233" s="219">
        <v>0</v>
      </c>
      <c r="X233" s="220">
        <f>W233*H233</f>
        <v>0</v>
      </c>
      <c r="Y233" s="40"/>
      <c r="Z233" s="40"/>
      <c r="AA233" s="40"/>
      <c r="AB233" s="40"/>
      <c r="AC233" s="40"/>
      <c r="AD233" s="40"/>
      <c r="AE233" s="40"/>
      <c r="AR233" s="221" t="s">
        <v>146</v>
      </c>
      <c r="AT233" s="221" t="s">
        <v>365</v>
      </c>
      <c r="AU233" s="221" t="s">
        <v>82</v>
      </c>
      <c r="AY233" s="19" t="s">
        <v>121</v>
      </c>
      <c r="BE233" s="222">
        <f>IF(O233="základní",K233,0)</f>
        <v>0</v>
      </c>
      <c r="BF233" s="222">
        <f>IF(O233="snížená",K233,0)</f>
        <v>0</v>
      </c>
      <c r="BG233" s="222">
        <f>IF(O233="zákl. přenesená",K233,0)</f>
        <v>0</v>
      </c>
      <c r="BH233" s="222">
        <f>IF(O233="sníž. přenesená",K233,0)</f>
        <v>0</v>
      </c>
      <c r="BI233" s="222">
        <f>IF(O233="nulová",K233,0)</f>
        <v>0</v>
      </c>
      <c r="BJ233" s="19" t="s">
        <v>80</v>
      </c>
      <c r="BK233" s="222">
        <f>ROUND(P233*H233,2)</f>
        <v>0</v>
      </c>
      <c r="BL233" s="19" t="s">
        <v>129</v>
      </c>
      <c r="BM233" s="221" t="s">
        <v>427</v>
      </c>
    </row>
    <row r="234" spans="1:47" s="2" customFormat="1" ht="12">
      <c r="A234" s="40"/>
      <c r="B234" s="41"/>
      <c r="C234" s="42"/>
      <c r="D234" s="223" t="s">
        <v>130</v>
      </c>
      <c r="E234" s="42"/>
      <c r="F234" s="224" t="s">
        <v>748</v>
      </c>
      <c r="G234" s="42"/>
      <c r="H234" s="42"/>
      <c r="I234" s="225"/>
      <c r="J234" s="225"/>
      <c r="K234" s="42"/>
      <c r="L234" s="42"/>
      <c r="M234" s="46"/>
      <c r="N234" s="226"/>
      <c r="O234" s="227"/>
      <c r="P234" s="86"/>
      <c r="Q234" s="86"/>
      <c r="R234" s="86"/>
      <c r="S234" s="86"/>
      <c r="T234" s="86"/>
      <c r="U234" s="86"/>
      <c r="V234" s="86"/>
      <c r="W234" s="86"/>
      <c r="X234" s="87"/>
      <c r="Y234" s="40"/>
      <c r="Z234" s="40"/>
      <c r="AA234" s="40"/>
      <c r="AB234" s="40"/>
      <c r="AC234" s="40"/>
      <c r="AD234" s="40"/>
      <c r="AE234" s="40"/>
      <c r="AT234" s="19" t="s">
        <v>130</v>
      </c>
      <c r="AU234" s="19" t="s">
        <v>82</v>
      </c>
    </row>
    <row r="235" spans="1:65" s="2" customFormat="1" ht="12">
      <c r="A235" s="40"/>
      <c r="B235" s="41"/>
      <c r="C235" s="209" t="s">
        <v>460</v>
      </c>
      <c r="D235" s="209" t="s">
        <v>124</v>
      </c>
      <c r="E235" s="210" t="s">
        <v>749</v>
      </c>
      <c r="F235" s="211" t="s">
        <v>750</v>
      </c>
      <c r="G235" s="212" t="s">
        <v>739</v>
      </c>
      <c r="H235" s="234">
        <v>12</v>
      </c>
      <c r="I235" s="214"/>
      <c r="J235" s="214"/>
      <c r="K235" s="215">
        <f>ROUND(P235*H235,2)</f>
        <v>0</v>
      </c>
      <c r="L235" s="211" t="s">
        <v>128</v>
      </c>
      <c r="M235" s="46"/>
      <c r="N235" s="216" t="s">
        <v>20</v>
      </c>
      <c r="O235" s="217" t="s">
        <v>42</v>
      </c>
      <c r="P235" s="218">
        <f>I235+J235</f>
        <v>0</v>
      </c>
      <c r="Q235" s="218">
        <f>ROUND(I235*H235,2)</f>
        <v>0</v>
      </c>
      <c r="R235" s="218">
        <f>ROUND(J235*H235,2)</f>
        <v>0</v>
      </c>
      <c r="S235" s="86"/>
      <c r="T235" s="219">
        <f>S235*H235</f>
        <v>0</v>
      </c>
      <c r="U235" s="219">
        <v>0</v>
      </c>
      <c r="V235" s="219">
        <f>U235*H235</f>
        <v>0</v>
      </c>
      <c r="W235" s="219">
        <v>0</v>
      </c>
      <c r="X235" s="220">
        <f>W235*H235</f>
        <v>0</v>
      </c>
      <c r="Y235" s="40"/>
      <c r="Z235" s="40"/>
      <c r="AA235" s="40"/>
      <c r="AB235" s="40"/>
      <c r="AC235" s="40"/>
      <c r="AD235" s="40"/>
      <c r="AE235" s="40"/>
      <c r="AR235" s="221" t="s">
        <v>129</v>
      </c>
      <c r="AT235" s="221" t="s">
        <v>124</v>
      </c>
      <c r="AU235" s="221" t="s">
        <v>82</v>
      </c>
      <c r="AY235" s="19" t="s">
        <v>121</v>
      </c>
      <c r="BE235" s="222">
        <f>IF(O235="základní",K235,0)</f>
        <v>0</v>
      </c>
      <c r="BF235" s="222">
        <f>IF(O235="snížená",K235,0)</f>
        <v>0</v>
      </c>
      <c r="BG235" s="222">
        <f>IF(O235="zákl. přenesená",K235,0)</f>
        <v>0</v>
      </c>
      <c r="BH235" s="222">
        <f>IF(O235="sníž. přenesená",K235,0)</f>
        <v>0</v>
      </c>
      <c r="BI235" s="222">
        <f>IF(O235="nulová",K235,0)</f>
        <v>0</v>
      </c>
      <c r="BJ235" s="19" t="s">
        <v>80</v>
      </c>
      <c r="BK235" s="222">
        <f>ROUND(P235*H235,2)</f>
        <v>0</v>
      </c>
      <c r="BL235" s="19" t="s">
        <v>129</v>
      </c>
      <c r="BM235" s="221" t="s">
        <v>434</v>
      </c>
    </row>
    <row r="236" spans="1:47" s="2" customFormat="1" ht="12">
      <c r="A236" s="40"/>
      <c r="B236" s="41"/>
      <c r="C236" s="42"/>
      <c r="D236" s="223" t="s">
        <v>130</v>
      </c>
      <c r="E236" s="42"/>
      <c r="F236" s="224" t="s">
        <v>750</v>
      </c>
      <c r="G236" s="42"/>
      <c r="H236" s="42"/>
      <c r="I236" s="225"/>
      <c r="J236" s="225"/>
      <c r="K236" s="42"/>
      <c r="L236" s="42"/>
      <c r="M236" s="46"/>
      <c r="N236" s="226"/>
      <c r="O236" s="227"/>
      <c r="P236" s="86"/>
      <c r="Q236" s="86"/>
      <c r="R236" s="86"/>
      <c r="S236" s="86"/>
      <c r="T236" s="86"/>
      <c r="U236" s="86"/>
      <c r="V236" s="86"/>
      <c r="W236" s="86"/>
      <c r="X236" s="87"/>
      <c r="Y236" s="40"/>
      <c r="Z236" s="40"/>
      <c r="AA236" s="40"/>
      <c r="AB236" s="40"/>
      <c r="AC236" s="40"/>
      <c r="AD236" s="40"/>
      <c r="AE236" s="40"/>
      <c r="AT236" s="19" t="s">
        <v>130</v>
      </c>
      <c r="AU236" s="19" t="s">
        <v>82</v>
      </c>
    </row>
    <row r="237" spans="1:47" s="2" customFormat="1" ht="12">
      <c r="A237" s="40"/>
      <c r="B237" s="41"/>
      <c r="C237" s="42"/>
      <c r="D237" s="228" t="s">
        <v>131</v>
      </c>
      <c r="E237" s="42"/>
      <c r="F237" s="229" t="s">
        <v>751</v>
      </c>
      <c r="G237" s="42"/>
      <c r="H237" s="42"/>
      <c r="I237" s="225"/>
      <c r="J237" s="225"/>
      <c r="K237" s="42"/>
      <c r="L237" s="42"/>
      <c r="M237" s="46"/>
      <c r="N237" s="226"/>
      <c r="O237" s="227"/>
      <c r="P237" s="86"/>
      <c r="Q237" s="86"/>
      <c r="R237" s="86"/>
      <c r="S237" s="86"/>
      <c r="T237" s="86"/>
      <c r="U237" s="86"/>
      <c r="V237" s="86"/>
      <c r="W237" s="86"/>
      <c r="X237" s="87"/>
      <c r="Y237" s="40"/>
      <c r="Z237" s="40"/>
      <c r="AA237" s="40"/>
      <c r="AB237" s="40"/>
      <c r="AC237" s="40"/>
      <c r="AD237" s="40"/>
      <c r="AE237" s="40"/>
      <c r="AT237" s="19" t="s">
        <v>131</v>
      </c>
      <c r="AU237" s="19" t="s">
        <v>82</v>
      </c>
    </row>
    <row r="238" spans="1:63" s="12" customFormat="1" ht="22.8" customHeight="1">
      <c r="A238" s="12"/>
      <c r="B238" s="192"/>
      <c r="C238" s="193"/>
      <c r="D238" s="194" t="s">
        <v>72</v>
      </c>
      <c r="E238" s="207" t="s">
        <v>752</v>
      </c>
      <c r="F238" s="207" t="s">
        <v>753</v>
      </c>
      <c r="G238" s="193"/>
      <c r="H238" s="193"/>
      <c r="I238" s="196"/>
      <c r="J238" s="196"/>
      <c r="K238" s="208">
        <f>BK238</f>
        <v>0</v>
      </c>
      <c r="L238" s="193"/>
      <c r="M238" s="198"/>
      <c r="N238" s="199"/>
      <c r="O238" s="200"/>
      <c r="P238" s="200"/>
      <c r="Q238" s="201">
        <f>SUM(Q239:Q267)</f>
        <v>0</v>
      </c>
      <c r="R238" s="201">
        <f>SUM(R239:R267)</f>
        <v>0</v>
      </c>
      <c r="S238" s="200"/>
      <c r="T238" s="202">
        <f>SUM(T239:T267)</f>
        <v>0</v>
      </c>
      <c r="U238" s="200"/>
      <c r="V238" s="202">
        <f>SUM(V239:V267)</f>
        <v>0</v>
      </c>
      <c r="W238" s="200"/>
      <c r="X238" s="203">
        <f>SUM(X239:X267)</f>
        <v>0</v>
      </c>
      <c r="Y238" s="12"/>
      <c r="Z238" s="12"/>
      <c r="AA238" s="12"/>
      <c r="AB238" s="12"/>
      <c r="AC238" s="12"/>
      <c r="AD238" s="12"/>
      <c r="AE238" s="12"/>
      <c r="AR238" s="204" t="s">
        <v>80</v>
      </c>
      <c r="AT238" s="205" t="s">
        <v>72</v>
      </c>
      <c r="AU238" s="205" t="s">
        <v>80</v>
      </c>
      <c r="AY238" s="204" t="s">
        <v>121</v>
      </c>
      <c r="BK238" s="206">
        <f>SUM(BK239:BK267)</f>
        <v>0</v>
      </c>
    </row>
    <row r="239" spans="1:65" s="2" customFormat="1" ht="16.5" customHeight="1">
      <c r="A239" s="40"/>
      <c r="B239" s="41"/>
      <c r="C239" s="209" t="s">
        <v>315</v>
      </c>
      <c r="D239" s="209" t="s">
        <v>124</v>
      </c>
      <c r="E239" s="210" t="s">
        <v>754</v>
      </c>
      <c r="F239" s="211" t="s">
        <v>20</v>
      </c>
      <c r="G239" s="212" t="s">
        <v>200</v>
      </c>
      <c r="H239" s="234">
        <v>2</v>
      </c>
      <c r="I239" s="214"/>
      <c r="J239" s="214"/>
      <c r="K239" s="215">
        <f>ROUND(P239*H239,2)</f>
        <v>0</v>
      </c>
      <c r="L239" s="211" t="s">
        <v>20</v>
      </c>
      <c r="M239" s="46"/>
      <c r="N239" s="216" t="s">
        <v>20</v>
      </c>
      <c r="O239" s="217" t="s">
        <v>42</v>
      </c>
      <c r="P239" s="218">
        <f>I239+J239</f>
        <v>0</v>
      </c>
      <c r="Q239" s="218">
        <f>ROUND(I239*H239,2)</f>
        <v>0</v>
      </c>
      <c r="R239" s="218">
        <f>ROUND(J239*H239,2)</f>
        <v>0</v>
      </c>
      <c r="S239" s="86"/>
      <c r="T239" s="219">
        <f>S239*H239</f>
        <v>0</v>
      </c>
      <c r="U239" s="219">
        <v>0</v>
      </c>
      <c r="V239" s="219">
        <f>U239*H239</f>
        <v>0</v>
      </c>
      <c r="W239" s="219">
        <v>0</v>
      </c>
      <c r="X239" s="220">
        <f>W239*H239</f>
        <v>0</v>
      </c>
      <c r="Y239" s="40"/>
      <c r="Z239" s="40"/>
      <c r="AA239" s="40"/>
      <c r="AB239" s="40"/>
      <c r="AC239" s="40"/>
      <c r="AD239" s="40"/>
      <c r="AE239" s="40"/>
      <c r="AR239" s="221" t="s">
        <v>129</v>
      </c>
      <c r="AT239" s="221" t="s">
        <v>124</v>
      </c>
      <c r="AU239" s="221" t="s">
        <v>82</v>
      </c>
      <c r="AY239" s="19" t="s">
        <v>121</v>
      </c>
      <c r="BE239" s="222">
        <f>IF(O239="základní",K239,0)</f>
        <v>0</v>
      </c>
      <c r="BF239" s="222">
        <f>IF(O239="snížená",K239,0)</f>
        <v>0</v>
      </c>
      <c r="BG239" s="222">
        <f>IF(O239="zákl. přenesená",K239,0)</f>
        <v>0</v>
      </c>
      <c r="BH239" s="222">
        <f>IF(O239="sníž. přenesená",K239,0)</f>
        <v>0</v>
      </c>
      <c r="BI239" s="222">
        <f>IF(O239="nulová",K239,0)</f>
        <v>0</v>
      </c>
      <c r="BJ239" s="19" t="s">
        <v>80</v>
      </c>
      <c r="BK239" s="222">
        <f>ROUND(P239*H239,2)</f>
        <v>0</v>
      </c>
      <c r="BL239" s="19" t="s">
        <v>129</v>
      </c>
      <c r="BM239" s="221" t="s">
        <v>755</v>
      </c>
    </row>
    <row r="240" spans="1:47" s="2" customFormat="1" ht="12">
      <c r="A240" s="40"/>
      <c r="B240" s="41"/>
      <c r="C240" s="42"/>
      <c r="D240" s="223" t="s">
        <v>130</v>
      </c>
      <c r="E240" s="42"/>
      <c r="F240" s="224" t="s">
        <v>756</v>
      </c>
      <c r="G240" s="42"/>
      <c r="H240" s="42"/>
      <c r="I240" s="225"/>
      <c r="J240" s="225"/>
      <c r="K240" s="42"/>
      <c r="L240" s="42"/>
      <c r="M240" s="46"/>
      <c r="N240" s="226"/>
      <c r="O240" s="227"/>
      <c r="P240" s="86"/>
      <c r="Q240" s="86"/>
      <c r="R240" s="86"/>
      <c r="S240" s="86"/>
      <c r="T240" s="86"/>
      <c r="U240" s="86"/>
      <c r="V240" s="86"/>
      <c r="W240" s="86"/>
      <c r="X240" s="87"/>
      <c r="Y240" s="40"/>
      <c r="Z240" s="40"/>
      <c r="AA240" s="40"/>
      <c r="AB240" s="40"/>
      <c r="AC240" s="40"/>
      <c r="AD240" s="40"/>
      <c r="AE240" s="40"/>
      <c r="AT240" s="19" t="s">
        <v>130</v>
      </c>
      <c r="AU240" s="19" t="s">
        <v>82</v>
      </c>
    </row>
    <row r="241" spans="1:65" s="2" customFormat="1" ht="16.5" customHeight="1">
      <c r="A241" s="40"/>
      <c r="B241" s="41"/>
      <c r="C241" s="267" t="s">
        <v>468</v>
      </c>
      <c r="D241" s="267" t="s">
        <v>365</v>
      </c>
      <c r="E241" s="268" t="s">
        <v>757</v>
      </c>
      <c r="F241" s="269" t="s">
        <v>20</v>
      </c>
      <c r="G241" s="270" t="s">
        <v>200</v>
      </c>
      <c r="H241" s="271">
        <v>2</v>
      </c>
      <c r="I241" s="272"/>
      <c r="J241" s="273"/>
      <c r="K241" s="274">
        <f>ROUND(P241*H241,2)</f>
        <v>0</v>
      </c>
      <c r="L241" s="269" t="s">
        <v>20</v>
      </c>
      <c r="M241" s="275"/>
      <c r="N241" s="276" t="s">
        <v>20</v>
      </c>
      <c r="O241" s="217" t="s">
        <v>42</v>
      </c>
      <c r="P241" s="218">
        <f>I241+J241</f>
        <v>0</v>
      </c>
      <c r="Q241" s="218">
        <f>ROUND(I241*H241,2)</f>
        <v>0</v>
      </c>
      <c r="R241" s="218">
        <f>ROUND(J241*H241,2)</f>
        <v>0</v>
      </c>
      <c r="S241" s="86"/>
      <c r="T241" s="219">
        <f>S241*H241</f>
        <v>0</v>
      </c>
      <c r="U241" s="219">
        <v>0</v>
      </c>
      <c r="V241" s="219">
        <f>U241*H241</f>
        <v>0</v>
      </c>
      <c r="W241" s="219">
        <v>0</v>
      </c>
      <c r="X241" s="220">
        <f>W241*H241</f>
        <v>0</v>
      </c>
      <c r="Y241" s="40"/>
      <c r="Z241" s="40"/>
      <c r="AA241" s="40"/>
      <c r="AB241" s="40"/>
      <c r="AC241" s="40"/>
      <c r="AD241" s="40"/>
      <c r="AE241" s="40"/>
      <c r="AR241" s="221" t="s">
        <v>146</v>
      </c>
      <c r="AT241" s="221" t="s">
        <v>365</v>
      </c>
      <c r="AU241" s="221" t="s">
        <v>82</v>
      </c>
      <c r="AY241" s="19" t="s">
        <v>121</v>
      </c>
      <c r="BE241" s="222">
        <f>IF(O241="základní",K241,0)</f>
        <v>0</v>
      </c>
      <c r="BF241" s="222">
        <f>IF(O241="snížená",K241,0)</f>
        <v>0</v>
      </c>
      <c r="BG241" s="222">
        <f>IF(O241="zákl. přenesená",K241,0)</f>
        <v>0</v>
      </c>
      <c r="BH241" s="222">
        <f>IF(O241="sníž. přenesená",K241,0)</f>
        <v>0</v>
      </c>
      <c r="BI241" s="222">
        <f>IF(O241="nulová",K241,0)</f>
        <v>0</v>
      </c>
      <c r="BJ241" s="19" t="s">
        <v>80</v>
      </c>
      <c r="BK241" s="222">
        <f>ROUND(P241*H241,2)</f>
        <v>0</v>
      </c>
      <c r="BL241" s="19" t="s">
        <v>129</v>
      </c>
      <c r="BM241" s="221" t="s">
        <v>758</v>
      </c>
    </row>
    <row r="242" spans="1:47" s="2" customFormat="1" ht="12">
      <c r="A242" s="40"/>
      <c r="B242" s="41"/>
      <c r="C242" s="42"/>
      <c r="D242" s="223" t="s">
        <v>130</v>
      </c>
      <c r="E242" s="42"/>
      <c r="F242" s="224" t="s">
        <v>759</v>
      </c>
      <c r="G242" s="42"/>
      <c r="H242" s="42"/>
      <c r="I242" s="225"/>
      <c r="J242" s="225"/>
      <c r="K242" s="42"/>
      <c r="L242" s="42"/>
      <c r="M242" s="46"/>
      <c r="N242" s="226"/>
      <c r="O242" s="227"/>
      <c r="P242" s="86"/>
      <c r="Q242" s="86"/>
      <c r="R242" s="86"/>
      <c r="S242" s="86"/>
      <c r="T242" s="86"/>
      <c r="U242" s="86"/>
      <c r="V242" s="86"/>
      <c r="W242" s="86"/>
      <c r="X242" s="87"/>
      <c r="Y242" s="40"/>
      <c r="Z242" s="40"/>
      <c r="AA242" s="40"/>
      <c r="AB242" s="40"/>
      <c r="AC242" s="40"/>
      <c r="AD242" s="40"/>
      <c r="AE242" s="40"/>
      <c r="AT242" s="19" t="s">
        <v>130</v>
      </c>
      <c r="AU242" s="19" t="s">
        <v>82</v>
      </c>
    </row>
    <row r="243" spans="1:65" s="2" customFormat="1" ht="16.5" customHeight="1">
      <c r="A243" s="40"/>
      <c r="B243" s="41"/>
      <c r="C243" s="267" t="s">
        <v>319</v>
      </c>
      <c r="D243" s="267" t="s">
        <v>365</v>
      </c>
      <c r="E243" s="268" t="s">
        <v>760</v>
      </c>
      <c r="F243" s="269" t="s">
        <v>20</v>
      </c>
      <c r="G243" s="270" t="s">
        <v>200</v>
      </c>
      <c r="H243" s="271">
        <v>2</v>
      </c>
      <c r="I243" s="272"/>
      <c r="J243" s="273"/>
      <c r="K243" s="274">
        <f>ROUND(P243*H243,2)</f>
        <v>0</v>
      </c>
      <c r="L243" s="269" t="s">
        <v>20</v>
      </c>
      <c r="M243" s="275"/>
      <c r="N243" s="276" t="s">
        <v>20</v>
      </c>
      <c r="O243" s="217" t="s">
        <v>42</v>
      </c>
      <c r="P243" s="218">
        <f>I243+J243</f>
        <v>0</v>
      </c>
      <c r="Q243" s="218">
        <f>ROUND(I243*H243,2)</f>
        <v>0</v>
      </c>
      <c r="R243" s="218">
        <f>ROUND(J243*H243,2)</f>
        <v>0</v>
      </c>
      <c r="S243" s="86"/>
      <c r="T243" s="219">
        <f>S243*H243</f>
        <v>0</v>
      </c>
      <c r="U243" s="219">
        <v>0</v>
      </c>
      <c r="V243" s="219">
        <f>U243*H243</f>
        <v>0</v>
      </c>
      <c r="W243" s="219">
        <v>0</v>
      </c>
      <c r="X243" s="220">
        <f>W243*H243</f>
        <v>0</v>
      </c>
      <c r="Y243" s="40"/>
      <c r="Z243" s="40"/>
      <c r="AA243" s="40"/>
      <c r="AB243" s="40"/>
      <c r="AC243" s="40"/>
      <c r="AD243" s="40"/>
      <c r="AE243" s="40"/>
      <c r="AR243" s="221" t="s">
        <v>146</v>
      </c>
      <c r="AT243" s="221" t="s">
        <v>365</v>
      </c>
      <c r="AU243" s="221" t="s">
        <v>82</v>
      </c>
      <c r="AY243" s="19" t="s">
        <v>121</v>
      </c>
      <c r="BE243" s="222">
        <f>IF(O243="základní",K243,0)</f>
        <v>0</v>
      </c>
      <c r="BF243" s="222">
        <f>IF(O243="snížená",K243,0)</f>
        <v>0</v>
      </c>
      <c r="BG243" s="222">
        <f>IF(O243="zákl. přenesená",K243,0)</f>
        <v>0</v>
      </c>
      <c r="BH243" s="222">
        <f>IF(O243="sníž. přenesená",K243,0)</f>
        <v>0</v>
      </c>
      <c r="BI243" s="222">
        <f>IF(O243="nulová",K243,0)</f>
        <v>0</v>
      </c>
      <c r="BJ243" s="19" t="s">
        <v>80</v>
      </c>
      <c r="BK243" s="222">
        <f>ROUND(P243*H243,2)</f>
        <v>0</v>
      </c>
      <c r="BL243" s="19" t="s">
        <v>129</v>
      </c>
      <c r="BM243" s="221" t="s">
        <v>761</v>
      </c>
    </row>
    <row r="244" spans="1:47" s="2" customFormat="1" ht="12">
      <c r="A244" s="40"/>
      <c r="B244" s="41"/>
      <c r="C244" s="42"/>
      <c r="D244" s="223" t="s">
        <v>130</v>
      </c>
      <c r="E244" s="42"/>
      <c r="F244" s="224" t="s">
        <v>762</v>
      </c>
      <c r="G244" s="42"/>
      <c r="H244" s="42"/>
      <c r="I244" s="225"/>
      <c r="J244" s="225"/>
      <c r="K244" s="42"/>
      <c r="L244" s="42"/>
      <c r="M244" s="46"/>
      <c r="N244" s="226"/>
      <c r="O244" s="227"/>
      <c r="P244" s="86"/>
      <c r="Q244" s="86"/>
      <c r="R244" s="86"/>
      <c r="S244" s="86"/>
      <c r="T244" s="86"/>
      <c r="U244" s="86"/>
      <c r="V244" s="86"/>
      <c r="W244" s="86"/>
      <c r="X244" s="87"/>
      <c r="Y244" s="40"/>
      <c r="Z244" s="40"/>
      <c r="AA244" s="40"/>
      <c r="AB244" s="40"/>
      <c r="AC244" s="40"/>
      <c r="AD244" s="40"/>
      <c r="AE244" s="40"/>
      <c r="AT244" s="19" t="s">
        <v>130</v>
      </c>
      <c r="AU244" s="19" t="s">
        <v>82</v>
      </c>
    </row>
    <row r="245" spans="1:65" s="2" customFormat="1" ht="16.5" customHeight="1">
      <c r="A245" s="40"/>
      <c r="B245" s="41"/>
      <c r="C245" s="267" t="s">
        <v>476</v>
      </c>
      <c r="D245" s="267" t="s">
        <v>365</v>
      </c>
      <c r="E245" s="268" t="s">
        <v>683</v>
      </c>
      <c r="F245" s="269" t="s">
        <v>684</v>
      </c>
      <c r="G245" s="270" t="s">
        <v>200</v>
      </c>
      <c r="H245" s="271">
        <v>1</v>
      </c>
      <c r="I245" s="272"/>
      <c r="J245" s="273"/>
      <c r="K245" s="274">
        <f>ROUND(P245*H245,2)</f>
        <v>0</v>
      </c>
      <c r="L245" s="269" t="s">
        <v>20</v>
      </c>
      <c r="M245" s="275"/>
      <c r="N245" s="276" t="s">
        <v>20</v>
      </c>
      <c r="O245" s="217" t="s">
        <v>42</v>
      </c>
      <c r="P245" s="218">
        <f>I245+J245</f>
        <v>0</v>
      </c>
      <c r="Q245" s="218">
        <f>ROUND(I245*H245,2)</f>
        <v>0</v>
      </c>
      <c r="R245" s="218">
        <f>ROUND(J245*H245,2)</f>
        <v>0</v>
      </c>
      <c r="S245" s="86"/>
      <c r="T245" s="219">
        <f>S245*H245</f>
        <v>0</v>
      </c>
      <c r="U245" s="219">
        <v>0</v>
      </c>
      <c r="V245" s="219">
        <f>U245*H245</f>
        <v>0</v>
      </c>
      <c r="W245" s="219">
        <v>0</v>
      </c>
      <c r="X245" s="220">
        <f>W245*H245</f>
        <v>0</v>
      </c>
      <c r="Y245" s="40"/>
      <c r="Z245" s="40"/>
      <c r="AA245" s="40"/>
      <c r="AB245" s="40"/>
      <c r="AC245" s="40"/>
      <c r="AD245" s="40"/>
      <c r="AE245" s="40"/>
      <c r="AR245" s="221" t="s">
        <v>146</v>
      </c>
      <c r="AT245" s="221" t="s">
        <v>365</v>
      </c>
      <c r="AU245" s="221" t="s">
        <v>82</v>
      </c>
      <c r="AY245" s="19" t="s">
        <v>121</v>
      </c>
      <c r="BE245" s="222">
        <f>IF(O245="základní",K245,0)</f>
        <v>0</v>
      </c>
      <c r="BF245" s="222">
        <f>IF(O245="snížená",K245,0)</f>
        <v>0</v>
      </c>
      <c r="BG245" s="222">
        <f>IF(O245="zákl. přenesená",K245,0)</f>
        <v>0</v>
      </c>
      <c r="BH245" s="222">
        <f>IF(O245="sníž. přenesená",K245,0)</f>
        <v>0</v>
      </c>
      <c r="BI245" s="222">
        <f>IF(O245="nulová",K245,0)</f>
        <v>0</v>
      </c>
      <c r="BJ245" s="19" t="s">
        <v>80</v>
      </c>
      <c r="BK245" s="222">
        <f>ROUND(P245*H245,2)</f>
        <v>0</v>
      </c>
      <c r="BL245" s="19" t="s">
        <v>129</v>
      </c>
      <c r="BM245" s="221" t="s">
        <v>763</v>
      </c>
    </row>
    <row r="246" spans="1:47" s="2" customFormat="1" ht="12">
      <c r="A246" s="40"/>
      <c r="B246" s="41"/>
      <c r="C246" s="42"/>
      <c r="D246" s="223" t="s">
        <v>130</v>
      </c>
      <c r="E246" s="42"/>
      <c r="F246" s="224" t="s">
        <v>684</v>
      </c>
      <c r="G246" s="42"/>
      <c r="H246" s="42"/>
      <c r="I246" s="225"/>
      <c r="J246" s="225"/>
      <c r="K246" s="42"/>
      <c r="L246" s="42"/>
      <c r="M246" s="46"/>
      <c r="N246" s="226"/>
      <c r="O246" s="227"/>
      <c r="P246" s="86"/>
      <c r="Q246" s="86"/>
      <c r="R246" s="86"/>
      <c r="S246" s="86"/>
      <c r="T246" s="86"/>
      <c r="U246" s="86"/>
      <c r="V246" s="86"/>
      <c r="W246" s="86"/>
      <c r="X246" s="87"/>
      <c r="Y246" s="40"/>
      <c r="Z246" s="40"/>
      <c r="AA246" s="40"/>
      <c r="AB246" s="40"/>
      <c r="AC246" s="40"/>
      <c r="AD246" s="40"/>
      <c r="AE246" s="40"/>
      <c r="AT246" s="19" t="s">
        <v>130</v>
      </c>
      <c r="AU246" s="19" t="s">
        <v>82</v>
      </c>
    </row>
    <row r="247" spans="1:65" s="2" customFormat="1" ht="24.15" customHeight="1">
      <c r="A247" s="40"/>
      <c r="B247" s="41"/>
      <c r="C247" s="209" t="s">
        <v>326</v>
      </c>
      <c r="D247" s="209" t="s">
        <v>124</v>
      </c>
      <c r="E247" s="210" t="s">
        <v>651</v>
      </c>
      <c r="F247" s="211" t="s">
        <v>652</v>
      </c>
      <c r="G247" s="212" t="s">
        <v>200</v>
      </c>
      <c r="H247" s="234">
        <v>1</v>
      </c>
      <c r="I247" s="214"/>
      <c r="J247" s="214"/>
      <c r="K247" s="215">
        <f>ROUND(P247*H247,2)</f>
        <v>0</v>
      </c>
      <c r="L247" s="211" t="s">
        <v>128</v>
      </c>
      <c r="M247" s="46"/>
      <c r="N247" s="216" t="s">
        <v>20</v>
      </c>
      <c r="O247" s="217" t="s">
        <v>42</v>
      </c>
      <c r="P247" s="218">
        <f>I247+J247</f>
        <v>0</v>
      </c>
      <c r="Q247" s="218">
        <f>ROUND(I247*H247,2)</f>
        <v>0</v>
      </c>
      <c r="R247" s="218">
        <f>ROUND(J247*H247,2)</f>
        <v>0</v>
      </c>
      <c r="S247" s="86"/>
      <c r="T247" s="219">
        <f>S247*H247</f>
        <v>0</v>
      </c>
      <c r="U247" s="219">
        <v>0</v>
      </c>
      <c r="V247" s="219">
        <f>U247*H247</f>
        <v>0</v>
      </c>
      <c r="W247" s="219">
        <v>0</v>
      </c>
      <c r="X247" s="220">
        <f>W247*H247</f>
        <v>0</v>
      </c>
      <c r="Y247" s="40"/>
      <c r="Z247" s="40"/>
      <c r="AA247" s="40"/>
      <c r="AB247" s="40"/>
      <c r="AC247" s="40"/>
      <c r="AD247" s="40"/>
      <c r="AE247" s="40"/>
      <c r="AR247" s="221" t="s">
        <v>129</v>
      </c>
      <c r="AT247" s="221" t="s">
        <v>124</v>
      </c>
      <c r="AU247" s="221" t="s">
        <v>82</v>
      </c>
      <c r="AY247" s="19" t="s">
        <v>121</v>
      </c>
      <c r="BE247" s="222">
        <f>IF(O247="základní",K247,0)</f>
        <v>0</v>
      </c>
      <c r="BF247" s="222">
        <f>IF(O247="snížená",K247,0)</f>
        <v>0</v>
      </c>
      <c r="BG247" s="222">
        <f>IF(O247="zákl. přenesená",K247,0)</f>
        <v>0</v>
      </c>
      <c r="BH247" s="222">
        <f>IF(O247="sníž. přenesená",K247,0)</f>
        <v>0</v>
      </c>
      <c r="BI247" s="222">
        <f>IF(O247="nulová",K247,0)</f>
        <v>0</v>
      </c>
      <c r="BJ247" s="19" t="s">
        <v>80</v>
      </c>
      <c r="BK247" s="222">
        <f>ROUND(P247*H247,2)</f>
        <v>0</v>
      </c>
      <c r="BL247" s="19" t="s">
        <v>129</v>
      </c>
      <c r="BM247" s="221" t="s">
        <v>440</v>
      </c>
    </row>
    <row r="248" spans="1:47" s="2" customFormat="1" ht="12">
      <c r="A248" s="40"/>
      <c r="B248" s="41"/>
      <c r="C248" s="42"/>
      <c r="D248" s="223" t="s">
        <v>130</v>
      </c>
      <c r="E248" s="42"/>
      <c r="F248" s="224" t="s">
        <v>652</v>
      </c>
      <c r="G248" s="42"/>
      <c r="H248" s="42"/>
      <c r="I248" s="225"/>
      <c r="J248" s="225"/>
      <c r="K248" s="42"/>
      <c r="L248" s="42"/>
      <c r="M248" s="46"/>
      <c r="N248" s="226"/>
      <c r="O248" s="227"/>
      <c r="P248" s="86"/>
      <c r="Q248" s="86"/>
      <c r="R248" s="86"/>
      <c r="S248" s="86"/>
      <c r="T248" s="86"/>
      <c r="U248" s="86"/>
      <c r="V248" s="86"/>
      <c r="W248" s="86"/>
      <c r="X248" s="87"/>
      <c r="Y248" s="40"/>
      <c r="Z248" s="40"/>
      <c r="AA248" s="40"/>
      <c r="AB248" s="40"/>
      <c r="AC248" s="40"/>
      <c r="AD248" s="40"/>
      <c r="AE248" s="40"/>
      <c r="AT248" s="19" t="s">
        <v>130</v>
      </c>
      <c r="AU248" s="19" t="s">
        <v>82</v>
      </c>
    </row>
    <row r="249" spans="1:47" s="2" customFormat="1" ht="12">
      <c r="A249" s="40"/>
      <c r="B249" s="41"/>
      <c r="C249" s="42"/>
      <c r="D249" s="228" t="s">
        <v>131</v>
      </c>
      <c r="E249" s="42"/>
      <c r="F249" s="229" t="s">
        <v>653</v>
      </c>
      <c r="G249" s="42"/>
      <c r="H249" s="42"/>
      <c r="I249" s="225"/>
      <c r="J249" s="225"/>
      <c r="K249" s="42"/>
      <c r="L249" s="42"/>
      <c r="M249" s="46"/>
      <c r="N249" s="226"/>
      <c r="O249" s="227"/>
      <c r="P249" s="86"/>
      <c r="Q249" s="86"/>
      <c r="R249" s="86"/>
      <c r="S249" s="86"/>
      <c r="T249" s="86"/>
      <c r="U249" s="86"/>
      <c r="V249" s="86"/>
      <c r="W249" s="86"/>
      <c r="X249" s="87"/>
      <c r="Y249" s="40"/>
      <c r="Z249" s="40"/>
      <c r="AA249" s="40"/>
      <c r="AB249" s="40"/>
      <c r="AC249" s="40"/>
      <c r="AD249" s="40"/>
      <c r="AE249" s="40"/>
      <c r="AT249" s="19" t="s">
        <v>131</v>
      </c>
      <c r="AU249" s="19" t="s">
        <v>82</v>
      </c>
    </row>
    <row r="250" spans="1:65" s="2" customFormat="1" ht="24.15" customHeight="1">
      <c r="A250" s="40"/>
      <c r="B250" s="41"/>
      <c r="C250" s="267" t="s">
        <v>485</v>
      </c>
      <c r="D250" s="267" t="s">
        <v>365</v>
      </c>
      <c r="E250" s="268" t="s">
        <v>764</v>
      </c>
      <c r="F250" s="269" t="s">
        <v>765</v>
      </c>
      <c r="G250" s="270" t="s">
        <v>200</v>
      </c>
      <c r="H250" s="271">
        <v>1</v>
      </c>
      <c r="I250" s="272"/>
      <c r="J250" s="273"/>
      <c r="K250" s="274">
        <f>ROUND(P250*H250,2)</f>
        <v>0</v>
      </c>
      <c r="L250" s="269" t="s">
        <v>20</v>
      </c>
      <c r="M250" s="275"/>
      <c r="N250" s="276" t="s">
        <v>20</v>
      </c>
      <c r="O250" s="217" t="s">
        <v>42</v>
      </c>
      <c r="P250" s="218">
        <f>I250+J250</f>
        <v>0</v>
      </c>
      <c r="Q250" s="218">
        <f>ROUND(I250*H250,2)</f>
        <v>0</v>
      </c>
      <c r="R250" s="218">
        <f>ROUND(J250*H250,2)</f>
        <v>0</v>
      </c>
      <c r="S250" s="86"/>
      <c r="T250" s="219">
        <f>S250*H250</f>
        <v>0</v>
      </c>
      <c r="U250" s="219">
        <v>0</v>
      </c>
      <c r="V250" s="219">
        <f>U250*H250</f>
        <v>0</v>
      </c>
      <c r="W250" s="219">
        <v>0</v>
      </c>
      <c r="X250" s="220">
        <f>W250*H250</f>
        <v>0</v>
      </c>
      <c r="Y250" s="40"/>
      <c r="Z250" s="40"/>
      <c r="AA250" s="40"/>
      <c r="AB250" s="40"/>
      <c r="AC250" s="40"/>
      <c r="AD250" s="40"/>
      <c r="AE250" s="40"/>
      <c r="AR250" s="221" t="s">
        <v>146</v>
      </c>
      <c r="AT250" s="221" t="s">
        <v>365</v>
      </c>
      <c r="AU250" s="221" t="s">
        <v>82</v>
      </c>
      <c r="AY250" s="19" t="s">
        <v>121</v>
      </c>
      <c r="BE250" s="222">
        <f>IF(O250="základní",K250,0)</f>
        <v>0</v>
      </c>
      <c r="BF250" s="222">
        <f>IF(O250="snížená",K250,0)</f>
        <v>0</v>
      </c>
      <c r="BG250" s="222">
        <f>IF(O250="zákl. přenesená",K250,0)</f>
        <v>0</v>
      </c>
      <c r="BH250" s="222">
        <f>IF(O250="sníž. přenesená",K250,0)</f>
        <v>0</v>
      </c>
      <c r="BI250" s="222">
        <f>IF(O250="nulová",K250,0)</f>
        <v>0</v>
      </c>
      <c r="BJ250" s="19" t="s">
        <v>80</v>
      </c>
      <c r="BK250" s="222">
        <f>ROUND(P250*H250,2)</f>
        <v>0</v>
      </c>
      <c r="BL250" s="19" t="s">
        <v>129</v>
      </c>
      <c r="BM250" s="221" t="s">
        <v>445</v>
      </c>
    </row>
    <row r="251" spans="1:47" s="2" customFormat="1" ht="12">
      <c r="A251" s="40"/>
      <c r="B251" s="41"/>
      <c r="C251" s="42"/>
      <c r="D251" s="223" t="s">
        <v>130</v>
      </c>
      <c r="E251" s="42"/>
      <c r="F251" s="224" t="s">
        <v>765</v>
      </c>
      <c r="G251" s="42"/>
      <c r="H251" s="42"/>
      <c r="I251" s="225"/>
      <c r="J251" s="225"/>
      <c r="K251" s="42"/>
      <c r="L251" s="42"/>
      <c r="M251" s="46"/>
      <c r="N251" s="226"/>
      <c r="O251" s="227"/>
      <c r="P251" s="86"/>
      <c r="Q251" s="86"/>
      <c r="R251" s="86"/>
      <c r="S251" s="86"/>
      <c r="T251" s="86"/>
      <c r="U251" s="86"/>
      <c r="V251" s="86"/>
      <c r="W251" s="86"/>
      <c r="X251" s="87"/>
      <c r="Y251" s="40"/>
      <c r="Z251" s="40"/>
      <c r="AA251" s="40"/>
      <c r="AB251" s="40"/>
      <c r="AC251" s="40"/>
      <c r="AD251" s="40"/>
      <c r="AE251" s="40"/>
      <c r="AT251" s="19" t="s">
        <v>130</v>
      </c>
      <c r="AU251" s="19" t="s">
        <v>82</v>
      </c>
    </row>
    <row r="252" spans="1:65" s="2" customFormat="1" ht="16.5" customHeight="1">
      <c r="A252" s="40"/>
      <c r="B252" s="41"/>
      <c r="C252" s="209" t="s">
        <v>331</v>
      </c>
      <c r="D252" s="209" t="s">
        <v>124</v>
      </c>
      <c r="E252" s="210" t="s">
        <v>766</v>
      </c>
      <c r="F252" s="211" t="s">
        <v>767</v>
      </c>
      <c r="G252" s="212" t="s">
        <v>200</v>
      </c>
      <c r="H252" s="234">
        <v>17</v>
      </c>
      <c r="I252" s="214"/>
      <c r="J252" s="214"/>
      <c r="K252" s="215">
        <f>ROUND(P252*H252,2)</f>
        <v>0</v>
      </c>
      <c r="L252" s="211" t="s">
        <v>20</v>
      </c>
      <c r="M252" s="46"/>
      <c r="N252" s="216" t="s">
        <v>20</v>
      </c>
      <c r="O252" s="217" t="s">
        <v>42</v>
      </c>
      <c r="P252" s="218">
        <f>I252+J252</f>
        <v>0</v>
      </c>
      <c r="Q252" s="218">
        <f>ROUND(I252*H252,2)</f>
        <v>0</v>
      </c>
      <c r="R252" s="218">
        <f>ROUND(J252*H252,2)</f>
        <v>0</v>
      </c>
      <c r="S252" s="86"/>
      <c r="T252" s="219">
        <f>S252*H252</f>
        <v>0</v>
      </c>
      <c r="U252" s="219">
        <v>0</v>
      </c>
      <c r="V252" s="219">
        <f>U252*H252</f>
        <v>0</v>
      </c>
      <c r="W252" s="219">
        <v>0</v>
      </c>
      <c r="X252" s="220">
        <f>W252*H252</f>
        <v>0</v>
      </c>
      <c r="Y252" s="40"/>
      <c r="Z252" s="40"/>
      <c r="AA252" s="40"/>
      <c r="AB252" s="40"/>
      <c r="AC252" s="40"/>
      <c r="AD252" s="40"/>
      <c r="AE252" s="40"/>
      <c r="AR252" s="221" t="s">
        <v>129</v>
      </c>
      <c r="AT252" s="221" t="s">
        <v>124</v>
      </c>
      <c r="AU252" s="221" t="s">
        <v>82</v>
      </c>
      <c r="AY252" s="19" t="s">
        <v>121</v>
      </c>
      <c r="BE252" s="222">
        <f>IF(O252="základní",K252,0)</f>
        <v>0</v>
      </c>
      <c r="BF252" s="222">
        <f>IF(O252="snížená",K252,0)</f>
        <v>0</v>
      </c>
      <c r="BG252" s="222">
        <f>IF(O252="zákl. přenesená",K252,0)</f>
        <v>0</v>
      </c>
      <c r="BH252" s="222">
        <f>IF(O252="sníž. přenesená",K252,0)</f>
        <v>0</v>
      </c>
      <c r="BI252" s="222">
        <f>IF(O252="nulová",K252,0)</f>
        <v>0</v>
      </c>
      <c r="BJ252" s="19" t="s">
        <v>80</v>
      </c>
      <c r="BK252" s="222">
        <f>ROUND(P252*H252,2)</f>
        <v>0</v>
      </c>
      <c r="BL252" s="19" t="s">
        <v>129</v>
      </c>
      <c r="BM252" s="221" t="s">
        <v>449</v>
      </c>
    </row>
    <row r="253" spans="1:47" s="2" customFormat="1" ht="12">
      <c r="A253" s="40"/>
      <c r="B253" s="41"/>
      <c r="C253" s="42"/>
      <c r="D253" s="223" t="s">
        <v>130</v>
      </c>
      <c r="E253" s="42"/>
      <c r="F253" s="224" t="s">
        <v>767</v>
      </c>
      <c r="G253" s="42"/>
      <c r="H253" s="42"/>
      <c r="I253" s="225"/>
      <c r="J253" s="225"/>
      <c r="K253" s="42"/>
      <c r="L253" s="42"/>
      <c r="M253" s="46"/>
      <c r="N253" s="226"/>
      <c r="O253" s="227"/>
      <c r="P253" s="86"/>
      <c r="Q253" s="86"/>
      <c r="R253" s="86"/>
      <c r="S253" s="86"/>
      <c r="T253" s="86"/>
      <c r="U253" s="86"/>
      <c r="V253" s="86"/>
      <c r="W253" s="86"/>
      <c r="X253" s="87"/>
      <c r="Y253" s="40"/>
      <c r="Z253" s="40"/>
      <c r="AA253" s="40"/>
      <c r="AB253" s="40"/>
      <c r="AC253" s="40"/>
      <c r="AD253" s="40"/>
      <c r="AE253" s="40"/>
      <c r="AT253" s="19" t="s">
        <v>130</v>
      </c>
      <c r="AU253" s="19" t="s">
        <v>82</v>
      </c>
    </row>
    <row r="254" spans="1:65" s="2" customFormat="1" ht="24.15" customHeight="1">
      <c r="A254" s="40"/>
      <c r="B254" s="41"/>
      <c r="C254" s="209" t="s">
        <v>496</v>
      </c>
      <c r="D254" s="209" t="s">
        <v>124</v>
      </c>
      <c r="E254" s="210" t="s">
        <v>768</v>
      </c>
      <c r="F254" s="211" t="s">
        <v>769</v>
      </c>
      <c r="G254" s="212" t="s">
        <v>200</v>
      </c>
      <c r="H254" s="234">
        <v>12</v>
      </c>
      <c r="I254" s="214"/>
      <c r="J254" s="214"/>
      <c r="K254" s="215">
        <f>ROUND(P254*H254,2)</f>
        <v>0</v>
      </c>
      <c r="L254" s="211" t="s">
        <v>128</v>
      </c>
      <c r="M254" s="46"/>
      <c r="N254" s="216" t="s">
        <v>20</v>
      </c>
      <c r="O254" s="217" t="s">
        <v>42</v>
      </c>
      <c r="P254" s="218">
        <f>I254+J254</f>
        <v>0</v>
      </c>
      <c r="Q254" s="218">
        <f>ROUND(I254*H254,2)</f>
        <v>0</v>
      </c>
      <c r="R254" s="218">
        <f>ROUND(J254*H254,2)</f>
        <v>0</v>
      </c>
      <c r="S254" s="86"/>
      <c r="T254" s="219">
        <f>S254*H254</f>
        <v>0</v>
      </c>
      <c r="U254" s="219">
        <v>0</v>
      </c>
      <c r="V254" s="219">
        <f>U254*H254</f>
        <v>0</v>
      </c>
      <c r="W254" s="219">
        <v>0</v>
      </c>
      <c r="X254" s="220">
        <f>W254*H254</f>
        <v>0</v>
      </c>
      <c r="Y254" s="40"/>
      <c r="Z254" s="40"/>
      <c r="AA254" s="40"/>
      <c r="AB254" s="40"/>
      <c r="AC254" s="40"/>
      <c r="AD254" s="40"/>
      <c r="AE254" s="40"/>
      <c r="AR254" s="221" t="s">
        <v>129</v>
      </c>
      <c r="AT254" s="221" t="s">
        <v>124</v>
      </c>
      <c r="AU254" s="221" t="s">
        <v>82</v>
      </c>
      <c r="AY254" s="19" t="s">
        <v>121</v>
      </c>
      <c r="BE254" s="222">
        <f>IF(O254="základní",K254,0)</f>
        <v>0</v>
      </c>
      <c r="BF254" s="222">
        <f>IF(O254="snížená",K254,0)</f>
        <v>0</v>
      </c>
      <c r="BG254" s="222">
        <f>IF(O254="zákl. přenesená",K254,0)</f>
        <v>0</v>
      </c>
      <c r="BH254" s="222">
        <f>IF(O254="sníž. přenesená",K254,0)</f>
        <v>0</v>
      </c>
      <c r="BI254" s="222">
        <f>IF(O254="nulová",K254,0)</f>
        <v>0</v>
      </c>
      <c r="BJ254" s="19" t="s">
        <v>80</v>
      </c>
      <c r="BK254" s="222">
        <f>ROUND(P254*H254,2)</f>
        <v>0</v>
      </c>
      <c r="BL254" s="19" t="s">
        <v>129</v>
      </c>
      <c r="BM254" s="221" t="s">
        <v>454</v>
      </c>
    </row>
    <row r="255" spans="1:47" s="2" customFormat="1" ht="12">
      <c r="A255" s="40"/>
      <c r="B255" s="41"/>
      <c r="C255" s="42"/>
      <c r="D255" s="223" t="s">
        <v>130</v>
      </c>
      <c r="E255" s="42"/>
      <c r="F255" s="224" t="s">
        <v>769</v>
      </c>
      <c r="G255" s="42"/>
      <c r="H255" s="42"/>
      <c r="I255" s="225"/>
      <c r="J255" s="225"/>
      <c r="K255" s="42"/>
      <c r="L255" s="42"/>
      <c r="M255" s="46"/>
      <c r="N255" s="226"/>
      <c r="O255" s="227"/>
      <c r="P255" s="86"/>
      <c r="Q255" s="86"/>
      <c r="R255" s="86"/>
      <c r="S255" s="86"/>
      <c r="T255" s="86"/>
      <c r="U255" s="86"/>
      <c r="V255" s="86"/>
      <c r="W255" s="86"/>
      <c r="X255" s="87"/>
      <c r="Y255" s="40"/>
      <c r="Z255" s="40"/>
      <c r="AA255" s="40"/>
      <c r="AB255" s="40"/>
      <c r="AC255" s="40"/>
      <c r="AD255" s="40"/>
      <c r="AE255" s="40"/>
      <c r="AT255" s="19" t="s">
        <v>130</v>
      </c>
      <c r="AU255" s="19" t="s">
        <v>82</v>
      </c>
    </row>
    <row r="256" spans="1:47" s="2" customFormat="1" ht="12">
      <c r="A256" s="40"/>
      <c r="B256" s="41"/>
      <c r="C256" s="42"/>
      <c r="D256" s="228" t="s">
        <v>131</v>
      </c>
      <c r="E256" s="42"/>
      <c r="F256" s="229" t="s">
        <v>770</v>
      </c>
      <c r="G256" s="42"/>
      <c r="H256" s="42"/>
      <c r="I256" s="225"/>
      <c r="J256" s="225"/>
      <c r="K256" s="42"/>
      <c r="L256" s="42"/>
      <c r="M256" s="46"/>
      <c r="N256" s="226"/>
      <c r="O256" s="227"/>
      <c r="P256" s="86"/>
      <c r="Q256" s="86"/>
      <c r="R256" s="86"/>
      <c r="S256" s="86"/>
      <c r="T256" s="86"/>
      <c r="U256" s="86"/>
      <c r="V256" s="86"/>
      <c r="W256" s="86"/>
      <c r="X256" s="87"/>
      <c r="Y256" s="40"/>
      <c r="Z256" s="40"/>
      <c r="AA256" s="40"/>
      <c r="AB256" s="40"/>
      <c r="AC256" s="40"/>
      <c r="AD256" s="40"/>
      <c r="AE256" s="40"/>
      <c r="AT256" s="19" t="s">
        <v>131</v>
      </c>
      <c r="AU256" s="19" t="s">
        <v>82</v>
      </c>
    </row>
    <row r="257" spans="1:65" s="2" customFormat="1" ht="16.5" customHeight="1">
      <c r="A257" s="40"/>
      <c r="B257" s="41"/>
      <c r="C257" s="267" t="s">
        <v>338</v>
      </c>
      <c r="D257" s="267" t="s">
        <v>365</v>
      </c>
      <c r="E257" s="268" t="s">
        <v>771</v>
      </c>
      <c r="F257" s="269" t="s">
        <v>772</v>
      </c>
      <c r="G257" s="270" t="s">
        <v>200</v>
      </c>
      <c r="H257" s="271">
        <v>12</v>
      </c>
      <c r="I257" s="272"/>
      <c r="J257" s="273"/>
      <c r="K257" s="274">
        <f>ROUND(P257*H257,2)</f>
        <v>0</v>
      </c>
      <c r="L257" s="269" t="s">
        <v>20</v>
      </c>
      <c r="M257" s="275"/>
      <c r="N257" s="276" t="s">
        <v>20</v>
      </c>
      <c r="O257" s="217" t="s">
        <v>42</v>
      </c>
      <c r="P257" s="218">
        <f>I257+J257</f>
        <v>0</v>
      </c>
      <c r="Q257" s="218">
        <f>ROUND(I257*H257,2)</f>
        <v>0</v>
      </c>
      <c r="R257" s="218">
        <f>ROUND(J257*H257,2)</f>
        <v>0</v>
      </c>
      <c r="S257" s="86"/>
      <c r="T257" s="219">
        <f>S257*H257</f>
        <v>0</v>
      </c>
      <c r="U257" s="219">
        <v>0</v>
      </c>
      <c r="V257" s="219">
        <f>U257*H257</f>
        <v>0</v>
      </c>
      <c r="W257" s="219">
        <v>0</v>
      </c>
      <c r="X257" s="220">
        <f>W257*H257</f>
        <v>0</v>
      </c>
      <c r="Y257" s="40"/>
      <c r="Z257" s="40"/>
      <c r="AA257" s="40"/>
      <c r="AB257" s="40"/>
      <c r="AC257" s="40"/>
      <c r="AD257" s="40"/>
      <c r="AE257" s="40"/>
      <c r="AR257" s="221" t="s">
        <v>146</v>
      </c>
      <c r="AT257" s="221" t="s">
        <v>365</v>
      </c>
      <c r="AU257" s="221" t="s">
        <v>82</v>
      </c>
      <c r="AY257" s="19" t="s">
        <v>121</v>
      </c>
      <c r="BE257" s="222">
        <f>IF(O257="základní",K257,0)</f>
        <v>0</v>
      </c>
      <c r="BF257" s="222">
        <f>IF(O257="snížená",K257,0)</f>
        <v>0</v>
      </c>
      <c r="BG257" s="222">
        <f>IF(O257="zákl. přenesená",K257,0)</f>
        <v>0</v>
      </c>
      <c r="BH257" s="222">
        <f>IF(O257="sníž. přenesená",K257,0)</f>
        <v>0</v>
      </c>
      <c r="BI257" s="222">
        <f>IF(O257="nulová",K257,0)</f>
        <v>0</v>
      </c>
      <c r="BJ257" s="19" t="s">
        <v>80</v>
      </c>
      <c r="BK257" s="222">
        <f>ROUND(P257*H257,2)</f>
        <v>0</v>
      </c>
      <c r="BL257" s="19" t="s">
        <v>129</v>
      </c>
      <c r="BM257" s="221" t="s">
        <v>773</v>
      </c>
    </row>
    <row r="258" spans="1:47" s="2" customFormat="1" ht="12">
      <c r="A258" s="40"/>
      <c r="B258" s="41"/>
      <c r="C258" s="42"/>
      <c r="D258" s="223" t="s">
        <v>130</v>
      </c>
      <c r="E258" s="42"/>
      <c r="F258" s="224" t="s">
        <v>772</v>
      </c>
      <c r="G258" s="42"/>
      <c r="H258" s="42"/>
      <c r="I258" s="225"/>
      <c r="J258" s="225"/>
      <c r="K258" s="42"/>
      <c r="L258" s="42"/>
      <c r="M258" s="46"/>
      <c r="N258" s="226"/>
      <c r="O258" s="227"/>
      <c r="P258" s="86"/>
      <c r="Q258" s="86"/>
      <c r="R258" s="86"/>
      <c r="S258" s="86"/>
      <c r="T258" s="86"/>
      <c r="U258" s="86"/>
      <c r="V258" s="86"/>
      <c r="W258" s="86"/>
      <c r="X258" s="87"/>
      <c r="Y258" s="40"/>
      <c r="Z258" s="40"/>
      <c r="AA258" s="40"/>
      <c r="AB258" s="40"/>
      <c r="AC258" s="40"/>
      <c r="AD258" s="40"/>
      <c r="AE258" s="40"/>
      <c r="AT258" s="19" t="s">
        <v>130</v>
      </c>
      <c r="AU258" s="19" t="s">
        <v>82</v>
      </c>
    </row>
    <row r="259" spans="1:65" s="2" customFormat="1" ht="16.5" customHeight="1">
      <c r="A259" s="40"/>
      <c r="B259" s="41"/>
      <c r="C259" s="209" t="s">
        <v>505</v>
      </c>
      <c r="D259" s="209" t="s">
        <v>124</v>
      </c>
      <c r="E259" s="210" t="s">
        <v>774</v>
      </c>
      <c r="F259" s="211" t="s">
        <v>775</v>
      </c>
      <c r="G259" s="212" t="s">
        <v>200</v>
      </c>
      <c r="H259" s="234">
        <v>12</v>
      </c>
      <c r="I259" s="214"/>
      <c r="J259" s="214"/>
      <c r="K259" s="215">
        <f>ROUND(P259*H259,2)</f>
        <v>0</v>
      </c>
      <c r="L259" s="211" t="s">
        <v>20</v>
      </c>
      <c r="M259" s="46"/>
      <c r="N259" s="216" t="s">
        <v>20</v>
      </c>
      <c r="O259" s="217" t="s">
        <v>42</v>
      </c>
      <c r="P259" s="218">
        <f>I259+J259</f>
        <v>0</v>
      </c>
      <c r="Q259" s="218">
        <f>ROUND(I259*H259,2)</f>
        <v>0</v>
      </c>
      <c r="R259" s="218">
        <f>ROUND(J259*H259,2)</f>
        <v>0</v>
      </c>
      <c r="S259" s="86"/>
      <c r="T259" s="219">
        <f>S259*H259</f>
        <v>0</v>
      </c>
      <c r="U259" s="219">
        <v>0</v>
      </c>
      <c r="V259" s="219">
        <f>U259*H259</f>
        <v>0</v>
      </c>
      <c r="W259" s="219">
        <v>0</v>
      </c>
      <c r="X259" s="220">
        <f>W259*H259</f>
        <v>0</v>
      </c>
      <c r="Y259" s="40"/>
      <c r="Z259" s="40"/>
      <c r="AA259" s="40"/>
      <c r="AB259" s="40"/>
      <c r="AC259" s="40"/>
      <c r="AD259" s="40"/>
      <c r="AE259" s="40"/>
      <c r="AR259" s="221" t="s">
        <v>129</v>
      </c>
      <c r="AT259" s="221" t="s">
        <v>124</v>
      </c>
      <c r="AU259" s="221" t="s">
        <v>82</v>
      </c>
      <c r="AY259" s="19" t="s">
        <v>121</v>
      </c>
      <c r="BE259" s="222">
        <f>IF(O259="základní",K259,0)</f>
        <v>0</v>
      </c>
      <c r="BF259" s="222">
        <f>IF(O259="snížená",K259,0)</f>
        <v>0</v>
      </c>
      <c r="BG259" s="222">
        <f>IF(O259="zákl. přenesená",K259,0)</f>
        <v>0</v>
      </c>
      <c r="BH259" s="222">
        <f>IF(O259="sníž. přenesená",K259,0)</f>
        <v>0</v>
      </c>
      <c r="BI259" s="222">
        <f>IF(O259="nulová",K259,0)</f>
        <v>0</v>
      </c>
      <c r="BJ259" s="19" t="s">
        <v>80</v>
      </c>
      <c r="BK259" s="222">
        <f>ROUND(P259*H259,2)</f>
        <v>0</v>
      </c>
      <c r="BL259" s="19" t="s">
        <v>129</v>
      </c>
      <c r="BM259" s="221" t="s">
        <v>776</v>
      </c>
    </row>
    <row r="260" spans="1:47" s="2" customFormat="1" ht="12">
      <c r="A260" s="40"/>
      <c r="B260" s="41"/>
      <c r="C260" s="42"/>
      <c r="D260" s="223" t="s">
        <v>130</v>
      </c>
      <c r="E260" s="42"/>
      <c r="F260" s="224" t="s">
        <v>775</v>
      </c>
      <c r="G260" s="42"/>
      <c r="H260" s="42"/>
      <c r="I260" s="225"/>
      <c r="J260" s="225"/>
      <c r="K260" s="42"/>
      <c r="L260" s="42"/>
      <c r="M260" s="46"/>
      <c r="N260" s="226"/>
      <c r="O260" s="227"/>
      <c r="P260" s="86"/>
      <c r="Q260" s="86"/>
      <c r="R260" s="86"/>
      <c r="S260" s="86"/>
      <c r="T260" s="86"/>
      <c r="U260" s="86"/>
      <c r="V260" s="86"/>
      <c r="W260" s="86"/>
      <c r="X260" s="87"/>
      <c r="Y260" s="40"/>
      <c r="Z260" s="40"/>
      <c r="AA260" s="40"/>
      <c r="AB260" s="40"/>
      <c r="AC260" s="40"/>
      <c r="AD260" s="40"/>
      <c r="AE260" s="40"/>
      <c r="AT260" s="19" t="s">
        <v>130</v>
      </c>
      <c r="AU260" s="19" t="s">
        <v>82</v>
      </c>
    </row>
    <row r="261" spans="1:65" s="2" customFormat="1" ht="24.15" customHeight="1">
      <c r="A261" s="40"/>
      <c r="B261" s="41"/>
      <c r="C261" s="209" t="s">
        <v>345</v>
      </c>
      <c r="D261" s="209" t="s">
        <v>124</v>
      </c>
      <c r="E261" s="210" t="s">
        <v>777</v>
      </c>
      <c r="F261" s="211" t="s">
        <v>778</v>
      </c>
      <c r="G261" s="212" t="s">
        <v>275</v>
      </c>
      <c r="H261" s="234">
        <v>58</v>
      </c>
      <c r="I261" s="214"/>
      <c r="J261" s="214"/>
      <c r="K261" s="215">
        <f>ROUND(P261*H261,2)</f>
        <v>0</v>
      </c>
      <c r="L261" s="211" t="s">
        <v>128</v>
      </c>
      <c r="M261" s="46"/>
      <c r="N261" s="216" t="s">
        <v>20</v>
      </c>
      <c r="O261" s="217" t="s">
        <v>42</v>
      </c>
      <c r="P261" s="218">
        <f>I261+J261</f>
        <v>0</v>
      </c>
      <c r="Q261" s="218">
        <f>ROUND(I261*H261,2)</f>
        <v>0</v>
      </c>
      <c r="R261" s="218">
        <f>ROUND(J261*H261,2)</f>
        <v>0</v>
      </c>
      <c r="S261" s="86"/>
      <c r="T261" s="219">
        <f>S261*H261</f>
        <v>0</v>
      </c>
      <c r="U261" s="219">
        <v>0</v>
      </c>
      <c r="V261" s="219">
        <f>U261*H261</f>
        <v>0</v>
      </c>
      <c r="W261" s="219">
        <v>0</v>
      </c>
      <c r="X261" s="220">
        <f>W261*H261</f>
        <v>0</v>
      </c>
      <c r="Y261" s="40"/>
      <c r="Z261" s="40"/>
      <c r="AA261" s="40"/>
      <c r="AB261" s="40"/>
      <c r="AC261" s="40"/>
      <c r="AD261" s="40"/>
      <c r="AE261" s="40"/>
      <c r="AR261" s="221" t="s">
        <v>129</v>
      </c>
      <c r="AT261" s="221" t="s">
        <v>124</v>
      </c>
      <c r="AU261" s="221" t="s">
        <v>82</v>
      </c>
      <c r="AY261" s="19" t="s">
        <v>121</v>
      </c>
      <c r="BE261" s="222">
        <f>IF(O261="základní",K261,0)</f>
        <v>0</v>
      </c>
      <c r="BF261" s="222">
        <f>IF(O261="snížená",K261,0)</f>
        <v>0</v>
      </c>
      <c r="BG261" s="222">
        <f>IF(O261="zákl. přenesená",K261,0)</f>
        <v>0</v>
      </c>
      <c r="BH261" s="222">
        <f>IF(O261="sníž. přenesená",K261,0)</f>
        <v>0</v>
      </c>
      <c r="BI261" s="222">
        <f>IF(O261="nulová",K261,0)</f>
        <v>0</v>
      </c>
      <c r="BJ261" s="19" t="s">
        <v>80</v>
      </c>
      <c r="BK261" s="222">
        <f>ROUND(P261*H261,2)</f>
        <v>0</v>
      </c>
      <c r="BL261" s="19" t="s">
        <v>129</v>
      </c>
      <c r="BM261" s="221" t="s">
        <v>779</v>
      </c>
    </row>
    <row r="262" spans="1:47" s="2" customFormat="1" ht="12">
      <c r="A262" s="40"/>
      <c r="B262" s="41"/>
      <c r="C262" s="42"/>
      <c r="D262" s="223" t="s">
        <v>130</v>
      </c>
      <c r="E262" s="42"/>
      <c r="F262" s="224" t="s">
        <v>778</v>
      </c>
      <c r="G262" s="42"/>
      <c r="H262" s="42"/>
      <c r="I262" s="225"/>
      <c r="J262" s="225"/>
      <c r="K262" s="42"/>
      <c r="L262" s="42"/>
      <c r="M262" s="46"/>
      <c r="N262" s="226"/>
      <c r="O262" s="227"/>
      <c r="P262" s="86"/>
      <c r="Q262" s="86"/>
      <c r="R262" s="86"/>
      <c r="S262" s="86"/>
      <c r="T262" s="86"/>
      <c r="U262" s="86"/>
      <c r="V262" s="86"/>
      <c r="W262" s="86"/>
      <c r="X262" s="87"/>
      <c r="Y262" s="40"/>
      <c r="Z262" s="40"/>
      <c r="AA262" s="40"/>
      <c r="AB262" s="40"/>
      <c r="AC262" s="40"/>
      <c r="AD262" s="40"/>
      <c r="AE262" s="40"/>
      <c r="AT262" s="19" t="s">
        <v>130</v>
      </c>
      <c r="AU262" s="19" t="s">
        <v>82</v>
      </c>
    </row>
    <row r="263" spans="1:47" s="2" customFormat="1" ht="12">
      <c r="A263" s="40"/>
      <c r="B263" s="41"/>
      <c r="C263" s="42"/>
      <c r="D263" s="228" t="s">
        <v>131</v>
      </c>
      <c r="E263" s="42"/>
      <c r="F263" s="229" t="s">
        <v>780</v>
      </c>
      <c r="G263" s="42"/>
      <c r="H263" s="42"/>
      <c r="I263" s="225"/>
      <c r="J263" s="225"/>
      <c r="K263" s="42"/>
      <c r="L263" s="42"/>
      <c r="M263" s="46"/>
      <c r="N263" s="226"/>
      <c r="O263" s="227"/>
      <c r="P263" s="86"/>
      <c r="Q263" s="86"/>
      <c r="R263" s="86"/>
      <c r="S263" s="86"/>
      <c r="T263" s="86"/>
      <c r="U263" s="86"/>
      <c r="V263" s="86"/>
      <c r="W263" s="86"/>
      <c r="X263" s="87"/>
      <c r="Y263" s="40"/>
      <c r="Z263" s="40"/>
      <c r="AA263" s="40"/>
      <c r="AB263" s="40"/>
      <c r="AC263" s="40"/>
      <c r="AD263" s="40"/>
      <c r="AE263" s="40"/>
      <c r="AT263" s="19" t="s">
        <v>131</v>
      </c>
      <c r="AU263" s="19" t="s">
        <v>82</v>
      </c>
    </row>
    <row r="264" spans="1:65" s="2" customFormat="1" ht="24.15" customHeight="1">
      <c r="A264" s="40"/>
      <c r="B264" s="41"/>
      <c r="C264" s="267" t="s">
        <v>513</v>
      </c>
      <c r="D264" s="267" t="s">
        <v>365</v>
      </c>
      <c r="E264" s="268" t="s">
        <v>781</v>
      </c>
      <c r="F264" s="269" t="s">
        <v>782</v>
      </c>
      <c r="G264" s="270" t="s">
        <v>200</v>
      </c>
      <c r="H264" s="271">
        <v>43</v>
      </c>
      <c r="I264" s="272"/>
      <c r="J264" s="273"/>
      <c r="K264" s="274">
        <f>ROUND(P264*H264,2)</f>
        <v>0</v>
      </c>
      <c r="L264" s="269" t="s">
        <v>128</v>
      </c>
      <c r="M264" s="275"/>
      <c r="N264" s="276" t="s">
        <v>20</v>
      </c>
      <c r="O264" s="217" t="s">
        <v>42</v>
      </c>
      <c r="P264" s="218">
        <f>I264+J264</f>
        <v>0</v>
      </c>
      <c r="Q264" s="218">
        <f>ROUND(I264*H264,2)</f>
        <v>0</v>
      </c>
      <c r="R264" s="218">
        <f>ROUND(J264*H264,2)</f>
        <v>0</v>
      </c>
      <c r="S264" s="86"/>
      <c r="T264" s="219">
        <f>S264*H264</f>
        <v>0</v>
      </c>
      <c r="U264" s="219">
        <v>0</v>
      </c>
      <c r="V264" s="219">
        <f>U264*H264</f>
        <v>0</v>
      </c>
      <c r="W264" s="219">
        <v>0</v>
      </c>
      <c r="X264" s="220">
        <f>W264*H264</f>
        <v>0</v>
      </c>
      <c r="Y264" s="40"/>
      <c r="Z264" s="40"/>
      <c r="AA264" s="40"/>
      <c r="AB264" s="40"/>
      <c r="AC264" s="40"/>
      <c r="AD264" s="40"/>
      <c r="AE264" s="40"/>
      <c r="AR264" s="221" t="s">
        <v>146</v>
      </c>
      <c r="AT264" s="221" t="s">
        <v>365</v>
      </c>
      <c r="AU264" s="221" t="s">
        <v>82</v>
      </c>
      <c r="AY264" s="19" t="s">
        <v>121</v>
      </c>
      <c r="BE264" s="222">
        <f>IF(O264="základní",K264,0)</f>
        <v>0</v>
      </c>
      <c r="BF264" s="222">
        <f>IF(O264="snížená",K264,0)</f>
        <v>0</v>
      </c>
      <c r="BG264" s="222">
        <f>IF(O264="zákl. přenesená",K264,0)</f>
        <v>0</v>
      </c>
      <c r="BH264" s="222">
        <f>IF(O264="sníž. přenesená",K264,0)</f>
        <v>0</v>
      </c>
      <c r="BI264" s="222">
        <f>IF(O264="nulová",K264,0)</f>
        <v>0</v>
      </c>
      <c r="BJ264" s="19" t="s">
        <v>80</v>
      </c>
      <c r="BK264" s="222">
        <f>ROUND(P264*H264,2)</f>
        <v>0</v>
      </c>
      <c r="BL264" s="19" t="s">
        <v>129</v>
      </c>
      <c r="BM264" s="221" t="s">
        <v>783</v>
      </c>
    </row>
    <row r="265" spans="1:47" s="2" customFormat="1" ht="12">
      <c r="A265" s="40"/>
      <c r="B265" s="41"/>
      <c r="C265" s="42"/>
      <c r="D265" s="223" t="s">
        <v>130</v>
      </c>
      <c r="E265" s="42"/>
      <c r="F265" s="224" t="s">
        <v>782</v>
      </c>
      <c r="G265" s="42"/>
      <c r="H265" s="42"/>
      <c r="I265" s="225"/>
      <c r="J265" s="225"/>
      <c r="K265" s="42"/>
      <c r="L265" s="42"/>
      <c r="M265" s="46"/>
      <c r="N265" s="226"/>
      <c r="O265" s="227"/>
      <c r="P265" s="86"/>
      <c r="Q265" s="86"/>
      <c r="R265" s="86"/>
      <c r="S265" s="86"/>
      <c r="T265" s="86"/>
      <c r="U265" s="86"/>
      <c r="V265" s="86"/>
      <c r="W265" s="86"/>
      <c r="X265" s="87"/>
      <c r="Y265" s="40"/>
      <c r="Z265" s="40"/>
      <c r="AA265" s="40"/>
      <c r="AB265" s="40"/>
      <c r="AC265" s="40"/>
      <c r="AD265" s="40"/>
      <c r="AE265" s="40"/>
      <c r="AT265" s="19" t="s">
        <v>130</v>
      </c>
      <c r="AU265" s="19" t="s">
        <v>82</v>
      </c>
    </row>
    <row r="266" spans="1:65" s="2" customFormat="1" ht="24.15" customHeight="1">
      <c r="A266" s="40"/>
      <c r="B266" s="41"/>
      <c r="C266" s="267" t="s">
        <v>354</v>
      </c>
      <c r="D266" s="267" t="s">
        <v>365</v>
      </c>
      <c r="E266" s="268" t="s">
        <v>784</v>
      </c>
      <c r="F266" s="269" t="s">
        <v>785</v>
      </c>
      <c r="G266" s="270" t="s">
        <v>200</v>
      </c>
      <c r="H266" s="271">
        <v>15</v>
      </c>
      <c r="I266" s="272"/>
      <c r="J266" s="273"/>
      <c r="K266" s="274">
        <f>ROUND(P266*H266,2)</f>
        <v>0</v>
      </c>
      <c r="L266" s="269" t="s">
        <v>128</v>
      </c>
      <c r="M266" s="275"/>
      <c r="N266" s="276" t="s">
        <v>20</v>
      </c>
      <c r="O266" s="217" t="s">
        <v>42</v>
      </c>
      <c r="P266" s="218">
        <f>I266+J266</f>
        <v>0</v>
      </c>
      <c r="Q266" s="218">
        <f>ROUND(I266*H266,2)</f>
        <v>0</v>
      </c>
      <c r="R266" s="218">
        <f>ROUND(J266*H266,2)</f>
        <v>0</v>
      </c>
      <c r="S266" s="86"/>
      <c r="T266" s="219">
        <f>S266*H266</f>
        <v>0</v>
      </c>
      <c r="U266" s="219">
        <v>0</v>
      </c>
      <c r="V266" s="219">
        <f>U266*H266</f>
        <v>0</v>
      </c>
      <c r="W266" s="219">
        <v>0</v>
      </c>
      <c r="X266" s="220">
        <f>W266*H266</f>
        <v>0</v>
      </c>
      <c r="Y266" s="40"/>
      <c r="Z266" s="40"/>
      <c r="AA266" s="40"/>
      <c r="AB266" s="40"/>
      <c r="AC266" s="40"/>
      <c r="AD266" s="40"/>
      <c r="AE266" s="40"/>
      <c r="AR266" s="221" t="s">
        <v>146</v>
      </c>
      <c r="AT266" s="221" t="s">
        <v>365</v>
      </c>
      <c r="AU266" s="221" t="s">
        <v>82</v>
      </c>
      <c r="AY266" s="19" t="s">
        <v>121</v>
      </c>
      <c r="BE266" s="222">
        <f>IF(O266="základní",K266,0)</f>
        <v>0</v>
      </c>
      <c r="BF266" s="222">
        <f>IF(O266="snížená",K266,0)</f>
        <v>0</v>
      </c>
      <c r="BG266" s="222">
        <f>IF(O266="zákl. přenesená",K266,0)</f>
        <v>0</v>
      </c>
      <c r="BH266" s="222">
        <f>IF(O266="sníž. přenesená",K266,0)</f>
        <v>0</v>
      </c>
      <c r="BI266" s="222">
        <f>IF(O266="nulová",K266,0)</f>
        <v>0</v>
      </c>
      <c r="BJ266" s="19" t="s">
        <v>80</v>
      </c>
      <c r="BK266" s="222">
        <f>ROUND(P266*H266,2)</f>
        <v>0</v>
      </c>
      <c r="BL266" s="19" t="s">
        <v>129</v>
      </c>
      <c r="BM266" s="221" t="s">
        <v>786</v>
      </c>
    </row>
    <row r="267" spans="1:47" s="2" customFormat="1" ht="12">
      <c r="A267" s="40"/>
      <c r="B267" s="41"/>
      <c r="C267" s="42"/>
      <c r="D267" s="223" t="s">
        <v>130</v>
      </c>
      <c r="E267" s="42"/>
      <c r="F267" s="224" t="s">
        <v>785</v>
      </c>
      <c r="G267" s="42"/>
      <c r="H267" s="42"/>
      <c r="I267" s="225"/>
      <c r="J267" s="225"/>
      <c r="K267" s="42"/>
      <c r="L267" s="42"/>
      <c r="M267" s="46"/>
      <c r="N267" s="226"/>
      <c r="O267" s="227"/>
      <c r="P267" s="86"/>
      <c r="Q267" s="86"/>
      <c r="R267" s="86"/>
      <c r="S267" s="86"/>
      <c r="T267" s="86"/>
      <c r="U267" s="86"/>
      <c r="V267" s="86"/>
      <c r="W267" s="86"/>
      <c r="X267" s="87"/>
      <c r="Y267" s="40"/>
      <c r="Z267" s="40"/>
      <c r="AA267" s="40"/>
      <c r="AB267" s="40"/>
      <c r="AC267" s="40"/>
      <c r="AD267" s="40"/>
      <c r="AE267" s="40"/>
      <c r="AT267" s="19" t="s">
        <v>130</v>
      </c>
      <c r="AU267" s="19" t="s">
        <v>82</v>
      </c>
    </row>
    <row r="268" spans="1:63" s="12" customFormat="1" ht="25.9" customHeight="1">
      <c r="A268" s="12"/>
      <c r="B268" s="192"/>
      <c r="C268" s="193"/>
      <c r="D268" s="194" t="s">
        <v>72</v>
      </c>
      <c r="E268" s="195" t="s">
        <v>787</v>
      </c>
      <c r="F268" s="195" t="s">
        <v>788</v>
      </c>
      <c r="G268" s="193"/>
      <c r="H268" s="193"/>
      <c r="I268" s="196"/>
      <c r="J268" s="196"/>
      <c r="K268" s="197">
        <f>BK268</f>
        <v>0</v>
      </c>
      <c r="L268" s="193"/>
      <c r="M268" s="198"/>
      <c r="N268" s="199"/>
      <c r="O268" s="200"/>
      <c r="P268" s="200"/>
      <c r="Q268" s="201">
        <f>SUM(Q269:Q271)</f>
        <v>0</v>
      </c>
      <c r="R268" s="201">
        <f>SUM(R269:R271)</f>
        <v>0</v>
      </c>
      <c r="S268" s="200"/>
      <c r="T268" s="202">
        <f>SUM(T269:T271)</f>
        <v>0</v>
      </c>
      <c r="U268" s="200"/>
      <c r="V268" s="202">
        <f>SUM(V269:V271)</f>
        <v>0</v>
      </c>
      <c r="W268" s="200"/>
      <c r="X268" s="203">
        <f>SUM(X269:X271)</f>
        <v>0</v>
      </c>
      <c r="Y268" s="12"/>
      <c r="Z268" s="12"/>
      <c r="AA268" s="12"/>
      <c r="AB268" s="12"/>
      <c r="AC268" s="12"/>
      <c r="AD268" s="12"/>
      <c r="AE268" s="12"/>
      <c r="AR268" s="204" t="s">
        <v>80</v>
      </c>
      <c r="AT268" s="205" t="s">
        <v>72</v>
      </c>
      <c r="AU268" s="205" t="s">
        <v>73</v>
      </c>
      <c r="AY268" s="204" t="s">
        <v>121</v>
      </c>
      <c r="BK268" s="206">
        <f>SUM(BK269:BK271)</f>
        <v>0</v>
      </c>
    </row>
    <row r="269" spans="1:65" s="2" customFormat="1" ht="24.15" customHeight="1">
      <c r="A269" s="40"/>
      <c r="B269" s="41"/>
      <c r="C269" s="209" t="s">
        <v>522</v>
      </c>
      <c r="D269" s="209" t="s">
        <v>124</v>
      </c>
      <c r="E269" s="210" t="s">
        <v>789</v>
      </c>
      <c r="F269" s="211" t="s">
        <v>790</v>
      </c>
      <c r="G269" s="212" t="s">
        <v>127</v>
      </c>
      <c r="H269" s="213"/>
      <c r="I269" s="214"/>
      <c r="J269" s="214"/>
      <c r="K269" s="215">
        <f>ROUND(P269*H269,2)</f>
        <v>0</v>
      </c>
      <c r="L269" s="211" t="s">
        <v>791</v>
      </c>
      <c r="M269" s="46"/>
      <c r="N269" s="216" t="s">
        <v>20</v>
      </c>
      <c r="O269" s="217" t="s">
        <v>42</v>
      </c>
      <c r="P269" s="218">
        <f>I269+J269</f>
        <v>0</v>
      </c>
      <c r="Q269" s="218">
        <f>ROUND(I269*H269,2)</f>
        <v>0</v>
      </c>
      <c r="R269" s="218">
        <f>ROUND(J269*H269,2)</f>
        <v>0</v>
      </c>
      <c r="S269" s="86"/>
      <c r="T269" s="219">
        <f>S269*H269</f>
        <v>0</v>
      </c>
      <c r="U269" s="219">
        <v>0</v>
      </c>
      <c r="V269" s="219">
        <f>U269*H269</f>
        <v>0</v>
      </c>
      <c r="W269" s="219">
        <v>0</v>
      </c>
      <c r="X269" s="220">
        <f>W269*H269</f>
        <v>0</v>
      </c>
      <c r="Y269" s="40"/>
      <c r="Z269" s="40"/>
      <c r="AA269" s="40"/>
      <c r="AB269" s="40"/>
      <c r="AC269" s="40"/>
      <c r="AD269" s="40"/>
      <c r="AE269" s="40"/>
      <c r="AR269" s="221" t="s">
        <v>129</v>
      </c>
      <c r="AT269" s="221" t="s">
        <v>124</v>
      </c>
      <c r="AU269" s="221" t="s">
        <v>80</v>
      </c>
      <c r="AY269" s="19" t="s">
        <v>121</v>
      </c>
      <c r="BE269" s="222">
        <f>IF(O269="základní",K269,0)</f>
        <v>0</v>
      </c>
      <c r="BF269" s="222">
        <f>IF(O269="snížená",K269,0)</f>
        <v>0</v>
      </c>
      <c r="BG269" s="222">
        <f>IF(O269="zákl. přenesená",K269,0)</f>
        <v>0</v>
      </c>
      <c r="BH269" s="222">
        <f>IF(O269="sníž. přenesená",K269,0)</f>
        <v>0</v>
      </c>
      <c r="BI269" s="222">
        <f>IF(O269="nulová",K269,0)</f>
        <v>0</v>
      </c>
      <c r="BJ269" s="19" t="s">
        <v>80</v>
      </c>
      <c r="BK269" s="222">
        <f>ROUND(P269*H269,2)</f>
        <v>0</v>
      </c>
      <c r="BL269" s="19" t="s">
        <v>129</v>
      </c>
      <c r="BM269" s="221" t="s">
        <v>463</v>
      </c>
    </row>
    <row r="270" spans="1:47" s="2" customFormat="1" ht="12">
      <c r="A270" s="40"/>
      <c r="B270" s="41"/>
      <c r="C270" s="42"/>
      <c r="D270" s="223" t="s">
        <v>130</v>
      </c>
      <c r="E270" s="42"/>
      <c r="F270" s="224" t="s">
        <v>790</v>
      </c>
      <c r="G270" s="42"/>
      <c r="H270" s="42"/>
      <c r="I270" s="225"/>
      <c r="J270" s="225"/>
      <c r="K270" s="42"/>
      <c r="L270" s="42"/>
      <c r="M270" s="46"/>
      <c r="N270" s="226"/>
      <c r="O270" s="227"/>
      <c r="P270" s="86"/>
      <c r="Q270" s="86"/>
      <c r="R270" s="86"/>
      <c r="S270" s="86"/>
      <c r="T270" s="86"/>
      <c r="U270" s="86"/>
      <c r="V270" s="86"/>
      <c r="W270" s="86"/>
      <c r="X270" s="87"/>
      <c r="Y270" s="40"/>
      <c r="Z270" s="40"/>
      <c r="AA270" s="40"/>
      <c r="AB270" s="40"/>
      <c r="AC270" s="40"/>
      <c r="AD270" s="40"/>
      <c r="AE270" s="40"/>
      <c r="AT270" s="19" t="s">
        <v>130</v>
      </c>
      <c r="AU270" s="19" t="s">
        <v>80</v>
      </c>
    </row>
    <row r="271" spans="1:47" s="2" customFormat="1" ht="12">
      <c r="A271" s="40"/>
      <c r="B271" s="41"/>
      <c r="C271" s="42"/>
      <c r="D271" s="228" t="s">
        <v>131</v>
      </c>
      <c r="E271" s="42"/>
      <c r="F271" s="229" t="s">
        <v>792</v>
      </c>
      <c r="G271" s="42"/>
      <c r="H271" s="42"/>
      <c r="I271" s="225"/>
      <c r="J271" s="225"/>
      <c r="K271" s="42"/>
      <c r="L271" s="42"/>
      <c r="M271" s="46"/>
      <c r="N271" s="230"/>
      <c r="O271" s="231"/>
      <c r="P271" s="232"/>
      <c r="Q271" s="232"/>
      <c r="R271" s="232"/>
      <c r="S271" s="232"/>
      <c r="T271" s="232"/>
      <c r="U271" s="232"/>
      <c r="V271" s="232"/>
      <c r="W271" s="232"/>
      <c r="X271" s="233"/>
      <c r="Y271" s="40"/>
      <c r="Z271" s="40"/>
      <c r="AA271" s="40"/>
      <c r="AB271" s="40"/>
      <c r="AC271" s="40"/>
      <c r="AD271" s="40"/>
      <c r="AE271" s="40"/>
      <c r="AT271" s="19" t="s">
        <v>131</v>
      </c>
      <c r="AU271" s="19" t="s">
        <v>80</v>
      </c>
    </row>
    <row r="272" spans="1:31" s="2" customFormat="1" ht="6.95" customHeight="1">
      <c r="A272" s="40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46"/>
      <c r="N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86:L271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hyperlinks>
    <hyperlink ref="F92" r:id="rId1" display="https://podminky.urs.cz/item/CS_URS_2024_01/742122001"/>
    <hyperlink ref="F99" r:id="rId2" display="https://podminky.urs.cz/item/CS_URS_2024_01/742330042"/>
    <hyperlink ref="F108" r:id="rId3" display="https://podminky.urs.cz/item/CS_URS_2024_01/742122001"/>
    <hyperlink ref="F115" r:id="rId4" display="https://podminky.urs.cz/item/CS_URS_2024_01/742121001"/>
    <hyperlink ref="F122" r:id="rId5" display="https://podminky.urs.cz/item/CS_URS_2024_01/742110202"/>
    <hyperlink ref="F127" r:id="rId6" display="https://podminky.urs.cz/item/CS_URS_2024_01/742330101"/>
    <hyperlink ref="F131" r:id="rId7" display="https://podminky.urs.cz/item/CS_URS_2024_01/741210101"/>
    <hyperlink ref="F138" r:id="rId8" display="https://podminky.urs.cz/item/CS_URS_2024_01/741320135"/>
    <hyperlink ref="F143" r:id="rId9" display="https://podminky.urs.cz/item/CS_URS_2024_01/741310561"/>
    <hyperlink ref="F148" r:id="rId10" display="https://podminky.urs.cz/item/CS_URS_2024_01/741811011"/>
    <hyperlink ref="F151" r:id="rId11" display="https://podminky.urs.cz/item/CS_URS_2024_01/741313011"/>
    <hyperlink ref="F156" r:id="rId12" display="https://podminky.urs.cz/item/CS_URS_2024_01/741112072"/>
    <hyperlink ref="F163" r:id="rId13" display="https://podminky.urs.cz/item/CS_URS_2024_01/741313001"/>
    <hyperlink ref="F172" r:id="rId14" display="https://podminky.urs.cz/item/CS_URS_2024_01/741112061"/>
    <hyperlink ref="F181" r:id="rId15" display="https://podminky.urs.cz/item/CS_URS_2024_01/220260025"/>
    <hyperlink ref="F188" r:id="rId16" display="https://podminky.urs.cz/item/CS_URS_2024_01/741122016"/>
    <hyperlink ref="F193" r:id="rId17" display="https://podminky.urs.cz/item/CS_URS_2024_01/741120301"/>
    <hyperlink ref="F198" r:id="rId18" display="https://podminky.urs.cz/item/CS_URS_2024_01/741110043"/>
    <hyperlink ref="F203" r:id="rId19" display="https://podminky.urs.cz/item/CS_URS_2024_01/741110043"/>
    <hyperlink ref="F208" r:id="rId20" display="https://podminky.urs.cz/item/CS_URS_2024_01/741810001"/>
    <hyperlink ref="F212" r:id="rId21" display="https://podminky.urs.cz/item/CS_URS_2024_01/741122642"/>
    <hyperlink ref="F217" r:id="rId22" display="https://podminky.urs.cz/item/CS_URS_2024_01/741120301"/>
    <hyperlink ref="F228" r:id="rId23" display="https://podminky.urs.cz/item/CS_URS_2024_01/741320165"/>
    <hyperlink ref="F237" r:id="rId24" display="https://podminky.urs.cz/item/CS_URS_2024_01/741130004"/>
    <hyperlink ref="F249" r:id="rId25" display="https://podminky.urs.cz/item/CS_URS_2024_01/741320135"/>
    <hyperlink ref="F256" r:id="rId26" display="https://podminky.urs.cz/item/CS_URS_2024_01/741372022"/>
    <hyperlink ref="F263" r:id="rId27" display="https://podminky.urs.cz/item/CS_URS_2024_01/741122641"/>
    <hyperlink ref="F271" r:id="rId28" display="https://podminky.urs.cz/item/CS_URS_2022_02/990A03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282" t="s">
        <v>793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794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795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796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797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798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799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800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801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802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803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79</v>
      </c>
      <c r="F18" s="288" t="s">
        <v>804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805</v>
      </c>
      <c r="F19" s="288" t="s">
        <v>806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807</v>
      </c>
      <c r="F20" s="288" t="s">
        <v>808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809</v>
      </c>
      <c r="F21" s="288" t="s">
        <v>810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811</v>
      </c>
      <c r="F22" s="288" t="s">
        <v>812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813</v>
      </c>
      <c r="F23" s="288" t="s">
        <v>814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815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816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817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818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819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820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821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822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823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103</v>
      </c>
      <c r="F36" s="288"/>
      <c r="G36" s="288" t="s">
        <v>824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825</v>
      </c>
      <c r="F37" s="288"/>
      <c r="G37" s="288" t="s">
        <v>826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52</v>
      </c>
      <c r="F38" s="288"/>
      <c r="G38" s="288" t="s">
        <v>827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53</v>
      </c>
      <c r="F39" s="288"/>
      <c r="G39" s="288" t="s">
        <v>828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104</v>
      </c>
      <c r="F40" s="288"/>
      <c r="G40" s="288" t="s">
        <v>829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105</v>
      </c>
      <c r="F41" s="288"/>
      <c r="G41" s="288" t="s">
        <v>830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831</v>
      </c>
      <c r="F42" s="288"/>
      <c r="G42" s="288" t="s">
        <v>832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833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834</v>
      </c>
      <c r="F44" s="288"/>
      <c r="G44" s="288" t="s">
        <v>835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108</v>
      </c>
      <c r="F45" s="288"/>
      <c r="G45" s="288" t="s">
        <v>836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837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838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839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840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841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842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843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844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845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846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847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848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849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850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851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852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853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854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855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856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857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858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859</v>
      </c>
      <c r="D76" s="306"/>
      <c r="E76" s="306"/>
      <c r="F76" s="306" t="s">
        <v>860</v>
      </c>
      <c r="G76" s="307"/>
      <c r="H76" s="306" t="s">
        <v>53</v>
      </c>
      <c r="I76" s="306" t="s">
        <v>56</v>
      </c>
      <c r="J76" s="306" t="s">
        <v>861</v>
      </c>
      <c r="K76" s="305"/>
    </row>
    <row r="77" spans="2:11" s="1" customFormat="1" ht="17.25" customHeight="1">
      <c r="B77" s="303"/>
      <c r="C77" s="308" t="s">
        <v>862</v>
      </c>
      <c r="D77" s="308"/>
      <c r="E77" s="308"/>
      <c r="F77" s="309" t="s">
        <v>863</v>
      </c>
      <c r="G77" s="310"/>
      <c r="H77" s="308"/>
      <c r="I77" s="308"/>
      <c r="J77" s="308" t="s">
        <v>864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52</v>
      </c>
      <c r="D79" s="313"/>
      <c r="E79" s="313"/>
      <c r="F79" s="314" t="s">
        <v>865</v>
      </c>
      <c r="G79" s="315"/>
      <c r="H79" s="291" t="s">
        <v>866</v>
      </c>
      <c r="I79" s="291" t="s">
        <v>867</v>
      </c>
      <c r="J79" s="291">
        <v>20</v>
      </c>
      <c r="K79" s="305"/>
    </row>
    <row r="80" spans="2:11" s="1" customFormat="1" ht="15" customHeight="1">
      <c r="B80" s="303"/>
      <c r="C80" s="291" t="s">
        <v>868</v>
      </c>
      <c r="D80" s="291"/>
      <c r="E80" s="291"/>
      <c r="F80" s="314" t="s">
        <v>865</v>
      </c>
      <c r="G80" s="315"/>
      <c r="H80" s="291" t="s">
        <v>869</v>
      </c>
      <c r="I80" s="291" t="s">
        <v>867</v>
      </c>
      <c r="J80" s="291">
        <v>120</v>
      </c>
      <c r="K80" s="305"/>
    </row>
    <row r="81" spans="2:11" s="1" customFormat="1" ht="15" customHeight="1">
      <c r="B81" s="316"/>
      <c r="C81" s="291" t="s">
        <v>870</v>
      </c>
      <c r="D81" s="291"/>
      <c r="E81" s="291"/>
      <c r="F81" s="314" t="s">
        <v>871</v>
      </c>
      <c r="G81" s="315"/>
      <c r="H81" s="291" t="s">
        <v>872</v>
      </c>
      <c r="I81" s="291" t="s">
        <v>867</v>
      </c>
      <c r="J81" s="291">
        <v>50</v>
      </c>
      <c r="K81" s="305"/>
    </row>
    <row r="82" spans="2:11" s="1" customFormat="1" ht="15" customHeight="1">
      <c r="B82" s="316"/>
      <c r="C82" s="291" t="s">
        <v>873</v>
      </c>
      <c r="D82" s="291"/>
      <c r="E82" s="291"/>
      <c r="F82" s="314" t="s">
        <v>865</v>
      </c>
      <c r="G82" s="315"/>
      <c r="H82" s="291" t="s">
        <v>874</v>
      </c>
      <c r="I82" s="291" t="s">
        <v>875</v>
      </c>
      <c r="J82" s="291"/>
      <c r="K82" s="305"/>
    </row>
    <row r="83" spans="2:11" s="1" customFormat="1" ht="15" customHeight="1">
      <c r="B83" s="316"/>
      <c r="C83" s="317" t="s">
        <v>876</v>
      </c>
      <c r="D83" s="317"/>
      <c r="E83" s="317"/>
      <c r="F83" s="318" t="s">
        <v>871</v>
      </c>
      <c r="G83" s="317"/>
      <c r="H83" s="317" t="s">
        <v>877</v>
      </c>
      <c r="I83" s="317" t="s">
        <v>867</v>
      </c>
      <c r="J83" s="317">
        <v>15</v>
      </c>
      <c r="K83" s="305"/>
    </row>
    <row r="84" spans="2:11" s="1" customFormat="1" ht="15" customHeight="1">
      <c r="B84" s="316"/>
      <c r="C84" s="317" t="s">
        <v>878</v>
      </c>
      <c r="D84" s="317"/>
      <c r="E84" s="317"/>
      <c r="F84" s="318" t="s">
        <v>871</v>
      </c>
      <c r="G84" s="317"/>
      <c r="H84" s="317" t="s">
        <v>879</v>
      </c>
      <c r="I84" s="317" t="s">
        <v>867</v>
      </c>
      <c r="J84" s="317">
        <v>15</v>
      </c>
      <c r="K84" s="305"/>
    </row>
    <row r="85" spans="2:11" s="1" customFormat="1" ht="15" customHeight="1">
      <c r="B85" s="316"/>
      <c r="C85" s="317" t="s">
        <v>880</v>
      </c>
      <c r="D85" s="317"/>
      <c r="E85" s="317"/>
      <c r="F85" s="318" t="s">
        <v>871</v>
      </c>
      <c r="G85" s="317"/>
      <c r="H85" s="317" t="s">
        <v>881</v>
      </c>
      <c r="I85" s="317" t="s">
        <v>867</v>
      </c>
      <c r="J85" s="317">
        <v>20</v>
      </c>
      <c r="K85" s="305"/>
    </row>
    <row r="86" spans="2:11" s="1" customFormat="1" ht="15" customHeight="1">
      <c r="B86" s="316"/>
      <c r="C86" s="317" t="s">
        <v>882</v>
      </c>
      <c r="D86" s="317"/>
      <c r="E86" s="317"/>
      <c r="F86" s="318" t="s">
        <v>871</v>
      </c>
      <c r="G86" s="317"/>
      <c r="H86" s="317" t="s">
        <v>883</v>
      </c>
      <c r="I86" s="317" t="s">
        <v>867</v>
      </c>
      <c r="J86" s="317">
        <v>20</v>
      </c>
      <c r="K86" s="305"/>
    </row>
    <row r="87" spans="2:11" s="1" customFormat="1" ht="15" customHeight="1">
      <c r="B87" s="316"/>
      <c r="C87" s="291" t="s">
        <v>884</v>
      </c>
      <c r="D87" s="291"/>
      <c r="E87" s="291"/>
      <c r="F87" s="314" t="s">
        <v>871</v>
      </c>
      <c r="G87" s="315"/>
      <c r="H87" s="291" t="s">
        <v>885</v>
      </c>
      <c r="I87" s="291" t="s">
        <v>867</v>
      </c>
      <c r="J87" s="291">
        <v>50</v>
      </c>
      <c r="K87" s="305"/>
    </row>
    <row r="88" spans="2:11" s="1" customFormat="1" ht="15" customHeight="1">
      <c r="B88" s="316"/>
      <c r="C88" s="291" t="s">
        <v>886</v>
      </c>
      <c r="D88" s="291"/>
      <c r="E88" s="291"/>
      <c r="F88" s="314" t="s">
        <v>871</v>
      </c>
      <c r="G88" s="315"/>
      <c r="H88" s="291" t="s">
        <v>887</v>
      </c>
      <c r="I88" s="291" t="s">
        <v>867</v>
      </c>
      <c r="J88" s="291">
        <v>20</v>
      </c>
      <c r="K88" s="305"/>
    </row>
    <row r="89" spans="2:11" s="1" customFormat="1" ht="15" customHeight="1">
      <c r="B89" s="316"/>
      <c r="C89" s="291" t="s">
        <v>888</v>
      </c>
      <c r="D89" s="291"/>
      <c r="E89" s="291"/>
      <c r="F89" s="314" t="s">
        <v>871</v>
      </c>
      <c r="G89" s="315"/>
      <c r="H89" s="291" t="s">
        <v>889</v>
      </c>
      <c r="I89" s="291" t="s">
        <v>867</v>
      </c>
      <c r="J89" s="291">
        <v>20</v>
      </c>
      <c r="K89" s="305"/>
    </row>
    <row r="90" spans="2:11" s="1" customFormat="1" ht="15" customHeight="1">
      <c r="B90" s="316"/>
      <c r="C90" s="291" t="s">
        <v>890</v>
      </c>
      <c r="D90" s="291"/>
      <c r="E90" s="291"/>
      <c r="F90" s="314" t="s">
        <v>871</v>
      </c>
      <c r="G90" s="315"/>
      <c r="H90" s="291" t="s">
        <v>891</v>
      </c>
      <c r="I90" s="291" t="s">
        <v>867</v>
      </c>
      <c r="J90" s="291">
        <v>50</v>
      </c>
      <c r="K90" s="305"/>
    </row>
    <row r="91" spans="2:11" s="1" customFormat="1" ht="15" customHeight="1">
      <c r="B91" s="316"/>
      <c r="C91" s="291" t="s">
        <v>892</v>
      </c>
      <c r="D91" s="291"/>
      <c r="E91" s="291"/>
      <c r="F91" s="314" t="s">
        <v>871</v>
      </c>
      <c r="G91" s="315"/>
      <c r="H91" s="291" t="s">
        <v>892</v>
      </c>
      <c r="I91" s="291" t="s">
        <v>867</v>
      </c>
      <c r="J91" s="291">
        <v>50</v>
      </c>
      <c r="K91" s="305"/>
    </row>
    <row r="92" spans="2:11" s="1" customFormat="1" ht="15" customHeight="1">
      <c r="B92" s="316"/>
      <c r="C92" s="291" t="s">
        <v>893</v>
      </c>
      <c r="D92" s="291"/>
      <c r="E92" s="291"/>
      <c r="F92" s="314" t="s">
        <v>871</v>
      </c>
      <c r="G92" s="315"/>
      <c r="H92" s="291" t="s">
        <v>894</v>
      </c>
      <c r="I92" s="291" t="s">
        <v>867</v>
      </c>
      <c r="J92" s="291">
        <v>255</v>
      </c>
      <c r="K92" s="305"/>
    </row>
    <row r="93" spans="2:11" s="1" customFormat="1" ht="15" customHeight="1">
      <c r="B93" s="316"/>
      <c r="C93" s="291" t="s">
        <v>895</v>
      </c>
      <c r="D93" s="291"/>
      <c r="E93" s="291"/>
      <c r="F93" s="314" t="s">
        <v>865</v>
      </c>
      <c r="G93" s="315"/>
      <c r="H93" s="291" t="s">
        <v>896</v>
      </c>
      <c r="I93" s="291" t="s">
        <v>897</v>
      </c>
      <c r="J93" s="291"/>
      <c r="K93" s="305"/>
    </row>
    <row r="94" spans="2:11" s="1" customFormat="1" ht="15" customHeight="1">
      <c r="B94" s="316"/>
      <c r="C94" s="291" t="s">
        <v>898</v>
      </c>
      <c r="D94" s="291"/>
      <c r="E94" s="291"/>
      <c r="F94" s="314" t="s">
        <v>865</v>
      </c>
      <c r="G94" s="315"/>
      <c r="H94" s="291" t="s">
        <v>899</v>
      </c>
      <c r="I94" s="291" t="s">
        <v>900</v>
      </c>
      <c r="J94" s="291"/>
      <c r="K94" s="305"/>
    </row>
    <row r="95" spans="2:11" s="1" customFormat="1" ht="15" customHeight="1">
      <c r="B95" s="316"/>
      <c r="C95" s="291" t="s">
        <v>901</v>
      </c>
      <c r="D95" s="291"/>
      <c r="E95" s="291"/>
      <c r="F95" s="314" t="s">
        <v>865</v>
      </c>
      <c r="G95" s="315"/>
      <c r="H95" s="291" t="s">
        <v>901</v>
      </c>
      <c r="I95" s="291" t="s">
        <v>900</v>
      </c>
      <c r="J95" s="291"/>
      <c r="K95" s="305"/>
    </row>
    <row r="96" spans="2:11" s="1" customFormat="1" ht="15" customHeight="1">
      <c r="B96" s="316"/>
      <c r="C96" s="291" t="s">
        <v>37</v>
      </c>
      <c r="D96" s="291"/>
      <c r="E96" s="291"/>
      <c r="F96" s="314" t="s">
        <v>865</v>
      </c>
      <c r="G96" s="315"/>
      <c r="H96" s="291" t="s">
        <v>902</v>
      </c>
      <c r="I96" s="291" t="s">
        <v>900</v>
      </c>
      <c r="J96" s="291"/>
      <c r="K96" s="305"/>
    </row>
    <row r="97" spans="2:11" s="1" customFormat="1" ht="15" customHeight="1">
      <c r="B97" s="316"/>
      <c r="C97" s="291" t="s">
        <v>47</v>
      </c>
      <c r="D97" s="291"/>
      <c r="E97" s="291"/>
      <c r="F97" s="314" t="s">
        <v>865</v>
      </c>
      <c r="G97" s="315"/>
      <c r="H97" s="291" t="s">
        <v>903</v>
      </c>
      <c r="I97" s="291" t="s">
        <v>900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904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859</v>
      </c>
      <c r="D103" s="306"/>
      <c r="E103" s="306"/>
      <c r="F103" s="306" t="s">
        <v>860</v>
      </c>
      <c r="G103" s="307"/>
      <c r="H103" s="306" t="s">
        <v>53</v>
      </c>
      <c r="I103" s="306" t="s">
        <v>56</v>
      </c>
      <c r="J103" s="306" t="s">
        <v>861</v>
      </c>
      <c r="K103" s="305"/>
    </row>
    <row r="104" spans="2:11" s="1" customFormat="1" ht="17.25" customHeight="1">
      <c r="B104" s="303"/>
      <c r="C104" s="308" t="s">
        <v>862</v>
      </c>
      <c r="D104" s="308"/>
      <c r="E104" s="308"/>
      <c r="F104" s="309" t="s">
        <v>863</v>
      </c>
      <c r="G104" s="310"/>
      <c r="H104" s="308"/>
      <c r="I104" s="308"/>
      <c r="J104" s="308" t="s">
        <v>864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52</v>
      </c>
      <c r="D106" s="313"/>
      <c r="E106" s="313"/>
      <c r="F106" s="314" t="s">
        <v>865</v>
      </c>
      <c r="G106" s="291"/>
      <c r="H106" s="291" t="s">
        <v>905</v>
      </c>
      <c r="I106" s="291" t="s">
        <v>867</v>
      </c>
      <c r="J106" s="291">
        <v>20</v>
      </c>
      <c r="K106" s="305"/>
    </row>
    <row r="107" spans="2:11" s="1" customFormat="1" ht="15" customHeight="1">
      <c r="B107" s="303"/>
      <c r="C107" s="291" t="s">
        <v>868</v>
      </c>
      <c r="D107" s="291"/>
      <c r="E107" s="291"/>
      <c r="F107" s="314" t="s">
        <v>865</v>
      </c>
      <c r="G107" s="291"/>
      <c r="H107" s="291" t="s">
        <v>905</v>
      </c>
      <c r="I107" s="291" t="s">
        <v>867</v>
      </c>
      <c r="J107" s="291">
        <v>120</v>
      </c>
      <c r="K107" s="305"/>
    </row>
    <row r="108" spans="2:11" s="1" customFormat="1" ht="15" customHeight="1">
      <c r="B108" s="316"/>
      <c r="C108" s="291" t="s">
        <v>870</v>
      </c>
      <c r="D108" s="291"/>
      <c r="E108" s="291"/>
      <c r="F108" s="314" t="s">
        <v>871</v>
      </c>
      <c r="G108" s="291"/>
      <c r="H108" s="291" t="s">
        <v>905</v>
      </c>
      <c r="I108" s="291" t="s">
        <v>867</v>
      </c>
      <c r="J108" s="291">
        <v>50</v>
      </c>
      <c r="K108" s="305"/>
    </row>
    <row r="109" spans="2:11" s="1" customFormat="1" ht="15" customHeight="1">
      <c r="B109" s="316"/>
      <c r="C109" s="291" t="s">
        <v>873</v>
      </c>
      <c r="D109" s="291"/>
      <c r="E109" s="291"/>
      <c r="F109" s="314" t="s">
        <v>865</v>
      </c>
      <c r="G109" s="291"/>
      <c r="H109" s="291" t="s">
        <v>905</v>
      </c>
      <c r="I109" s="291" t="s">
        <v>875</v>
      </c>
      <c r="J109" s="291"/>
      <c r="K109" s="305"/>
    </row>
    <row r="110" spans="2:11" s="1" customFormat="1" ht="15" customHeight="1">
      <c r="B110" s="316"/>
      <c r="C110" s="291" t="s">
        <v>884</v>
      </c>
      <c r="D110" s="291"/>
      <c r="E110" s="291"/>
      <c r="F110" s="314" t="s">
        <v>871</v>
      </c>
      <c r="G110" s="291"/>
      <c r="H110" s="291" t="s">
        <v>905</v>
      </c>
      <c r="I110" s="291" t="s">
        <v>867</v>
      </c>
      <c r="J110" s="291">
        <v>50</v>
      </c>
      <c r="K110" s="305"/>
    </row>
    <row r="111" spans="2:11" s="1" customFormat="1" ht="15" customHeight="1">
      <c r="B111" s="316"/>
      <c r="C111" s="291" t="s">
        <v>892</v>
      </c>
      <c r="D111" s="291"/>
      <c r="E111" s="291"/>
      <c r="F111" s="314" t="s">
        <v>871</v>
      </c>
      <c r="G111" s="291"/>
      <c r="H111" s="291" t="s">
        <v>905</v>
      </c>
      <c r="I111" s="291" t="s">
        <v>867</v>
      </c>
      <c r="J111" s="291">
        <v>50</v>
      </c>
      <c r="K111" s="305"/>
    </row>
    <row r="112" spans="2:11" s="1" customFormat="1" ht="15" customHeight="1">
      <c r="B112" s="316"/>
      <c r="C112" s="291" t="s">
        <v>890</v>
      </c>
      <c r="D112" s="291"/>
      <c r="E112" s="291"/>
      <c r="F112" s="314" t="s">
        <v>871</v>
      </c>
      <c r="G112" s="291"/>
      <c r="H112" s="291" t="s">
        <v>905</v>
      </c>
      <c r="I112" s="291" t="s">
        <v>867</v>
      </c>
      <c r="J112" s="291">
        <v>50</v>
      </c>
      <c r="K112" s="305"/>
    </row>
    <row r="113" spans="2:11" s="1" customFormat="1" ht="15" customHeight="1">
      <c r="B113" s="316"/>
      <c r="C113" s="291" t="s">
        <v>52</v>
      </c>
      <c r="D113" s="291"/>
      <c r="E113" s="291"/>
      <c r="F113" s="314" t="s">
        <v>865</v>
      </c>
      <c r="G113" s="291"/>
      <c r="H113" s="291" t="s">
        <v>906</v>
      </c>
      <c r="I113" s="291" t="s">
        <v>867</v>
      </c>
      <c r="J113" s="291">
        <v>20</v>
      </c>
      <c r="K113" s="305"/>
    </row>
    <row r="114" spans="2:11" s="1" customFormat="1" ht="15" customHeight="1">
      <c r="B114" s="316"/>
      <c r="C114" s="291" t="s">
        <v>907</v>
      </c>
      <c r="D114" s="291"/>
      <c r="E114" s="291"/>
      <c r="F114" s="314" t="s">
        <v>865</v>
      </c>
      <c r="G114" s="291"/>
      <c r="H114" s="291" t="s">
        <v>908</v>
      </c>
      <c r="I114" s="291" t="s">
        <v>867</v>
      </c>
      <c r="J114" s="291">
        <v>120</v>
      </c>
      <c r="K114" s="305"/>
    </row>
    <row r="115" spans="2:11" s="1" customFormat="1" ht="15" customHeight="1">
      <c r="B115" s="316"/>
      <c r="C115" s="291" t="s">
        <v>37</v>
      </c>
      <c r="D115" s="291"/>
      <c r="E115" s="291"/>
      <c r="F115" s="314" t="s">
        <v>865</v>
      </c>
      <c r="G115" s="291"/>
      <c r="H115" s="291" t="s">
        <v>909</v>
      </c>
      <c r="I115" s="291" t="s">
        <v>900</v>
      </c>
      <c r="J115" s="291"/>
      <c r="K115" s="305"/>
    </row>
    <row r="116" spans="2:11" s="1" customFormat="1" ht="15" customHeight="1">
      <c r="B116" s="316"/>
      <c r="C116" s="291" t="s">
        <v>47</v>
      </c>
      <c r="D116" s="291"/>
      <c r="E116" s="291"/>
      <c r="F116" s="314" t="s">
        <v>865</v>
      </c>
      <c r="G116" s="291"/>
      <c r="H116" s="291" t="s">
        <v>910</v>
      </c>
      <c r="I116" s="291" t="s">
        <v>900</v>
      </c>
      <c r="J116" s="291"/>
      <c r="K116" s="305"/>
    </row>
    <row r="117" spans="2:11" s="1" customFormat="1" ht="15" customHeight="1">
      <c r="B117" s="316"/>
      <c r="C117" s="291" t="s">
        <v>56</v>
      </c>
      <c r="D117" s="291"/>
      <c r="E117" s="291"/>
      <c r="F117" s="314" t="s">
        <v>865</v>
      </c>
      <c r="G117" s="291"/>
      <c r="H117" s="291" t="s">
        <v>911</v>
      </c>
      <c r="I117" s="291" t="s">
        <v>912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913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859</v>
      </c>
      <c r="D123" s="306"/>
      <c r="E123" s="306"/>
      <c r="F123" s="306" t="s">
        <v>860</v>
      </c>
      <c r="G123" s="307"/>
      <c r="H123" s="306" t="s">
        <v>53</v>
      </c>
      <c r="I123" s="306" t="s">
        <v>56</v>
      </c>
      <c r="J123" s="306" t="s">
        <v>861</v>
      </c>
      <c r="K123" s="335"/>
    </row>
    <row r="124" spans="2:11" s="1" customFormat="1" ht="17.25" customHeight="1">
      <c r="B124" s="334"/>
      <c r="C124" s="308" t="s">
        <v>862</v>
      </c>
      <c r="D124" s="308"/>
      <c r="E124" s="308"/>
      <c r="F124" s="309" t="s">
        <v>863</v>
      </c>
      <c r="G124" s="310"/>
      <c r="H124" s="308"/>
      <c r="I124" s="308"/>
      <c r="J124" s="308" t="s">
        <v>864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868</v>
      </c>
      <c r="D126" s="313"/>
      <c r="E126" s="313"/>
      <c r="F126" s="314" t="s">
        <v>865</v>
      </c>
      <c r="G126" s="291"/>
      <c r="H126" s="291" t="s">
        <v>905</v>
      </c>
      <c r="I126" s="291" t="s">
        <v>867</v>
      </c>
      <c r="J126" s="291">
        <v>120</v>
      </c>
      <c r="K126" s="339"/>
    </row>
    <row r="127" spans="2:11" s="1" customFormat="1" ht="15" customHeight="1">
      <c r="B127" s="336"/>
      <c r="C127" s="291" t="s">
        <v>914</v>
      </c>
      <c r="D127" s="291"/>
      <c r="E127" s="291"/>
      <c r="F127" s="314" t="s">
        <v>865</v>
      </c>
      <c r="G127" s="291"/>
      <c r="H127" s="291" t="s">
        <v>915</v>
      </c>
      <c r="I127" s="291" t="s">
        <v>867</v>
      </c>
      <c r="J127" s="291" t="s">
        <v>916</v>
      </c>
      <c r="K127" s="339"/>
    </row>
    <row r="128" spans="2:11" s="1" customFormat="1" ht="15" customHeight="1">
      <c r="B128" s="336"/>
      <c r="C128" s="291" t="s">
        <v>813</v>
      </c>
      <c r="D128" s="291"/>
      <c r="E128" s="291"/>
      <c r="F128" s="314" t="s">
        <v>865</v>
      </c>
      <c r="G128" s="291"/>
      <c r="H128" s="291" t="s">
        <v>917</v>
      </c>
      <c r="I128" s="291" t="s">
        <v>867</v>
      </c>
      <c r="J128" s="291" t="s">
        <v>916</v>
      </c>
      <c r="K128" s="339"/>
    </row>
    <row r="129" spans="2:11" s="1" customFormat="1" ht="15" customHeight="1">
      <c r="B129" s="336"/>
      <c r="C129" s="291" t="s">
        <v>876</v>
      </c>
      <c r="D129" s="291"/>
      <c r="E129" s="291"/>
      <c r="F129" s="314" t="s">
        <v>871</v>
      </c>
      <c r="G129" s="291"/>
      <c r="H129" s="291" t="s">
        <v>877</v>
      </c>
      <c r="I129" s="291" t="s">
        <v>867</v>
      </c>
      <c r="J129" s="291">
        <v>15</v>
      </c>
      <c r="K129" s="339"/>
    </row>
    <row r="130" spans="2:11" s="1" customFormat="1" ht="15" customHeight="1">
      <c r="B130" s="336"/>
      <c r="C130" s="317" t="s">
        <v>878</v>
      </c>
      <c r="D130" s="317"/>
      <c r="E130" s="317"/>
      <c r="F130" s="318" t="s">
        <v>871</v>
      </c>
      <c r="G130" s="317"/>
      <c r="H130" s="317" t="s">
        <v>879</v>
      </c>
      <c r="I130" s="317" t="s">
        <v>867</v>
      </c>
      <c r="J130" s="317">
        <v>15</v>
      </c>
      <c r="K130" s="339"/>
    </row>
    <row r="131" spans="2:11" s="1" customFormat="1" ht="15" customHeight="1">
      <c r="B131" s="336"/>
      <c r="C131" s="317" t="s">
        <v>880</v>
      </c>
      <c r="D131" s="317"/>
      <c r="E131" s="317"/>
      <c r="F131" s="318" t="s">
        <v>871</v>
      </c>
      <c r="G131" s="317"/>
      <c r="H131" s="317" t="s">
        <v>881</v>
      </c>
      <c r="I131" s="317" t="s">
        <v>867</v>
      </c>
      <c r="J131" s="317">
        <v>20</v>
      </c>
      <c r="K131" s="339"/>
    </row>
    <row r="132" spans="2:11" s="1" customFormat="1" ht="15" customHeight="1">
      <c r="B132" s="336"/>
      <c r="C132" s="317" t="s">
        <v>882</v>
      </c>
      <c r="D132" s="317"/>
      <c r="E132" s="317"/>
      <c r="F132" s="318" t="s">
        <v>871</v>
      </c>
      <c r="G132" s="317"/>
      <c r="H132" s="317" t="s">
        <v>883</v>
      </c>
      <c r="I132" s="317" t="s">
        <v>867</v>
      </c>
      <c r="J132" s="317">
        <v>20</v>
      </c>
      <c r="K132" s="339"/>
    </row>
    <row r="133" spans="2:11" s="1" customFormat="1" ht="15" customHeight="1">
      <c r="B133" s="336"/>
      <c r="C133" s="291" t="s">
        <v>870</v>
      </c>
      <c r="D133" s="291"/>
      <c r="E133" s="291"/>
      <c r="F133" s="314" t="s">
        <v>871</v>
      </c>
      <c r="G133" s="291"/>
      <c r="H133" s="291" t="s">
        <v>905</v>
      </c>
      <c r="I133" s="291" t="s">
        <v>867</v>
      </c>
      <c r="J133" s="291">
        <v>50</v>
      </c>
      <c r="K133" s="339"/>
    </row>
    <row r="134" spans="2:11" s="1" customFormat="1" ht="15" customHeight="1">
      <c r="B134" s="336"/>
      <c r="C134" s="291" t="s">
        <v>884</v>
      </c>
      <c r="D134" s="291"/>
      <c r="E134" s="291"/>
      <c r="F134" s="314" t="s">
        <v>871</v>
      </c>
      <c r="G134" s="291"/>
      <c r="H134" s="291" t="s">
        <v>905</v>
      </c>
      <c r="I134" s="291" t="s">
        <v>867</v>
      </c>
      <c r="J134" s="291">
        <v>50</v>
      </c>
      <c r="K134" s="339"/>
    </row>
    <row r="135" spans="2:11" s="1" customFormat="1" ht="15" customHeight="1">
      <c r="B135" s="336"/>
      <c r="C135" s="291" t="s">
        <v>890</v>
      </c>
      <c r="D135" s="291"/>
      <c r="E135" s="291"/>
      <c r="F135" s="314" t="s">
        <v>871</v>
      </c>
      <c r="G135" s="291"/>
      <c r="H135" s="291" t="s">
        <v>905</v>
      </c>
      <c r="I135" s="291" t="s">
        <v>867</v>
      </c>
      <c r="J135" s="291">
        <v>50</v>
      </c>
      <c r="K135" s="339"/>
    </row>
    <row r="136" spans="2:11" s="1" customFormat="1" ht="15" customHeight="1">
      <c r="B136" s="336"/>
      <c r="C136" s="291" t="s">
        <v>892</v>
      </c>
      <c r="D136" s="291"/>
      <c r="E136" s="291"/>
      <c r="F136" s="314" t="s">
        <v>871</v>
      </c>
      <c r="G136" s="291"/>
      <c r="H136" s="291" t="s">
        <v>905</v>
      </c>
      <c r="I136" s="291" t="s">
        <v>867</v>
      </c>
      <c r="J136" s="291">
        <v>50</v>
      </c>
      <c r="K136" s="339"/>
    </row>
    <row r="137" spans="2:11" s="1" customFormat="1" ht="15" customHeight="1">
      <c r="B137" s="336"/>
      <c r="C137" s="291" t="s">
        <v>893</v>
      </c>
      <c r="D137" s="291"/>
      <c r="E137" s="291"/>
      <c r="F137" s="314" t="s">
        <v>871</v>
      </c>
      <c r="G137" s="291"/>
      <c r="H137" s="291" t="s">
        <v>918</v>
      </c>
      <c r="I137" s="291" t="s">
        <v>867</v>
      </c>
      <c r="J137" s="291">
        <v>255</v>
      </c>
      <c r="K137" s="339"/>
    </row>
    <row r="138" spans="2:11" s="1" customFormat="1" ht="15" customHeight="1">
      <c r="B138" s="336"/>
      <c r="C138" s="291" t="s">
        <v>895</v>
      </c>
      <c r="D138" s="291"/>
      <c r="E138" s="291"/>
      <c r="F138" s="314" t="s">
        <v>865</v>
      </c>
      <c r="G138" s="291"/>
      <c r="H138" s="291" t="s">
        <v>919</v>
      </c>
      <c r="I138" s="291" t="s">
        <v>897</v>
      </c>
      <c r="J138" s="291"/>
      <c r="K138" s="339"/>
    </row>
    <row r="139" spans="2:11" s="1" customFormat="1" ht="15" customHeight="1">
      <c r="B139" s="336"/>
      <c r="C139" s="291" t="s">
        <v>898</v>
      </c>
      <c r="D139" s="291"/>
      <c r="E139" s="291"/>
      <c r="F139" s="314" t="s">
        <v>865</v>
      </c>
      <c r="G139" s="291"/>
      <c r="H139" s="291" t="s">
        <v>920</v>
      </c>
      <c r="I139" s="291" t="s">
        <v>900</v>
      </c>
      <c r="J139" s="291"/>
      <c r="K139" s="339"/>
    </row>
    <row r="140" spans="2:11" s="1" customFormat="1" ht="15" customHeight="1">
      <c r="B140" s="336"/>
      <c r="C140" s="291" t="s">
        <v>901</v>
      </c>
      <c r="D140" s="291"/>
      <c r="E140" s="291"/>
      <c r="F140" s="314" t="s">
        <v>865</v>
      </c>
      <c r="G140" s="291"/>
      <c r="H140" s="291" t="s">
        <v>901</v>
      </c>
      <c r="I140" s="291" t="s">
        <v>900</v>
      </c>
      <c r="J140" s="291"/>
      <c r="K140" s="339"/>
    </row>
    <row r="141" spans="2:11" s="1" customFormat="1" ht="15" customHeight="1">
      <c r="B141" s="336"/>
      <c r="C141" s="291" t="s">
        <v>37</v>
      </c>
      <c r="D141" s="291"/>
      <c r="E141" s="291"/>
      <c r="F141" s="314" t="s">
        <v>865</v>
      </c>
      <c r="G141" s="291"/>
      <c r="H141" s="291" t="s">
        <v>921</v>
      </c>
      <c r="I141" s="291" t="s">
        <v>900</v>
      </c>
      <c r="J141" s="291"/>
      <c r="K141" s="339"/>
    </row>
    <row r="142" spans="2:11" s="1" customFormat="1" ht="15" customHeight="1">
      <c r="B142" s="336"/>
      <c r="C142" s="291" t="s">
        <v>922</v>
      </c>
      <c r="D142" s="291"/>
      <c r="E142" s="291"/>
      <c r="F142" s="314" t="s">
        <v>865</v>
      </c>
      <c r="G142" s="291"/>
      <c r="H142" s="291" t="s">
        <v>923</v>
      </c>
      <c r="I142" s="291" t="s">
        <v>900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924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859</v>
      </c>
      <c r="D148" s="306"/>
      <c r="E148" s="306"/>
      <c r="F148" s="306" t="s">
        <v>860</v>
      </c>
      <c r="G148" s="307"/>
      <c r="H148" s="306" t="s">
        <v>53</v>
      </c>
      <c r="I148" s="306" t="s">
        <v>56</v>
      </c>
      <c r="J148" s="306" t="s">
        <v>861</v>
      </c>
      <c r="K148" s="305"/>
    </row>
    <row r="149" spans="2:11" s="1" customFormat="1" ht="17.25" customHeight="1">
      <c r="B149" s="303"/>
      <c r="C149" s="308" t="s">
        <v>862</v>
      </c>
      <c r="D149" s="308"/>
      <c r="E149" s="308"/>
      <c r="F149" s="309" t="s">
        <v>863</v>
      </c>
      <c r="G149" s="310"/>
      <c r="H149" s="308"/>
      <c r="I149" s="308"/>
      <c r="J149" s="308" t="s">
        <v>864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868</v>
      </c>
      <c r="D151" s="291"/>
      <c r="E151" s="291"/>
      <c r="F151" s="344" t="s">
        <v>865</v>
      </c>
      <c r="G151" s="291"/>
      <c r="H151" s="343" t="s">
        <v>905</v>
      </c>
      <c r="I151" s="343" t="s">
        <v>867</v>
      </c>
      <c r="J151" s="343">
        <v>120</v>
      </c>
      <c r="K151" s="339"/>
    </row>
    <row r="152" spans="2:11" s="1" customFormat="1" ht="15" customHeight="1">
      <c r="B152" s="316"/>
      <c r="C152" s="343" t="s">
        <v>914</v>
      </c>
      <c r="D152" s="291"/>
      <c r="E152" s="291"/>
      <c r="F152" s="344" t="s">
        <v>865</v>
      </c>
      <c r="G152" s="291"/>
      <c r="H152" s="343" t="s">
        <v>925</v>
      </c>
      <c r="I152" s="343" t="s">
        <v>867</v>
      </c>
      <c r="J152" s="343" t="s">
        <v>916</v>
      </c>
      <c r="K152" s="339"/>
    </row>
    <row r="153" spans="2:11" s="1" customFormat="1" ht="15" customHeight="1">
      <c r="B153" s="316"/>
      <c r="C153" s="343" t="s">
        <v>813</v>
      </c>
      <c r="D153" s="291"/>
      <c r="E153" s="291"/>
      <c r="F153" s="344" t="s">
        <v>865</v>
      </c>
      <c r="G153" s="291"/>
      <c r="H153" s="343" t="s">
        <v>926</v>
      </c>
      <c r="I153" s="343" t="s">
        <v>867</v>
      </c>
      <c r="J153" s="343" t="s">
        <v>916</v>
      </c>
      <c r="K153" s="339"/>
    </row>
    <row r="154" spans="2:11" s="1" customFormat="1" ht="15" customHeight="1">
      <c r="B154" s="316"/>
      <c r="C154" s="343" t="s">
        <v>870</v>
      </c>
      <c r="D154" s="291"/>
      <c r="E154" s="291"/>
      <c r="F154" s="344" t="s">
        <v>871</v>
      </c>
      <c r="G154" s="291"/>
      <c r="H154" s="343" t="s">
        <v>905</v>
      </c>
      <c r="I154" s="343" t="s">
        <v>867</v>
      </c>
      <c r="J154" s="343">
        <v>50</v>
      </c>
      <c r="K154" s="339"/>
    </row>
    <row r="155" spans="2:11" s="1" customFormat="1" ht="15" customHeight="1">
      <c r="B155" s="316"/>
      <c r="C155" s="343" t="s">
        <v>873</v>
      </c>
      <c r="D155" s="291"/>
      <c r="E155" s="291"/>
      <c r="F155" s="344" t="s">
        <v>865</v>
      </c>
      <c r="G155" s="291"/>
      <c r="H155" s="343" t="s">
        <v>905</v>
      </c>
      <c r="I155" s="343" t="s">
        <v>875</v>
      </c>
      <c r="J155" s="343"/>
      <c r="K155" s="339"/>
    </row>
    <row r="156" spans="2:11" s="1" customFormat="1" ht="15" customHeight="1">
      <c r="B156" s="316"/>
      <c r="C156" s="343" t="s">
        <v>884</v>
      </c>
      <c r="D156" s="291"/>
      <c r="E156" s="291"/>
      <c r="F156" s="344" t="s">
        <v>871</v>
      </c>
      <c r="G156" s="291"/>
      <c r="H156" s="343" t="s">
        <v>905</v>
      </c>
      <c r="I156" s="343" t="s">
        <v>867</v>
      </c>
      <c r="J156" s="343">
        <v>50</v>
      </c>
      <c r="K156" s="339"/>
    </row>
    <row r="157" spans="2:11" s="1" customFormat="1" ht="15" customHeight="1">
      <c r="B157" s="316"/>
      <c r="C157" s="343" t="s">
        <v>892</v>
      </c>
      <c r="D157" s="291"/>
      <c r="E157" s="291"/>
      <c r="F157" s="344" t="s">
        <v>871</v>
      </c>
      <c r="G157" s="291"/>
      <c r="H157" s="343" t="s">
        <v>905</v>
      </c>
      <c r="I157" s="343" t="s">
        <v>867</v>
      </c>
      <c r="J157" s="343">
        <v>50</v>
      </c>
      <c r="K157" s="339"/>
    </row>
    <row r="158" spans="2:11" s="1" customFormat="1" ht="15" customHeight="1">
      <c r="B158" s="316"/>
      <c r="C158" s="343" t="s">
        <v>890</v>
      </c>
      <c r="D158" s="291"/>
      <c r="E158" s="291"/>
      <c r="F158" s="344" t="s">
        <v>871</v>
      </c>
      <c r="G158" s="291"/>
      <c r="H158" s="343" t="s">
        <v>905</v>
      </c>
      <c r="I158" s="343" t="s">
        <v>867</v>
      </c>
      <c r="J158" s="343">
        <v>50</v>
      </c>
      <c r="K158" s="339"/>
    </row>
    <row r="159" spans="2:11" s="1" customFormat="1" ht="15" customHeight="1">
      <c r="B159" s="316"/>
      <c r="C159" s="343" t="s">
        <v>93</v>
      </c>
      <c r="D159" s="291"/>
      <c r="E159" s="291"/>
      <c r="F159" s="344" t="s">
        <v>865</v>
      </c>
      <c r="G159" s="291"/>
      <c r="H159" s="343" t="s">
        <v>927</v>
      </c>
      <c r="I159" s="343" t="s">
        <v>867</v>
      </c>
      <c r="J159" s="343" t="s">
        <v>928</v>
      </c>
      <c r="K159" s="339"/>
    </row>
    <row r="160" spans="2:11" s="1" customFormat="1" ht="15" customHeight="1">
      <c r="B160" s="316"/>
      <c r="C160" s="343" t="s">
        <v>929</v>
      </c>
      <c r="D160" s="291"/>
      <c r="E160" s="291"/>
      <c r="F160" s="344" t="s">
        <v>865</v>
      </c>
      <c r="G160" s="291"/>
      <c r="H160" s="343" t="s">
        <v>930</v>
      </c>
      <c r="I160" s="343" t="s">
        <v>900</v>
      </c>
      <c r="J160" s="343"/>
      <c r="K160" s="339"/>
    </row>
    <row r="161" spans="2:11" s="1" customFormat="1" ht="15" customHeight="1">
      <c r="B161" s="345"/>
      <c r="C161" s="346"/>
      <c r="D161" s="346"/>
      <c r="E161" s="346"/>
      <c r="F161" s="346"/>
      <c r="G161" s="346"/>
      <c r="H161" s="346"/>
      <c r="I161" s="346"/>
      <c r="J161" s="346"/>
      <c r="K161" s="347"/>
    </row>
    <row r="162" spans="2:11" s="1" customFormat="1" ht="18.75" customHeight="1">
      <c r="B162" s="327"/>
      <c r="C162" s="337"/>
      <c r="D162" s="337"/>
      <c r="E162" s="337"/>
      <c r="F162" s="348"/>
      <c r="G162" s="337"/>
      <c r="H162" s="337"/>
      <c r="I162" s="337"/>
      <c r="J162" s="337"/>
      <c r="K162" s="327"/>
    </row>
    <row r="163" spans="2:11" s="1" customFormat="1" ht="18.75" customHeight="1">
      <c r="B163" s="327"/>
      <c r="C163" s="337"/>
      <c r="D163" s="337"/>
      <c r="E163" s="337"/>
      <c r="F163" s="348"/>
      <c r="G163" s="337"/>
      <c r="H163" s="337"/>
      <c r="I163" s="337"/>
      <c r="J163" s="337"/>
      <c r="K163" s="327"/>
    </row>
    <row r="164" spans="2:11" s="1" customFormat="1" ht="18.75" customHeight="1">
      <c r="B164" s="327"/>
      <c r="C164" s="337"/>
      <c r="D164" s="337"/>
      <c r="E164" s="337"/>
      <c r="F164" s="348"/>
      <c r="G164" s="337"/>
      <c r="H164" s="337"/>
      <c r="I164" s="337"/>
      <c r="J164" s="337"/>
      <c r="K164" s="327"/>
    </row>
    <row r="165" spans="2:11" s="1" customFormat="1" ht="18.75" customHeight="1">
      <c r="B165" s="327"/>
      <c r="C165" s="337"/>
      <c r="D165" s="337"/>
      <c r="E165" s="337"/>
      <c r="F165" s="348"/>
      <c r="G165" s="337"/>
      <c r="H165" s="337"/>
      <c r="I165" s="337"/>
      <c r="J165" s="337"/>
      <c r="K165" s="327"/>
    </row>
    <row r="166" spans="2:11" s="1" customFormat="1" ht="18.75" customHeight="1">
      <c r="B166" s="327"/>
      <c r="C166" s="337"/>
      <c r="D166" s="337"/>
      <c r="E166" s="337"/>
      <c r="F166" s="348"/>
      <c r="G166" s="337"/>
      <c r="H166" s="337"/>
      <c r="I166" s="337"/>
      <c r="J166" s="337"/>
      <c r="K166" s="327"/>
    </row>
    <row r="167" spans="2:11" s="1" customFormat="1" ht="18.75" customHeight="1">
      <c r="B167" s="327"/>
      <c r="C167" s="337"/>
      <c r="D167" s="337"/>
      <c r="E167" s="337"/>
      <c r="F167" s="348"/>
      <c r="G167" s="337"/>
      <c r="H167" s="337"/>
      <c r="I167" s="337"/>
      <c r="J167" s="337"/>
      <c r="K167" s="327"/>
    </row>
    <row r="168" spans="2:11" s="1" customFormat="1" ht="18.75" customHeight="1">
      <c r="B168" s="327"/>
      <c r="C168" s="337"/>
      <c r="D168" s="337"/>
      <c r="E168" s="337"/>
      <c r="F168" s="348"/>
      <c r="G168" s="337"/>
      <c r="H168" s="337"/>
      <c r="I168" s="337"/>
      <c r="J168" s="337"/>
      <c r="K168" s="327"/>
    </row>
    <row r="169" spans="2:11" s="1" customFormat="1" ht="18.75" customHeight="1"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</row>
    <row r="170" spans="2:11" s="1" customFormat="1" ht="7.5" customHeight="1">
      <c r="B170" s="278"/>
      <c r="C170" s="279"/>
      <c r="D170" s="279"/>
      <c r="E170" s="279"/>
      <c r="F170" s="279"/>
      <c r="G170" s="279"/>
      <c r="H170" s="279"/>
      <c r="I170" s="279"/>
      <c r="J170" s="279"/>
      <c r="K170" s="280"/>
    </row>
    <row r="171" spans="2:11" s="1" customFormat="1" ht="45" customHeight="1">
      <c r="B171" s="281"/>
      <c r="C171" s="282" t="s">
        <v>931</v>
      </c>
      <c r="D171" s="282"/>
      <c r="E171" s="282"/>
      <c r="F171" s="282"/>
      <c r="G171" s="282"/>
      <c r="H171" s="282"/>
      <c r="I171" s="282"/>
      <c r="J171" s="282"/>
      <c r="K171" s="283"/>
    </row>
    <row r="172" spans="2:11" s="1" customFormat="1" ht="17.25" customHeight="1">
      <c r="B172" s="281"/>
      <c r="C172" s="306" t="s">
        <v>859</v>
      </c>
      <c r="D172" s="306"/>
      <c r="E172" s="306"/>
      <c r="F172" s="306" t="s">
        <v>860</v>
      </c>
      <c r="G172" s="349"/>
      <c r="H172" s="350" t="s">
        <v>53</v>
      </c>
      <c r="I172" s="350" t="s">
        <v>56</v>
      </c>
      <c r="J172" s="306" t="s">
        <v>861</v>
      </c>
      <c r="K172" s="283"/>
    </row>
    <row r="173" spans="2:11" s="1" customFormat="1" ht="17.25" customHeight="1">
      <c r="B173" s="284"/>
      <c r="C173" s="308" t="s">
        <v>862</v>
      </c>
      <c r="D173" s="308"/>
      <c r="E173" s="308"/>
      <c r="F173" s="309" t="s">
        <v>863</v>
      </c>
      <c r="G173" s="351"/>
      <c r="H173" s="352"/>
      <c r="I173" s="352"/>
      <c r="J173" s="308" t="s">
        <v>864</v>
      </c>
      <c r="K173" s="286"/>
    </row>
    <row r="174" spans="2:11" s="1" customFormat="1" ht="5.25" customHeight="1">
      <c r="B174" s="316"/>
      <c r="C174" s="311"/>
      <c r="D174" s="311"/>
      <c r="E174" s="311"/>
      <c r="F174" s="311"/>
      <c r="G174" s="312"/>
      <c r="H174" s="311"/>
      <c r="I174" s="311"/>
      <c r="J174" s="311"/>
      <c r="K174" s="339"/>
    </row>
    <row r="175" spans="2:11" s="1" customFormat="1" ht="15" customHeight="1">
      <c r="B175" s="316"/>
      <c r="C175" s="291" t="s">
        <v>868</v>
      </c>
      <c r="D175" s="291"/>
      <c r="E175" s="291"/>
      <c r="F175" s="314" t="s">
        <v>865</v>
      </c>
      <c r="G175" s="291"/>
      <c r="H175" s="291" t="s">
        <v>905</v>
      </c>
      <c r="I175" s="291" t="s">
        <v>867</v>
      </c>
      <c r="J175" s="291">
        <v>120</v>
      </c>
      <c r="K175" s="339"/>
    </row>
    <row r="176" spans="2:11" s="1" customFormat="1" ht="15" customHeight="1">
      <c r="B176" s="316"/>
      <c r="C176" s="291" t="s">
        <v>914</v>
      </c>
      <c r="D176" s="291"/>
      <c r="E176" s="291"/>
      <c r="F176" s="314" t="s">
        <v>865</v>
      </c>
      <c r="G176" s="291"/>
      <c r="H176" s="291" t="s">
        <v>915</v>
      </c>
      <c r="I176" s="291" t="s">
        <v>867</v>
      </c>
      <c r="J176" s="291" t="s">
        <v>916</v>
      </c>
      <c r="K176" s="339"/>
    </row>
    <row r="177" spans="2:11" s="1" customFormat="1" ht="15" customHeight="1">
      <c r="B177" s="316"/>
      <c r="C177" s="291" t="s">
        <v>813</v>
      </c>
      <c r="D177" s="291"/>
      <c r="E177" s="291"/>
      <c r="F177" s="314" t="s">
        <v>865</v>
      </c>
      <c r="G177" s="291"/>
      <c r="H177" s="291" t="s">
        <v>932</v>
      </c>
      <c r="I177" s="291" t="s">
        <v>867</v>
      </c>
      <c r="J177" s="291" t="s">
        <v>916</v>
      </c>
      <c r="K177" s="339"/>
    </row>
    <row r="178" spans="2:11" s="1" customFormat="1" ht="15" customHeight="1">
      <c r="B178" s="316"/>
      <c r="C178" s="291" t="s">
        <v>870</v>
      </c>
      <c r="D178" s="291"/>
      <c r="E178" s="291"/>
      <c r="F178" s="314" t="s">
        <v>871</v>
      </c>
      <c r="G178" s="291"/>
      <c r="H178" s="291" t="s">
        <v>932</v>
      </c>
      <c r="I178" s="291" t="s">
        <v>867</v>
      </c>
      <c r="J178" s="291">
        <v>50</v>
      </c>
      <c r="K178" s="339"/>
    </row>
    <row r="179" spans="2:11" s="1" customFormat="1" ht="15" customHeight="1">
      <c r="B179" s="316"/>
      <c r="C179" s="291" t="s">
        <v>873</v>
      </c>
      <c r="D179" s="291"/>
      <c r="E179" s="291"/>
      <c r="F179" s="314" t="s">
        <v>865</v>
      </c>
      <c r="G179" s="291"/>
      <c r="H179" s="291" t="s">
        <v>932</v>
      </c>
      <c r="I179" s="291" t="s">
        <v>875</v>
      </c>
      <c r="J179" s="291"/>
      <c r="K179" s="339"/>
    </row>
    <row r="180" spans="2:11" s="1" customFormat="1" ht="15" customHeight="1">
      <c r="B180" s="316"/>
      <c r="C180" s="291" t="s">
        <v>884</v>
      </c>
      <c r="D180" s="291"/>
      <c r="E180" s="291"/>
      <c r="F180" s="314" t="s">
        <v>871</v>
      </c>
      <c r="G180" s="291"/>
      <c r="H180" s="291" t="s">
        <v>932</v>
      </c>
      <c r="I180" s="291" t="s">
        <v>867</v>
      </c>
      <c r="J180" s="291">
        <v>50</v>
      </c>
      <c r="K180" s="339"/>
    </row>
    <row r="181" spans="2:11" s="1" customFormat="1" ht="15" customHeight="1">
      <c r="B181" s="316"/>
      <c r="C181" s="291" t="s">
        <v>892</v>
      </c>
      <c r="D181" s="291"/>
      <c r="E181" s="291"/>
      <c r="F181" s="314" t="s">
        <v>871</v>
      </c>
      <c r="G181" s="291"/>
      <c r="H181" s="291" t="s">
        <v>932</v>
      </c>
      <c r="I181" s="291" t="s">
        <v>867</v>
      </c>
      <c r="J181" s="291">
        <v>50</v>
      </c>
      <c r="K181" s="339"/>
    </row>
    <row r="182" spans="2:11" s="1" customFormat="1" ht="15" customHeight="1">
      <c r="B182" s="316"/>
      <c r="C182" s="291" t="s">
        <v>890</v>
      </c>
      <c r="D182" s="291"/>
      <c r="E182" s="291"/>
      <c r="F182" s="314" t="s">
        <v>871</v>
      </c>
      <c r="G182" s="291"/>
      <c r="H182" s="291" t="s">
        <v>932</v>
      </c>
      <c r="I182" s="291" t="s">
        <v>867</v>
      </c>
      <c r="J182" s="291">
        <v>50</v>
      </c>
      <c r="K182" s="339"/>
    </row>
    <row r="183" spans="2:11" s="1" customFormat="1" ht="15" customHeight="1">
      <c r="B183" s="316"/>
      <c r="C183" s="291" t="s">
        <v>103</v>
      </c>
      <c r="D183" s="291"/>
      <c r="E183" s="291"/>
      <c r="F183" s="314" t="s">
        <v>865</v>
      </c>
      <c r="G183" s="291"/>
      <c r="H183" s="291" t="s">
        <v>933</v>
      </c>
      <c r="I183" s="291" t="s">
        <v>934</v>
      </c>
      <c r="J183" s="291"/>
      <c r="K183" s="339"/>
    </row>
    <row r="184" spans="2:11" s="1" customFormat="1" ht="15" customHeight="1">
      <c r="B184" s="316"/>
      <c r="C184" s="291" t="s">
        <v>56</v>
      </c>
      <c r="D184" s="291"/>
      <c r="E184" s="291"/>
      <c r="F184" s="314" t="s">
        <v>865</v>
      </c>
      <c r="G184" s="291"/>
      <c r="H184" s="291" t="s">
        <v>935</v>
      </c>
      <c r="I184" s="291" t="s">
        <v>936</v>
      </c>
      <c r="J184" s="291">
        <v>1</v>
      </c>
      <c r="K184" s="339"/>
    </row>
    <row r="185" spans="2:11" s="1" customFormat="1" ht="15" customHeight="1">
      <c r="B185" s="316"/>
      <c r="C185" s="291" t="s">
        <v>52</v>
      </c>
      <c r="D185" s="291"/>
      <c r="E185" s="291"/>
      <c r="F185" s="314" t="s">
        <v>865</v>
      </c>
      <c r="G185" s="291"/>
      <c r="H185" s="291" t="s">
        <v>937</v>
      </c>
      <c r="I185" s="291" t="s">
        <v>867</v>
      </c>
      <c r="J185" s="291">
        <v>20</v>
      </c>
      <c r="K185" s="339"/>
    </row>
    <row r="186" spans="2:11" s="1" customFormat="1" ht="15" customHeight="1">
      <c r="B186" s="316"/>
      <c r="C186" s="291" t="s">
        <v>53</v>
      </c>
      <c r="D186" s="291"/>
      <c r="E186" s="291"/>
      <c r="F186" s="314" t="s">
        <v>865</v>
      </c>
      <c r="G186" s="291"/>
      <c r="H186" s="291" t="s">
        <v>938</v>
      </c>
      <c r="I186" s="291" t="s">
        <v>867</v>
      </c>
      <c r="J186" s="291">
        <v>255</v>
      </c>
      <c r="K186" s="339"/>
    </row>
    <row r="187" spans="2:11" s="1" customFormat="1" ht="15" customHeight="1">
      <c r="B187" s="316"/>
      <c r="C187" s="291" t="s">
        <v>104</v>
      </c>
      <c r="D187" s="291"/>
      <c r="E187" s="291"/>
      <c r="F187" s="314" t="s">
        <v>865</v>
      </c>
      <c r="G187" s="291"/>
      <c r="H187" s="291" t="s">
        <v>829</v>
      </c>
      <c r="I187" s="291" t="s">
        <v>867</v>
      </c>
      <c r="J187" s="291">
        <v>10</v>
      </c>
      <c r="K187" s="339"/>
    </row>
    <row r="188" spans="2:11" s="1" customFormat="1" ht="15" customHeight="1">
      <c r="B188" s="316"/>
      <c r="C188" s="291" t="s">
        <v>105</v>
      </c>
      <c r="D188" s="291"/>
      <c r="E188" s="291"/>
      <c r="F188" s="314" t="s">
        <v>865</v>
      </c>
      <c r="G188" s="291"/>
      <c r="H188" s="291" t="s">
        <v>939</v>
      </c>
      <c r="I188" s="291" t="s">
        <v>900</v>
      </c>
      <c r="J188" s="291"/>
      <c r="K188" s="339"/>
    </row>
    <row r="189" spans="2:11" s="1" customFormat="1" ht="15" customHeight="1">
      <c r="B189" s="316"/>
      <c r="C189" s="291" t="s">
        <v>940</v>
      </c>
      <c r="D189" s="291"/>
      <c r="E189" s="291"/>
      <c r="F189" s="314" t="s">
        <v>865</v>
      </c>
      <c r="G189" s="291"/>
      <c r="H189" s="291" t="s">
        <v>941</v>
      </c>
      <c r="I189" s="291" t="s">
        <v>900</v>
      </c>
      <c r="J189" s="291"/>
      <c r="K189" s="339"/>
    </row>
    <row r="190" spans="2:11" s="1" customFormat="1" ht="15" customHeight="1">
      <c r="B190" s="316"/>
      <c r="C190" s="291" t="s">
        <v>929</v>
      </c>
      <c r="D190" s="291"/>
      <c r="E190" s="291"/>
      <c r="F190" s="314" t="s">
        <v>865</v>
      </c>
      <c r="G190" s="291"/>
      <c r="H190" s="291" t="s">
        <v>942</v>
      </c>
      <c r="I190" s="291" t="s">
        <v>900</v>
      </c>
      <c r="J190" s="291"/>
      <c r="K190" s="339"/>
    </row>
    <row r="191" spans="2:11" s="1" customFormat="1" ht="15" customHeight="1">
      <c r="B191" s="316"/>
      <c r="C191" s="291" t="s">
        <v>108</v>
      </c>
      <c r="D191" s="291"/>
      <c r="E191" s="291"/>
      <c r="F191" s="314" t="s">
        <v>871</v>
      </c>
      <c r="G191" s="291"/>
      <c r="H191" s="291" t="s">
        <v>943</v>
      </c>
      <c r="I191" s="291" t="s">
        <v>867</v>
      </c>
      <c r="J191" s="291">
        <v>50</v>
      </c>
      <c r="K191" s="339"/>
    </row>
    <row r="192" spans="2:11" s="1" customFormat="1" ht="15" customHeight="1">
      <c r="B192" s="316"/>
      <c r="C192" s="291" t="s">
        <v>944</v>
      </c>
      <c r="D192" s="291"/>
      <c r="E192" s="291"/>
      <c r="F192" s="314" t="s">
        <v>871</v>
      </c>
      <c r="G192" s="291"/>
      <c r="H192" s="291" t="s">
        <v>945</v>
      </c>
      <c r="I192" s="291" t="s">
        <v>946</v>
      </c>
      <c r="J192" s="291"/>
      <c r="K192" s="339"/>
    </row>
    <row r="193" spans="2:11" s="1" customFormat="1" ht="15" customHeight="1">
      <c r="B193" s="316"/>
      <c r="C193" s="291" t="s">
        <v>947</v>
      </c>
      <c r="D193" s="291"/>
      <c r="E193" s="291"/>
      <c r="F193" s="314" t="s">
        <v>871</v>
      </c>
      <c r="G193" s="291"/>
      <c r="H193" s="291" t="s">
        <v>948</v>
      </c>
      <c r="I193" s="291" t="s">
        <v>946</v>
      </c>
      <c r="J193" s="291"/>
      <c r="K193" s="339"/>
    </row>
    <row r="194" spans="2:11" s="1" customFormat="1" ht="15" customHeight="1">
      <c r="B194" s="316"/>
      <c r="C194" s="291" t="s">
        <v>949</v>
      </c>
      <c r="D194" s="291"/>
      <c r="E194" s="291"/>
      <c r="F194" s="314" t="s">
        <v>871</v>
      </c>
      <c r="G194" s="291"/>
      <c r="H194" s="291" t="s">
        <v>950</v>
      </c>
      <c r="I194" s="291" t="s">
        <v>946</v>
      </c>
      <c r="J194" s="291"/>
      <c r="K194" s="339"/>
    </row>
    <row r="195" spans="2:11" s="1" customFormat="1" ht="15" customHeight="1">
      <c r="B195" s="316"/>
      <c r="C195" s="353" t="s">
        <v>951</v>
      </c>
      <c r="D195" s="291"/>
      <c r="E195" s="291"/>
      <c r="F195" s="314" t="s">
        <v>871</v>
      </c>
      <c r="G195" s="291"/>
      <c r="H195" s="291" t="s">
        <v>952</v>
      </c>
      <c r="I195" s="291" t="s">
        <v>953</v>
      </c>
      <c r="J195" s="354" t="s">
        <v>954</v>
      </c>
      <c r="K195" s="339"/>
    </row>
    <row r="196" spans="2:11" s="17" customFormat="1" ht="15" customHeight="1">
      <c r="B196" s="355"/>
      <c r="C196" s="356" t="s">
        <v>955</v>
      </c>
      <c r="D196" s="357"/>
      <c r="E196" s="357"/>
      <c r="F196" s="358" t="s">
        <v>871</v>
      </c>
      <c r="G196" s="357"/>
      <c r="H196" s="357" t="s">
        <v>956</v>
      </c>
      <c r="I196" s="357" t="s">
        <v>953</v>
      </c>
      <c r="J196" s="359" t="s">
        <v>954</v>
      </c>
      <c r="K196" s="360"/>
    </row>
    <row r="197" spans="2:11" s="1" customFormat="1" ht="15" customHeight="1">
      <c r="B197" s="316"/>
      <c r="C197" s="353" t="s">
        <v>41</v>
      </c>
      <c r="D197" s="291"/>
      <c r="E197" s="291"/>
      <c r="F197" s="314" t="s">
        <v>865</v>
      </c>
      <c r="G197" s="291"/>
      <c r="H197" s="288" t="s">
        <v>957</v>
      </c>
      <c r="I197" s="291" t="s">
        <v>958</v>
      </c>
      <c r="J197" s="291"/>
      <c r="K197" s="339"/>
    </row>
    <row r="198" spans="2:11" s="1" customFormat="1" ht="15" customHeight="1">
      <c r="B198" s="316"/>
      <c r="C198" s="353" t="s">
        <v>959</v>
      </c>
      <c r="D198" s="291"/>
      <c r="E198" s="291"/>
      <c r="F198" s="314" t="s">
        <v>865</v>
      </c>
      <c r="G198" s="291"/>
      <c r="H198" s="291" t="s">
        <v>960</v>
      </c>
      <c r="I198" s="291" t="s">
        <v>900</v>
      </c>
      <c r="J198" s="291"/>
      <c r="K198" s="339"/>
    </row>
    <row r="199" spans="2:11" s="1" customFormat="1" ht="15" customHeight="1">
      <c r="B199" s="316"/>
      <c r="C199" s="353" t="s">
        <v>961</v>
      </c>
      <c r="D199" s="291"/>
      <c r="E199" s="291"/>
      <c r="F199" s="314" t="s">
        <v>865</v>
      </c>
      <c r="G199" s="291"/>
      <c r="H199" s="291" t="s">
        <v>962</v>
      </c>
      <c r="I199" s="291" t="s">
        <v>900</v>
      </c>
      <c r="J199" s="291"/>
      <c r="K199" s="339"/>
    </row>
    <row r="200" spans="2:11" s="1" customFormat="1" ht="15" customHeight="1">
      <c r="B200" s="316"/>
      <c r="C200" s="353" t="s">
        <v>963</v>
      </c>
      <c r="D200" s="291"/>
      <c r="E200" s="291"/>
      <c r="F200" s="314" t="s">
        <v>871</v>
      </c>
      <c r="G200" s="291"/>
      <c r="H200" s="291" t="s">
        <v>964</v>
      </c>
      <c r="I200" s="291" t="s">
        <v>900</v>
      </c>
      <c r="J200" s="291"/>
      <c r="K200" s="339"/>
    </row>
    <row r="201" spans="2:11" s="1" customFormat="1" ht="15" customHeight="1">
      <c r="B201" s="345"/>
      <c r="C201" s="361"/>
      <c r="D201" s="346"/>
      <c r="E201" s="346"/>
      <c r="F201" s="346"/>
      <c r="G201" s="346"/>
      <c r="H201" s="346"/>
      <c r="I201" s="346"/>
      <c r="J201" s="346"/>
      <c r="K201" s="347"/>
    </row>
    <row r="202" spans="2:11" s="1" customFormat="1" ht="18.75" customHeight="1">
      <c r="B202" s="327"/>
      <c r="C202" s="337"/>
      <c r="D202" s="337"/>
      <c r="E202" s="337"/>
      <c r="F202" s="348"/>
      <c r="G202" s="337"/>
      <c r="H202" s="337"/>
      <c r="I202" s="337"/>
      <c r="J202" s="337"/>
      <c r="K202" s="327"/>
    </row>
    <row r="203" spans="2:11" s="1" customFormat="1" ht="18.75" customHeight="1"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</row>
    <row r="204" spans="2:11" s="1" customFormat="1" ht="13.5">
      <c r="B204" s="278"/>
      <c r="C204" s="279"/>
      <c r="D204" s="279"/>
      <c r="E204" s="279"/>
      <c r="F204" s="279"/>
      <c r="G204" s="279"/>
      <c r="H204" s="279"/>
      <c r="I204" s="279"/>
      <c r="J204" s="279"/>
      <c r="K204" s="280"/>
    </row>
    <row r="205" spans="2:11" s="1" customFormat="1" ht="21" customHeight="1">
      <c r="B205" s="281"/>
      <c r="C205" s="282" t="s">
        <v>965</v>
      </c>
      <c r="D205" s="282"/>
      <c r="E205" s="282"/>
      <c r="F205" s="282"/>
      <c r="G205" s="282"/>
      <c r="H205" s="282"/>
      <c r="I205" s="282"/>
      <c r="J205" s="282"/>
      <c r="K205" s="283"/>
    </row>
    <row r="206" spans="2:11" s="1" customFormat="1" ht="25.5" customHeight="1">
      <c r="B206" s="281"/>
      <c r="C206" s="362" t="s">
        <v>966</v>
      </c>
      <c r="D206" s="362"/>
      <c r="E206" s="362"/>
      <c r="F206" s="362" t="s">
        <v>967</v>
      </c>
      <c r="G206" s="363"/>
      <c r="H206" s="362" t="s">
        <v>968</v>
      </c>
      <c r="I206" s="362"/>
      <c r="J206" s="362"/>
      <c r="K206" s="283"/>
    </row>
    <row r="207" spans="2:11" s="1" customFormat="1" ht="5.25" customHeight="1">
      <c r="B207" s="316"/>
      <c r="C207" s="311"/>
      <c r="D207" s="311"/>
      <c r="E207" s="311"/>
      <c r="F207" s="311"/>
      <c r="G207" s="337"/>
      <c r="H207" s="311"/>
      <c r="I207" s="311"/>
      <c r="J207" s="311"/>
      <c r="K207" s="339"/>
    </row>
    <row r="208" spans="2:11" s="1" customFormat="1" ht="15" customHeight="1">
      <c r="B208" s="316"/>
      <c r="C208" s="291" t="s">
        <v>958</v>
      </c>
      <c r="D208" s="291"/>
      <c r="E208" s="291"/>
      <c r="F208" s="314" t="s">
        <v>42</v>
      </c>
      <c r="G208" s="291"/>
      <c r="H208" s="291" t="s">
        <v>969</v>
      </c>
      <c r="I208" s="291"/>
      <c r="J208" s="291"/>
      <c r="K208" s="339"/>
    </row>
    <row r="209" spans="2:11" s="1" customFormat="1" ht="15" customHeight="1">
      <c r="B209" s="316"/>
      <c r="C209" s="291"/>
      <c r="D209" s="291"/>
      <c r="E209" s="291"/>
      <c r="F209" s="314" t="s">
        <v>43</v>
      </c>
      <c r="G209" s="291"/>
      <c r="H209" s="291" t="s">
        <v>970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46</v>
      </c>
      <c r="G210" s="291"/>
      <c r="H210" s="291" t="s">
        <v>971</v>
      </c>
      <c r="I210" s="291"/>
      <c r="J210" s="291"/>
      <c r="K210" s="339"/>
    </row>
    <row r="211" spans="2:11" s="1" customFormat="1" ht="15" customHeight="1">
      <c r="B211" s="316"/>
      <c r="C211" s="291"/>
      <c r="D211" s="291"/>
      <c r="E211" s="291"/>
      <c r="F211" s="314" t="s">
        <v>44</v>
      </c>
      <c r="G211" s="291"/>
      <c r="H211" s="291" t="s">
        <v>972</v>
      </c>
      <c r="I211" s="291"/>
      <c r="J211" s="291"/>
      <c r="K211" s="339"/>
    </row>
    <row r="212" spans="2:11" s="1" customFormat="1" ht="15" customHeight="1">
      <c r="B212" s="316"/>
      <c r="C212" s="291"/>
      <c r="D212" s="291"/>
      <c r="E212" s="291"/>
      <c r="F212" s="314" t="s">
        <v>45</v>
      </c>
      <c r="G212" s="291"/>
      <c r="H212" s="291" t="s">
        <v>973</v>
      </c>
      <c r="I212" s="291"/>
      <c r="J212" s="291"/>
      <c r="K212" s="339"/>
    </row>
    <row r="213" spans="2:11" s="1" customFormat="1" ht="15" customHeight="1">
      <c r="B213" s="316"/>
      <c r="C213" s="291"/>
      <c r="D213" s="291"/>
      <c r="E213" s="291"/>
      <c r="F213" s="314"/>
      <c r="G213" s="291"/>
      <c r="H213" s="291"/>
      <c r="I213" s="291"/>
      <c r="J213" s="291"/>
      <c r="K213" s="339"/>
    </row>
    <row r="214" spans="2:11" s="1" customFormat="1" ht="15" customHeight="1">
      <c r="B214" s="316"/>
      <c r="C214" s="291" t="s">
        <v>912</v>
      </c>
      <c r="D214" s="291"/>
      <c r="E214" s="291"/>
      <c r="F214" s="314" t="s">
        <v>79</v>
      </c>
      <c r="G214" s="291"/>
      <c r="H214" s="291" t="s">
        <v>974</v>
      </c>
      <c r="I214" s="291"/>
      <c r="J214" s="291"/>
      <c r="K214" s="339"/>
    </row>
    <row r="215" spans="2:11" s="1" customFormat="1" ht="15" customHeight="1">
      <c r="B215" s="316"/>
      <c r="C215" s="291"/>
      <c r="D215" s="291"/>
      <c r="E215" s="291"/>
      <c r="F215" s="314" t="s">
        <v>807</v>
      </c>
      <c r="G215" s="291"/>
      <c r="H215" s="291" t="s">
        <v>808</v>
      </c>
      <c r="I215" s="291"/>
      <c r="J215" s="291"/>
      <c r="K215" s="339"/>
    </row>
    <row r="216" spans="2:11" s="1" customFormat="1" ht="15" customHeight="1">
      <c r="B216" s="316"/>
      <c r="C216" s="291"/>
      <c r="D216" s="291"/>
      <c r="E216" s="291"/>
      <c r="F216" s="314" t="s">
        <v>805</v>
      </c>
      <c r="G216" s="291"/>
      <c r="H216" s="291" t="s">
        <v>975</v>
      </c>
      <c r="I216" s="291"/>
      <c r="J216" s="291"/>
      <c r="K216" s="339"/>
    </row>
    <row r="217" spans="2:11" s="1" customFormat="1" ht="15" customHeight="1">
      <c r="B217" s="364"/>
      <c r="C217" s="291"/>
      <c r="D217" s="291"/>
      <c r="E217" s="291"/>
      <c r="F217" s="314" t="s">
        <v>809</v>
      </c>
      <c r="G217" s="353"/>
      <c r="H217" s="343" t="s">
        <v>810</v>
      </c>
      <c r="I217" s="343"/>
      <c r="J217" s="343"/>
      <c r="K217" s="365"/>
    </row>
    <row r="218" spans="2:11" s="1" customFormat="1" ht="15" customHeight="1">
      <c r="B218" s="364"/>
      <c r="C218" s="291"/>
      <c r="D218" s="291"/>
      <c r="E218" s="291"/>
      <c r="F218" s="314" t="s">
        <v>811</v>
      </c>
      <c r="G218" s="353"/>
      <c r="H218" s="343" t="s">
        <v>976</v>
      </c>
      <c r="I218" s="343"/>
      <c r="J218" s="343"/>
      <c r="K218" s="365"/>
    </row>
    <row r="219" spans="2:11" s="1" customFormat="1" ht="15" customHeight="1">
      <c r="B219" s="364"/>
      <c r="C219" s="291"/>
      <c r="D219" s="291"/>
      <c r="E219" s="291"/>
      <c r="F219" s="314"/>
      <c r="G219" s="353"/>
      <c r="H219" s="343"/>
      <c r="I219" s="343"/>
      <c r="J219" s="343"/>
      <c r="K219" s="365"/>
    </row>
    <row r="220" spans="2:11" s="1" customFormat="1" ht="15" customHeight="1">
      <c r="B220" s="364"/>
      <c r="C220" s="291" t="s">
        <v>936</v>
      </c>
      <c r="D220" s="291"/>
      <c r="E220" s="291"/>
      <c r="F220" s="314">
        <v>1</v>
      </c>
      <c r="G220" s="353"/>
      <c r="H220" s="343" t="s">
        <v>977</v>
      </c>
      <c r="I220" s="343"/>
      <c r="J220" s="343"/>
      <c r="K220" s="365"/>
    </row>
    <row r="221" spans="2:11" s="1" customFormat="1" ht="15" customHeight="1">
      <c r="B221" s="364"/>
      <c r="C221" s="291"/>
      <c r="D221" s="291"/>
      <c r="E221" s="291"/>
      <c r="F221" s="314">
        <v>2</v>
      </c>
      <c r="G221" s="353"/>
      <c r="H221" s="343" t="s">
        <v>978</v>
      </c>
      <c r="I221" s="343"/>
      <c r="J221" s="343"/>
      <c r="K221" s="365"/>
    </row>
    <row r="222" spans="2:11" s="1" customFormat="1" ht="15" customHeight="1">
      <c r="B222" s="364"/>
      <c r="C222" s="291"/>
      <c r="D222" s="291"/>
      <c r="E222" s="291"/>
      <c r="F222" s="314">
        <v>3</v>
      </c>
      <c r="G222" s="353"/>
      <c r="H222" s="343" t="s">
        <v>979</v>
      </c>
      <c r="I222" s="343"/>
      <c r="J222" s="343"/>
      <c r="K222" s="365"/>
    </row>
    <row r="223" spans="2:11" s="1" customFormat="1" ht="15" customHeight="1">
      <c r="B223" s="364"/>
      <c r="C223" s="291"/>
      <c r="D223" s="291"/>
      <c r="E223" s="291"/>
      <c r="F223" s="314">
        <v>4</v>
      </c>
      <c r="G223" s="353"/>
      <c r="H223" s="343" t="s">
        <v>980</v>
      </c>
      <c r="I223" s="343"/>
      <c r="J223" s="343"/>
      <c r="K223" s="365"/>
    </row>
    <row r="224" spans="2:11" s="1" customFormat="1" ht="12.75" customHeight="1">
      <c r="B224" s="366"/>
      <c r="C224" s="367"/>
      <c r="D224" s="367"/>
      <c r="E224" s="367"/>
      <c r="F224" s="367"/>
      <c r="G224" s="367"/>
      <c r="H224" s="367"/>
      <c r="I224" s="367"/>
      <c r="J224" s="367"/>
      <c r="K224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Fenyk</dc:creator>
  <cp:keywords/>
  <dc:description/>
  <cp:lastModifiedBy>Sebastian Fenyk</cp:lastModifiedBy>
  <dcterms:created xsi:type="dcterms:W3CDTF">2024-03-13T14:38:40Z</dcterms:created>
  <dcterms:modified xsi:type="dcterms:W3CDTF">2024-03-13T14:38:48Z</dcterms:modified>
  <cp:category/>
  <cp:version/>
  <cp:contentType/>
  <cp:contentStatus/>
</cp:coreProperties>
</file>