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AVT a nábytek - Odborná u..." sheetId="2" r:id="rId2"/>
    <sheet name="Pokyny pro vyplnění" sheetId="3" r:id="rId3"/>
  </sheets>
  <definedNames>
    <definedName name="_xlnm.Print_Area" localSheetId="0">'Rekapitulace zakázky'!$D$4:$AO$36,'Rekapitulace zakázky'!$C$42:$AQ$56</definedName>
    <definedName name="_xlnm._FilterDatabase" localSheetId="1" hidden="1">'AVT a nábytek - Odborná u...'!$C$83:$L$112</definedName>
    <definedName name="_xlnm.Print_Area" localSheetId="1">'AVT a nábytek - Odborná u...'!$C$4:$K$41,'AVT a nábytek - Odborná u...'!$C$47:$K$65,'AVT a nábytek - Odborná u...'!$C$71:$L$112</definedName>
    <definedName name="_xlnm.Print_Titles" localSheetId="0">'Rekapitulace zakázky'!$52:$52</definedName>
    <definedName name="_xlnm.Print_Titles" localSheetId="1">'AVT a nábytek - Odborná u...'!$83:$83</definedName>
  </definedNames>
  <calcPr fullCalcOnLoad="1"/>
</workbook>
</file>

<file path=xl/sharedStrings.xml><?xml version="1.0" encoding="utf-8"?>
<sst xmlns="http://schemas.openxmlformats.org/spreadsheetml/2006/main" count="981" uniqueCount="365">
  <si>
    <t>Export Komplet</t>
  </si>
  <si>
    <t>VZ</t>
  </si>
  <si>
    <t>2.0</t>
  </si>
  <si>
    <t>ZAMOK</t>
  </si>
  <si>
    <t>False</t>
  </si>
  <si>
    <t>True</t>
  </si>
  <si>
    <t>{d440f904-6cc0-4c6c-bae8-0914f478675e}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</si>
  <si>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</si>
  <si>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</si>
  <si>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</si>
  <si>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</si>
  <si>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</si>
  <si>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</si>
  <si>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</si>
  <si>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</si>
  <si>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03/2024NAB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</si>
  <si>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</si>
  <si>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</si>
  <si>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Odborná učebna pro výuku cizích jazyků A12</t>
  </si>
  <si>
    <t>KSO:</t>
  </si>
  <si>
    <t/>
  </si>
  <si>
    <t>CC-CZ:</t>
  </si>
  <si>
    <t>Místo:</t>
  </si>
  <si>
    <t>ZŠ a MŠ Děčín III, Březová 369/25</t>
  </si>
  <si>
    <t>Datum:</t>
  </si>
  <si>
    <t>8. 3. 2024</t>
  </si>
  <si>
    <t>Zadavatel:</t>
  </si>
  <si>
    <t>IČ:</t>
  </si>
  <si>
    <t>Statutární město Děčín, Mírové nám. 1175/5, 405 38</t>
  </si>
  <si>
    <t>DIČ:</t>
  </si>
  <si>
    <t>Uchazeč:</t>
  </si>
  <si>
    <t>Vyplň údaj</t>
  </si>
  <si>
    <t>Projektant:</t>
  </si>
  <si>
    <t>Sebastian Fenyk</t>
  </si>
  <si>
    <t>Zpracovatel:</t>
  </si>
  <si>
    <t>Ing.Myšík Petr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</si>
  <si>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</si>
  <si>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</si>
  <si>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</si>
  <si>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</si>
  <si>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</si>
  <si>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</si>
  <si>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</si>
  <si>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</si>
  <si>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</si>
  <si>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</si>
  <si>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</si>
  <si>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</si>
  <si>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</si>
  <si>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</si>
  <si>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</si>
  <si>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</si>
  <si>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</si>
  <si>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</si>
  <si>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</si>
  <si>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</si>
  <si>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</si>
  <si>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</si>
  <si>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</si>
  <si>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</si>
  <si>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</si>
  <si>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</si>
  <si>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</si>
  <si>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</si>
  <si>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</si>
  <si>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</si>
  <si>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</si>
  <si>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</si>
  <si>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</si>
  <si>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</si>
  <si>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</si>
  <si>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</si>
  <si>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</si>
  <si>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</si>
  <si>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</si>
  <si>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</si>
  <si>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</si>
  <si>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</si>
  <si>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AVT a nábytek</t>
  </si>
  <si>
    <t>STA</t>
  </si>
  <si>
    <t>1</t>
  </si>
  <si>
    <t>{85a198dd-4a83-475b-be81-7bf6cbe53183}</t>
  </si>
  <si>
    <t>2</t>
  </si>
  <si>
    <t>KRYCÍ LIST SOUPISU PRACÍ</t>
  </si>
  <si>
    <t>Objekt:</t>
  </si>
  <si>
    <t>AVT a nábytek - Odborná učebna pro výuku cizích jazyků A12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</si>
  <si>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</si>
  <si>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</si>
  <si>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</si>
  <si>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</si>
  <si>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</si>
  <si>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</si>
  <si>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</si>
  <si>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</si>
  <si>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AVT - Koncové prvky</t>
  </si>
  <si>
    <t xml:space="preserve">    D6 - Nábytek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</si>
  <si>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</si>
  <si>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</si>
  <si>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</si>
  <si>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</si>
  <si>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</si>
  <si>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</si>
  <si>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</si>
  <si>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</si>
  <si>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</si>
  <si>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</si>
  <si>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</si>
  <si>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</si>
  <si>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</si>
  <si>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</si>
  <si>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</si>
  <si>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</si>
  <si>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</si>
  <si>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</si>
  <si>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AVT</t>
  </si>
  <si>
    <t>Koncové prvky</t>
  </si>
  <si>
    <t>ROZPOCET</t>
  </si>
  <si>
    <t>D6</t>
  </si>
  <si>
    <t>Nábytek</t>
  </si>
  <si>
    <t>M</t>
  </si>
  <si>
    <t>Katedra učitele</t>
  </si>
  <si>
    <t>Katedra profesora jazykové laboratoře přizpůsobena pro osazení techniky jazykové laboratoře. Vnější rozměry katedry š.1600×h.680×v.760mm, 2× kabelová průchodka. V pravé části katedry umístěna uzamykatelná skříňka na soklu o vnitřních rozměrech š.510×h.632</t>
  </si>
  <si>
    <t>kus</t>
  </si>
  <si>
    <t>8</t>
  </si>
  <si>
    <t>4</t>
  </si>
  <si>
    <t>90</t>
  </si>
  <si>
    <t>PP</t>
  </si>
  <si>
    <t>Katedra profesora jazykové laboratoře přizpůsobena pro osazení techniky jazykové laboratoře. Vnější rozměry katedry š.1600×h.680×v.760mm, 2× kabelová průchodka. V pravé části katedry umístěna uzamykatelná skříňka na soklu o vnitřních rozměrech š.510×h.632×v.688mm. Skříňka vybavena nasávacím otvorem v čele dvířek a otvorem v horní části pro odvedení teplého vzduchu (krytí otvorů perforovaným plechem/mřížkou). V levé části katedry umístěna skříňka s 3× polohovatelnou policí. Prostor mezi skříňkami vybaven falešnými uzamykatelnými zády pro možnost umístění interface jazykové laboratoře. Vytvořený propoj mezi prostorem uzamykatelné skříňky a falešnými zády. Možnost napojení katedry na kabelové žlaby pro studentské stoly.  Konstrukce nábytku je z oboustranně laminované dřevotřískové desky, pohledové hrany jsou lepeny voděodolným PUR lepidlem. Možnost výběru barevného provedení alespoň ze čtyř základních typů dekorů/barev. Cena včetně dopravy a instalace.</t>
  </si>
  <si>
    <t>Stůl jazykové labora</t>
  </si>
  <si>
    <t xml:space="preserve">Stůl jazykové laboratoře pro 4 studenty přizpůsobený pro osazení techniky jazykové laboratoře. Půdorysné rozměry stolu 1400×1400mm se zkosenými hranami o délce 375mm, výška stolové desky 760mm. Uprostřed stolu umístěn box o rozměrech š.440×h.440×v.272mm. </t>
  </si>
  <si>
    <t>92</t>
  </si>
  <si>
    <t>Stůl jazykové laboratoře pro 4 studenty přizpůsobený pro osazení techniky jazykové laboratoře. Půdorysné rozměry stolu 1400×1400mm se zkosenými hranami o délce 375mm, výška stolové desky 760mm. Uprostřed stolu umístěn box o rozměrech š.440×h.440×v.272mm. Horní část boxu uzamykatelná s možností umístění technologie jazykové laboratoře dovnitř boxu. 8× kabelová průchodka pro napojení PC pod deskou stolu a monitoru na desce stolu.  Konstrukce nábytku je z oboustranně laminované dřevotřískové desky, Pohledové hrany jsou lepeny voděodolným PUR lepidlem. Možnost výběru barevného provedení alespoň ze čtyř základních typů dekorů/barev. Cena včetně dopravy, instalace.</t>
  </si>
  <si>
    <t>3</t>
  </si>
  <si>
    <t>Držák PC</t>
  </si>
  <si>
    <t>Držák PC plechový, šířkově nastavitelný. Držák je určen pro instalaci počítače s maximálními rozměry š. 220mm × v. 450mm x h. 480 mm. Cena včetně dopravy a instalace.</t>
  </si>
  <si>
    <t>94</t>
  </si>
  <si>
    <t>Hák na zavěšení sluc</t>
  </si>
  <si>
    <t>Standardní hák pro žákovské lavice - možnost nainstalovat jako hák pro zavěšení sluchátek. Cena včetně dopravy a instalace.</t>
  </si>
  <si>
    <t>96</t>
  </si>
  <si>
    <t>5</t>
  </si>
  <si>
    <t>Výsuv pro klávesnici</t>
  </si>
  <si>
    <t>Výsuvná deska pro PC klávesnici. Montovaná pod stolovou desku. Cena včetně dopravy a instalace.</t>
  </si>
  <si>
    <t>98</t>
  </si>
  <si>
    <t>6</t>
  </si>
  <si>
    <t>Židle učitelská</t>
  </si>
  <si>
    <t>Židle pojízdná (s kolečky) s výškovým nastavením pomocí pístu a plastovým šálovým sedákem se vzduchovým polštářem. Volba barvy plastového sedáku alespoň ze čtyř barevných variant. Cena včetně dopravy, instalace.</t>
  </si>
  <si>
    <t>100</t>
  </si>
  <si>
    <t>7</t>
  </si>
  <si>
    <t>Židle studentská</t>
  </si>
  <si>
    <t>102</t>
  </si>
  <si>
    <t>Skříň vysoká</t>
  </si>
  <si>
    <t>Skříň vysoká. Rozměry ŠxVxH 1000x2000x500 mm, 4x uzamykatelné křídlové dveře, horní dveře prosklené v hliníkovém rámečku - bezpečnostní sklo, 4x nastavitelná police. Cena včetně dopravy a instalace.</t>
  </si>
  <si>
    <t>104</t>
  </si>
  <si>
    <t>9</t>
  </si>
  <si>
    <t>Skříň nízká - nástav</t>
  </si>
  <si>
    <t>Skříň nízká - nástavec. Rozměry ŠxVxH 1000x800x500 mm, 2x uzamykatelné křídlové dveře, 1x nastavitelná police, včetně tyče pro zavěšení žebříku. Cena včetně dopravy a instalace.</t>
  </si>
  <si>
    <t>106</t>
  </si>
  <si>
    <t>10</t>
  </si>
  <si>
    <t>Žebřík k nábytku</t>
  </si>
  <si>
    <t>Interiérový samonosný žebřík pro připevnění ke skříňové sestavě. Cena včetně dopravy, instalace.</t>
  </si>
  <si>
    <t>108</t>
  </si>
  <si>
    <t>11</t>
  </si>
  <si>
    <t>Kryt radiátoru</t>
  </si>
  <si>
    <t>Kryt radiátoru, materiál lamino světle šedé 18mm + 36mm, ABS hrana 2mm, vrchní deska zdvojená 36mm, stříbrné větrací hliníkové mřížky 1000x100mm, před radiátorem - perforovaný plech zavěšený, jednoduše odnímatelný, povrchová upravený práškovou barvou co n</t>
  </si>
  <si>
    <t>110</t>
  </si>
  <si>
    <t>Kryt radiátoru, materiál lamino světle šedé 18mm + 36mm, ABS hrana 2mm, vrchní deska zdvojená 36mm, stříbrné větrací hliníkové mřížky 1000x100mm, před radiátorem - perforovaný plech zavěšený, jednoduše odnímatelný, povrchová upravený práškovou barvou co nejpodobnější odstínu lamina. Síře: 10,15 m. Dodávka a montáž.</t>
  </si>
  <si>
    <t>HZS</t>
  </si>
  <si>
    <t>Hodinové zúčtovací sazby</t>
  </si>
  <si>
    <t>K</t>
  </si>
  <si>
    <t>HZS2122</t>
  </si>
  <si>
    <t>Hodinové zúčtovací sazby profesí PSV provádění stavebních konstrukcí truhlář odborný</t>
  </si>
  <si>
    <t>hod</t>
  </si>
  <si>
    <t>CS ÚRS 2024 01</t>
  </si>
  <si>
    <t>262144</t>
  </si>
  <si>
    <t>112</t>
  </si>
  <si>
    <t>Online PSC</t>
  </si>
  <si>
    <t>https://podminky.urs.cz/item/CS_URS_2024_01/HZS2122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</si>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</sst>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HZS2122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20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20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20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20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20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20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16.5" customHeight="1">
      <c r="B23" s="20"/>
      <c r="C23" s="21"/>
      <c r="D23" s="21"/>
      <c r="E23" s="35" t="s">
        <v>20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ROUND(AX54,2)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ROUND(AY54,2)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3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7"/>
    </row>
    <row r="35" spans="1:59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G37" s="37"/>
    </row>
    <row r="41" spans="1:59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G41" s="37"/>
    </row>
    <row r="42" spans="1:59" s="2" customFormat="1" ht="24.95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G42" s="37"/>
    </row>
    <row r="43" spans="1:59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G43" s="37"/>
    </row>
    <row r="44" spans="1:59" s="4" customFormat="1" ht="12" customHeight="1">
      <c r="A44" s="4"/>
      <c r="B44" s="62"/>
      <c r="C44" s="31" t="s">
        <v>14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03/2024NAB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G44" s="4"/>
    </row>
    <row r="45" spans="1:59" s="5" customFormat="1" ht="36.95" customHeight="1">
      <c r="A45" s="5"/>
      <c r="B45" s="65"/>
      <c r="C45" s="66" t="s">
        <v>17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Odborná učebna pro výuku cizích jazyků A12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G45" s="5"/>
    </row>
    <row r="46" spans="1:59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G46" s="37"/>
    </row>
    <row r="47" spans="1:59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ZŠ a MŠ Děčín III, Březová 369/25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8. 3. 2024</v>
      </c>
      <c r="AN47" s="71"/>
      <c r="AO47" s="39"/>
      <c r="AP47" s="39"/>
      <c r="AQ47" s="39"/>
      <c r="AR47" s="43"/>
      <c r="BG47" s="37"/>
    </row>
    <row r="48" spans="1:59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G48" s="37"/>
    </row>
    <row r="49" spans="1:59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Děčín, Mírové nám. 1175/5, 405 38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Sebastian Fenyk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G49" s="37"/>
    </row>
    <row r="50" spans="1:59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Ing.Myšík Petr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37"/>
    </row>
    <row r="51" spans="1:59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4"/>
      <c r="BG51" s="37"/>
    </row>
    <row r="52" spans="1:59" s="2" customFormat="1" ht="29.25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2" t="s">
        <v>68</v>
      </c>
      <c r="BE52" s="92" t="s">
        <v>69</v>
      </c>
      <c r="BF52" s="93" t="s">
        <v>70</v>
      </c>
      <c r="BG52" s="37"/>
    </row>
    <row r="53" spans="1:59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37"/>
    </row>
    <row r="54" spans="1:90" s="6" customFormat="1" ht="32.4" customHeight="1">
      <c r="A54" s="6"/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SUM(AG54,AV54)</f>
        <v>0</v>
      </c>
      <c r="AO54" s="101"/>
      <c r="AP54" s="101"/>
      <c r="AQ54" s="102" t="s">
        <v>20</v>
      </c>
      <c r="AR54" s="103"/>
      <c r="AS54" s="104">
        <f>ROUND(AS55,2)</f>
        <v>0</v>
      </c>
      <c r="AT54" s="105">
        <f>ROUND(AT55,2)</f>
        <v>0</v>
      </c>
      <c r="AU54" s="106">
        <f>ROUND(AU55,2)</f>
        <v>0</v>
      </c>
      <c r="AV54" s="106">
        <f>ROUND(SUM(AX54:AY54),2)</f>
        <v>0</v>
      </c>
      <c r="AW54" s="107">
        <f>ROUND(AW55,5)</f>
        <v>0</v>
      </c>
      <c r="AX54" s="106">
        <f>ROUND(BB54*L29,2)</f>
        <v>0</v>
      </c>
      <c r="AY54" s="106">
        <f>ROUND(BC54*L30,2)</f>
        <v>0</v>
      </c>
      <c r="AZ54" s="106">
        <f>ROUND(BD54*L29,2)</f>
        <v>0</v>
      </c>
      <c r="BA54" s="106">
        <f>ROUND(BE54*L30,2)</f>
        <v>0</v>
      </c>
      <c r="BB54" s="106">
        <f>ROUND(BB55,2)</f>
        <v>0</v>
      </c>
      <c r="BC54" s="106">
        <f>ROUND(BC55,2)</f>
        <v>0</v>
      </c>
      <c r="BD54" s="106">
        <f>ROUND(BD55,2)</f>
        <v>0</v>
      </c>
      <c r="BE54" s="106">
        <f>ROUND(BE55,2)</f>
        <v>0</v>
      </c>
      <c r="BF54" s="108">
        <f>ROUND(BF55,2)</f>
        <v>0</v>
      </c>
      <c r="BG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6</v>
      </c>
      <c r="BX54" s="109" t="s">
        <v>76</v>
      </c>
      <c r="CL54" s="109" t="s">
        <v>20</v>
      </c>
    </row>
    <row r="55" spans="1:91" s="7" customFormat="1" ht="24.7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'AVT a nábytek - Odborná u...'!K32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79</v>
      </c>
      <c r="AR55" s="118"/>
      <c r="AS55" s="119">
        <f>'AVT a nábytek - Odborná u...'!K30</f>
        <v>0</v>
      </c>
      <c r="AT55" s="120">
        <f>'AVT a nábytek - Odborná u...'!K31</f>
        <v>0</v>
      </c>
      <c r="AU55" s="120">
        <v>0</v>
      </c>
      <c r="AV55" s="120">
        <f>ROUND(SUM(AX55:AY55),2)</f>
        <v>0</v>
      </c>
      <c r="AW55" s="121">
        <f>'AVT a nábytek - Odborná u...'!T84</f>
        <v>0</v>
      </c>
      <c r="AX55" s="120">
        <f>'AVT a nábytek - Odborná u...'!K35</f>
        <v>0</v>
      </c>
      <c r="AY55" s="120">
        <f>'AVT a nábytek - Odborná u...'!K36</f>
        <v>0</v>
      </c>
      <c r="AZ55" s="120">
        <f>'AVT a nábytek - Odborná u...'!K37</f>
        <v>0</v>
      </c>
      <c r="BA55" s="120">
        <f>'AVT a nábytek - Odborná u...'!K38</f>
        <v>0</v>
      </c>
      <c r="BB55" s="120">
        <f>'AVT a nábytek - Odborná u...'!F35</f>
        <v>0</v>
      </c>
      <c r="BC55" s="120">
        <f>'AVT a nábytek - Odborná u...'!F36</f>
        <v>0</v>
      </c>
      <c r="BD55" s="120">
        <f>'AVT a nábytek - Odborná u...'!F37</f>
        <v>0</v>
      </c>
      <c r="BE55" s="120">
        <f>'AVT a nábytek - Odborná u...'!F38</f>
        <v>0</v>
      </c>
      <c r="BF55" s="122">
        <f>'AVT a nábytek - Odborná u...'!F39</f>
        <v>0</v>
      </c>
      <c r="BG55" s="7"/>
      <c r="BT55" s="123" t="s">
        <v>80</v>
      </c>
      <c r="BV55" s="123" t="s">
        <v>75</v>
      </c>
      <c r="BW55" s="123" t="s">
        <v>81</v>
      </c>
      <c r="BX55" s="123" t="s">
        <v>6</v>
      </c>
      <c r="CL55" s="123" t="s">
        <v>20</v>
      </c>
      <c r="CM55" s="123" t="s">
        <v>82</v>
      </c>
    </row>
    <row r="56" spans="1:59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</row>
    <row r="57" spans="1:59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AVT a nábytek - Odborná 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81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9"/>
      <c r="AT3" s="16" t="s">
        <v>82</v>
      </c>
    </row>
    <row r="4" spans="2:46" s="1" customFormat="1" ht="24.95" customHeight="1">
      <c r="B4" s="19"/>
      <c r="D4" s="126" t="s">
        <v>83</v>
      </c>
      <c r="M4" s="19"/>
      <c r="N4" s="127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28" t="s">
        <v>17</v>
      </c>
      <c r="M6" s="19"/>
    </row>
    <row r="7" spans="2:13" s="1" customFormat="1" ht="16.5" customHeight="1">
      <c r="B7" s="19"/>
      <c r="E7" s="129" t="str">
        <f>'Rekapitulace zakázky'!K6</f>
        <v>Odborná učebna pro výuku cizích jazyků A12</v>
      </c>
      <c r="F7" s="128"/>
      <c r="G7" s="128"/>
      <c r="H7" s="128"/>
      <c r="M7" s="19"/>
    </row>
    <row r="8" spans="1:31" s="2" customFormat="1" ht="12" customHeight="1">
      <c r="A8" s="37"/>
      <c r="B8" s="43"/>
      <c r="C8" s="37"/>
      <c r="D8" s="128" t="s">
        <v>84</v>
      </c>
      <c r="E8" s="37"/>
      <c r="F8" s="37"/>
      <c r="G8" s="37"/>
      <c r="H8" s="37"/>
      <c r="I8" s="37"/>
      <c r="J8" s="37"/>
      <c r="K8" s="37"/>
      <c r="L8" s="37"/>
      <c r="M8" s="13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1" t="s">
        <v>85</v>
      </c>
      <c r="F9" s="37"/>
      <c r="G9" s="37"/>
      <c r="H9" s="37"/>
      <c r="I9" s="37"/>
      <c r="J9" s="37"/>
      <c r="K9" s="37"/>
      <c r="L9" s="37"/>
      <c r="M9" s="13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8" t="s">
        <v>19</v>
      </c>
      <c r="E11" s="37"/>
      <c r="F11" s="132" t="s">
        <v>20</v>
      </c>
      <c r="G11" s="37"/>
      <c r="H11" s="37"/>
      <c r="I11" s="128" t="s">
        <v>21</v>
      </c>
      <c r="J11" s="132" t="s">
        <v>20</v>
      </c>
      <c r="K11" s="37"/>
      <c r="L11" s="37"/>
      <c r="M11" s="13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8" t="s">
        <v>22</v>
      </c>
      <c r="E12" s="37"/>
      <c r="F12" s="132" t="s">
        <v>23</v>
      </c>
      <c r="G12" s="37"/>
      <c r="H12" s="37"/>
      <c r="I12" s="128" t="s">
        <v>24</v>
      </c>
      <c r="J12" s="133" t="str">
        <f>'Rekapitulace zakázky'!AN8</f>
        <v>8. 3. 2024</v>
      </c>
      <c r="K12" s="37"/>
      <c r="L12" s="37"/>
      <c r="M12" s="13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8" t="s">
        <v>26</v>
      </c>
      <c r="E14" s="37"/>
      <c r="F14" s="37"/>
      <c r="G14" s="37"/>
      <c r="H14" s="37"/>
      <c r="I14" s="128" t="s">
        <v>27</v>
      </c>
      <c r="J14" s="132" t="s">
        <v>20</v>
      </c>
      <c r="K14" s="37"/>
      <c r="L14" s="37"/>
      <c r="M14" s="13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2" t="s">
        <v>28</v>
      </c>
      <c r="F15" s="37"/>
      <c r="G15" s="37"/>
      <c r="H15" s="37"/>
      <c r="I15" s="128" t="s">
        <v>29</v>
      </c>
      <c r="J15" s="132" t="s">
        <v>20</v>
      </c>
      <c r="K15" s="37"/>
      <c r="L15" s="37"/>
      <c r="M15" s="13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8" t="s">
        <v>30</v>
      </c>
      <c r="E17" s="37"/>
      <c r="F17" s="37"/>
      <c r="G17" s="37"/>
      <c r="H17" s="37"/>
      <c r="I17" s="128" t="s">
        <v>27</v>
      </c>
      <c r="J17" s="32" t="str">
        <f>'Rekapitulace zakázky'!AN13</f>
        <v>Vyplň údaj</v>
      </c>
      <c r="K17" s="37"/>
      <c r="L17" s="37"/>
      <c r="M17" s="13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zakázky'!E14</f>
        <v>Vyplň údaj</v>
      </c>
      <c r="F18" s="132"/>
      <c r="G18" s="132"/>
      <c r="H18" s="132"/>
      <c r="I18" s="128" t="s">
        <v>29</v>
      </c>
      <c r="J18" s="32" t="str">
        <f>'Rekapitulace zakázky'!AN14</f>
        <v>Vyplň údaj</v>
      </c>
      <c r="K18" s="37"/>
      <c r="L18" s="37"/>
      <c r="M18" s="13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8" t="s">
        <v>32</v>
      </c>
      <c r="E20" s="37"/>
      <c r="F20" s="37"/>
      <c r="G20" s="37"/>
      <c r="H20" s="37"/>
      <c r="I20" s="128" t="s">
        <v>27</v>
      </c>
      <c r="J20" s="132" t="s">
        <v>20</v>
      </c>
      <c r="K20" s="37"/>
      <c r="L20" s="37"/>
      <c r="M20" s="13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2" t="s">
        <v>33</v>
      </c>
      <c r="F21" s="37"/>
      <c r="G21" s="37"/>
      <c r="H21" s="37"/>
      <c r="I21" s="128" t="s">
        <v>29</v>
      </c>
      <c r="J21" s="132" t="s">
        <v>20</v>
      </c>
      <c r="K21" s="37"/>
      <c r="L21" s="37"/>
      <c r="M21" s="13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8" t="s">
        <v>34</v>
      </c>
      <c r="E23" s="37"/>
      <c r="F23" s="37"/>
      <c r="G23" s="37"/>
      <c r="H23" s="37"/>
      <c r="I23" s="128" t="s">
        <v>27</v>
      </c>
      <c r="J23" s="132" t="s">
        <v>20</v>
      </c>
      <c r="K23" s="37"/>
      <c r="L23" s="37"/>
      <c r="M23" s="13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2" t="s">
        <v>35</v>
      </c>
      <c r="F24" s="37"/>
      <c r="G24" s="37"/>
      <c r="H24" s="37"/>
      <c r="I24" s="128" t="s">
        <v>29</v>
      </c>
      <c r="J24" s="132" t="s">
        <v>20</v>
      </c>
      <c r="K24" s="37"/>
      <c r="L24" s="37"/>
      <c r="M24" s="13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8" t="s">
        <v>36</v>
      </c>
      <c r="E26" s="37"/>
      <c r="F26" s="37"/>
      <c r="G26" s="37"/>
      <c r="H26" s="37"/>
      <c r="I26" s="37"/>
      <c r="J26" s="37"/>
      <c r="K26" s="37"/>
      <c r="L26" s="37"/>
      <c r="M26" s="13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4"/>
      <c r="B27" s="135"/>
      <c r="C27" s="134"/>
      <c r="D27" s="134"/>
      <c r="E27" s="136" t="s">
        <v>20</v>
      </c>
      <c r="F27" s="136"/>
      <c r="G27" s="136"/>
      <c r="H27" s="136"/>
      <c r="I27" s="134"/>
      <c r="J27" s="134"/>
      <c r="K27" s="134"/>
      <c r="L27" s="134"/>
      <c r="M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8"/>
      <c r="E29" s="138"/>
      <c r="F29" s="138"/>
      <c r="G29" s="138"/>
      <c r="H29" s="138"/>
      <c r="I29" s="138"/>
      <c r="J29" s="138"/>
      <c r="K29" s="138"/>
      <c r="L29" s="138"/>
      <c r="M29" s="13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28" t="s">
        <v>86</v>
      </c>
      <c r="F30" s="37"/>
      <c r="G30" s="37"/>
      <c r="H30" s="37"/>
      <c r="I30" s="37"/>
      <c r="J30" s="37"/>
      <c r="K30" s="139">
        <f>I61</f>
        <v>0</v>
      </c>
      <c r="L30" s="37"/>
      <c r="M30" s="13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28" t="s">
        <v>87</v>
      </c>
      <c r="F31" s="37"/>
      <c r="G31" s="37"/>
      <c r="H31" s="37"/>
      <c r="I31" s="37"/>
      <c r="J31" s="37"/>
      <c r="K31" s="139">
        <f>J61</f>
        <v>0</v>
      </c>
      <c r="L31" s="37"/>
      <c r="M31" s="13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0" t="s">
        <v>37</v>
      </c>
      <c r="E32" s="37"/>
      <c r="F32" s="37"/>
      <c r="G32" s="37"/>
      <c r="H32" s="37"/>
      <c r="I32" s="37"/>
      <c r="J32" s="37"/>
      <c r="K32" s="141">
        <f>ROUND(K84,2)</f>
        <v>0</v>
      </c>
      <c r="L32" s="37"/>
      <c r="M32" s="13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38"/>
      <c r="E33" s="138"/>
      <c r="F33" s="138"/>
      <c r="G33" s="138"/>
      <c r="H33" s="138"/>
      <c r="I33" s="138"/>
      <c r="J33" s="138"/>
      <c r="K33" s="138"/>
      <c r="L33" s="138"/>
      <c r="M33" s="13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2" t="s">
        <v>39</v>
      </c>
      <c r="G34" s="37"/>
      <c r="H34" s="37"/>
      <c r="I34" s="142" t="s">
        <v>38</v>
      </c>
      <c r="J34" s="37"/>
      <c r="K34" s="142" t="s">
        <v>40</v>
      </c>
      <c r="L34" s="37"/>
      <c r="M34" s="13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3" t="s">
        <v>41</v>
      </c>
      <c r="E35" s="128" t="s">
        <v>42</v>
      </c>
      <c r="F35" s="139">
        <f>ROUND((SUM(BE84:BE112)),2)</f>
        <v>0</v>
      </c>
      <c r="G35" s="37"/>
      <c r="H35" s="37"/>
      <c r="I35" s="144">
        <v>0.21</v>
      </c>
      <c r="J35" s="37"/>
      <c r="K35" s="139">
        <f>ROUND(((SUM(BE84:BE112))*I35),2)</f>
        <v>0</v>
      </c>
      <c r="L35" s="37"/>
      <c r="M35" s="13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28" t="s">
        <v>43</v>
      </c>
      <c r="F36" s="139">
        <f>ROUND((SUM(BF84:BF112)),2)</f>
        <v>0</v>
      </c>
      <c r="G36" s="37"/>
      <c r="H36" s="37"/>
      <c r="I36" s="144">
        <v>0.12</v>
      </c>
      <c r="J36" s="37"/>
      <c r="K36" s="139">
        <f>ROUND(((SUM(BF84:BF112))*I36),2)</f>
        <v>0</v>
      </c>
      <c r="L36" s="37"/>
      <c r="M36" s="13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8" t="s">
        <v>44</v>
      </c>
      <c r="F37" s="139">
        <f>ROUND((SUM(BG84:BG112)),2)</f>
        <v>0</v>
      </c>
      <c r="G37" s="37"/>
      <c r="H37" s="37"/>
      <c r="I37" s="144">
        <v>0.21</v>
      </c>
      <c r="J37" s="37"/>
      <c r="K37" s="139">
        <f>0</f>
        <v>0</v>
      </c>
      <c r="L37" s="37"/>
      <c r="M37" s="13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28" t="s">
        <v>45</v>
      </c>
      <c r="F38" s="139">
        <f>ROUND((SUM(BH84:BH112)),2)</f>
        <v>0</v>
      </c>
      <c r="G38" s="37"/>
      <c r="H38" s="37"/>
      <c r="I38" s="144">
        <v>0.12</v>
      </c>
      <c r="J38" s="37"/>
      <c r="K38" s="139">
        <f>0</f>
        <v>0</v>
      </c>
      <c r="L38" s="37"/>
      <c r="M38" s="13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28" t="s">
        <v>46</v>
      </c>
      <c r="F39" s="139">
        <f>ROUND((SUM(BI84:BI112)),2)</f>
        <v>0</v>
      </c>
      <c r="G39" s="37"/>
      <c r="H39" s="37"/>
      <c r="I39" s="144">
        <v>0</v>
      </c>
      <c r="J39" s="37"/>
      <c r="K39" s="139">
        <f>0</f>
        <v>0</v>
      </c>
      <c r="L39" s="37"/>
      <c r="M39" s="13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5"/>
      <c r="D41" s="146" t="s">
        <v>47</v>
      </c>
      <c r="E41" s="147"/>
      <c r="F41" s="147"/>
      <c r="G41" s="148" t="s">
        <v>48</v>
      </c>
      <c r="H41" s="149" t="s">
        <v>49</v>
      </c>
      <c r="I41" s="147"/>
      <c r="J41" s="147"/>
      <c r="K41" s="150">
        <f>SUM(K32:K39)</f>
        <v>0</v>
      </c>
      <c r="L41" s="151"/>
      <c r="M41" s="130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3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3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88</v>
      </c>
      <c r="D47" s="39"/>
      <c r="E47" s="39"/>
      <c r="F47" s="39"/>
      <c r="G47" s="39"/>
      <c r="H47" s="39"/>
      <c r="I47" s="39"/>
      <c r="J47" s="39"/>
      <c r="K47" s="39"/>
      <c r="L47" s="39"/>
      <c r="M47" s="13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56" t="str">
        <f>E7</f>
        <v>Odborná učebna pro výuku cizích jazyků A12</v>
      </c>
      <c r="F50" s="31"/>
      <c r="G50" s="31"/>
      <c r="H50" s="31"/>
      <c r="I50" s="39"/>
      <c r="J50" s="39"/>
      <c r="K50" s="39"/>
      <c r="L50" s="39"/>
      <c r="M50" s="13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84</v>
      </c>
      <c r="D51" s="39"/>
      <c r="E51" s="39"/>
      <c r="F51" s="39"/>
      <c r="G51" s="39"/>
      <c r="H51" s="39"/>
      <c r="I51" s="39"/>
      <c r="J51" s="39"/>
      <c r="K51" s="39"/>
      <c r="L51" s="39"/>
      <c r="M51" s="13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68" t="str">
        <f>E9</f>
        <v>AVT a nábytek - Odborná učebna pro výuku cizích jazyků A12</v>
      </c>
      <c r="F52" s="39"/>
      <c r="G52" s="39"/>
      <c r="H52" s="39"/>
      <c r="I52" s="39"/>
      <c r="J52" s="39"/>
      <c r="K52" s="39"/>
      <c r="L52" s="39"/>
      <c r="M52" s="13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ZŠ a MŠ Děčín III, Březová 369/25</v>
      </c>
      <c r="G54" s="39"/>
      <c r="H54" s="39"/>
      <c r="I54" s="31" t="s">
        <v>24</v>
      </c>
      <c r="J54" s="71" t="str">
        <f>IF(J12="","",J12)</f>
        <v>8. 3. 2024</v>
      </c>
      <c r="K54" s="39"/>
      <c r="L54" s="39"/>
      <c r="M54" s="13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15" customHeight="1">
      <c r="A56" s="37"/>
      <c r="B56" s="38"/>
      <c r="C56" s="31" t="s">
        <v>26</v>
      </c>
      <c r="D56" s="39"/>
      <c r="E56" s="39"/>
      <c r="F56" s="26" t="str">
        <f>E15</f>
        <v>Statutární město Děčín, Mírové nám. 1175/5, 405 38</v>
      </c>
      <c r="G56" s="39"/>
      <c r="H56" s="39"/>
      <c r="I56" s="31" t="s">
        <v>32</v>
      </c>
      <c r="J56" s="35" t="str">
        <f>E21</f>
        <v>Sebastian Fenyk</v>
      </c>
      <c r="K56" s="39"/>
      <c r="L56" s="39"/>
      <c r="M56" s="13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15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34</v>
      </c>
      <c r="J57" s="35" t="str">
        <f>E24</f>
        <v>Ing.Myšík Petr</v>
      </c>
      <c r="K57" s="39"/>
      <c r="L57" s="39"/>
      <c r="M57" s="13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57" t="s">
        <v>89</v>
      </c>
      <c r="D59" s="158"/>
      <c r="E59" s="158"/>
      <c r="F59" s="158"/>
      <c r="G59" s="158"/>
      <c r="H59" s="158"/>
      <c r="I59" s="159" t="s">
        <v>90</v>
      </c>
      <c r="J59" s="159" t="s">
        <v>91</v>
      </c>
      <c r="K59" s="159" t="s">
        <v>92</v>
      </c>
      <c r="L59" s="158"/>
      <c r="M59" s="13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0" t="s">
        <v>71</v>
      </c>
      <c r="D61" s="39"/>
      <c r="E61" s="39"/>
      <c r="F61" s="39"/>
      <c r="G61" s="39"/>
      <c r="H61" s="39"/>
      <c r="I61" s="101">
        <f>Q84</f>
        <v>0</v>
      </c>
      <c r="J61" s="101">
        <f>R84</f>
        <v>0</v>
      </c>
      <c r="K61" s="101">
        <f>K84</f>
        <v>0</v>
      </c>
      <c r="L61" s="39"/>
      <c r="M61" s="13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93</v>
      </c>
    </row>
    <row r="62" spans="1:31" s="9" customFormat="1" ht="24.95" customHeight="1">
      <c r="A62" s="9"/>
      <c r="B62" s="161"/>
      <c r="C62" s="162"/>
      <c r="D62" s="163" t="s">
        <v>94</v>
      </c>
      <c r="E62" s="164"/>
      <c r="F62" s="164"/>
      <c r="G62" s="164"/>
      <c r="H62" s="164"/>
      <c r="I62" s="165">
        <f>Q85</f>
        <v>0</v>
      </c>
      <c r="J62" s="165">
        <f>R85</f>
        <v>0</v>
      </c>
      <c r="K62" s="165">
        <f>K85</f>
        <v>0</v>
      </c>
      <c r="L62" s="162"/>
      <c r="M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95</v>
      </c>
      <c r="E63" s="170"/>
      <c r="F63" s="170"/>
      <c r="G63" s="170"/>
      <c r="H63" s="170"/>
      <c r="I63" s="171">
        <f>Q86</f>
        <v>0</v>
      </c>
      <c r="J63" s="171">
        <f>R86</f>
        <v>0</v>
      </c>
      <c r="K63" s="171">
        <f>K86</f>
        <v>0</v>
      </c>
      <c r="L63" s="168"/>
      <c r="M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1"/>
      <c r="C64" s="162"/>
      <c r="D64" s="163" t="s">
        <v>96</v>
      </c>
      <c r="E64" s="164"/>
      <c r="F64" s="164"/>
      <c r="G64" s="164"/>
      <c r="H64" s="164"/>
      <c r="I64" s="165">
        <f>Q109</f>
        <v>0</v>
      </c>
      <c r="J64" s="165">
        <f>R109</f>
        <v>0</v>
      </c>
      <c r="K64" s="165">
        <f>K109</f>
        <v>0</v>
      </c>
      <c r="L64" s="162"/>
      <c r="M64" s="16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13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30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13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97</v>
      </c>
      <c r="D71" s="39"/>
      <c r="E71" s="39"/>
      <c r="F71" s="39"/>
      <c r="G71" s="39"/>
      <c r="H71" s="39"/>
      <c r="I71" s="39"/>
      <c r="J71" s="39"/>
      <c r="K71" s="39"/>
      <c r="L71" s="39"/>
      <c r="M71" s="13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3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17</v>
      </c>
      <c r="D73" s="39"/>
      <c r="E73" s="39"/>
      <c r="F73" s="39"/>
      <c r="G73" s="39"/>
      <c r="H73" s="39"/>
      <c r="I73" s="39"/>
      <c r="J73" s="39"/>
      <c r="K73" s="39"/>
      <c r="L73" s="39"/>
      <c r="M73" s="13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6" t="str">
        <f>E7</f>
        <v>Odborná učebna pro výuku cizích jazyků A12</v>
      </c>
      <c r="F74" s="31"/>
      <c r="G74" s="31"/>
      <c r="H74" s="31"/>
      <c r="I74" s="39"/>
      <c r="J74" s="39"/>
      <c r="K74" s="39"/>
      <c r="L74" s="39"/>
      <c r="M74" s="13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84</v>
      </c>
      <c r="D75" s="39"/>
      <c r="E75" s="39"/>
      <c r="F75" s="39"/>
      <c r="G75" s="39"/>
      <c r="H75" s="39"/>
      <c r="I75" s="39"/>
      <c r="J75" s="39"/>
      <c r="K75" s="39"/>
      <c r="L75" s="39"/>
      <c r="M75" s="13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AVT a nábytek - Odborná učebna pro výuku cizích jazyků A12</v>
      </c>
      <c r="F76" s="39"/>
      <c r="G76" s="39"/>
      <c r="H76" s="39"/>
      <c r="I76" s="39"/>
      <c r="J76" s="39"/>
      <c r="K76" s="39"/>
      <c r="L76" s="39"/>
      <c r="M76" s="13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3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6" t="str">
        <f>F12</f>
        <v>ZŠ a MŠ Děčín III, Březová 369/25</v>
      </c>
      <c r="G78" s="39"/>
      <c r="H78" s="39"/>
      <c r="I78" s="31" t="s">
        <v>24</v>
      </c>
      <c r="J78" s="71" t="str">
        <f>IF(J12="","",J12)</f>
        <v>8. 3. 2024</v>
      </c>
      <c r="K78" s="39"/>
      <c r="L78" s="39"/>
      <c r="M78" s="13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3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26</v>
      </c>
      <c r="D80" s="39"/>
      <c r="E80" s="39"/>
      <c r="F80" s="26" t="str">
        <f>E15</f>
        <v>Statutární město Děčín, Mírové nám. 1175/5, 405 38</v>
      </c>
      <c r="G80" s="39"/>
      <c r="H80" s="39"/>
      <c r="I80" s="31" t="s">
        <v>32</v>
      </c>
      <c r="J80" s="35" t="str">
        <f>E21</f>
        <v>Sebastian Fenyk</v>
      </c>
      <c r="K80" s="39"/>
      <c r="L80" s="39"/>
      <c r="M80" s="13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30</v>
      </c>
      <c r="D81" s="39"/>
      <c r="E81" s="39"/>
      <c r="F81" s="26" t="str">
        <f>IF(E18="","",E18)</f>
        <v>Vyplň údaj</v>
      </c>
      <c r="G81" s="39"/>
      <c r="H81" s="39"/>
      <c r="I81" s="31" t="s">
        <v>34</v>
      </c>
      <c r="J81" s="35" t="str">
        <f>E24</f>
        <v>Ing.Myšík Petr</v>
      </c>
      <c r="K81" s="39"/>
      <c r="L81" s="39"/>
      <c r="M81" s="13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3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3"/>
      <c r="B83" s="174"/>
      <c r="C83" s="175" t="s">
        <v>98</v>
      </c>
      <c r="D83" s="176" t="s">
        <v>56</v>
      </c>
      <c r="E83" s="176" t="s">
        <v>52</v>
      </c>
      <c r="F83" s="176" t="s">
        <v>53</v>
      </c>
      <c r="G83" s="176" t="s">
        <v>99</v>
      </c>
      <c r="H83" s="176" t="s">
        <v>100</v>
      </c>
      <c r="I83" s="176" t="s">
        <v>101</v>
      </c>
      <c r="J83" s="176" t="s">
        <v>102</v>
      </c>
      <c r="K83" s="176" t="s">
        <v>92</v>
      </c>
      <c r="L83" s="177" t="s">
        <v>103</v>
      </c>
      <c r="M83" s="178"/>
      <c r="N83" s="91" t="s">
        <v>20</v>
      </c>
      <c r="O83" s="92" t="s">
        <v>41</v>
      </c>
      <c r="P83" s="92" t="s">
        <v>104</v>
      </c>
      <c r="Q83" s="92" t="s">
        <v>105</v>
      </c>
      <c r="R83" s="92" t="s">
        <v>106</v>
      </c>
      <c r="S83" s="92" t="s">
        <v>107</v>
      </c>
      <c r="T83" s="92" t="s">
        <v>108</v>
      </c>
      <c r="U83" s="92" t="s">
        <v>109</v>
      </c>
      <c r="V83" s="92" t="s">
        <v>110</v>
      </c>
      <c r="W83" s="92" t="s">
        <v>111</v>
      </c>
      <c r="X83" s="93" t="s">
        <v>112</v>
      </c>
      <c r="Y83" s="173"/>
      <c r="Z83" s="173"/>
      <c r="AA83" s="173"/>
      <c r="AB83" s="173"/>
      <c r="AC83" s="173"/>
      <c r="AD83" s="173"/>
      <c r="AE83" s="173"/>
    </row>
    <row r="84" spans="1:63" s="2" customFormat="1" ht="22.8" customHeight="1">
      <c r="A84" s="37"/>
      <c r="B84" s="38"/>
      <c r="C84" s="98" t="s">
        <v>113</v>
      </c>
      <c r="D84" s="39"/>
      <c r="E84" s="39"/>
      <c r="F84" s="39"/>
      <c r="G84" s="39"/>
      <c r="H84" s="39"/>
      <c r="I84" s="39"/>
      <c r="J84" s="39"/>
      <c r="K84" s="179">
        <f>BK84</f>
        <v>0</v>
      </c>
      <c r="L84" s="39"/>
      <c r="M84" s="43"/>
      <c r="N84" s="94"/>
      <c r="O84" s="180"/>
      <c r="P84" s="95"/>
      <c r="Q84" s="181">
        <f>Q85+Q109</f>
        <v>0</v>
      </c>
      <c r="R84" s="181">
        <f>R85+R109</f>
        <v>0</v>
      </c>
      <c r="S84" s="95"/>
      <c r="T84" s="182">
        <f>T85+T109</f>
        <v>0</v>
      </c>
      <c r="U84" s="95"/>
      <c r="V84" s="182">
        <f>V85+V109</f>
        <v>0</v>
      </c>
      <c r="W84" s="95"/>
      <c r="X84" s="183">
        <f>X85+X109</f>
        <v>0</v>
      </c>
      <c r="Y84" s="37"/>
      <c r="Z84" s="37"/>
      <c r="AA84" s="37"/>
      <c r="AB84" s="37"/>
      <c r="AC84" s="37"/>
      <c r="AD84" s="37"/>
      <c r="AE84" s="37"/>
      <c r="AT84" s="16" t="s">
        <v>72</v>
      </c>
      <c r="AU84" s="16" t="s">
        <v>93</v>
      </c>
      <c r="BK84" s="184">
        <f>BK85+BK109</f>
        <v>0</v>
      </c>
    </row>
    <row r="85" spans="1:63" s="12" customFormat="1" ht="25.9" customHeight="1">
      <c r="A85" s="12"/>
      <c r="B85" s="185"/>
      <c r="C85" s="186"/>
      <c r="D85" s="187" t="s">
        <v>72</v>
      </c>
      <c r="E85" s="188" t="s">
        <v>114</v>
      </c>
      <c r="F85" s="188" t="s">
        <v>115</v>
      </c>
      <c r="G85" s="186"/>
      <c r="H85" s="186"/>
      <c r="I85" s="189"/>
      <c r="J85" s="189"/>
      <c r="K85" s="190">
        <f>BK85</f>
        <v>0</v>
      </c>
      <c r="L85" s="186"/>
      <c r="M85" s="191"/>
      <c r="N85" s="192"/>
      <c r="O85" s="193"/>
      <c r="P85" s="193"/>
      <c r="Q85" s="194">
        <f>Q86</f>
        <v>0</v>
      </c>
      <c r="R85" s="194">
        <f>R86</f>
        <v>0</v>
      </c>
      <c r="S85" s="193"/>
      <c r="T85" s="195">
        <f>T86</f>
        <v>0</v>
      </c>
      <c r="U85" s="193"/>
      <c r="V85" s="195">
        <f>V86</f>
        <v>0</v>
      </c>
      <c r="W85" s="193"/>
      <c r="X85" s="196">
        <f>X86</f>
        <v>0</v>
      </c>
      <c r="Y85" s="12"/>
      <c r="Z85" s="12"/>
      <c r="AA85" s="12"/>
      <c r="AB85" s="12"/>
      <c r="AC85" s="12"/>
      <c r="AD85" s="12"/>
      <c r="AE85" s="12"/>
      <c r="AR85" s="197" t="s">
        <v>80</v>
      </c>
      <c r="AT85" s="198" t="s">
        <v>72</v>
      </c>
      <c r="AU85" s="198" t="s">
        <v>73</v>
      </c>
      <c r="AY85" s="197" t="s">
        <v>116</v>
      </c>
      <c r="BK85" s="199">
        <f>BK86</f>
        <v>0</v>
      </c>
    </row>
    <row r="86" spans="1:63" s="12" customFormat="1" ht="22.8" customHeight="1">
      <c r="A86" s="12"/>
      <c r="B86" s="185"/>
      <c r="C86" s="186"/>
      <c r="D86" s="187" t="s">
        <v>72</v>
      </c>
      <c r="E86" s="200" t="s">
        <v>117</v>
      </c>
      <c r="F86" s="200" t="s">
        <v>118</v>
      </c>
      <c r="G86" s="186"/>
      <c r="H86" s="186"/>
      <c r="I86" s="189"/>
      <c r="J86" s="189"/>
      <c r="K86" s="201">
        <f>BK86</f>
        <v>0</v>
      </c>
      <c r="L86" s="186"/>
      <c r="M86" s="191"/>
      <c r="N86" s="192"/>
      <c r="O86" s="193"/>
      <c r="P86" s="193"/>
      <c r="Q86" s="194">
        <f>SUM(Q87:Q108)</f>
        <v>0</v>
      </c>
      <c r="R86" s="194">
        <f>SUM(R87:R108)</f>
        <v>0</v>
      </c>
      <c r="S86" s="193"/>
      <c r="T86" s="195">
        <f>SUM(T87:T108)</f>
        <v>0</v>
      </c>
      <c r="U86" s="193"/>
      <c r="V86" s="195">
        <f>SUM(V87:V108)</f>
        <v>0</v>
      </c>
      <c r="W86" s="193"/>
      <c r="X86" s="196">
        <f>SUM(X87:X108)</f>
        <v>0</v>
      </c>
      <c r="Y86" s="12"/>
      <c r="Z86" s="12"/>
      <c r="AA86" s="12"/>
      <c r="AB86" s="12"/>
      <c r="AC86" s="12"/>
      <c r="AD86" s="12"/>
      <c r="AE86" s="12"/>
      <c r="AR86" s="197" t="s">
        <v>80</v>
      </c>
      <c r="AT86" s="198" t="s">
        <v>72</v>
      </c>
      <c r="AU86" s="198" t="s">
        <v>80</v>
      </c>
      <c r="AY86" s="197" t="s">
        <v>116</v>
      </c>
      <c r="BK86" s="199">
        <f>SUM(BK87:BK108)</f>
        <v>0</v>
      </c>
    </row>
    <row r="87" spans="1:65" s="2" customFormat="1" ht="37.8" customHeight="1">
      <c r="A87" s="37"/>
      <c r="B87" s="38"/>
      <c r="C87" s="202" t="s">
        <v>80</v>
      </c>
      <c r="D87" s="202" t="s">
        <v>119</v>
      </c>
      <c r="E87" s="203" t="s">
        <v>120</v>
      </c>
      <c r="F87" s="204" t="s">
        <v>121</v>
      </c>
      <c r="G87" s="205" t="s">
        <v>122</v>
      </c>
      <c r="H87" s="206">
        <v>1</v>
      </c>
      <c r="I87" s="207"/>
      <c r="J87" s="208"/>
      <c r="K87" s="209">
        <f>ROUND(P87*H87,2)</f>
        <v>0</v>
      </c>
      <c r="L87" s="204" t="s">
        <v>20</v>
      </c>
      <c r="M87" s="210"/>
      <c r="N87" s="211" t="s">
        <v>20</v>
      </c>
      <c r="O87" s="212" t="s">
        <v>42</v>
      </c>
      <c r="P87" s="213">
        <f>I87+J87</f>
        <v>0</v>
      </c>
      <c r="Q87" s="213">
        <f>ROUND(I87*H87,2)</f>
        <v>0</v>
      </c>
      <c r="R87" s="213">
        <f>ROUND(J87*H87,2)</f>
        <v>0</v>
      </c>
      <c r="S87" s="83"/>
      <c r="T87" s="214">
        <f>S87*H87</f>
        <v>0</v>
      </c>
      <c r="U87" s="214">
        <v>0</v>
      </c>
      <c r="V87" s="214">
        <f>U87*H87</f>
        <v>0</v>
      </c>
      <c r="W87" s="214">
        <v>0</v>
      </c>
      <c r="X87" s="215">
        <f>W87*H87</f>
        <v>0</v>
      </c>
      <c r="Y87" s="37"/>
      <c r="Z87" s="37"/>
      <c r="AA87" s="37"/>
      <c r="AB87" s="37"/>
      <c r="AC87" s="37"/>
      <c r="AD87" s="37"/>
      <c r="AE87" s="37"/>
      <c r="AR87" s="216" t="s">
        <v>123</v>
      </c>
      <c r="AT87" s="216" t="s">
        <v>119</v>
      </c>
      <c r="AU87" s="216" t="s">
        <v>82</v>
      </c>
      <c r="AY87" s="16" t="s">
        <v>116</v>
      </c>
      <c r="BE87" s="217">
        <f>IF(O87="základní",K87,0)</f>
        <v>0</v>
      </c>
      <c r="BF87" s="217">
        <f>IF(O87="snížená",K87,0)</f>
        <v>0</v>
      </c>
      <c r="BG87" s="217">
        <f>IF(O87="zákl. přenesená",K87,0)</f>
        <v>0</v>
      </c>
      <c r="BH87" s="217">
        <f>IF(O87="sníž. přenesená",K87,0)</f>
        <v>0</v>
      </c>
      <c r="BI87" s="217">
        <f>IF(O87="nulová",K87,0)</f>
        <v>0</v>
      </c>
      <c r="BJ87" s="16" t="s">
        <v>80</v>
      </c>
      <c r="BK87" s="217">
        <f>ROUND(P87*H87,2)</f>
        <v>0</v>
      </c>
      <c r="BL87" s="16" t="s">
        <v>124</v>
      </c>
      <c r="BM87" s="216" t="s">
        <v>125</v>
      </c>
    </row>
    <row r="88" spans="1:47" s="2" customFormat="1" ht="12">
      <c r="A88" s="37"/>
      <c r="B88" s="38"/>
      <c r="C88" s="39"/>
      <c r="D88" s="218" t="s">
        <v>126</v>
      </c>
      <c r="E88" s="39"/>
      <c r="F88" s="219" t="s">
        <v>127</v>
      </c>
      <c r="G88" s="39"/>
      <c r="H88" s="39"/>
      <c r="I88" s="220"/>
      <c r="J88" s="220"/>
      <c r="K88" s="39"/>
      <c r="L88" s="39"/>
      <c r="M88" s="43"/>
      <c r="N88" s="221"/>
      <c r="O88" s="222"/>
      <c r="P88" s="83"/>
      <c r="Q88" s="83"/>
      <c r="R88" s="83"/>
      <c r="S88" s="83"/>
      <c r="T88" s="83"/>
      <c r="U88" s="83"/>
      <c r="V88" s="83"/>
      <c r="W88" s="83"/>
      <c r="X88" s="84"/>
      <c r="Y88" s="37"/>
      <c r="Z88" s="37"/>
      <c r="AA88" s="37"/>
      <c r="AB88" s="37"/>
      <c r="AC88" s="37"/>
      <c r="AD88" s="37"/>
      <c r="AE88" s="37"/>
      <c r="AT88" s="16" t="s">
        <v>126</v>
      </c>
      <c r="AU88" s="16" t="s">
        <v>82</v>
      </c>
    </row>
    <row r="89" spans="1:65" s="2" customFormat="1" ht="37.8" customHeight="1">
      <c r="A89" s="37"/>
      <c r="B89" s="38"/>
      <c r="C89" s="202" t="s">
        <v>82</v>
      </c>
      <c r="D89" s="202" t="s">
        <v>119</v>
      </c>
      <c r="E89" s="203" t="s">
        <v>128</v>
      </c>
      <c r="F89" s="204" t="s">
        <v>129</v>
      </c>
      <c r="G89" s="205" t="s">
        <v>122</v>
      </c>
      <c r="H89" s="206">
        <v>6</v>
      </c>
      <c r="I89" s="207"/>
      <c r="J89" s="208"/>
      <c r="K89" s="209">
        <f>ROUND(P89*H89,2)</f>
        <v>0</v>
      </c>
      <c r="L89" s="204" t="s">
        <v>20</v>
      </c>
      <c r="M89" s="210"/>
      <c r="N89" s="211" t="s">
        <v>20</v>
      </c>
      <c r="O89" s="212" t="s">
        <v>42</v>
      </c>
      <c r="P89" s="213">
        <f>I89+J89</f>
        <v>0</v>
      </c>
      <c r="Q89" s="213">
        <f>ROUND(I89*H89,2)</f>
        <v>0</v>
      </c>
      <c r="R89" s="213">
        <f>ROUND(J89*H89,2)</f>
        <v>0</v>
      </c>
      <c r="S89" s="83"/>
      <c r="T89" s="214">
        <f>S89*H89</f>
        <v>0</v>
      </c>
      <c r="U89" s="214">
        <v>0</v>
      </c>
      <c r="V89" s="214">
        <f>U89*H89</f>
        <v>0</v>
      </c>
      <c r="W89" s="214">
        <v>0</v>
      </c>
      <c r="X89" s="215">
        <f>W89*H89</f>
        <v>0</v>
      </c>
      <c r="Y89" s="37"/>
      <c r="Z89" s="37"/>
      <c r="AA89" s="37"/>
      <c r="AB89" s="37"/>
      <c r="AC89" s="37"/>
      <c r="AD89" s="37"/>
      <c r="AE89" s="37"/>
      <c r="AR89" s="216" t="s">
        <v>123</v>
      </c>
      <c r="AT89" s="216" t="s">
        <v>119</v>
      </c>
      <c r="AU89" s="216" t="s">
        <v>82</v>
      </c>
      <c r="AY89" s="16" t="s">
        <v>116</v>
      </c>
      <c r="BE89" s="217">
        <f>IF(O89="základní",K89,0)</f>
        <v>0</v>
      </c>
      <c r="BF89" s="217">
        <f>IF(O89="snížená",K89,0)</f>
        <v>0</v>
      </c>
      <c r="BG89" s="217">
        <f>IF(O89="zákl. přenesená",K89,0)</f>
        <v>0</v>
      </c>
      <c r="BH89" s="217">
        <f>IF(O89="sníž. přenesená",K89,0)</f>
        <v>0</v>
      </c>
      <c r="BI89" s="217">
        <f>IF(O89="nulová",K89,0)</f>
        <v>0</v>
      </c>
      <c r="BJ89" s="16" t="s">
        <v>80</v>
      </c>
      <c r="BK89" s="217">
        <f>ROUND(P89*H89,2)</f>
        <v>0</v>
      </c>
      <c r="BL89" s="16" t="s">
        <v>124</v>
      </c>
      <c r="BM89" s="216" t="s">
        <v>130</v>
      </c>
    </row>
    <row r="90" spans="1:47" s="2" customFormat="1" ht="12">
      <c r="A90" s="37"/>
      <c r="B90" s="38"/>
      <c r="C90" s="39"/>
      <c r="D90" s="218" t="s">
        <v>126</v>
      </c>
      <c r="E90" s="39"/>
      <c r="F90" s="219" t="s">
        <v>131</v>
      </c>
      <c r="G90" s="39"/>
      <c r="H90" s="39"/>
      <c r="I90" s="220"/>
      <c r="J90" s="220"/>
      <c r="K90" s="39"/>
      <c r="L90" s="39"/>
      <c r="M90" s="43"/>
      <c r="N90" s="221"/>
      <c r="O90" s="222"/>
      <c r="P90" s="83"/>
      <c r="Q90" s="83"/>
      <c r="R90" s="83"/>
      <c r="S90" s="83"/>
      <c r="T90" s="83"/>
      <c r="U90" s="83"/>
      <c r="V90" s="83"/>
      <c r="W90" s="83"/>
      <c r="X90" s="84"/>
      <c r="Y90" s="37"/>
      <c r="Z90" s="37"/>
      <c r="AA90" s="37"/>
      <c r="AB90" s="37"/>
      <c r="AC90" s="37"/>
      <c r="AD90" s="37"/>
      <c r="AE90" s="37"/>
      <c r="AT90" s="16" t="s">
        <v>126</v>
      </c>
      <c r="AU90" s="16" t="s">
        <v>82</v>
      </c>
    </row>
    <row r="91" spans="1:65" s="2" customFormat="1" ht="24.15" customHeight="1">
      <c r="A91" s="37"/>
      <c r="B91" s="38"/>
      <c r="C91" s="202" t="s">
        <v>132</v>
      </c>
      <c r="D91" s="202" t="s">
        <v>119</v>
      </c>
      <c r="E91" s="203" t="s">
        <v>133</v>
      </c>
      <c r="F91" s="204" t="s">
        <v>134</v>
      </c>
      <c r="G91" s="205" t="s">
        <v>122</v>
      </c>
      <c r="H91" s="206">
        <v>24</v>
      </c>
      <c r="I91" s="207"/>
      <c r="J91" s="208"/>
      <c r="K91" s="209">
        <f>ROUND(P91*H91,2)</f>
        <v>0</v>
      </c>
      <c r="L91" s="204" t="s">
        <v>20</v>
      </c>
      <c r="M91" s="210"/>
      <c r="N91" s="211" t="s">
        <v>20</v>
      </c>
      <c r="O91" s="212" t="s">
        <v>42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3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7"/>
      <c r="Z91" s="37"/>
      <c r="AA91" s="37"/>
      <c r="AB91" s="37"/>
      <c r="AC91" s="37"/>
      <c r="AD91" s="37"/>
      <c r="AE91" s="37"/>
      <c r="AR91" s="216" t="s">
        <v>123</v>
      </c>
      <c r="AT91" s="216" t="s">
        <v>119</v>
      </c>
      <c r="AU91" s="216" t="s">
        <v>82</v>
      </c>
      <c r="AY91" s="16" t="s">
        <v>116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6" t="s">
        <v>80</v>
      </c>
      <c r="BK91" s="217">
        <f>ROUND(P91*H91,2)</f>
        <v>0</v>
      </c>
      <c r="BL91" s="16" t="s">
        <v>124</v>
      </c>
      <c r="BM91" s="216" t="s">
        <v>135</v>
      </c>
    </row>
    <row r="92" spans="1:47" s="2" customFormat="1" ht="12">
      <c r="A92" s="37"/>
      <c r="B92" s="38"/>
      <c r="C92" s="39"/>
      <c r="D92" s="218" t="s">
        <v>126</v>
      </c>
      <c r="E92" s="39"/>
      <c r="F92" s="219" t="s">
        <v>134</v>
      </c>
      <c r="G92" s="39"/>
      <c r="H92" s="39"/>
      <c r="I92" s="220"/>
      <c r="J92" s="220"/>
      <c r="K92" s="39"/>
      <c r="L92" s="39"/>
      <c r="M92" s="43"/>
      <c r="N92" s="221"/>
      <c r="O92" s="222"/>
      <c r="P92" s="83"/>
      <c r="Q92" s="83"/>
      <c r="R92" s="83"/>
      <c r="S92" s="83"/>
      <c r="T92" s="83"/>
      <c r="U92" s="83"/>
      <c r="V92" s="83"/>
      <c r="W92" s="83"/>
      <c r="X92" s="84"/>
      <c r="Y92" s="37"/>
      <c r="Z92" s="37"/>
      <c r="AA92" s="37"/>
      <c r="AB92" s="37"/>
      <c r="AC92" s="37"/>
      <c r="AD92" s="37"/>
      <c r="AE92" s="37"/>
      <c r="AT92" s="16" t="s">
        <v>126</v>
      </c>
      <c r="AU92" s="16" t="s">
        <v>82</v>
      </c>
    </row>
    <row r="93" spans="1:65" s="2" customFormat="1" ht="24.15" customHeight="1">
      <c r="A93" s="37"/>
      <c r="B93" s="38"/>
      <c r="C93" s="202" t="s">
        <v>124</v>
      </c>
      <c r="D93" s="202" t="s">
        <v>119</v>
      </c>
      <c r="E93" s="203" t="s">
        <v>136</v>
      </c>
      <c r="F93" s="204" t="s">
        <v>137</v>
      </c>
      <c r="G93" s="205" t="s">
        <v>122</v>
      </c>
      <c r="H93" s="206">
        <v>24</v>
      </c>
      <c r="I93" s="207"/>
      <c r="J93" s="208"/>
      <c r="K93" s="209">
        <f>ROUND(P93*H93,2)</f>
        <v>0</v>
      </c>
      <c r="L93" s="204" t="s">
        <v>20</v>
      </c>
      <c r="M93" s="210"/>
      <c r="N93" s="211" t="s">
        <v>20</v>
      </c>
      <c r="O93" s="212" t="s">
        <v>42</v>
      </c>
      <c r="P93" s="213">
        <f>I93+J93</f>
        <v>0</v>
      </c>
      <c r="Q93" s="213">
        <f>ROUND(I93*H93,2)</f>
        <v>0</v>
      </c>
      <c r="R93" s="213">
        <f>ROUND(J93*H93,2)</f>
        <v>0</v>
      </c>
      <c r="S93" s="83"/>
      <c r="T93" s="214">
        <f>S93*H93</f>
        <v>0</v>
      </c>
      <c r="U93" s="214">
        <v>0</v>
      </c>
      <c r="V93" s="214">
        <f>U93*H93</f>
        <v>0</v>
      </c>
      <c r="W93" s="214">
        <v>0</v>
      </c>
      <c r="X93" s="215">
        <f>W93*H93</f>
        <v>0</v>
      </c>
      <c r="Y93" s="37"/>
      <c r="Z93" s="37"/>
      <c r="AA93" s="37"/>
      <c r="AB93" s="37"/>
      <c r="AC93" s="37"/>
      <c r="AD93" s="37"/>
      <c r="AE93" s="37"/>
      <c r="AR93" s="216" t="s">
        <v>123</v>
      </c>
      <c r="AT93" s="216" t="s">
        <v>119</v>
      </c>
      <c r="AU93" s="216" t="s">
        <v>82</v>
      </c>
      <c r="AY93" s="16" t="s">
        <v>116</v>
      </c>
      <c r="BE93" s="217">
        <f>IF(O93="základní",K93,0)</f>
        <v>0</v>
      </c>
      <c r="BF93" s="217">
        <f>IF(O93="snížená",K93,0)</f>
        <v>0</v>
      </c>
      <c r="BG93" s="217">
        <f>IF(O93="zákl. přenesená",K93,0)</f>
        <v>0</v>
      </c>
      <c r="BH93" s="217">
        <f>IF(O93="sníž. přenesená",K93,0)</f>
        <v>0</v>
      </c>
      <c r="BI93" s="217">
        <f>IF(O93="nulová",K93,0)</f>
        <v>0</v>
      </c>
      <c r="BJ93" s="16" t="s">
        <v>80</v>
      </c>
      <c r="BK93" s="217">
        <f>ROUND(P93*H93,2)</f>
        <v>0</v>
      </c>
      <c r="BL93" s="16" t="s">
        <v>124</v>
      </c>
      <c r="BM93" s="216" t="s">
        <v>138</v>
      </c>
    </row>
    <row r="94" spans="1:47" s="2" customFormat="1" ht="12">
      <c r="A94" s="37"/>
      <c r="B94" s="38"/>
      <c r="C94" s="39"/>
      <c r="D94" s="218" t="s">
        <v>126</v>
      </c>
      <c r="E94" s="39"/>
      <c r="F94" s="219" t="s">
        <v>137</v>
      </c>
      <c r="G94" s="39"/>
      <c r="H94" s="39"/>
      <c r="I94" s="220"/>
      <c r="J94" s="220"/>
      <c r="K94" s="39"/>
      <c r="L94" s="39"/>
      <c r="M94" s="43"/>
      <c r="N94" s="221"/>
      <c r="O94" s="222"/>
      <c r="P94" s="83"/>
      <c r="Q94" s="83"/>
      <c r="R94" s="83"/>
      <c r="S94" s="83"/>
      <c r="T94" s="83"/>
      <c r="U94" s="83"/>
      <c r="V94" s="83"/>
      <c r="W94" s="83"/>
      <c r="X94" s="84"/>
      <c r="Y94" s="37"/>
      <c r="Z94" s="37"/>
      <c r="AA94" s="37"/>
      <c r="AB94" s="37"/>
      <c r="AC94" s="37"/>
      <c r="AD94" s="37"/>
      <c r="AE94" s="37"/>
      <c r="AT94" s="16" t="s">
        <v>126</v>
      </c>
      <c r="AU94" s="16" t="s">
        <v>82</v>
      </c>
    </row>
    <row r="95" spans="1:65" s="2" customFormat="1" ht="24.15" customHeight="1">
      <c r="A95" s="37"/>
      <c r="B95" s="38"/>
      <c r="C95" s="202" t="s">
        <v>139</v>
      </c>
      <c r="D95" s="202" t="s">
        <v>119</v>
      </c>
      <c r="E95" s="203" t="s">
        <v>140</v>
      </c>
      <c r="F95" s="204" t="s">
        <v>141</v>
      </c>
      <c r="G95" s="205" t="s">
        <v>122</v>
      </c>
      <c r="H95" s="206">
        <v>24</v>
      </c>
      <c r="I95" s="207"/>
      <c r="J95" s="208"/>
      <c r="K95" s="209">
        <f>ROUND(P95*H95,2)</f>
        <v>0</v>
      </c>
      <c r="L95" s="204" t="s">
        <v>20</v>
      </c>
      <c r="M95" s="210"/>
      <c r="N95" s="211" t="s">
        <v>20</v>
      </c>
      <c r="O95" s="212" t="s">
        <v>42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3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7"/>
      <c r="Z95" s="37"/>
      <c r="AA95" s="37"/>
      <c r="AB95" s="37"/>
      <c r="AC95" s="37"/>
      <c r="AD95" s="37"/>
      <c r="AE95" s="37"/>
      <c r="AR95" s="216" t="s">
        <v>123</v>
      </c>
      <c r="AT95" s="216" t="s">
        <v>119</v>
      </c>
      <c r="AU95" s="216" t="s">
        <v>82</v>
      </c>
      <c r="AY95" s="16" t="s">
        <v>116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6" t="s">
        <v>80</v>
      </c>
      <c r="BK95" s="217">
        <f>ROUND(P95*H95,2)</f>
        <v>0</v>
      </c>
      <c r="BL95" s="16" t="s">
        <v>124</v>
      </c>
      <c r="BM95" s="216" t="s">
        <v>142</v>
      </c>
    </row>
    <row r="96" spans="1:47" s="2" customFormat="1" ht="12">
      <c r="A96" s="37"/>
      <c r="B96" s="38"/>
      <c r="C96" s="39"/>
      <c r="D96" s="218" t="s">
        <v>126</v>
      </c>
      <c r="E96" s="39"/>
      <c r="F96" s="219" t="s">
        <v>141</v>
      </c>
      <c r="G96" s="39"/>
      <c r="H96" s="39"/>
      <c r="I96" s="220"/>
      <c r="J96" s="220"/>
      <c r="K96" s="39"/>
      <c r="L96" s="39"/>
      <c r="M96" s="43"/>
      <c r="N96" s="221"/>
      <c r="O96" s="222"/>
      <c r="P96" s="83"/>
      <c r="Q96" s="83"/>
      <c r="R96" s="83"/>
      <c r="S96" s="83"/>
      <c r="T96" s="83"/>
      <c r="U96" s="83"/>
      <c r="V96" s="83"/>
      <c r="W96" s="83"/>
      <c r="X96" s="84"/>
      <c r="Y96" s="37"/>
      <c r="Z96" s="37"/>
      <c r="AA96" s="37"/>
      <c r="AB96" s="37"/>
      <c r="AC96" s="37"/>
      <c r="AD96" s="37"/>
      <c r="AE96" s="37"/>
      <c r="AT96" s="16" t="s">
        <v>126</v>
      </c>
      <c r="AU96" s="16" t="s">
        <v>82</v>
      </c>
    </row>
    <row r="97" spans="1:65" s="2" customFormat="1" ht="33" customHeight="1">
      <c r="A97" s="37"/>
      <c r="B97" s="38"/>
      <c r="C97" s="202" t="s">
        <v>143</v>
      </c>
      <c r="D97" s="202" t="s">
        <v>119</v>
      </c>
      <c r="E97" s="203" t="s">
        <v>144</v>
      </c>
      <c r="F97" s="204" t="s">
        <v>145</v>
      </c>
      <c r="G97" s="205" t="s">
        <v>122</v>
      </c>
      <c r="H97" s="206">
        <v>1</v>
      </c>
      <c r="I97" s="207"/>
      <c r="J97" s="208"/>
      <c r="K97" s="209">
        <f>ROUND(P97*H97,2)</f>
        <v>0</v>
      </c>
      <c r="L97" s="204" t="s">
        <v>20</v>
      </c>
      <c r="M97" s="210"/>
      <c r="N97" s="211" t="s">
        <v>20</v>
      </c>
      <c r="O97" s="212" t="s">
        <v>42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3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7"/>
      <c r="Z97" s="37"/>
      <c r="AA97" s="37"/>
      <c r="AB97" s="37"/>
      <c r="AC97" s="37"/>
      <c r="AD97" s="37"/>
      <c r="AE97" s="37"/>
      <c r="AR97" s="216" t="s">
        <v>123</v>
      </c>
      <c r="AT97" s="216" t="s">
        <v>119</v>
      </c>
      <c r="AU97" s="216" t="s">
        <v>82</v>
      </c>
      <c r="AY97" s="16" t="s">
        <v>116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6" t="s">
        <v>80</v>
      </c>
      <c r="BK97" s="217">
        <f>ROUND(P97*H97,2)</f>
        <v>0</v>
      </c>
      <c r="BL97" s="16" t="s">
        <v>124</v>
      </c>
      <c r="BM97" s="216" t="s">
        <v>146</v>
      </c>
    </row>
    <row r="98" spans="1:47" s="2" customFormat="1" ht="12">
      <c r="A98" s="37"/>
      <c r="B98" s="38"/>
      <c r="C98" s="39"/>
      <c r="D98" s="218" t="s">
        <v>126</v>
      </c>
      <c r="E98" s="39"/>
      <c r="F98" s="219" t="s">
        <v>145</v>
      </c>
      <c r="G98" s="39"/>
      <c r="H98" s="39"/>
      <c r="I98" s="220"/>
      <c r="J98" s="220"/>
      <c r="K98" s="39"/>
      <c r="L98" s="39"/>
      <c r="M98" s="43"/>
      <c r="N98" s="221"/>
      <c r="O98" s="222"/>
      <c r="P98" s="83"/>
      <c r="Q98" s="83"/>
      <c r="R98" s="83"/>
      <c r="S98" s="83"/>
      <c r="T98" s="83"/>
      <c r="U98" s="83"/>
      <c r="V98" s="83"/>
      <c r="W98" s="83"/>
      <c r="X98" s="84"/>
      <c r="Y98" s="37"/>
      <c r="Z98" s="37"/>
      <c r="AA98" s="37"/>
      <c r="AB98" s="37"/>
      <c r="AC98" s="37"/>
      <c r="AD98" s="37"/>
      <c r="AE98" s="37"/>
      <c r="AT98" s="16" t="s">
        <v>126</v>
      </c>
      <c r="AU98" s="16" t="s">
        <v>82</v>
      </c>
    </row>
    <row r="99" spans="1:65" s="2" customFormat="1" ht="33" customHeight="1">
      <c r="A99" s="37"/>
      <c r="B99" s="38"/>
      <c r="C99" s="202" t="s">
        <v>147</v>
      </c>
      <c r="D99" s="202" t="s">
        <v>119</v>
      </c>
      <c r="E99" s="203" t="s">
        <v>148</v>
      </c>
      <c r="F99" s="204" t="s">
        <v>145</v>
      </c>
      <c r="G99" s="205" t="s">
        <v>122</v>
      </c>
      <c r="H99" s="206">
        <v>24</v>
      </c>
      <c r="I99" s="207"/>
      <c r="J99" s="208"/>
      <c r="K99" s="209">
        <f>ROUND(P99*H99,2)</f>
        <v>0</v>
      </c>
      <c r="L99" s="204" t="s">
        <v>20</v>
      </c>
      <c r="M99" s="210"/>
      <c r="N99" s="211" t="s">
        <v>20</v>
      </c>
      <c r="O99" s="212" t="s">
        <v>42</v>
      </c>
      <c r="P99" s="213">
        <f>I99+J99</f>
        <v>0</v>
      </c>
      <c r="Q99" s="213">
        <f>ROUND(I99*H99,2)</f>
        <v>0</v>
      </c>
      <c r="R99" s="213">
        <f>ROUND(J99*H99,2)</f>
        <v>0</v>
      </c>
      <c r="S99" s="83"/>
      <c r="T99" s="214">
        <f>S99*H99</f>
        <v>0</v>
      </c>
      <c r="U99" s="214">
        <v>0</v>
      </c>
      <c r="V99" s="214">
        <f>U99*H99</f>
        <v>0</v>
      </c>
      <c r="W99" s="214">
        <v>0</v>
      </c>
      <c r="X99" s="215">
        <f>W99*H99</f>
        <v>0</v>
      </c>
      <c r="Y99" s="37"/>
      <c r="Z99" s="37"/>
      <c r="AA99" s="37"/>
      <c r="AB99" s="37"/>
      <c r="AC99" s="37"/>
      <c r="AD99" s="37"/>
      <c r="AE99" s="37"/>
      <c r="AR99" s="216" t="s">
        <v>123</v>
      </c>
      <c r="AT99" s="216" t="s">
        <v>119</v>
      </c>
      <c r="AU99" s="216" t="s">
        <v>82</v>
      </c>
      <c r="AY99" s="16" t="s">
        <v>116</v>
      </c>
      <c r="BE99" s="217">
        <f>IF(O99="základní",K99,0)</f>
        <v>0</v>
      </c>
      <c r="BF99" s="217">
        <f>IF(O99="snížená",K99,0)</f>
        <v>0</v>
      </c>
      <c r="BG99" s="217">
        <f>IF(O99="zákl. přenesená",K99,0)</f>
        <v>0</v>
      </c>
      <c r="BH99" s="217">
        <f>IF(O99="sníž. přenesená",K99,0)</f>
        <v>0</v>
      </c>
      <c r="BI99" s="217">
        <f>IF(O99="nulová",K99,0)</f>
        <v>0</v>
      </c>
      <c r="BJ99" s="16" t="s">
        <v>80</v>
      </c>
      <c r="BK99" s="217">
        <f>ROUND(P99*H99,2)</f>
        <v>0</v>
      </c>
      <c r="BL99" s="16" t="s">
        <v>124</v>
      </c>
      <c r="BM99" s="216" t="s">
        <v>149</v>
      </c>
    </row>
    <row r="100" spans="1:47" s="2" customFormat="1" ht="12">
      <c r="A100" s="37"/>
      <c r="B100" s="38"/>
      <c r="C100" s="39"/>
      <c r="D100" s="218" t="s">
        <v>126</v>
      </c>
      <c r="E100" s="39"/>
      <c r="F100" s="219" t="s">
        <v>145</v>
      </c>
      <c r="G100" s="39"/>
      <c r="H100" s="39"/>
      <c r="I100" s="220"/>
      <c r="J100" s="220"/>
      <c r="K100" s="39"/>
      <c r="L100" s="39"/>
      <c r="M100" s="43"/>
      <c r="N100" s="221"/>
      <c r="O100" s="222"/>
      <c r="P100" s="83"/>
      <c r="Q100" s="83"/>
      <c r="R100" s="83"/>
      <c r="S100" s="83"/>
      <c r="T100" s="83"/>
      <c r="U100" s="83"/>
      <c r="V100" s="83"/>
      <c r="W100" s="83"/>
      <c r="X100" s="84"/>
      <c r="Y100" s="37"/>
      <c r="Z100" s="37"/>
      <c r="AA100" s="37"/>
      <c r="AB100" s="37"/>
      <c r="AC100" s="37"/>
      <c r="AD100" s="37"/>
      <c r="AE100" s="37"/>
      <c r="AT100" s="16" t="s">
        <v>126</v>
      </c>
      <c r="AU100" s="16" t="s">
        <v>82</v>
      </c>
    </row>
    <row r="101" spans="1:65" s="2" customFormat="1" ht="33" customHeight="1">
      <c r="A101" s="37"/>
      <c r="B101" s="38"/>
      <c r="C101" s="202" t="s">
        <v>123</v>
      </c>
      <c r="D101" s="202" t="s">
        <v>119</v>
      </c>
      <c r="E101" s="203" t="s">
        <v>150</v>
      </c>
      <c r="F101" s="204" t="s">
        <v>151</v>
      </c>
      <c r="G101" s="205" t="s">
        <v>122</v>
      </c>
      <c r="H101" s="206">
        <v>4</v>
      </c>
      <c r="I101" s="207"/>
      <c r="J101" s="208"/>
      <c r="K101" s="209">
        <f>ROUND(P101*H101,2)</f>
        <v>0</v>
      </c>
      <c r="L101" s="204" t="s">
        <v>20</v>
      </c>
      <c r="M101" s="210"/>
      <c r="N101" s="211" t="s">
        <v>20</v>
      </c>
      <c r="O101" s="212" t="s">
        <v>42</v>
      </c>
      <c r="P101" s="213">
        <f>I101+J101</f>
        <v>0</v>
      </c>
      <c r="Q101" s="213">
        <f>ROUND(I101*H101,2)</f>
        <v>0</v>
      </c>
      <c r="R101" s="213">
        <f>ROUND(J101*H101,2)</f>
        <v>0</v>
      </c>
      <c r="S101" s="83"/>
      <c r="T101" s="214">
        <f>S101*H101</f>
        <v>0</v>
      </c>
      <c r="U101" s="214">
        <v>0</v>
      </c>
      <c r="V101" s="214">
        <f>U101*H101</f>
        <v>0</v>
      </c>
      <c r="W101" s="214">
        <v>0</v>
      </c>
      <c r="X101" s="215">
        <f>W101*H101</f>
        <v>0</v>
      </c>
      <c r="Y101" s="37"/>
      <c r="Z101" s="37"/>
      <c r="AA101" s="37"/>
      <c r="AB101" s="37"/>
      <c r="AC101" s="37"/>
      <c r="AD101" s="37"/>
      <c r="AE101" s="37"/>
      <c r="AR101" s="216" t="s">
        <v>123</v>
      </c>
      <c r="AT101" s="216" t="s">
        <v>119</v>
      </c>
      <c r="AU101" s="216" t="s">
        <v>82</v>
      </c>
      <c r="AY101" s="16" t="s">
        <v>116</v>
      </c>
      <c r="BE101" s="217">
        <f>IF(O101="základní",K101,0)</f>
        <v>0</v>
      </c>
      <c r="BF101" s="217">
        <f>IF(O101="snížená",K101,0)</f>
        <v>0</v>
      </c>
      <c r="BG101" s="217">
        <f>IF(O101="zákl. přenesená",K101,0)</f>
        <v>0</v>
      </c>
      <c r="BH101" s="217">
        <f>IF(O101="sníž. přenesená",K101,0)</f>
        <v>0</v>
      </c>
      <c r="BI101" s="217">
        <f>IF(O101="nulová",K101,0)</f>
        <v>0</v>
      </c>
      <c r="BJ101" s="16" t="s">
        <v>80</v>
      </c>
      <c r="BK101" s="217">
        <f>ROUND(P101*H101,2)</f>
        <v>0</v>
      </c>
      <c r="BL101" s="16" t="s">
        <v>124</v>
      </c>
      <c r="BM101" s="216" t="s">
        <v>152</v>
      </c>
    </row>
    <row r="102" spans="1:47" s="2" customFormat="1" ht="12">
      <c r="A102" s="37"/>
      <c r="B102" s="38"/>
      <c r="C102" s="39"/>
      <c r="D102" s="218" t="s">
        <v>126</v>
      </c>
      <c r="E102" s="39"/>
      <c r="F102" s="219" t="s">
        <v>151</v>
      </c>
      <c r="G102" s="39"/>
      <c r="H102" s="39"/>
      <c r="I102" s="220"/>
      <c r="J102" s="220"/>
      <c r="K102" s="39"/>
      <c r="L102" s="39"/>
      <c r="M102" s="43"/>
      <c r="N102" s="221"/>
      <c r="O102" s="222"/>
      <c r="P102" s="83"/>
      <c r="Q102" s="83"/>
      <c r="R102" s="83"/>
      <c r="S102" s="83"/>
      <c r="T102" s="83"/>
      <c r="U102" s="83"/>
      <c r="V102" s="83"/>
      <c r="W102" s="83"/>
      <c r="X102" s="84"/>
      <c r="Y102" s="37"/>
      <c r="Z102" s="37"/>
      <c r="AA102" s="37"/>
      <c r="AB102" s="37"/>
      <c r="AC102" s="37"/>
      <c r="AD102" s="37"/>
      <c r="AE102" s="37"/>
      <c r="AT102" s="16" t="s">
        <v>126</v>
      </c>
      <c r="AU102" s="16" t="s">
        <v>82</v>
      </c>
    </row>
    <row r="103" spans="1:65" s="2" customFormat="1" ht="24.15" customHeight="1">
      <c r="A103" s="37"/>
      <c r="B103" s="38"/>
      <c r="C103" s="202" t="s">
        <v>153</v>
      </c>
      <c r="D103" s="202" t="s">
        <v>119</v>
      </c>
      <c r="E103" s="203" t="s">
        <v>154</v>
      </c>
      <c r="F103" s="204" t="s">
        <v>155</v>
      </c>
      <c r="G103" s="205" t="s">
        <v>122</v>
      </c>
      <c r="H103" s="206">
        <v>4</v>
      </c>
      <c r="I103" s="207"/>
      <c r="J103" s="208"/>
      <c r="K103" s="209">
        <f>ROUND(P103*H103,2)</f>
        <v>0</v>
      </c>
      <c r="L103" s="204" t="s">
        <v>20</v>
      </c>
      <c r="M103" s="210"/>
      <c r="N103" s="211" t="s">
        <v>20</v>
      </c>
      <c r="O103" s="212" t="s">
        <v>42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3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7"/>
      <c r="Z103" s="37"/>
      <c r="AA103" s="37"/>
      <c r="AB103" s="37"/>
      <c r="AC103" s="37"/>
      <c r="AD103" s="37"/>
      <c r="AE103" s="37"/>
      <c r="AR103" s="216" t="s">
        <v>123</v>
      </c>
      <c r="AT103" s="216" t="s">
        <v>119</v>
      </c>
      <c r="AU103" s="216" t="s">
        <v>82</v>
      </c>
      <c r="AY103" s="16" t="s">
        <v>116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6" t="s">
        <v>80</v>
      </c>
      <c r="BK103" s="217">
        <f>ROUND(P103*H103,2)</f>
        <v>0</v>
      </c>
      <c r="BL103" s="16" t="s">
        <v>124</v>
      </c>
      <c r="BM103" s="216" t="s">
        <v>156</v>
      </c>
    </row>
    <row r="104" spans="1:47" s="2" customFormat="1" ht="12">
      <c r="A104" s="37"/>
      <c r="B104" s="38"/>
      <c r="C104" s="39"/>
      <c r="D104" s="218" t="s">
        <v>126</v>
      </c>
      <c r="E104" s="39"/>
      <c r="F104" s="219" t="s">
        <v>155</v>
      </c>
      <c r="G104" s="39"/>
      <c r="H104" s="39"/>
      <c r="I104" s="220"/>
      <c r="J104" s="220"/>
      <c r="K104" s="39"/>
      <c r="L104" s="39"/>
      <c r="M104" s="43"/>
      <c r="N104" s="221"/>
      <c r="O104" s="222"/>
      <c r="P104" s="83"/>
      <c r="Q104" s="83"/>
      <c r="R104" s="83"/>
      <c r="S104" s="83"/>
      <c r="T104" s="83"/>
      <c r="U104" s="83"/>
      <c r="V104" s="83"/>
      <c r="W104" s="83"/>
      <c r="X104" s="84"/>
      <c r="Y104" s="37"/>
      <c r="Z104" s="37"/>
      <c r="AA104" s="37"/>
      <c r="AB104" s="37"/>
      <c r="AC104" s="37"/>
      <c r="AD104" s="37"/>
      <c r="AE104" s="37"/>
      <c r="AT104" s="16" t="s">
        <v>126</v>
      </c>
      <c r="AU104" s="16" t="s">
        <v>82</v>
      </c>
    </row>
    <row r="105" spans="1:65" s="2" customFormat="1" ht="16.5" customHeight="1">
      <c r="A105" s="37"/>
      <c r="B105" s="38"/>
      <c r="C105" s="202" t="s">
        <v>157</v>
      </c>
      <c r="D105" s="202" t="s">
        <v>119</v>
      </c>
      <c r="E105" s="203" t="s">
        <v>158</v>
      </c>
      <c r="F105" s="204" t="s">
        <v>159</v>
      </c>
      <c r="G105" s="205" t="s">
        <v>122</v>
      </c>
      <c r="H105" s="206">
        <v>1</v>
      </c>
      <c r="I105" s="207"/>
      <c r="J105" s="208"/>
      <c r="K105" s="209">
        <f>ROUND(P105*H105,2)</f>
        <v>0</v>
      </c>
      <c r="L105" s="204" t="s">
        <v>20</v>
      </c>
      <c r="M105" s="210"/>
      <c r="N105" s="211" t="s">
        <v>20</v>
      </c>
      <c r="O105" s="212" t="s">
        <v>42</v>
      </c>
      <c r="P105" s="213">
        <f>I105+J105</f>
        <v>0</v>
      </c>
      <c r="Q105" s="213">
        <f>ROUND(I105*H105,2)</f>
        <v>0</v>
      </c>
      <c r="R105" s="213">
        <f>ROUND(J105*H105,2)</f>
        <v>0</v>
      </c>
      <c r="S105" s="83"/>
      <c r="T105" s="214">
        <f>S105*H105</f>
        <v>0</v>
      </c>
      <c r="U105" s="214">
        <v>0</v>
      </c>
      <c r="V105" s="214">
        <f>U105*H105</f>
        <v>0</v>
      </c>
      <c r="W105" s="214">
        <v>0</v>
      </c>
      <c r="X105" s="215">
        <f>W105*H105</f>
        <v>0</v>
      </c>
      <c r="Y105" s="37"/>
      <c r="Z105" s="37"/>
      <c r="AA105" s="37"/>
      <c r="AB105" s="37"/>
      <c r="AC105" s="37"/>
      <c r="AD105" s="37"/>
      <c r="AE105" s="37"/>
      <c r="AR105" s="216" t="s">
        <v>123</v>
      </c>
      <c r="AT105" s="216" t="s">
        <v>119</v>
      </c>
      <c r="AU105" s="216" t="s">
        <v>82</v>
      </c>
      <c r="AY105" s="16" t="s">
        <v>116</v>
      </c>
      <c r="BE105" s="217">
        <f>IF(O105="základní",K105,0)</f>
        <v>0</v>
      </c>
      <c r="BF105" s="217">
        <f>IF(O105="snížená",K105,0)</f>
        <v>0</v>
      </c>
      <c r="BG105" s="217">
        <f>IF(O105="zákl. přenesená",K105,0)</f>
        <v>0</v>
      </c>
      <c r="BH105" s="217">
        <f>IF(O105="sníž. přenesená",K105,0)</f>
        <v>0</v>
      </c>
      <c r="BI105" s="217">
        <f>IF(O105="nulová",K105,0)</f>
        <v>0</v>
      </c>
      <c r="BJ105" s="16" t="s">
        <v>80</v>
      </c>
      <c r="BK105" s="217">
        <f>ROUND(P105*H105,2)</f>
        <v>0</v>
      </c>
      <c r="BL105" s="16" t="s">
        <v>124</v>
      </c>
      <c r="BM105" s="216" t="s">
        <v>160</v>
      </c>
    </row>
    <row r="106" spans="1:47" s="2" customFormat="1" ht="12">
      <c r="A106" s="37"/>
      <c r="B106" s="38"/>
      <c r="C106" s="39"/>
      <c r="D106" s="218" t="s">
        <v>126</v>
      </c>
      <c r="E106" s="39"/>
      <c r="F106" s="219" t="s">
        <v>159</v>
      </c>
      <c r="G106" s="39"/>
      <c r="H106" s="39"/>
      <c r="I106" s="220"/>
      <c r="J106" s="220"/>
      <c r="K106" s="39"/>
      <c r="L106" s="39"/>
      <c r="M106" s="43"/>
      <c r="N106" s="221"/>
      <c r="O106" s="222"/>
      <c r="P106" s="83"/>
      <c r="Q106" s="83"/>
      <c r="R106" s="83"/>
      <c r="S106" s="83"/>
      <c r="T106" s="83"/>
      <c r="U106" s="83"/>
      <c r="V106" s="83"/>
      <c r="W106" s="83"/>
      <c r="X106" s="84"/>
      <c r="Y106" s="37"/>
      <c r="Z106" s="37"/>
      <c r="AA106" s="37"/>
      <c r="AB106" s="37"/>
      <c r="AC106" s="37"/>
      <c r="AD106" s="37"/>
      <c r="AE106" s="37"/>
      <c r="AT106" s="16" t="s">
        <v>126</v>
      </c>
      <c r="AU106" s="16" t="s">
        <v>82</v>
      </c>
    </row>
    <row r="107" spans="1:65" s="2" customFormat="1" ht="37.8" customHeight="1">
      <c r="A107" s="37"/>
      <c r="B107" s="38"/>
      <c r="C107" s="202" t="s">
        <v>161</v>
      </c>
      <c r="D107" s="202" t="s">
        <v>119</v>
      </c>
      <c r="E107" s="203" t="s">
        <v>162</v>
      </c>
      <c r="F107" s="204" t="s">
        <v>163</v>
      </c>
      <c r="G107" s="205" t="s">
        <v>122</v>
      </c>
      <c r="H107" s="206">
        <v>1</v>
      </c>
      <c r="I107" s="207"/>
      <c r="J107" s="208"/>
      <c r="K107" s="209">
        <f>ROUND(P107*H107,2)</f>
        <v>0</v>
      </c>
      <c r="L107" s="204" t="s">
        <v>20</v>
      </c>
      <c r="M107" s="210"/>
      <c r="N107" s="211" t="s">
        <v>20</v>
      </c>
      <c r="O107" s="212" t="s">
        <v>42</v>
      </c>
      <c r="P107" s="213">
        <f>I107+J107</f>
        <v>0</v>
      </c>
      <c r="Q107" s="213">
        <f>ROUND(I107*H107,2)</f>
        <v>0</v>
      </c>
      <c r="R107" s="213">
        <f>ROUND(J107*H107,2)</f>
        <v>0</v>
      </c>
      <c r="S107" s="83"/>
      <c r="T107" s="214">
        <f>S107*H107</f>
        <v>0</v>
      </c>
      <c r="U107" s="214">
        <v>0</v>
      </c>
      <c r="V107" s="214">
        <f>U107*H107</f>
        <v>0</v>
      </c>
      <c r="W107" s="214">
        <v>0</v>
      </c>
      <c r="X107" s="215">
        <f>W107*H107</f>
        <v>0</v>
      </c>
      <c r="Y107" s="37"/>
      <c r="Z107" s="37"/>
      <c r="AA107" s="37"/>
      <c r="AB107" s="37"/>
      <c r="AC107" s="37"/>
      <c r="AD107" s="37"/>
      <c r="AE107" s="37"/>
      <c r="AR107" s="216" t="s">
        <v>123</v>
      </c>
      <c r="AT107" s="216" t="s">
        <v>119</v>
      </c>
      <c r="AU107" s="216" t="s">
        <v>82</v>
      </c>
      <c r="AY107" s="16" t="s">
        <v>116</v>
      </c>
      <c r="BE107" s="217">
        <f>IF(O107="základní",K107,0)</f>
        <v>0</v>
      </c>
      <c r="BF107" s="217">
        <f>IF(O107="snížená",K107,0)</f>
        <v>0</v>
      </c>
      <c r="BG107" s="217">
        <f>IF(O107="zákl. přenesená",K107,0)</f>
        <v>0</v>
      </c>
      <c r="BH107" s="217">
        <f>IF(O107="sníž. přenesená",K107,0)</f>
        <v>0</v>
      </c>
      <c r="BI107" s="217">
        <f>IF(O107="nulová",K107,0)</f>
        <v>0</v>
      </c>
      <c r="BJ107" s="16" t="s">
        <v>80</v>
      </c>
      <c r="BK107" s="217">
        <f>ROUND(P107*H107,2)</f>
        <v>0</v>
      </c>
      <c r="BL107" s="16" t="s">
        <v>124</v>
      </c>
      <c r="BM107" s="216" t="s">
        <v>164</v>
      </c>
    </row>
    <row r="108" spans="1:47" s="2" customFormat="1" ht="12">
      <c r="A108" s="37"/>
      <c r="B108" s="38"/>
      <c r="C108" s="39"/>
      <c r="D108" s="218" t="s">
        <v>126</v>
      </c>
      <c r="E108" s="39"/>
      <c r="F108" s="219" t="s">
        <v>165</v>
      </c>
      <c r="G108" s="39"/>
      <c r="H108" s="39"/>
      <c r="I108" s="220"/>
      <c r="J108" s="220"/>
      <c r="K108" s="39"/>
      <c r="L108" s="39"/>
      <c r="M108" s="43"/>
      <c r="N108" s="221"/>
      <c r="O108" s="222"/>
      <c r="P108" s="83"/>
      <c r="Q108" s="83"/>
      <c r="R108" s="83"/>
      <c r="S108" s="83"/>
      <c r="T108" s="83"/>
      <c r="U108" s="83"/>
      <c r="V108" s="83"/>
      <c r="W108" s="83"/>
      <c r="X108" s="84"/>
      <c r="Y108" s="37"/>
      <c r="Z108" s="37"/>
      <c r="AA108" s="37"/>
      <c r="AB108" s="37"/>
      <c r="AC108" s="37"/>
      <c r="AD108" s="37"/>
      <c r="AE108" s="37"/>
      <c r="AT108" s="16" t="s">
        <v>126</v>
      </c>
      <c r="AU108" s="16" t="s">
        <v>82</v>
      </c>
    </row>
    <row r="109" spans="1:63" s="12" customFormat="1" ht="25.9" customHeight="1">
      <c r="A109" s="12"/>
      <c r="B109" s="185"/>
      <c r="C109" s="186"/>
      <c r="D109" s="187" t="s">
        <v>72</v>
      </c>
      <c r="E109" s="188" t="s">
        <v>166</v>
      </c>
      <c r="F109" s="188" t="s">
        <v>167</v>
      </c>
      <c r="G109" s="186"/>
      <c r="H109" s="186"/>
      <c r="I109" s="189"/>
      <c r="J109" s="189"/>
      <c r="K109" s="190">
        <f>BK109</f>
        <v>0</v>
      </c>
      <c r="L109" s="186"/>
      <c r="M109" s="191"/>
      <c r="N109" s="192"/>
      <c r="O109" s="193"/>
      <c r="P109" s="193"/>
      <c r="Q109" s="194">
        <f>SUM(Q110:Q112)</f>
        <v>0</v>
      </c>
      <c r="R109" s="194">
        <f>SUM(R110:R112)</f>
        <v>0</v>
      </c>
      <c r="S109" s="193"/>
      <c r="T109" s="195">
        <f>SUM(T110:T112)</f>
        <v>0</v>
      </c>
      <c r="U109" s="193"/>
      <c r="V109" s="195">
        <f>SUM(V110:V112)</f>
        <v>0</v>
      </c>
      <c r="W109" s="193"/>
      <c r="X109" s="196">
        <f>SUM(X110:X112)</f>
        <v>0</v>
      </c>
      <c r="Y109" s="12"/>
      <c r="Z109" s="12"/>
      <c r="AA109" s="12"/>
      <c r="AB109" s="12"/>
      <c r="AC109" s="12"/>
      <c r="AD109" s="12"/>
      <c r="AE109" s="12"/>
      <c r="AR109" s="197" t="s">
        <v>124</v>
      </c>
      <c r="AT109" s="198" t="s">
        <v>72</v>
      </c>
      <c r="AU109" s="198" t="s">
        <v>73</v>
      </c>
      <c r="AY109" s="197" t="s">
        <v>116</v>
      </c>
      <c r="BK109" s="199">
        <f>SUM(BK110:BK112)</f>
        <v>0</v>
      </c>
    </row>
    <row r="110" spans="1:65" s="2" customFormat="1" ht="24.15" customHeight="1">
      <c r="A110" s="37"/>
      <c r="B110" s="38"/>
      <c r="C110" s="223" t="s">
        <v>9</v>
      </c>
      <c r="D110" s="223" t="s">
        <v>168</v>
      </c>
      <c r="E110" s="224" t="s">
        <v>169</v>
      </c>
      <c r="F110" s="225" t="s">
        <v>170</v>
      </c>
      <c r="G110" s="226" t="s">
        <v>171</v>
      </c>
      <c r="H110" s="227">
        <v>90</v>
      </c>
      <c r="I110" s="228"/>
      <c r="J110" s="228"/>
      <c r="K110" s="229">
        <f>ROUND(P110*H110,2)</f>
        <v>0</v>
      </c>
      <c r="L110" s="225" t="s">
        <v>172</v>
      </c>
      <c r="M110" s="43"/>
      <c r="N110" s="230" t="s">
        <v>20</v>
      </c>
      <c r="O110" s="212" t="s">
        <v>42</v>
      </c>
      <c r="P110" s="213">
        <f>I110+J110</f>
        <v>0</v>
      </c>
      <c r="Q110" s="213">
        <f>ROUND(I110*H110,2)</f>
        <v>0</v>
      </c>
      <c r="R110" s="213">
        <f>ROUND(J110*H110,2)</f>
        <v>0</v>
      </c>
      <c r="S110" s="83"/>
      <c r="T110" s="214">
        <f>S110*H110</f>
        <v>0</v>
      </c>
      <c r="U110" s="214">
        <v>0</v>
      </c>
      <c r="V110" s="214">
        <f>U110*H110</f>
        <v>0</v>
      </c>
      <c r="W110" s="214">
        <v>0</v>
      </c>
      <c r="X110" s="215">
        <f>W110*H110</f>
        <v>0</v>
      </c>
      <c r="Y110" s="37"/>
      <c r="Z110" s="37"/>
      <c r="AA110" s="37"/>
      <c r="AB110" s="37"/>
      <c r="AC110" s="37"/>
      <c r="AD110" s="37"/>
      <c r="AE110" s="37"/>
      <c r="AR110" s="216" t="s">
        <v>173</v>
      </c>
      <c r="AT110" s="216" t="s">
        <v>168</v>
      </c>
      <c r="AU110" s="216" t="s">
        <v>80</v>
      </c>
      <c r="AY110" s="16" t="s">
        <v>116</v>
      </c>
      <c r="BE110" s="217">
        <f>IF(O110="základní",K110,0)</f>
        <v>0</v>
      </c>
      <c r="BF110" s="217">
        <f>IF(O110="snížená",K110,0)</f>
        <v>0</v>
      </c>
      <c r="BG110" s="217">
        <f>IF(O110="zákl. přenesená",K110,0)</f>
        <v>0</v>
      </c>
      <c r="BH110" s="217">
        <f>IF(O110="sníž. přenesená",K110,0)</f>
        <v>0</v>
      </c>
      <c r="BI110" s="217">
        <f>IF(O110="nulová",K110,0)</f>
        <v>0</v>
      </c>
      <c r="BJ110" s="16" t="s">
        <v>80</v>
      </c>
      <c r="BK110" s="217">
        <f>ROUND(P110*H110,2)</f>
        <v>0</v>
      </c>
      <c r="BL110" s="16" t="s">
        <v>173</v>
      </c>
      <c r="BM110" s="216" t="s">
        <v>174</v>
      </c>
    </row>
    <row r="111" spans="1:47" s="2" customFormat="1" ht="12">
      <c r="A111" s="37"/>
      <c r="B111" s="38"/>
      <c r="C111" s="39"/>
      <c r="D111" s="218" t="s">
        <v>126</v>
      </c>
      <c r="E111" s="39"/>
      <c r="F111" s="219" t="s">
        <v>170</v>
      </c>
      <c r="G111" s="39"/>
      <c r="H111" s="39"/>
      <c r="I111" s="220"/>
      <c r="J111" s="220"/>
      <c r="K111" s="39"/>
      <c r="L111" s="39"/>
      <c r="M111" s="43"/>
      <c r="N111" s="221"/>
      <c r="O111" s="222"/>
      <c r="P111" s="83"/>
      <c r="Q111" s="83"/>
      <c r="R111" s="83"/>
      <c r="S111" s="83"/>
      <c r="T111" s="83"/>
      <c r="U111" s="83"/>
      <c r="V111" s="83"/>
      <c r="W111" s="83"/>
      <c r="X111" s="84"/>
      <c r="Y111" s="37"/>
      <c r="Z111" s="37"/>
      <c r="AA111" s="37"/>
      <c r="AB111" s="37"/>
      <c r="AC111" s="37"/>
      <c r="AD111" s="37"/>
      <c r="AE111" s="37"/>
      <c r="AT111" s="16" t="s">
        <v>126</v>
      </c>
      <c r="AU111" s="16" t="s">
        <v>80</v>
      </c>
    </row>
    <row r="112" spans="1:47" s="2" customFormat="1" ht="12">
      <c r="A112" s="37"/>
      <c r="B112" s="38"/>
      <c r="C112" s="39"/>
      <c r="D112" s="231" t="s">
        <v>175</v>
      </c>
      <c r="E112" s="39"/>
      <c r="F112" s="232" t="s">
        <v>176</v>
      </c>
      <c r="G112" s="39"/>
      <c r="H112" s="39"/>
      <c r="I112" s="220"/>
      <c r="J112" s="220"/>
      <c r="K112" s="39"/>
      <c r="L112" s="39"/>
      <c r="M112" s="43"/>
      <c r="N112" s="233"/>
      <c r="O112" s="234"/>
      <c r="P112" s="235"/>
      <c r="Q112" s="235"/>
      <c r="R112" s="235"/>
      <c r="S112" s="235"/>
      <c r="T112" s="235"/>
      <c r="U112" s="235"/>
      <c r="V112" s="235"/>
      <c r="W112" s="235"/>
      <c r="X112" s="236"/>
      <c r="Y112" s="37"/>
      <c r="Z112" s="37"/>
      <c r="AA112" s="37"/>
      <c r="AB112" s="37"/>
      <c r="AC112" s="37"/>
      <c r="AD112" s="37"/>
      <c r="AE112" s="37"/>
      <c r="AT112" s="16" t="s">
        <v>175</v>
      </c>
      <c r="AU112" s="16" t="s">
        <v>80</v>
      </c>
    </row>
    <row r="113" spans="1:31" s="2" customFormat="1" ht="6.95" customHeight="1">
      <c r="A113" s="37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43"/>
      <c r="N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</sheetData>
  <sheetProtection password="CC35" sheet="1" objects="1" scenarios="1" formatColumns="0" formatRows="0" autoFilter="0"/>
  <autoFilter ref="C83:L112"/>
  <mergeCells count="9">
    <mergeCell ref="E7:H7"/>
    <mergeCell ref="E9:H9"/>
    <mergeCell ref="E18:H18"/>
    <mergeCell ref="E27:H27"/>
    <mergeCell ref="E50:H50"/>
    <mergeCell ref="E52:H52"/>
    <mergeCell ref="E74:H74"/>
    <mergeCell ref="E76:H76"/>
    <mergeCell ref="M2:Z2"/>
  </mergeCells>
  <hyperlinks>
    <hyperlink ref="F112" r:id="rId1" display="https://podminky.urs.cz/item/CS_URS_2024_01/HZS21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3" customFormat="1" ht="45" customHeight="1">
      <c r="B3" s="241"/>
      <c r="C3" s="242" t="s">
        <v>177</v>
      </c>
      <c r="D3" s="242"/>
      <c r="E3" s="242"/>
      <c r="F3" s="242"/>
      <c r="G3" s="242"/>
      <c r="H3" s="242"/>
      <c r="I3" s="242"/>
      <c r="J3" s="242"/>
      <c r="K3" s="243"/>
    </row>
    <row r="4" spans="2:11" s="1" customFormat="1" ht="25.5" customHeight="1">
      <c r="B4" s="244"/>
      <c r="C4" s="245" t="s">
        <v>178</v>
      </c>
      <c r="D4" s="245"/>
      <c r="E4" s="245"/>
      <c r="F4" s="245"/>
      <c r="G4" s="245"/>
      <c r="H4" s="245"/>
      <c r="I4" s="245"/>
      <c r="J4" s="245"/>
      <c r="K4" s="246"/>
    </row>
    <row r="5" spans="2:11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4"/>
      <c r="C6" s="248" t="s">
        <v>179</v>
      </c>
      <c r="D6" s="248"/>
      <c r="E6" s="248"/>
      <c r="F6" s="248"/>
      <c r="G6" s="248"/>
      <c r="H6" s="248"/>
      <c r="I6" s="248"/>
      <c r="J6" s="248"/>
      <c r="K6" s="246"/>
    </row>
    <row r="7" spans="2:11" s="1" customFormat="1" ht="15" customHeight="1">
      <c r="B7" s="249"/>
      <c r="C7" s="248" t="s">
        <v>180</v>
      </c>
      <c r="D7" s="248"/>
      <c r="E7" s="248"/>
      <c r="F7" s="248"/>
      <c r="G7" s="248"/>
      <c r="H7" s="248"/>
      <c r="I7" s="248"/>
      <c r="J7" s="248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248" t="s">
        <v>181</v>
      </c>
      <c r="D9" s="248"/>
      <c r="E9" s="248"/>
      <c r="F9" s="248"/>
      <c r="G9" s="248"/>
      <c r="H9" s="248"/>
      <c r="I9" s="248"/>
      <c r="J9" s="248"/>
      <c r="K9" s="246"/>
    </row>
    <row r="10" spans="2:11" s="1" customFormat="1" ht="15" customHeight="1">
      <c r="B10" s="249"/>
      <c r="C10" s="248"/>
      <c r="D10" s="248" t="s">
        <v>182</v>
      </c>
      <c r="E10" s="248"/>
      <c r="F10" s="248"/>
      <c r="G10" s="248"/>
      <c r="H10" s="248"/>
      <c r="I10" s="248"/>
      <c r="J10" s="248"/>
      <c r="K10" s="246"/>
    </row>
    <row r="11" spans="2:11" s="1" customFormat="1" ht="15" customHeight="1">
      <c r="B11" s="249"/>
      <c r="C11" s="250"/>
      <c r="D11" s="248" t="s">
        <v>183</v>
      </c>
      <c r="E11" s="248"/>
      <c r="F11" s="248"/>
      <c r="G11" s="248"/>
      <c r="H11" s="248"/>
      <c r="I11" s="248"/>
      <c r="J11" s="248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184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248" t="s">
        <v>185</v>
      </c>
      <c r="E15" s="248"/>
      <c r="F15" s="248"/>
      <c r="G15" s="248"/>
      <c r="H15" s="248"/>
      <c r="I15" s="248"/>
      <c r="J15" s="248"/>
      <c r="K15" s="246"/>
    </row>
    <row r="16" spans="2:11" s="1" customFormat="1" ht="15" customHeight="1">
      <c r="B16" s="249"/>
      <c r="C16" s="250"/>
      <c r="D16" s="248" t="s">
        <v>186</v>
      </c>
      <c r="E16" s="248"/>
      <c r="F16" s="248"/>
      <c r="G16" s="248"/>
      <c r="H16" s="248"/>
      <c r="I16" s="248"/>
      <c r="J16" s="248"/>
      <c r="K16" s="246"/>
    </row>
    <row r="17" spans="2:11" s="1" customFormat="1" ht="15" customHeight="1">
      <c r="B17" s="249"/>
      <c r="C17" s="250"/>
      <c r="D17" s="248" t="s">
        <v>187</v>
      </c>
      <c r="E17" s="248"/>
      <c r="F17" s="248"/>
      <c r="G17" s="248"/>
      <c r="H17" s="248"/>
      <c r="I17" s="248"/>
      <c r="J17" s="248"/>
      <c r="K17" s="246"/>
    </row>
    <row r="18" spans="2:11" s="1" customFormat="1" ht="15" customHeight="1">
      <c r="B18" s="249"/>
      <c r="C18" s="250"/>
      <c r="D18" s="250"/>
      <c r="E18" s="252" t="s">
        <v>79</v>
      </c>
      <c r="F18" s="248" t="s">
        <v>188</v>
      </c>
      <c r="G18" s="248"/>
      <c r="H18" s="248"/>
      <c r="I18" s="248"/>
      <c r="J18" s="248"/>
      <c r="K18" s="246"/>
    </row>
    <row r="19" spans="2:11" s="1" customFormat="1" ht="15" customHeight="1">
      <c r="B19" s="249"/>
      <c r="C19" s="250"/>
      <c r="D19" s="250"/>
      <c r="E19" s="252" t="s">
        <v>189</v>
      </c>
      <c r="F19" s="248" t="s">
        <v>190</v>
      </c>
      <c r="G19" s="248"/>
      <c r="H19" s="248"/>
      <c r="I19" s="248"/>
      <c r="J19" s="248"/>
      <c r="K19" s="246"/>
    </row>
    <row r="20" spans="2:11" s="1" customFormat="1" ht="15" customHeight="1">
      <c r="B20" s="249"/>
      <c r="C20" s="250"/>
      <c r="D20" s="250"/>
      <c r="E20" s="252" t="s">
        <v>191</v>
      </c>
      <c r="F20" s="248" t="s">
        <v>192</v>
      </c>
      <c r="G20" s="248"/>
      <c r="H20" s="248"/>
      <c r="I20" s="248"/>
      <c r="J20" s="248"/>
      <c r="K20" s="246"/>
    </row>
    <row r="21" spans="2:11" s="1" customFormat="1" ht="15" customHeight="1">
      <c r="B21" s="249"/>
      <c r="C21" s="250"/>
      <c r="D21" s="250"/>
      <c r="E21" s="252" t="s">
        <v>193</v>
      </c>
      <c r="F21" s="248" t="s">
        <v>194</v>
      </c>
      <c r="G21" s="248"/>
      <c r="H21" s="248"/>
      <c r="I21" s="248"/>
      <c r="J21" s="248"/>
      <c r="K21" s="246"/>
    </row>
    <row r="22" spans="2:11" s="1" customFormat="1" ht="15" customHeight="1">
      <c r="B22" s="249"/>
      <c r="C22" s="250"/>
      <c r="D22" s="250"/>
      <c r="E22" s="252" t="s">
        <v>195</v>
      </c>
      <c r="F22" s="248" t="s">
        <v>196</v>
      </c>
      <c r="G22" s="248"/>
      <c r="H22" s="248"/>
      <c r="I22" s="248"/>
      <c r="J22" s="248"/>
      <c r="K22" s="246"/>
    </row>
    <row r="23" spans="2:11" s="1" customFormat="1" ht="15" customHeight="1">
      <c r="B23" s="249"/>
      <c r="C23" s="250"/>
      <c r="D23" s="250"/>
      <c r="E23" s="252" t="s">
        <v>197</v>
      </c>
      <c r="F23" s="248" t="s">
        <v>198</v>
      </c>
      <c r="G23" s="248"/>
      <c r="H23" s="248"/>
      <c r="I23" s="248"/>
      <c r="J23" s="248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248" t="s">
        <v>199</v>
      </c>
      <c r="D25" s="248"/>
      <c r="E25" s="248"/>
      <c r="F25" s="248"/>
      <c r="G25" s="248"/>
      <c r="H25" s="248"/>
      <c r="I25" s="248"/>
      <c r="J25" s="248"/>
      <c r="K25" s="246"/>
    </row>
    <row r="26" spans="2:11" s="1" customFormat="1" ht="15" customHeight="1">
      <c r="B26" s="249"/>
      <c r="C26" s="248" t="s">
        <v>200</v>
      </c>
      <c r="D26" s="248"/>
      <c r="E26" s="248"/>
      <c r="F26" s="248"/>
      <c r="G26" s="248"/>
      <c r="H26" s="248"/>
      <c r="I26" s="248"/>
      <c r="J26" s="248"/>
      <c r="K26" s="246"/>
    </row>
    <row r="27" spans="2:11" s="1" customFormat="1" ht="15" customHeight="1">
      <c r="B27" s="249"/>
      <c r="C27" s="248"/>
      <c r="D27" s="248" t="s">
        <v>201</v>
      </c>
      <c r="E27" s="248"/>
      <c r="F27" s="248"/>
      <c r="G27" s="248"/>
      <c r="H27" s="248"/>
      <c r="I27" s="248"/>
      <c r="J27" s="248"/>
      <c r="K27" s="246"/>
    </row>
    <row r="28" spans="2:11" s="1" customFormat="1" ht="15" customHeight="1">
      <c r="B28" s="249"/>
      <c r="C28" s="250"/>
      <c r="D28" s="248" t="s">
        <v>202</v>
      </c>
      <c r="E28" s="248"/>
      <c r="F28" s="248"/>
      <c r="G28" s="248"/>
      <c r="H28" s="248"/>
      <c r="I28" s="248"/>
      <c r="J28" s="248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248" t="s">
        <v>203</v>
      </c>
      <c r="E30" s="248"/>
      <c r="F30" s="248"/>
      <c r="G30" s="248"/>
      <c r="H30" s="248"/>
      <c r="I30" s="248"/>
      <c r="J30" s="248"/>
      <c r="K30" s="246"/>
    </row>
    <row r="31" spans="2:11" s="1" customFormat="1" ht="15" customHeight="1">
      <c r="B31" s="249"/>
      <c r="C31" s="250"/>
      <c r="D31" s="248" t="s">
        <v>204</v>
      </c>
      <c r="E31" s="248"/>
      <c r="F31" s="248"/>
      <c r="G31" s="248"/>
      <c r="H31" s="248"/>
      <c r="I31" s="248"/>
      <c r="J31" s="248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248" t="s">
        <v>205</v>
      </c>
      <c r="E33" s="248"/>
      <c r="F33" s="248"/>
      <c r="G33" s="248"/>
      <c r="H33" s="248"/>
      <c r="I33" s="248"/>
      <c r="J33" s="248"/>
      <c r="K33" s="246"/>
    </row>
    <row r="34" spans="2:11" s="1" customFormat="1" ht="15" customHeight="1">
      <c r="B34" s="249"/>
      <c r="C34" s="250"/>
      <c r="D34" s="248" t="s">
        <v>206</v>
      </c>
      <c r="E34" s="248"/>
      <c r="F34" s="248"/>
      <c r="G34" s="248"/>
      <c r="H34" s="248"/>
      <c r="I34" s="248"/>
      <c r="J34" s="248"/>
      <c r="K34" s="246"/>
    </row>
    <row r="35" spans="2:11" s="1" customFormat="1" ht="15" customHeight="1">
      <c r="B35" s="249"/>
      <c r="C35" s="250"/>
      <c r="D35" s="248" t="s">
        <v>207</v>
      </c>
      <c r="E35" s="248"/>
      <c r="F35" s="248"/>
      <c r="G35" s="248"/>
      <c r="H35" s="248"/>
      <c r="I35" s="248"/>
      <c r="J35" s="248"/>
      <c r="K35" s="246"/>
    </row>
    <row r="36" spans="2:11" s="1" customFormat="1" ht="15" customHeight="1">
      <c r="B36" s="249"/>
      <c r="C36" s="250"/>
      <c r="D36" s="248"/>
      <c r="E36" s="251" t="s">
        <v>98</v>
      </c>
      <c r="F36" s="248"/>
      <c r="G36" s="248" t="s">
        <v>208</v>
      </c>
      <c r="H36" s="248"/>
      <c r="I36" s="248"/>
      <c r="J36" s="248"/>
      <c r="K36" s="246"/>
    </row>
    <row r="37" spans="2:11" s="1" customFormat="1" ht="30.75" customHeight="1">
      <c r="B37" s="249"/>
      <c r="C37" s="250"/>
      <c r="D37" s="248"/>
      <c r="E37" s="251" t="s">
        <v>209</v>
      </c>
      <c r="F37" s="248"/>
      <c r="G37" s="248" t="s">
        <v>210</v>
      </c>
      <c r="H37" s="248"/>
      <c r="I37" s="248"/>
      <c r="J37" s="248"/>
      <c r="K37" s="246"/>
    </row>
    <row r="38" spans="2:11" s="1" customFormat="1" ht="15" customHeight="1">
      <c r="B38" s="249"/>
      <c r="C38" s="250"/>
      <c r="D38" s="248"/>
      <c r="E38" s="251" t="s">
        <v>52</v>
      </c>
      <c r="F38" s="248"/>
      <c r="G38" s="248" t="s">
        <v>211</v>
      </c>
      <c r="H38" s="248"/>
      <c r="I38" s="248"/>
      <c r="J38" s="248"/>
      <c r="K38" s="246"/>
    </row>
    <row r="39" spans="2:11" s="1" customFormat="1" ht="15" customHeight="1">
      <c r="B39" s="249"/>
      <c r="C39" s="250"/>
      <c r="D39" s="248"/>
      <c r="E39" s="251" t="s">
        <v>53</v>
      </c>
      <c r="F39" s="248"/>
      <c r="G39" s="248" t="s">
        <v>212</v>
      </c>
      <c r="H39" s="248"/>
      <c r="I39" s="248"/>
      <c r="J39" s="248"/>
      <c r="K39" s="246"/>
    </row>
    <row r="40" spans="2:11" s="1" customFormat="1" ht="15" customHeight="1">
      <c r="B40" s="249"/>
      <c r="C40" s="250"/>
      <c r="D40" s="248"/>
      <c r="E40" s="251" t="s">
        <v>99</v>
      </c>
      <c r="F40" s="248"/>
      <c r="G40" s="248" t="s">
        <v>213</v>
      </c>
      <c r="H40" s="248"/>
      <c r="I40" s="248"/>
      <c r="J40" s="248"/>
      <c r="K40" s="246"/>
    </row>
    <row r="41" spans="2:11" s="1" customFormat="1" ht="15" customHeight="1">
      <c r="B41" s="249"/>
      <c r="C41" s="250"/>
      <c r="D41" s="248"/>
      <c r="E41" s="251" t="s">
        <v>100</v>
      </c>
      <c r="F41" s="248"/>
      <c r="G41" s="248" t="s">
        <v>214</v>
      </c>
      <c r="H41" s="248"/>
      <c r="I41" s="248"/>
      <c r="J41" s="248"/>
      <c r="K41" s="246"/>
    </row>
    <row r="42" spans="2:11" s="1" customFormat="1" ht="15" customHeight="1">
      <c r="B42" s="249"/>
      <c r="C42" s="250"/>
      <c r="D42" s="248"/>
      <c r="E42" s="251" t="s">
        <v>215</v>
      </c>
      <c r="F42" s="248"/>
      <c r="G42" s="248" t="s">
        <v>216</v>
      </c>
      <c r="H42" s="248"/>
      <c r="I42" s="248"/>
      <c r="J42" s="248"/>
      <c r="K42" s="246"/>
    </row>
    <row r="43" spans="2:11" s="1" customFormat="1" ht="15" customHeight="1">
      <c r="B43" s="249"/>
      <c r="C43" s="250"/>
      <c r="D43" s="248"/>
      <c r="E43" s="251"/>
      <c r="F43" s="248"/>
      <c r="G43" s="248" t="s">
        <v>217</v>
      </c>
      <c r="H43" s="248"/>
      <c r="I43" s="248"/>
      <c r="J43" s="248"/>
      <c r="K43" s="246"/>
    </row>
    <row r="44" spans="2:11" s="1" customFormat="1" ht="15" customHeight="1">
      <c r="B44" s="249"/>
      <c r="C44" s="250"/>
      <c r="D44" s="248"/>
      <c r="E44" s="251" t="s">
        <v>218</v>
      </c>
      <c r="F44" s="248"/>
      <c r="G44" s="248" t="s">
        <v>219</v>
      </c>
      <c r="H44" s="248"/>
      <c r="I44" s="248"/>
      <c r="J44" s="248"/>
      <c r="K44" s="246"/>
    </row>
    <row r="45" spans="2:11" s="1" customFormat="1" ht="15" customHeight="1">
      <c r="B45" s="249"/>
      <c r="C45" s="250"/>
      <c r="D45" s="248"/>
      <c r="E45" s="251" t="s">
        <v>103</v>
      </c>
      <c r="F45" s="248"/>
      <c r="G45" s="248" t="s">
        <v>220</v>
      </c>
      <c r="H45" s="248"/>
      <c r="I45" s="248"/>
      <c r="J45" s="248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248" t="s">
        <v>221</v>
      </c>
      <c r="E47" s="248"/>
      <c r="F47" s="248"/>
      <c r="G47" s="248"/>
      <c r="H47" s="248"/>
      <c r="I47" s="248"/>
      <c r="J47" s="248"/>
      <c r="K47" s="246"/>
    </row>
    <row r="48" spans="2:11" s="1" customFormat="1" ht="15" customHeight="1">
      <c r="B48" s="249"/>
      <c r="C48" s="250"/>
      <c r="D48" s="250"/>
      <c r="E48" s="248" t="s">
        <v>222</v>
      </c>
      <c r="F48" s="248"/>
      <c r="G48" s="248"/>
      <c r="H48" s="248"/>
      <c r="I48" s="248"/>
      <c r="J48" s="248"/>
      <c r="K48" s="246"/>
    </row>
    <row r="49" spans="2:11" s="1" customFormat="1" ht="15" customHeight="1">
      <c r="B49" s="249"/>
      <c r="C49" s="250"/>
      <c r="D49" s="250"/>
      <c r="E49" s="248" t="s">
        <v>223</v>
      </c>
      <c r="F49" s="248"/>
      <c r="G49" s="248"/>
      <c r="H49" s="248"/>
      <c r="I49" s="248"/>
      <c r="J49" s="248"/>
      <c r="K49" s="246"/>
    </row>
    <row r="50" spans="2:11" s="1" customFormat="1" ht="15" customHeight="1">
      <c r="B50" s="249"/>
      <c r="C50" s="250"/>
      <c r="D50" s="250"/>
      <c r="E50" s="248" t="s">
        <v>224</v>
      </c>
      <c r="F50" s="248"/>
      <c r="G50" s="248"/>
      <c r="H50" s="248"/>
      <c r="I50" s="248"/>
      <c r="J50" s="248"/>
      <c r="K50" s="246"/>
    </row>
    <row r="51" spans="2:11" s="1" customFormat="1" ht="15" customHeight="1">
      <c r="B51" s="249"/>
      <c r="C51" s="250"/>
      <c r="D51" s="248" t="s">
        <v>225</v>
      </c>
      <c r="E51" s="248"/>
      <c r="F51" s="248"/>
      <c r="G51" s="248"/>
      <c r="H51" s="248"/>
      <c r="I51" s="248"/>
      <c r="J51" s="248"/>
      <c r="K51" s="246"/>
    </row>
    <row r="52" spans="2:11" s="1" customFormat="1" ht="25.5" customHeight="1">
      <c r="B52" s="244"/>
      <c r="C52" s="245" t="s">
        <v>226</v>
      </c>
      <c r="D52" s="245"/>
      <c r="E52" s="245"/>
      <c r="F52" s="245"/>
      <c r="G52" s="245"/>
      <c r="H52" s="245"/>
      <c r="I52" s="245"/>
      <c r="J52" s="245"/>
      <c r="K52" s="246"/>
    </row>
    <row r="53" spans="2:11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4"/>
      <c r="C54" s="248" t="s">
        <v>227</v>
      </c>
      <c r="D54" s="248"/>
      <c r="E54" s="248"/>
      <c r="F54" s="248"/>
      <c r="G54" s="248"/>
      <c r="H54" s="248"/>
      <c r="I54" s="248"/>
      <c r="J54" s="248"/>
      <c r="K54" s="246"/>
    </row>
    <row r="55" spans="2:11" s="1" customFormat="1" ht="15" customHeight="1">
      <c r="B55" s="244"/>
      <c r="C55" s="248" t="s">
        <v>228</v>
      </c>
      <c r="D55" s="248"/>
      <c r="E55" s="248"/>
      <c r="F55" s="248"/>
      <c r="G55" s="248"/>
      <c r="H55" s="248"/>
      <c r="I55" s="248"/>
      <c r="J55" s="248"/>
      <c r="K55" s="246"/>
    </row>
    <row r="56" spans="2:11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4"/>
      <c r="C57" s="248" t="s">
        <v>229</v>
      </c>
      <c r="D57" s="248"/>
      <c r="E57" s="248"/>
      <c r="F57" s="248"/>
      <c r="G57" s="248"/>
      <c r="H57" s="248"/>
      <c r="I57" s="248"/>
      <c r="J57" s="248"/>
      <c r="K57" s="246"/>
    </row>
    <row r="58" spans="2:11" s="1" customFormat="1" ht="15" customHeight="1">
      <c r="B58" s="244"/>
      <c r="C58" s="250"/>
      <c r="D58" s="248" t="s">
        <v>230</v>
      </c>
      <c r="E58" s="248"/>
      <c r="F58" s="248"/>
      <c r="G58" s="248"/>
      <c r="H58" s="248"/>
      <c r="I58" s="248"/>
      <c r="J58" s="248"/>
      <c r="K58" s="246"/>
    </row>
    <row r="59" spans="2:11" s="1" customFormat="1" ht="15" customHeight="1">
      <c r="B59" s="244"/>
      <c r="C59" s="250"/>
      <c r="D59" s="248" t="s">
        <v>231</v>
      </c>
      <c r="E59" s="248"/>
      <c r="F59" s="248"/>
      <c r="G59" s="248"/>
      <c r="H59" s="248"/>
      <c r="I59" s="248"/>
      <c r="J59" s="248"/>
      <c r="K59" s="246"/>
    </row>
    <row r="60" spans="2:11" s="1" customFormat="1" ht="15" customHeight="1">
      <c r="B60" s="244"/>
      <c r="C60" s="250"/>
      <c r="D60" s="248" t="s">
        <v>232</v>
      </c>
      <c r="E60" s="248"/>
      <c r="F60" s="248"/>
      <c r="G60" s="248"/>
      <c r="H60" s="248"/>
      <c r="I60" s="248"/>
      <c r="J60" s="248"/>
      <c r="K60" s="246"/>
    </row>
    <row r="61" spans="2:11" s="1" customFormat="1" ht="15" customHeight="1">
      <c r="B61" s="244"/>
      <c r="C61" s="250"/>
      <c r="D61" s="248" t="s">
        <v>233</v>
      </c>
      <c r="E61" s="248"/>
      <c r="F61" s="248"/>
      <c r="G61" s="248"/>
      <c r="H61" s="248"/>
      <c r="I61" s="248"/>
      <c r="J61" s="248"/>
      <c r="K61" s="246"/>
    </row>
    <row r="62" spans="2:11" s="1" customFormat="1" ht="15" customHeight="1">
      <c r="B62" s="244"/>
      <c r="C62" s="250"/>
      <c r="D62" s="253" t="s">
        <v>234</v>
      </c>
      <c r="E62" s="253"/>
      <c r="F62" s="253"/>
      <c r="G62" s="253"/>
      <c r="H62" s="253"/>
      <c r="I62" s="253"/>
      <c r="J62" s="253"/>
      <c r="K62" s="246"/>
    </row>
    <row r="63" spans="2:11" s="1" customFormat="1" ht="15" customHeight="1">
      <c r="B63" s="244"/>
      <c r="C63" s="250"/>
      <c r="D63" s="248" t="s">
        <v>235</v>
      </c>
      <c r="E63" s="248"/>
      <c r="F63" s="248"/>
      <c r="G63" s="248"/>
      <c r="H63" s="248"/>
      <c r="I63" s="248"/>
      <c r="J63" s="248"/>
      <c r="K63" s="246"/>
    </row>
    <row r="64" spans="2:11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s="1" customFormat="1" ht="15" customHeight="1">
      <c r="B65" s="244"/>
      <c r="C65" s="250"/>
      <c r="D65" s="248" t="s">
        <v>236</v>
      </c>
      <c r="E65" s="248"/>
      <c r="F65" s="248"/>
      <c r="G65" s="248"/>
      <c r="H65" s="248"/>
      <c r="I65" s="248"/>
      <c r="J65" s="248"/>
      <c r="K65" s="246"/>
    </row>
    <row r="66" spans="2:11" s="1" customFormat="1" ht="15" customHeight="1">
      <c r="B66" s="244"/>
      <c r="C66" s="250"/>
      <c r="D66" s="253" t="s">
        <v>237</v>
      </c>
      <c r="E66" s="253"/>
      <c r="F66" s="253"/>
      <c r="G66" s="253"/>
      <c r="H66" s="253"/>
      <c r="I66" s="253"/>
      <c r="J66" s="253"/>
      <c r="K66" s="246"/>
    </row>
    <row r="67" spans="2:11" s="1" customFormat="1" ht="15" customHeight="1">
      <c r="B67" s="244"/>
      <c r="C67" s="250"/>
      <c r="D67" s="248" t="s">
        <v>238</v>
      </c>
      <c r="E67" s="248"/>
      <c r="F67" s="248"/>
      <c r="G67" s="248"/>
      <c r="H67" s="248"/>
      <c r="I67" s="248"/>
      <c r="J67" s="248"/>
      <c r="K67" s="246"/>
    </row>
    <row r="68" spans="2:11" s="1" customFormat="1" ht="15" customHeight="1">
      <c r="B68" s="244"/>
      <c r="C68" s="250"/>
      <c r="D68" s="248" t="s">
        <v>239</v>
      </c>
      <c r="E68" s="248"/>
      <c r="F68" s="248"/>
      <c r="G68" s="248"/>
      <c r="H68" s="248"/>
      <c r="I68" s="248"/>
      <c r="J68" s="248"/>
      <c r="K68" s="246"/>
    </row>
    <row r="69" spans="2:11" s="1" customFormat="1" ht="15" customHeight="1">
      <c r="B69" s="244"/>
      <c r="C69" s="250"/>
      <c r="D69" s="248" t="s">
        <v>240</v>
      </c>
      <c r="E69" s="248"/>
      <c r="F69" s="248"/>
      <c r="G69" s="248"/>
      <c r="H69" s="248"/>
      <c r="I69" s="248"/>
      <c r="J69" s="248"/>
      <c r="K69" s="246"/>
    </row>
    <row r="70" spans="2:11" s="1" customFormat="1" ht="15" customHeight="1">
      <c r="B70" s="244"/>
      <c r="C70" s="250"/>
      <c r="D70" s="248" t="s">
        <v>241</v>
      </c>
      <c r="E70" s="248"/>
      <c r="F70" s="248"/>
      <c r="G70" s="248"/>
      <c r="H70" s="248"/>
      <c r="I70" s="248"/>
      <c r="J70" s="248"/>
      <c r="K70" s="246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264" t="s">
        <v>242</v>
      </c>
      <c r="D75" s="264"/>
      <c r="E75" s="264"/>
      <c r="F75" s="264"/>
      <c r="G75" s="264"/>
      <c r="H75" s="264"/>
      <c r="I75" s="264"/>
      <c r="J75" s="264"/>
      <c r="K75" s="265"/>
    </row>
    <row r="76" spans="2:11" s="1" customFormat="1" ht="17.25" customHeight="1">
      <c r="B76" s="263"/>
      <c r="C76" s="266" t="s">
        <v>243</v>
      </c>
      <c r="D76" s="266"/>
      <c r="E76" s="266"/>
      <c r="F76" s="266" t="s">
        <v>244</v>
      </c>
      <c r="G76" s="267"/>
      <c r="H76" s="266" t="s">
        <v>53</v>
      </c>
      <c r="I76" s="266" t="s">
        <v>56</v>
      </c>
      <c r="J76" s="266" t="s">
        <v>245</v>
      </c>
      <c r="K76" s="265"/>
    </row>
    <row r="77" spans="2:11" s="1" customFormat="1" ht="17.25" customHeight="1">
      <c r="B77" s="263"/>
      <c r="C77" s="268" t="s">
        <v>246</v>
      </c>
      <c r="D77" s="268"/>
      <c r="E77" s="268"/>
      <c r="F77" s="269" t="s">
        <v>247</v>
      </c>
      <c r="G77" s="270"/>
      <c r="H77" s="268"/>
      <c r="I77" s="268"/>
      <c r="J77" s="268" t="s">
        <v>248</v>
      </c>
      <c r="K77" s="265"/>
    </row>
    <row r="78" spans="2:11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3"/>
      <c r="C79" s="251" t="s">
        <v>52</v>
      </c>
      <c r="D79" s="273"/>
      <c r="E79" s="273"/>
      <c r="F79" s="274" t="s">
        <v>249</v>
      </c>
      <c r="G79" s="275"/>
      <c r="H79" s="251" t="s">
        <v>250</v>
      </c>
      <c r="I79" s="251" t="s">
        <v>251</v>
      </c>
      <c r="J79" s="251">
        <v>20</v>
      </c>
      <c r="K79" s="265"/>
    </row>
    <row r="80" spans="2:11" s="1" customFormat="1" ht="15" customHeight="1">
      <c r="B80" s="263"/>
      <c r="C80" s="251" t="s">
        <v>252</v>
      </c>
      <c r="D80" s="251"/>
      <c r="E80" s="251"/>
      <c r="F80" s="274" t="s">
        <v>249</v>
      </c>
      <c r="G80" s="275"/>
      <c r="H80" s="251" t="s">
        <v>253</v>
      </c>
      <c r="I80" s="251" t="s">
        <v>251</v>
      </c>
      <c r="J80" s="251">
        <v>120</v>
      </c>
      <c r="K80" s="265"/>
    </row>
    <row r="81" spans="2:11" s="1" customFormat="1" ht="15" customHeight="1">
      <c r="B81" s="276"/>
      <c r="C81" s="251" t="s">
        <v>254</v>
      </c>
      <c r="D81" s="251"/>
      <c r="E81" s="251"/>
      <c r="F81" s="274" t="s">
        <v>255</v>
      </c>
      <c r="G81" s="275"/>
      <c r="H81" s="251" t="s">
        <v>256</v>
      </c>
      <c r="I81" s="251" t="s">
        <v>251</v>
      </c>
      <c r="J81" s="251">
        <v>50</v>
      </c>
      <c r="K81" s="265"/>
    </row>
    <row r="82" spans="2:11" s="1" customFormat="1" ht="15" customHeight="1">
      <c r="B82" s="276"/>
      <c r="C82" s="251" t="s">
        <v>257</v>
      </c>
      <c r="D82" s="251"/>
      <c r="E82" s="251"/>
      <c r="F82" s="274" t="s">
        <v>249</v>
      </c>
      <c r="G82" s="275"/>
      <c r="H82" s="251" t="s">
        <v>258</v>
      </c>
      <c r="I82" s="251" t="s">
        <v>259</v>
      </c>
      <c r="J82" s="251"/>
      <c r="K82" s="265"/>
    </row>
    <row r="83" spans="2:11" s="1" customFormat="1" ht="15" customHeight="1">
      <c r="B83" s="276"/>
      <c r="C83" s="277" t="s">
        <v>260</v>
      </c>
      <c r="D83" s="277"/>
      <c r="E83" s="277"/>
      <c r="F83" s="278" t="s">
        <v>255</v>
      </c>
      <c r="G83" s="277"/>
      <c r="H83" s="277" t="s">
        <v>261</v>
      </c>
      <c r="I83" s="277" t="s">
        <v>251</v>
      </c>
      <c r="J83" s="277">
        <v>15</v>
      </c>
      <c r="K83" s="265"/>
    </row>
    <row r="84" spans="2:11" s="1" customFormat="1" ht="15" customHeight="1">
      <c r="B84" s="276"/>
      <c r="C84" s="277" t="s">
        <v>262</v>
      </c>
      <c r="D84" s="277"/>
      <c r="E84" s="277"/>
      <c r="F84" s="278" t="s">
        <v>255</v>
      </c>
      <c r="G84" s="277"/>
      <c r="H84" s="277" t="s">
        <v>263</v>
      </c>
      <c r="I84" s="277" t="s">
        <v>251</v>
      </c>
      <c r="J84" s="277">
        <v>15</v>
      </c>
      <c r="K84" s="265"/>
    </row>
    <row r="85" spans="2:11" s="1" customFormat="1" ht="15" customHeight="1">
      <c r="B85" s="276"/>
      <c r="C85" s="277" t="s">
        <v>264</v>
      </c>
      <c r="D85" s="277"/>
      <c r="E85" s="277"/>
      <c r="F85" s="278" t="s">
        <v>255</v>
      </c>
      <c r="G85" s="277"/>
      <c r="H85" s="277" t="s">
        <v>265</v>
      </c>
      <c r="I85" s="277" t="s">
        <v>251</v>
      </c>
      <c r="J85" s="277">
        <v>20</v>
      </c>
      <c r="K85" s="265"/>
    </row>
    <row r="86" spans="2:11" s="1" customFormat="1" ht="15" customHeight="1">
      <c r="B86" s="276"/>
      <c r="C86" s="277" t="s">
        <v>266</v>
      </c>
      <c r="D86" s="277"/>
      <c r="E86" s="277"/>
      <c r="F86" s="278" t="s">
        <v>255</v>
      </c>
      <c r="G86" s="277"/>
      <c r="H86" s="277" t="s">
        <v>267</v>
      </c>
      <c r="I86" s="277" t="s">
        <v>251</v>
      </c>
      <c r="J86" s="277">
        <v>20</v>
      </c>
      <c r="K86" s="265"/>
    </row>
    <row r="87" spans="2:11" s="1" customFormat="1" ht="15" customHeight="1">
      <c r="B87" s="276"/>
      <c r="C87" s="251" t="s">
        <v>268</v>
      </c>
      <c r="D87" s="251"/>
      <c r="E87" s="251"/>
      <c r="F87" s="274" t="s">
        <v>255</v>
      </c>
      <c r="G87" s="275"/>
      <c r="H87" s="251" t="s">
        <v>269</v>
      </c>
      <c r="I87" s="251" t="s">
        <v>251</v>
      </c>
      <c r="J87" s="251">
        <v>50</v>
      </c>
      <c r="K87" s="265"/>
    </row>
    <row r="88" spans="2:11" s="1" customFormat="1" ht="15" customHeight="1">
      <c r="B88" s="276"/>
      <c r="C88" s="251" t="s">
        <v>270</v>
      </c>
      <c r="D88" s="251"/>
      <c r="E88" s="251"/>
      <c r="F88" s="274" t="s">
        <v>255</v>
      </c>
      <c r="G88" s="275"/>
      <c r="H88" s="251" t="s">
        <v>271</v>
      </c>
      <c r="I88" s="251" t="s">
        <v>251</v>
      </c>
      <c r="J88" s="251">
        <v>20</v>
      </c>
      <c r="K88" s="265"/>
    </row>
    <row r="89" spans="2:11" s="1" customFormat="1" ht="15" customHeight="1">
      <c r="B89" s="276"/>
      <c r="C89" s="251" t="s">
        <v>272</v>
      </c>
      <c r="D89" s="251"/>
      <c r="E89" s="251"/>
      <c r="F89" s="274" t="s">
        <v>255</v>
      </c>
      <c r="G89" s="275"/>
      <c r="H89" s="251" t="s">
        <v>273</v>
      </c>
      <c r="I89" s="251" t="s">
        <v>251</v>
      </c>
      <c r="J89" s="251">
        <v>20</v>
      </c>
      <c r="K89" s="265"/>
    </row>
    <row r="90" spans="2:11" s="1" customFormat="1" ht="15" customHeight="1">
      <c r="B90" s="276"/>
      <c r="C90" s="251" t="s">
        <v>274</v>
      </c>
      <c r="D90" s="251"/>
      <c r="E90" s="251"/>
      <c r="F90" s="274" t="s">
        <v>255</v>
      </c>
      <c r="G90" s="275"/>
      <c r="H90" s="251" t="s">
        <v>275</v>
      </c>
      <c r="I90" s="251" t="s">
        <v>251</v>
      </c>
      <c r="J90" s="251">
        <v>50</v>
      </c>
      <c r="K90" s="265"/>
    </row>
    <row r="91" spans="2:11" s="1" customFormat="1" ht="15" customHeight="1">
      <c r="B91" s="276"/>
      <c r="C91" s="251" t="s">
        <v>276</v>
      </c>
      <c r="D91" s="251"/>
      <c r="E91" s="251"/>
      <c r="F91" s="274" t="s">
        <v>255</v>
      </c>
      <c r="G91" s="275"/>
      <c r="H91" s="251" t="s">
        <v>276</v>
      </c>
      <c r="I91" s="251" t="s">
        <v>251</v>
      </c>
      <c r="J91" s="251">
        <v>50</v>
      </c>
      <c r="K91" s="265"/>
    </row>
    <row r="92" spans="2:11" s="1" customFormat="1" ht="15" customHeight="1">
      <c r="B92" s="276"/>
      <c r="C92" s="251" t="s">
        <v>277</v>
      </c>
      <c r="D92" s="251"/>
      <c r="E92" s="251"/>
      <c r="F92" s="274" t="s">
        <v>255</v>
      </c>
      <c r="G92" s="275"/>
      <c r="H92" s="251" t="s">
        <v>278</v>
      </c>
      <c r="I92" s="251" t="s">
        <v>251</v>
      </c>
      <c r="J92" s="251">
        <v>255</v>
      </c>
      <c r="K92" s="265"/>
    </row>
    <row r="93" spans="2:11" s="1" customFormat="1" ht="15" customHeight="1">
      <c r="B93" s="276"/>
      <c r="C93" s="251" t="s">
        <v>279</v>
      </c>
      <c r="D93" s="251"/>
      <c r="E93" s="251"/>
      <c r="F93" s="274" t="s">
        <v>249</v>
      </c>
      <c r="G93" s="275"/>
      <c r="H93" s="251" t="s">
        <v>280</v>
      </c>
      <c r="I93" s="251" t="s">
        <v>281</v>
      </c>
      <c r="J93" s="251"/>
      <c r="K93" s="265"/>
    </row>
    <row r="94" spans="2:11" s="1" customFormat="1" ht="15" customHeight="1">
      <c r="B94" s="276"/>
      <c r="C94" s="251" t="s">
        <v>282</v>
      </c>
      <c r="D94" s="251"/>
      <c r="E94" s="251"/>
      <c r="F94" s="274" t="s">
        <v>249</v>
      </c>
      <c r="G94" s="275"/>
      <c r="H94" s="251" t="s">
        <v>283</v>
      </c>
      <c r="I94" s="251" t="s">
        <v>284</v>
      </c>
      <c r="J94" s="251"/>
      <c r="K94" s="265"/>
    </row>
    <row r="95" spans="2:11" s="1" customFormat="1" ht="15" customHeight="1">
      <c r="B95" s="276"/>
      <c r="C95" s="251" t="s">
        <v>285</v>
      </c>
      <c r="D95" s="251"/>
      <c r="E95" s="251"/>
      <c r="F95" s="274" t="s">
        <v>249</v>
      </c>
      <c r="G95" s="275"/>
      <c r="H95" s="251" t="s">
        <v>285</v>
      </c>
      <c r="I95" s="251" t="s">
        <v>284</v>
      </c>
      <c r="J95" s="251"/>
      <c r="K95" s="265"/>
    </row>
    <row r="96" spans="2:11" s="1" customFormat="1" ht="15" customHeight="1">
      <c r="B96" s="276"/>
      <c r="C96" s="251" t="s">
        <v>37</v>
      </c>
      <c r="D96" s="251"/>
      <c r="E96" s="251"/>
      <c r="F96" s="274" t="s">
        <v>249</v>
      </c>
      <c r="G96" s="275"/>
      <c r="H96" s="251" t="s">
        <v>286</v>
      </c>
      <c r="I96" s="251" t="s">
        <v>284</v>
      </c>
      <c r="J96" s="251"/>
      <c r="K96" s="265"/>
    </row>
    <row r="97" spans="2:11" s="1" customFormat="1" ht="15" customHeight="1">
      <c r="B97" s="276"/>
      <c r="C97" s="251" t="s">
        <v>47</v>
      </c>
      <c r="D97" s="251"/>
      <c r="E97" s="251"/>
      <c r="F97" s="274" t="s">
        <v>249</v>
      </c>
      <c r="G97" s="275"/>
      <c r="H97" s="251" t="s">
        <v>287</v>
      </c>
      <c r="I97" s="251" t="s">
        <v>284</v>
      </c>
      <c r="J97" s="251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264" t="s">
        <v>288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s="1" customFormat="1" ht="17.25" customHeight="1">
      <c r="B103" s="263"/>
      <c r="C103" s="266" t="s">
        <v>243</v>
      </c>
      <c r="D103" s="266"/>
      <c r="E103" s="266"/>
      <c r="F103" s="266" t="s">
        <v>244</v>
      </c>
      <c r="G103" s="267"/>
      <c r="H103" s="266" t="s">
        <v>53</v>
      </c>
      <c r="I103" s="266" t="s">
        <v>56</v>
      </c>
      <c r="J103" s="266" t="s">
        <v>245</v>
      </c>
      <c r="K103" s="265"/>
    </row>
    <row r="104" spans="2:11" s="1" customFormat="1" ht="17.25" customHeight="1">
      <c r="B104" s="263"/>
      <c r="C104" s="268" t="s">
        <v>246</v>
      </c>
      <c r="D104" s="268"/>
      <c r="E104" s="268"/>
      <c r="F104" s="269" t="s">
        <v>247</v>
      </c>
      <c r="G104" s="270"/>
      <c r="H104" s="268"/>
      <c r="I104" s="268"/>
      <c r="J104" s="268" t="s">
        <v>248</v>
      </c>
      <c r="K104" s="265"/>
    </row>
    <row r="105" spans="2:11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3"/>
      <c r="C106" s="251" t="s">
        <v>52</v>
      </c>
      <c r="D106" s="273"/>
      <c r="E106" s="273"/>
      <c r="F106" s="274" t="s">
        <v>249</v>
      </c>
      <c r="G106" s="251"/>
      <c r="H106" s="251" t="s">
        <v>289</v>
      </c>
      <c r="I106" s="251" t="s">
        <v>251</v>
      </c>
      <c r="J106" s="251">
        <v>20</v>
      </c>
      <c r="K106" s="265"/>
    </row>
    <row r="107" spans="2:11" s="1" customFormat="1" ht="15" customHeight="1">
      <c r="B107" s="263"/>
      <c r="C107" s="251" t="s">
        <v>252</v>
      </c>
      <c r="D107" s="251"/>
      <c r="E107" s="251"/>
      <c r="F107" s="274" t="s">
        <v>249</v>
      </c>
      <c r="G107" s="251"/>
      <c r="H107" s="251" t="s">
        <v>289</v>
      </c>
      <c r="I107" s="251" t="s">
        <v>251</v>
      </c>
      <c r="J107" s="251">
        <v>120</v>
      </c>
      <c r="K107" s="265"/>
    </row>
    <row r="108" spans="2:11" s="1" customFormat="1" ht="15" customHeight="1">
      <c r="B108" s="276"/>
      <c r="C108" s="251" t="s">
        <v>254</v>
      </c>
      <c r="D108" s="251"/>
      <c r="E108" s="251"/>
      <c r="F108" s="274" t="s">
        <v>255</v>
      </c>
      <c r="G108" s="251"/>
      <c r="H108" s="251" t="s">
        <v>289</v>
      </c>
      <c r="I108" s="251" t="s">
        <v>251</v>
      </c>
      <c r="J108" s="251">
        <v>50</v>
      </c>
      <c r="K108" s="265"/>
    </row>
    <row r="109" spans="2:11" s="1" customFormat="1" ht="15" customHeight="1">
      <c r="B109" s="276"/>
      <c r="C109" s="251" t="s">
        <v>257</v>
      </c>
      <c r="D109" s="251"/>
      <c r="E109" s="251"/>
      <c r="F109" s="274" t="s">
        <v>249</v>
      </c>
      <c r="G109" s="251"/>
      <c r="H109" s="251" t="s">
        <v>289</v>
      </c>
      <c r="I109" s="251" t="s">
        <v>259</v>
      </c>
      <c r="J109" s="251"/>
      <c r="K109" s="265"/>
    </row>
    <row r="110" spans="2:11" s="1" customFormat="1" ht="15" customHeight="1">
      <c r="B110" s="276"/>
      <c r="C110" s="251" t="s">
        <v>268</v>
      </c>
      <c r="D110" s="251"/>
      <c r="E110" s="251"/>
      <c r="F110" s="274" t="s">
        <v>255</v>
      </c>
      <c r="G110" s="251"/>
      <c r="H110" s="251" t="s">
        <v>289</v>
      </c>
      <c r="I110" s="251" t="s">
        <v>251</v>
      </c>
      <c r="J110" s="251">
        <v>50</v>
      </c>
      <c r="K110" s="265"/>
    </row>
    <row r="111" spans="2:11" s="1" customFormat="1" ht="15" customHeight="1">
      <c r="B111" s="276"/>
      <c r="C111" s="251" t="s">
        <v>276</v>
      </c>
      <c r="D111" s="251"/>
      <c r="E111" s="251"/>
      <c r="F111" s="274" t="s">
        <v>255</v>
      </c>
      <c r="G111" s="251"/>
      <c r="H111" s="251" t="s">
        <v>289</v>
      </c>
      <c r="I111" s="251" t="s">
        <v>251</v>
      </c>
      <c r="J111" s="251">
        <v>50</v>
      </c>
      <c r="K111" s="265"/>
    </row>
    <row r="112" spans="2:11" s="1" customFormat="1" ht="15" customHeight="1">
      <c r="B112" s="276"/>
      <c r="C112" s="251" t="s">
        <v>274</v>
      </c>
      <c r="D112" s="251"/>
      <c r="E112" s="251"/>
      <c r="F112" s="274" t="s">
        <v>255</v>
      </c>
      <c r="G112" s="251"/>
      <c r="H112" s="251" t="s">
        <v>289</v>
      </c>
      <c r="I112" s="251" t="s">
        <v>251</v>
      </c>
      <c r="J112" s="251">
        <v>50</v>
      </c>
      <c r="K112" s="265"/>
    </row>
    <row r="113" spans="2:11" s="1" customFormat="1" ht="15" customHeight="1">
      <c r="B113" s="276"/>
      <c r="C113" s="251" t="s">
        <v>52</v>
      </c>
      <c r="D113" s="251"/>
      <c r="E113" s="251"/>
      <c r="F113" s="274" t="s">
        <v>249</v>
      </c>
      <c r="G113" s="251"/>
      <c r="H113" s="251" t="s">
        <v>290</v>
      </c>
      <c r="I113" s="251" t="s">
        <v>251</v>
      </c>
      <c r="J113" s="251">
        <v>20</v>
      </c>
      <c r="K113" s="265"/>
    </row>
    <row r="114" spans="2:11" s="1" customFormat="1" ht="15" customHeight="1">
      <c r="B114" s="276"/>
      <c r="C114" s="251" t="s">
        <v>291</v>
      </c>
      <c r="D114" s="251"/>
      <c r="E114" s="251"/>
      <c r="F114" s="274" t="s">
        <v>249</v>
      </c>
      <c r="G114" s="251"/>
      <c r="H114" s="251" t="s">
        <v>292</v>
      </c>
      <c r="I114" s="251" t="s">
        <v>251</v>
      </c>
      <c r="J114" s="251">
        <v>120</v>
      </c>
      <c r="K114" s="265"/>
    </row>
    <row r="115" spans="2:11" s="1" customFormat="1" ht="15" customHeight="1">
      <c r="B115" s="276"/>
      <c r="C115" s="251" t="s">
        <v>37</v>
      </c>
      <c r="D115" s="251"/>
      <c r="E115" s="251"/>
      <c r="F115" s="274" t="s">
        <v>249</v>
      </c>
      <c r="G115" s="251"/>
      <c r="H115" s="251" t="s">
        <v>293</v>
      </c>
      <c r="I115" s="251" t="s">
        <v>284</v>
      </c>
      <c r="J115" s="251"/>
      <c r="K115" s="265"/>
    </row>
    <row r="116" spans="2:11" s="1" customFormat="1" ht="15" customHeight="1">
      <c r="B116" s="276"/>
      <c r="C116" s="251" t="s">
        <v>47</v>
      </c>
      <c r="D116" s="251"/>
      <c r="E116" s="251"/>
      <c r="F116" s="274" t="s">
        <v>249</v>
      </c>
      <c r="G116" s="251"/>
      <c r="H116" s="251" t="s">
        <v>294</v>
      </c>
      <c r="I116" s="251" t="s">
        <v>284</v>
      </c>
      <c r="J116" s="251"/>
      <c r="K116" s="265"/>
    </row>
    <row r="117" spans="2:11" s="1" customFormat="1" ht="15" customHeight="1">
      <c r="B117" s="276"/>
      <c r="C117" s="251" t="s">
        <v>56</v>
      </c>
      <c r="D117" s="251"/>
      <c r="E117" s="251"/>
      <c r="F117" s="274" t="s">
        <v>249</v>
      </c>
      <c r="G117" s="251"/>
      <c r="H117" s="251" t="s">
        <v>295</v>
      </c>
      <c r="I117" s="251" t="s">
        <v>296</v>
      </c>
      <c r="J117" s="251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242" t="s">
        <v>297</v>
      </c>
      <c r="D122" s="242"/>
      <c r="E122" s="242"/>
      <c r="F122" s="242"/>
      <c r="G122" s="242"/>
      <c r="H122" s="242"/>
      <c r="I122" s="242"/>
      <c r="J122" s="242"/>
      <c r="K122" s="293"/>
    </row>
    <row r="123" spans="2:11" s="1" customFormat="1" ht="17.25" customHeight="1">
      <c r="B123" s="294"/>
      <c r="C123" s="266" t="s">
        <v>243</v>
      </c>
      <c r="D123" s="266"/>
      <c r="E123" s="266"/>
      <c r="F123" s="266" t="s">
        <v>244</v>
      </c>
      <c r="G123" s="267"/>
      <c r="H123" s="266" t="s">
        <v>53</v>
      </c>
      <c r="I123" s="266" t="s">
        <v>56</v>
      </c>
      <c r="J123" s="266" t="s">
        <v>245</v>
      </c>
      <c r="K123" s="295"/>
    </row>
    <row r="124" spans="2:11" s="1" customFormat="1" ht="17.25" customHeight="1">
      <c r="B124" s="294"/>
      <c r="C124" s="268" t="s">
        <v>246</v>
      </c>
      <c r="D124" s="268"/>
      <c r="E124" s="268"/>
      <c r="F124" s="269" t="s">
        <v>247</v>
      </c>
      <c r="G124" s="270"/>
      <c r="H124" s="268"/>
      <c r="I124" s="268"/>
      <c r="J124" s="268" t="s">
        <v>248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1" t="s">
        <v>252</v>
      </c>
      <c r="D126" s="273"/>
      <c r="E126" s="273"/>
      <c r="F126" s="274" t="s">
        <v>249</v>
      </c>
      <c r="G126" s="251"/>
      <c r="H126" s="251" t="s">
        <v>289</v>
      </c>
      <c r="I126" s="251" t="s">
        <v>251</v>
      </c>
      <c r="J126" s="251">
        <v>120</v>
      </c>
      <c r="K126" s="299"/>
    </row>
    <row r="127" spans="2:11" s="1" customFormat="1" ht="15" customHeight="1">
      <c r="B127" s="296"/>
      <c r="C127" s="251" t="s">
        <v>298</v>
      </c>
      <c r="D127" s="251"/>
      <c r="E127" s="251"/>
      <c r="F127" s="274" t="s">
        <v>249</v>
      </c>
      <c r="G127" s="251"/>
      <c r="H127" s="251" t="s">
        <v>299</v>
      </c>
      <c r="I127" s="251" t="s">
        <v>251</v>
      </c>
      <c r="J127" s="251" t="s">
        <v>300</v>
      </c>
      <c r="K127" s="299"/>
    </row>
    <row r="128" spans="2:11" s="1" customFormat="1" ht="15" customHeight="1">
      <c r="B128" s="296"/>
      <c r="C128" s="251" t="s">
        <v>197</v>
      </c>
      <c r="D128" s="251"/>
      <c r="E128" s="251"/>
      <c r="F128" s="274" t="s">
        <v>249</v>
      </c>
      <c r="G128" s="251"/>
      <c r="H128" s="251" t="s">
        <v>301</v>
      </c>
      <c r="I128" s="251" t="s">
        <v>251</v>
      </c>
      <c r="J128" s="251" t="s">
        <v>300</v>
      </c>
      <c r="K128" s="299"/>
    </row>
    <row r="129" spans="2:11" s="1" customFormat="1" ht="15" customHeight="1">
      <c r="B129" s="296"/>
      <c r="C129" s="251" t="s">
        <v>260</v>
      </c>
      <c r="D129" s="251"/>
      <c r="E129" s="251"/>
      <c r="F129" s="274" t="s">
        <v>255</v>
      </c>
      <c r="G129" s="251"/>
      <c r="H129" s="251" t="s">
        <v>261</v>
      </c>
      <c r="I129" s="251" t="s">
        <v>251</v>
      </c>
      <c r="J129" s="251">
        <v>15</v>
      </c>
      <c r="K129" s="299"/>
    </row>
    <row r="130" spans="2:11" s="1" customFormat="1" ht="15" customHeight="1">
      <c r="B130" s="296"/>
      <c r="C130" s="277" t="s">
        <v>262</v>
      </c>
      <c r="D130" s="277"/>
      <c r="E130" s="277"/>
      <c r="F130" s="278" t="s">
        <v>255</v>
      </c>
      <c r="G130" s="277"/>
      <c r="H130" s="277" t="s">
        <v>263</v>
      </c>
      <c r="I130" s="277" t="s">
        <v>251</v>
      </c>
      <c r="J130" s="277">
        <v>15</v>
      </c>
      <c r="K130" s="299"/>
    </row>
    <row r="131" spans="2:11" s="1" customFormat="1" ht="15" customHeight="1">
      <c r="B131" s="296"/>
      <c r="C131" s="277" t="s">
        <v>264</v>
      </c>
      <c r="D131" s="277"/>
      <c r="E131" s="277"/>
      <c r="F131" s="278" t="s">
        <v>255</v>
      </c>
      <c r="G131" s="277"/>
      <c r="H131" s="277" t="s">
        <v>265</v>
      </c>
      <c r="I131" s="277" t="s">
        <v>251</v>
      </c>
      <c r="J131" s="277">
        <v>20</v>
      </c>
      <c r="K131" s="299"/>
    </row>
    <row r="132" spans="2:11" s="1" customFormat="1" ht="15" customHeight="1">
      <c r="B132" s="296"/>
      <c r="C132" s="277" t="s">
        <v>266</v>
      </c>
      <c r="D132" s="277"/>
      <c r="E132" s="277"/>
      <c r="F132" s="278" t="s">
        <v>255</v>
      </c>
      <c r="G132" s="277"/>
      <c r="H132" s="277" t="s">
        <v>267</v>
      </c>
      <c r="I132" s="277" t="s">
        <v>251</v>
      </c>
      <c r="J132" s="277">
        <v>20</v>
      </c>
      <c r="K132" s="299"/>
    </row>
    <row r="133" spans="2:11" s="1" customFormat="1" ht="15" customHeight="1">
      <c r="B133" s="296"/>
      <c r="C133" s="251" t="s">
        <v>254</v>
      </c>
      <c r="D133" s="251"/>
      <c r="E133" s="251"/>
      <c r="F133" s="274" t="s">
        <v>255</v>
      </c>
      <c r="G133" s="251"/>
      <c r="H133" s="251" t="s">
        <v>289</v>
      </c>
      <c r="I133" s="251" t="s">
        <v>251</v>
      </c>
      <c r="J133" s="251">
        <v>50</v>
      </c>
      <c r="K133" s="299"/>
    </row>
    <row r="134" spans="2:11" s="1" customFormat="1" ht="15" customHeight="1">
      <c r="B134" s="296"/>
      <c r="C134" s="251" t="s">
        <v>268</v>
      </c>
      <c r="D134" s="251"/>
      <c r="E134" s="251"/>
      <c r="F134" s="274" t="s">
        <v>255</v>
      </c>
      <c r="G134" s="251"/>
      <c r="H134" s="251" t="s">
        <v>289</v>
      </c>
      <c r="I134" s="251" t="s">
        <v>251</v>
      </c>
      <c r="J134" s="251">
        <v>50</v>
      </c>
      <c r="K134" s="299"/>
    </row>
    <row r="135" spans="2:11" s="1" customFormat="1" ht="15" customHeight="1">
      <c r="B135" s="296"/>
      <c r="C135" s="251" t="s">
        <v>274</v>
      </c>
      <c r="D135" s="251"/>
      <c r="E135" s="251"/>
      <c r="F135" s="274" t="s">
        <v>255</v>
      </c>
      <c r="G135" s="251"/>
      <c r="H135" s="251" t="s">
        <v>289</v>
      </c>
      <c r="I135" s="251" t="s">
        <v>251</v>
      </c>
      <c r="J135" s="251">
        <v>50</v>
      </c>
      <c r="K135" s="299"/>
    </row>
    <row r="136" spans="2:11" s="1" customFormat="1" ht="15" customHeight="1">
      <c r="B136" s="296"/>
      <c r="C136" s="251" t="s">
        <v>276</v>
      </c>
      <c r="D136" s="251"/>
      <c r="E136" s="251"/>
      <c r="F136" s="274" t="s">
        <v>255</v>
      </c>
      <c r="G136" s="251"/>
      <c r="H136" s="251" t="s">
        <v>289</v>
      </c>
      <c r="I136" s="251" t="s">
        <v>251</v>
      </c>
      <c r="J136" s="251">
        <v>50</v>
      </c>
      <c r="K136" s="299"/>
    </row>
    <row r="137" spans="2:11" s="1" customFormat="1" ht="15" customHeight="1">
      <c r="B137" s="296"/>
      <c r="C137" s="251" t="s">
        <v>277</v>
      </c>
      <c r="D137" s="251"/>
      <c r="E137" s="251"/>
      <c r="F137" s="274" t="s">
        <v>255</v>
      </c>
      <c r="G137" s="251"/>
      <c r="H137" s="251" t="s">
        <v>302</v>
      </c>
      <c r="I137" s="251" t="s">
        <v>251</v>
      </c>
      <c r="J137" s="251">
        <v>255</v>
      </c>
      <c r="K137" s="299"/>
    </row>
    <row r="138" spans="2:11" s="1" customFormat="1" ht="15" customHeight="1">
      <c r="B138" s="296"/>
      <c r="C138" s="251" t="s">
        <v>279</v>
      </c>
      <c r="D138" s="251"/>
      <c r="E138" s="251"/>
      <c r="F138" s="274" t="s">
        <v>249</v>
      </c>
      <c r="G138" s="251"/>
      <c r="H138" s="251" t="s">
        <v>303</v>
      </c>
      <c r="I138" s="251" t="s">
        <v>281</v>
      </c>
      <c r="J138" s="251"/>
      <c r="K138" s="299"/>
    </row>
    <row r="139" spans="2:11" s="1" customFormat="1" ht="15" customHeight="1">
      <c r="B139" s="296"/>
      <c r="C139" s="251" t="s">
        <v>282</v>
      </c>
      <c r="D139" s="251"/>
      <c r="E139" s="251"/>
      <c r="F139" s="274" t="s">
        <v>249</v>
      </c>
      <c r="G139" s="251"/>
      <c r="H139" s="251" t="s">
        <v>304</v>
      </c>
      <c r="I139" s="251" t="s">
        <v>284</v>
      </c>
      <c r="J139" s="251"/>
      <c r="K139" s="299"/>
    </row>
    <row r="140" spans="2:11" s="1" customFormat="1" ht="15" customHeight="1">
      <c r="B140" s="296"/>
      <c r="C140" s="251" t="s">
        <v>285</v>
      </c>
      <c r="D140" s="251"/>
      <c r="E140" s="251"/>
      <c r="F140" s="274" t="s">
        <v>249</v>
      </c>
      <c r="G140" s="251"/>
      <c r="H140" s="251" t="s">
        <v>285</v>
      </c>
      <c r="I140" s="251" t="s">
        <v>284</v>
      </c>
      <c r="J140" s="251"/>
      <c r="K140" s="299"/>
    </row>
    <row r="141" spans="2:11" s="1" customFormat="1" ht="15" customHeight="1">
      <c r="B141" s="296"/>
      <c r="C141" s="251" t="s">
        <v>37</v>
      </c>
      <c r="D141" s="251"/>
      <c r="E141" s="251"/>
      <c r="F141" s="274" t="s">
        <v>249</v>
      </c>
      <c r="G141" s="251"/>
      <c r="H141" s="251" t="s">
        <v>305</v>
      </c>
      <c r="I141" s="251" t="s">
        <v>284</v>
      </c>
      <c r="J141" s="251"/>
      <c r="K141" s="299"/>
    </row>
    <row r="142" spans="2:11" s="1" customFormat="1" ht="15" customHeight="1">
      <c r="B142" s="296"/>
      <c r="C142" s="251" t="s">
        <v>306</v>
      </c>
      <c r="D142" s="251"/>
      <c r="E142" s="251"/>
      <c r="F142" s="274" t="s">
        <v>249</v>
      </c>
      <c r="G142" s="251"/>
      <c r="H142" s="251" t="s">
        <v>307</v>
      </c>
      <c r="I142" s="251" t="s">
        <v>284</v>
      </c>
      <c r="J142" s="251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264" t="s">
        <v>308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s="1" customFormat="1" ht="17.25" customHeight="1">
      <c r="B148" s="263"/>
      <c r="C148" s="266" t="s">
        <v>243</v>
      </c>
      <c r="D148" s="266"/>
      <c r="E148" s="266"/>
      <c r="F148" s="266" t="s">
        <v>244</v>
      </c>
      <c r="G148" s="267"/>
      <c r="H148" s="266" t="s">
        <v>53</v>
      </c>
      <c r="I148" s="266" t="s">
        <v>56</v>
      </c>
      <c r="J148" s="266" t="s">
        <v>245</v>
      </c>
      <c r="K148" s="265"/>
    </row>
    <row r="149" spans="2:11" s="1" customFormat="1" ht="17.25" customHeight="1">
      <c r="B149" s="263"/>
      <c r="C149" s="268" t="s">
        <v>246</v>
      </c>
      <c r="D149" s="268"/>
      <c r="E149" s="268"/>
      <c r="F149" s="269" t="s">
        <v>247</v>
      </c>
      <c r="G149" s="270"/>
      <c r="H149" s="268"/>
      <c r="I149" s="268"/>
      <c r="J149" s="268" t="s">
        <v>248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252</v>
      </c>
      <c r="D151" s="251"/>
      <c r="E151" s="251"/>
      <c r="F151" s="304" t="s">
        <v>249</v>
      </c>
      <c r="G151" s="251"/>
      <c r="H151" s="303" t="s">
        <v>289</v>
      </c>
      <c r="I151" s="303" t="s">
        <v>251</v>
      </c>
      <c r="J151" s="303">
        <v>120</v>
      </c>
      <c r="K151" s="299"/>
    </row>
    <row r="152" spans="2:11" s="1" customFormat="1" ht="15" customHeight="1">
      <c r="B152" s="276"/>
      <c r="C152" s="303" t="s">
        <v>298</v>
      </c>
      <c r="D152" s="251"/>
      <c r="E152" s="251"/>
      <c r="F152" s="304" t="s">
        <v>249</v>
      </c>
      <c r="G152" s="251"/>
      <c r="H152" s="303" t="s">
        <v>309</v>
      </c>
      <c r="I152" s="303" t="s">
        <v>251</v>
      </c>
      <c r="J152" s="303" t="s">
        <v>300</v>
      </c>
      <c r="K152" s="299"/>
    </row>
    <row r="153" spans="2:11" s="1" customFormat="1" ht="15" customHeight="1">
      <c r="B153" s="276"/>
      <c r="C153" s="303" t="s">
        <v>197</v>
      </c>
      <c r="D153" s="251"/>
      <c r="E153" s="251"/>
      <c r="F153" s="304" t="s">
        <v>249</v>
      </c>
      <c r="G153" s="251"/>
      <c r="H153" s="303" t="s">
        <v>310</v>
      </c>
      <c r="I153" s="303" t="s">
        <v>251</v>
      </c>
      <c r="J153" s="303" t="s">
        <v>300</v>
      </c>
      <c r="K153" s="299"/>
    </row>
    <row r="154" spans="2:11" s="1" customFormat="1" ht="15" customHeight="1">
      <c r="B154" s="276"/>
      <c r="C154" s="303" t="s">
        <v>254</v>
      </c>
      <c r="D154" s="251"/>
      <c r="E154" s="251"/>
      <c r="F154" s="304" t="s">
        <v>255</v>
      </c>
      <c r="G154" s="251"/>
      <c r="H154" s="303" t="s">
        <v>289</v>
      </c>
      <c r="I154" s="303" t="s">
        <v>251</v>
      </c>
      <c r="J154" s="303">
        <v>50</v>
      </c>
      <c r="K154" s="299"/>
    </row>
    <row r="155" spans="2:11" s="1" customFormat="1" ht="15" customHeight="1">
      <c r="B155" s="276"/>
      <c r="C155" s="303" t="s">
        <v>257</v>
      </c>
      <c r="D155" s="251"/>
      <c r="E155" s="251"/>
      <c r="F155" s="304" t="s">
        <v>249</v>
      </c>
      <c r="G155" s="251"/>
      <c r="H155" s="303" t="s">
        <v>289</v>
      </c>
      <c r="I155" s="303" t="s">
        <v>259</v>
      </c>
      <c r="J155" s="303"/>
      <c r="K155" s="299"/>
    </row>
    <row r="156" spans="2:11" s="1" customFormat="1" ht="15" customHeight="1">
      <c r="B156" s="276"/>
      <c r="C156" s="303" t="s">
        <v>268</v>
      </c>
      <c r="D156" s="251"/>
      <c r="E156" s="251"/>
      <c r="F156" s="304" t="s">
        <v>255</v>
      </c>
      <c r="G156" s="251"/>
      <c r="H156" s="303" t="s">
        <v>289</v>
      </c>
      <c r="I156" s="303" t="s">
        <v>251</v>
      </c>
      <c r="J156" s="303">
        <v>50</v>
      </c>
      <c r="K156" s="299"/>
    </row>
    <row r="157" spans="2:11" s="1" customFormat="1" ht="15" customHeight="1">
      <c r="B157" s="276"/>
      <c r="C157" s="303" t="s">
        <v>276</v>
      </c>
      <c r="D157" s="251"/>
      <c r="E157" s="251"/>
      <c r="F157" s="304" t="s">
        <v>255</v>
      </c>
      <c r="G157" s="251"/>
      <c r="H157" s="303" t="s">
        <v>289</v>
      </c>
      <c r="I157" s="303" t="s">
        <v>251</v>
      </c>
      <c r="J157" s="303">
        <v>50</v>
      </c>
      <c r="K157" s="299"/>
    </row>
    <row r="158" spans="2:11" s="1" customFormat="1" ht="15" customHeight="1">
      <c r="B158" s="276"/>
      <c r="C158" s="303" t="s">
        <v>274</v>
      </c>
      <c r="D158" s="251"/>
      <c r="E158" s="251"/>
      <c r="F158" s="304" t="s">
        <v>255</v>
      </c>
      <c r="G158" s="251"/>
      <c r="H158" s="303" t="s">
        <v>289</v>
      </c>
      <c r="I158" s="303" t="s">
        <v>251</v>
      </c>
      <c r="J158" s="303">
        <v>50</v>
      </c>
      <c r="K158" s="299"/>
    </row>
    <row r="159" spans="2:11" s="1" customFormat="1" ht="15" customHeight="1">
      <c r="B159" s="276"/>
      <c r="C159" s="303" t="s">
        <v>89</v>
      </c>
      <c r="D159" s="251"/>
      <c r="E159" s="251"/>
      <c r="F159" s="304" t="s">
        <v>249</v>
      </c>
      <c r="G159" s="251"/>
      <c r="H159" s="303" t="s">
        <v>311</v>
      </c>
      <c r="I159" s="303" t="s">
        <v>251</v>
      </c>
      <c r="J159" s="303" t="s">
        <v>312</v>
      </c>
      <c r="K159" s="299"/>
    </row>
    <row r="160" spans="2:11" s="1" customFormat="1" ht="15" customHeight="1">
      <c r="B160" s="276"/>
      <c r="C160" s="303" t="s">
        <v>313</v>
      </c>
      <c r="D160" s="251"/>
      <c r="E160" s="251"/>
      <c r="F160" s="304" t="s">
        <v>249</v>
      </c>
      <c r="G160" s="251"/>
      <c r="H160" s="303" t="s">
        <v>314</v>
      </c>
      <c r="I160" s="303" t="s">
        <v>284</v>
      </c>
      <c r="J160" s="303"/>
      <c r="K160" s="299"/>
    </row>
    <row r="161" spans="2:11" s="1" customFormat="1" ht="15" customHeight="1">
      <c r="B161" s="305"/>
      <c r="C161" s="306"/>
      <c r="D161" s="306"/>
      <c r="E161" s="306"/>
      <c r="F161" s="306"/>
      <c r="G161" s="306"/>
      <c r="H161" s="306"/>
      <c r="I161" s="306"/>
      <c r="J161" s="306"/>
      <c r="K161" s="307"/>
    </row>
    <row r="162" spans="2:11" s="1" customFormat="1" ht="18.75" customHeight="1">
      <c r="B162" s="287"/>
      <c r="C162" s="297"/>
      <c r="D162" s="297"/>
      <c r="E162" s="297"/>
      <c r="F162" s="308"/>
      <c r="G162" s="297"/>
      <c r="H162" s="297"/>
      <c r="I162" s="297"/>
      <c r="J162" s="297"/>
      <c r="K162" s="287"/>
    </row>
    <row r="163" spans="2:11" s="1" customFormat="1" ht="18.75" customHeight="1">
      <c r="B163" s="287"/>
      <c r="C163" s="297"/>
      <c r="D163" s="297"/>
      <c r="E163" s="297"/>
      <c r="F163" s="308"/>
      <c r="G163" s="297"/>
      <c r="H163" s="297"/>
      <c r="I163" s="297"/>
      <c r="J163" s="297"/>
      <c r="K163" s="287"/>
    </row>
    <row r="164" spans="2:11" s="1" customFormat="1" ht="18.75" customHeight="1">
      <c r="B164" s="287"/>
      <c r="C164" s="297"/>
      <c r="D164" s="297"/>
      <c r="E164" s="297"/>
      <c r="F164" s="308"/>
      <c r="G164" s="297"/>
      <c r="H164" s="297"/>
      <c r="I164" s="297"/>
      <c r="J164" s="297"/>
      <c r="K164" s="287"/>
    </row>
    <row r="165" spans="2:11" s="1" customFormat="1" ht="18.75" customHeight="1">
      <c r="B165" s="287"/>
      <c r="C165" s="297"/>
      <c r="D165" s="297"/>
      <c r="E165" s="297"/>
      <c r="F165" s="308"/>
      <c r="G165" s="297"/>
      <c r="H165" s="297"/>
      <c r="I165" s="297"/>
      <c r="J165" s="297"/>
      <c r="K165" s="287"/>
    </row>
    <row r="166" spans="2:11" s="1" customFormat="1" ht="18.75" customHeight="1">
      <c r="B166" s="287"/>
      <c r="C166" s="297"/>
      <c r="D166" s="297"/>
      <c r="E166" s="297"/>
      <c r="F166" s="308"/>
      <c r="G166" s="297"/>
      <c r="H166" s="297"/>
      <c r="I166" s="297"/>
      <c r="J166" s="297"/>
      <c r="K166" s="287"/>
    </row>
    <row r="167" spans="2:11" s="1" customFormat="1" ht="18.75" customHeight="1">
      <c r="B167" s="287"/>
      <c r="C167" s="297"/>
      <c r="D167" s="297"/>
      <c r="E167" s="297"/>
      <c r="F167" s="308"/>
      <c r="G167" s="297"/>
      <c r="H167" s="297"/>
      <c r="I167" s="297"/>
      <c r="J167" s="297"/>
      <c r="K167" s="287"/>
    </row>
    <row r="168" spans="2:11" s="1" customFormat="1" ht="18.75" customHeight="1">
      <c r="B168" s="287"/>
      <c r="C168" s="297"/>
      <c r="D168" s="297"/>
      <c r="E168" s="297"/>
      <c r="F168" s="308"/>
      <c r="G168" s="297"/>
      <c r="H168" s="297"/>
      <c r="I168" s="297"/>
      <c r="J168" s="297"/>
      <c r="K168" s="287"/>
    </row>
    <row r="169" spans="2:11" s="1" customFormat="1" ht="18.75" customHeight="1"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</row>
    <row r="170" spans="2:11" s="1" customFormat="1" ht="7.5" customHeight="1">
      <c r="B170" s="238"/>
      <c r="C170" s="239"/>
      <c r="D170" s="239"/>
      <c r="E170" s="239"/>
      <c r="F170" s="239"/>
      <c r="G170" s="239"/>
      <c r="H170" s="239"/>
      <c r="I170" s="239"/>
      <c r="J170" s="239"/>
      <c r="K170" s="240"/>
    </row>
    <row r="171" spans="2:11" s="1" customFormat="1" ht="45" customHeight="1">
      <c r="B171" s="241"/>
      <c r="C171" s="242" t="s">
        <v>315</v>
      </c>
      <c r="D171" s="242"/>
      <c r="E171" s="242"/>
      <c r="F171" s="242"/>
      <c r="G171" s="242"/>
      <c r="H171" s="242"/>
      <c r="I171" s="242"/>
      <c r="J171" s="242"/>
      <c r="K171" s="243"/>
    </row>
    <row r="172" spans="2:11" s="1" customFormat="1" ht="17.25" customHeight="1">
      <c r="B172" s="241"/>
      <c r="C172" s="266" t="s">
        <v>243</v>
      </c>
      <c r="D172" s="266"/>
      <c r="E172" s="266"/>
      <c r="F172" s="266" t="s">
        <v>244</v>
      </c>
      <c r="G172" s="309"/>
      <c r="H172" s="310" t="s">
        <v>53</v>
      </c>
      <c r="I172" s="310" t="s">
        <v>56</v>
      </c>
      <c r="J172" s="266" t="s">
        <v>245</v>
      </c>
      <c r="K172" s="243"/>
    </row>
    <row r="173" spans="2:11" s="1" customFormat="1" ht="17.25" customHeight="1">
      <c r="B173" s="244"/>
      <c r="C173" s="268" t="s">
        <v>246</v>
      </c>
      <c r="D173" s="268"/>
      <c r="E173" s="268"/>
      <c r="F173" s="269" t="s">
        <v>247</v>
      </c>
      <c r="G173" s="311"/>
      <c r="H173" s="312"/>
      <c r="I173" s="312"/>
      <c r="J173" s="268" t="s">
        <v>248</v>
      </c>
      <c r="K173" s="246"/>
    </row>
    <row r="174" spans="2:11" s="1" customFormat="1" ht="5.25" customHeight="1">
      <c r="B174" s="276"/>
      <c r="C174" s="271"/>
      <c r="D174" s="271"/>
      <c r="E174" s="271"/>
      <c r="F174" s="271"/>
      <c r="G174" s="272"/>
      <c r="H174" s="271"/>
      <c r="I174" s="271"/>
      <c r="J174" s="271"/>
      <c r="K174" s="299"/>
    </row>
    <row r="175" spans="2:11" s="1" customFormat="1" ht="15" customHeight="1">
      <c r="B175" s="276"/>
      <c r="C175" s="251" t="s">
        <v>252</v>
      </c>
      <c r="D175" s="251"/>
      <c r="E175" s="251"/>
      <c r="F175" s="274" t="s">
        <v>249</v>
      </c>
      <c r="G175" s="251"/>
      <c r="H175" s="251" t="s">
        <v>289</v>
      </c>
      <c r="I175" s="251" t="s">
        <v>251</v>
      </c>
      <c r="J175" s="251">
        <v>120</v>
      </c>
      <c r="K175" s="299"/>
    </row>
    <row r="176" spans="2:11" s="1" customFormat="1" ht="15" customHeight="1">
      <c r="B176" s="276"/>
      <c r="C176" s="251" t="s">
        <v>298</v>
      </c>
      <c r="D176" s="251"/>
      <c r="E176" s="251"/>
      <c r="F176" s="274" t="s">
        <v>249</v>
      </c>
      <c r="G176" s="251"/>
      <c r="H176" s="251" t="s">
        <v>299</v>
      </c>
      <c r="I176" s="251" t="s">
        <v>251</v>
      </c>
      <c r="J176" s="251" t="s">
        <v>300</v>
      </c>
      <c r="K176" s="299"/>
    </row>
    <row r="177" spans="2:11" s="1" customFormat="1" ht="15" customHeight="1">
      <c r="B177" s="276"/>
      <c r="C177" s="251" t="s">
        <v>197</v>
      </c>
      <c r="D177" s="251"/>
      <c r="E177" s="251"/>
      <c r="F177" s="274" t="s">
        <v>249</v>
      </c>
      <c r="G177" s="251"/>
      <c r="H177" s="251" t="s">
        <v>316</v>
      </c>
      <c r="I177" s="251" t="s">
        <v>251</v>
      </c>
      <c r="J177" s="251" t="s">
        <v>300</v>
      </c>
      <c r="K177" s="299"/>
    </row>
    <row r="178" spans="2:11" s="1" customFormat="1" ht="15" customHeight="1">
      <c r="B178" s="276"/>
      <c r="C178" s="251" t="s">
        <v>254</v>
      </c>
      <c r="D178" s="251"/>
      <c r="E178" s="251"/>
      <c r="F178" s="274" t="s">
        <v>255</v>
      </c>
      <c r="G178" s="251"/>
      <c r="H178" s="251" t="s">
        <v>316</v>
      </c>
      <c r="I178" s="251" t="s">
        <v>251</v>
      </c>
      <c r="J178" s="251">
        <v>50</v>
      </c>
      <c r="K178" s="299"/>
    </row>
    <row r="179" spans="2:11" s="1" customFormat="1" ht="15" customHeight="1">
      <c r="B179" s="276"/>
      <c r="C179" s="251" t="s">
        <v>257</v>
      </c>
      <c r="D179" s="251"/>
      <c r="E179" s="251"/>
      <c r="F179" s="274" t="s">
        <v>249</v>
      </c>
      <c r="G179" s="251"/>
      <c r="H179" s="251" t="s">
        <v>316</v>
      </c>
      <c r="I179" s="251" t="s">
        <v>259</v>
      </c>
      <c r="J179" s="251"/>
      <c r="K179" s="299"/>
    </row>
    <row r="180" spans="2:11" s="1" customFormat="1" ht="15" customHeight="1">
      <c r="B180" s="276"/>
      <c r="C180" s="251" t="s">
        <v>268</v>
      </c>
      <c r="D180" s="251"/>
      <c r="E180" s="251"/>
      <c r="F180" s="274" t="s">
        <v>255</v>
      </c>
      <c r="G180" s="251"/>
      <c r="H180" s="251" t="s">
        <v>316</v>
      </c>
      <c r="I180" s="251" t="s">
        <v>251</v>
      </c>
      <c r="J180" s="251">
        <v>50</v>
      </c>
      <c r="K180" s="299"/>
    </row>
    <row r="181" spans="2:11" s="1" customFormat="1" ht="15" customHeight="1">
      <c r="B181" s="276"/>
      <c r="C181" s="251" t="s">
        <v>276</v>
      </c>
      <c r="D181" s="251"/>
      <c r="E181" s="251"/>
      <c r="F181" s="274" t="s">
        <v>255</v>
      </c>
      <c r="G181" s="251"/>
      <c r="H181" s="251" t="s">
        <v>316</v>
      </c>
      <c r="I181" s="251" t="s">
        <v>251</v>
      </c>
      <c r="J181" s="251">
        <v>50</v>
      </c>
      <c r="K181" s="299"/>
    </row>
    <row r="182" spans="2:11" s="1" customFormat="1" ht="15" customHeight="1">
      <c r="B182" s="276"/>
      <c r="C182" s="251" t="s">
        <v>274</v>
      </c>
      <c r="D182" s="251"/>
      <c r="E182" s="251"/>
      <c r="F182" s="274" t="s">
        <v>255</v>
      </c>
      <c r="G182" s="251"/>
      <c r="H182" s="251" t="s">
        <v>316</v>
      </c>
      <c r="I182" s="251" t="s">
        <v>251</v>
      </c>
      <c r="J182" s="251">
        <v>50</v>
      </c>
      <c r="K182" s="299"/>
    </row>
    <row r="183" spans="2:11" s="1" customFormat="1" ht="15" customHeight="1">
      <c r="B183" s="276"/>
      <c r="C183" s="251" t="s">
        <v>98</v>
      </c>
      <c r="D183" s="251"/>
      <c r="E183" s="251"/>
      <c r="F183" s="274" t="s">
        <v>249</v>
      </c>
      <c r="G183" s="251"/>
      <c r="H183" s="251" t="s">
        <v>317</v>
      </c>
      <c r="I183" s="251" t="s">
        <v>318</v>
      </c>
      <c r="J183" s="251"/>
      <c r="K183" s="299"/>
    </row>
    <row r="184" spans="2:11" s="1" customFormat="1" ht="15" customHeight="1">
      <c r="B184" s="276"/>
      <c r="C184" s="251" t="s">
        <v>56</v>
      </c>
      <c r="D184" s="251"/>
      <c r="E184" s="251"/>
      <c r="F184" s="274" t="s">
        <v>249</v>
      </c>
      <c r="G184" s="251"/>
      <c r="H184" s="251" t="s">
        <v>319</v>
      </c>
      <c r="I184" s="251" t="s">
        <v>320</v>
      </c>
      <c r="J184" s="251">
        <v>1</v>
      </c>
      <c r="K184" s="299"/>
    </row>
    <row r="185" spans="2:11" s="1" customFormat="1" ht="15" customHeight="1">
      <c r="B185" s="276"/>
      <c r="C185" s="251" t="s">
        <v>52</v>
      </c>
      <c r="D185" s="251"/>
      <c r="E185" s="251"/>
      <c r="F185" s="274" t="s">
        <v>249</v>
      </c>
      <c r="G185" s="251"/>
      <c r="H185" s="251" t="s">
        <v>321</v>
      </c>
      <c r="I185" s="251" t="s">
        <v>251</v>
      </c>
      <c r="J185" s="251">
        <v>20</v>
      </c>
      <c r="K185" s="299"/>
    </row>
    <row r="186" spans="2:11" s="1" customFormat="1" ht="15" customHeight="1">
      <c r="B186" s="276"/>
      <c r="C186" s="251" t="s">
        <v>53</v>
      </c>
      <c r="D186" s="251"/>
      <c r="E186" s="251"/>
      <c r="F186" s="274" t="s">
        <v>249</v>
      </c>
      <c r="G186" s="251"/>
      <c r="H186" s="251" t="s">
        <v>322</v>
      </c>
      <c r="I186" s="251" t="s">
        <v>251</v>
      </c>
      <c r="J186" s="251">
        <v>255</v>
      </c>
      <c r="K186" s="299"/>
    </row>
    <row r="187" spans="2:11" s="1" customFormat="1" ht="15" customHeight="1">
      <c r="B187" s="276"/>
      <c r="C187" s="251" t="s">
        <v>99</v>
      </c>
      <c r="D187" s="251"/>
      <c r="E187" s="251"/>
      <c r="F187" s="274" t="s">
        <v>249</v>
      </c>
      <c r="G187" s="251"/>
      <c r="H187" s="251" t="s">
        <v>213</v>
      </c>
      <c r="I187" s="251" t="s">
        <v>251</v>
      </c>
      <c r="J187" s="251">
        <v>10</v>
      </c>
      <c r="K187" s="299"/>
    </row>
    <row r="188" spans="2:11" s="1" customFormat="1" ht="15" customHeight="1">
      <c r="B188" s="276"/>
      <c r="C188" s="251" t="s">
        <v>100</v>
      </c>
      <c r="D188" s="251"/>
      <c r="E188" s="251"/>
      <c r="F188" s="274" t="s">
        <v>249</v>
      </c>
      <c r="G188" s="251"/>
      <c r="H188" s="251" t="s">
        <v>323</v>
      </c>
      <c r="I188" s="251" t="s">
        <v>284</v>
      </c>
      <c r="J188" s="251"/>
      <c r="K188" s="299"/>
    </row>
    <row r="189" spans="2:11" s="1" customFormat="1" ht="15" customHeight="1">
      <c r="B189" s="276"/>
      <c r="C189" s="251" t="s">
        <v>324</v>
      </c>
      <c r="D189" s="251"/>
      <c r="E189" s="251"/>
      <c r="F189" s="274" t="s">
        <v>249</v>
      </c>
      <c r="G189" s="251"/>
      <c r="H189" s="251" t="s">
        <v>325</v>
      </c>
      <c r="I189" s="251" t="s">
        <v>284</v>
      </c>
      <c r="J189" s="251"/>
      <c r="K189" s="299"/>
    </row>
    <row r="190" spans="2:11" s="1" customFormat="1" ht="15" customHeight="1">
      <c r="B190" s="276"/>
      <c r="C190" s="251" t="s">
        <v>313</v>
      </c>
      <c r="D190" s="251"/>
      <c r="E190" s="251"/>
      <c r="F190" s="274" t="s">
        <v>249</v>
      </c>
      <c r="G190" s="251"/>
      <c r="H190" s="251" t="s">
        <v>326</v>
      </c>
      <c r="I190" s="251" t="s">
        <v>284</v>
      </c>
      <c r="J190" s="251"/>
      <c r="K190" s="299"/>
    </row>
    <row r="191" spans="2:11" s="1" customFormat="1" ht="15" customHeight="1">
      <c r="B191" s="276"/>
      <c r="C191" s="251" t="s">
        <v>103</v>
      </c>
      <c r="D191" s="251"/>
      <c r="E191" s="251"/>
      <c r="F191" s="274" t="s">
        <v>255</v>
      </c>
      <c r="G191" s="251"/>
      <c r="H191" s="251" t="s">
        <v>327</v>
      </c>
      <c r="I191" s="251" t="s">
        <v>251</v>
      </c>
      <c r="J191" s="251">
        <v>50</v>
      </c>
      <c r="K191" s="299"/>
    </row>
    <row r="192" spans="2:11" s="1" customFormat="1" ht="15" customHeight="1">
      <c r="B192" s="276"/>
      <c r="C192" s="251" t="s">
        <v>328</v>
      </c>
      <c r="D192" s="251"/>
      <c r="E192" s="251"/>
      <c r="F192" s="274" t="s">
        <v>255</v>
      </c>
      <c r="G192" s="251"/>
      <c r="H192" s="251" t="s">
        <v>329</v>
      </c>
      <c r="I192" s="251" t="s">
        <v>330</v>
      </c>
      <c r="J192" s="251"/>
      <c r="K192" s="299"/>
    </row>
    <row r="193" spans="2:11" s="1" customFormat="1" ht="15" customHeight="1">
      <c r="B193" s="276"/>
      <c r="C193" s="251" t="s">
        <v>331</v>
      </c>
      <c r="D193" s="251"/>
      <c r="E193" s="251"/>
      <c r="F193" s="274" t="s">
        <v>255</v>
      </c>
      <c r="G193" s="251"/>
      <c r="H193" s="251" t="s">
        <v>332</v>
      </c>
      <c r="I193" s="251" t="s">
        <v>330</v>
      </c>
      <c r="J193" s="251"/>
      <c r="K193" s="299"/>
    </row>
    <row r="194" spans="2:11" s="1" customFormat="1" ht="15" customHeight="1">
      <c r="B194" s="276"/>
      <c r="C194" s="251" t="s">
        <v>333</v>
      </c>
      <c r="D194" s="251"/>
      <c r="E194" s="251"/>
      <c r="F194" s="274" t="s">
        <v>255</v>
      </c>
      <c r="G194" s="251"/>
      <c r="H194" s="251" t="s">
        <v>334</v>
      </c>
      <c r="I194" s="251" t="s">
        <v>330</v>
      </c>
      <c r="J194" s="251"/>
      <c r="K194" s="299"/>
    </row>
    <row r="195" spans="2:11" s="1" customFormat="1" ht="15" customHeight="1">
      <c r="B195" s="276"/>
      <c r="C195" s="313" t="s">
        <v>335</v>
      </c>
      <c r="D195" s="251"/>
      <c r="E195" s="251"/>
      <c r="F195" s="274" t="s">
        <v>255</v>
      </c>
      <c r="G195" s="251"/>
      <c r="H195" s="251" t="s">
        <v>336</v>
      </c>
      <c r="I195" s="251" t="s">
        <v>337</v>
      </c>
      <c r="J195" s="314" t="s">
        <v>338</v>
      </c>
      <c r="K195" s="299"/>
    </row>
    <row r="196" spans="2:11" s="14" customFormat="1" ht="15" customHeight="1">
      <c r="B196" s="315"/>
      <c r="C196" s="316" t="s">
        <v>339</v>
      </c>
      <c r="D196" s="317"/>
      <c r="E196" s="317"/>
      <c r="F196" s="318" t="s">
        <v>255</v>
      </c>
      <c r="G196" s="317"/>
      <c r="H196" s="317" t="s">
        <v>340</v>
      </c>
      <c r="I196" s="317" t="s">
        <v>337</v>
      </c>
      <c r="J196" s="319" t="s">
        <v>338</v>
      </c>
      <c r="K196" s="320"/>
    </row>
    <row r="197" spans="2:11" s="1" customFormat="1" ht="15" customHeight="1">
      <c r="B197" s="276"/>
      <c r="C197" s="313" t="s">
        <v>41</v>
      </c>
      <c r="D197" s="251"/>
      <c r="E197" s="251"/>
      <c r="F197" s="274" t="s">
        <v>249</v>
      </c>
      <c r="G197" s="251"/>
      <c r="H197" s="248" t="s">
        <v>341</v>
      </c>
      <c r="I197" s="251" t="s">
        <v>342</v>
      </c>
      <c r="J197" s="251"/>
      <c r="K197" s="299"/>
    </row>
    <row r="198" spans="2:11" s="1" customFormat="1" ht="15" customHeight="1">
      <c r="B198" s="276"/>
      <c r="C198" s="313" t="s">
        <v>343</v>
      </c>
      <c r="D198" s="251"/>
      <c r="E198" s="251"/>
      <c r="F198" s="274" t="s">
        <v>249</v>
      </c>
      <c r="G198" s="251"/>
      <c r="H198" s="251" t="s">
        <v>344</v>
      </c>
      <c r="I198" s="251" t="s">
        <v>284</v>
      </c>
      <c r="J198" s="251"/>
      <c r="K198" s="299"/>
    </row>
    <row r="199" spans="2:11" s="1" customFormat="1" ht="15" customHeight="1">
      <c r="B199" s="276"/>
      <c r="C199" s="313" t="s">
        <v>345</v>
      </c>
      <c r="D199" s="251"/>
      <c r="E199" s="251"/>
      <c r="F199" s="274" t="s">
        <v>249</v>
      </c>
      <c r="G199" s="251"/>
      <c r="H199" s="251" t="s">
        <v>346</v>
      </c>
      <c r="I199" s="251" t="s">
        <v>284</v>
      </c>
      <c r="J199" s="251"/>
      <c r="K199" s="299"/>
    </row>
    <row r="200" spans="2:11" s="1" customFormat="1" ht="15" customHeight="1">
      <c r="B200" s="276"/>
      <c r="C200" s="313" t="s">
        <v>347</v>
      </c>
      <c r="D200" s="251"/>
      <c r="E200" s="251"/>
      <c r="F200" s="274" t="s">
        <v>255</v>
      </c>
      <c r="G200" s="251"/>
      <c r="H200" s="251" t="s">
        <v>348</v>
      </c>
      <c r="I200" s="251" t="s">
        <v>284</v>
      </c>
      <c r="J200" s="251"/>
      <c r="K200" s="299"/>
    </row>
    <row r="201" spans="2:11" s="1" customFormat="1" ht="15" customHeight="1">
      <c r="B201" s="305"/>
      <c r="C201" s="321"/>
      <c r="D201" s="306"/>
      <c r="E201" s="306"/>
      <c r="F201" s="306"/>
      <c r="G201" s="306"/>
      <c r="H201" s="306"/>
      <c r="I201" s="306"/>
      <c r="J201" s="306"/>
      <c r="K201" s="307"/>
    </row>
    <row r="202" spans="2:11" s="1" customFormat="1" ht="18.75" customHeight="1">
      <c r="B202" s="287"/>
      <c r="C202" s="297"/>
      <c r="D202" s="297"/>
      <c r="E202" s="297"/>
      <c r="F202" s="308"/>
      <c r="G202" s="297"/>
      <c r="H202" s="297"/>
      <c r="I202" s="297"/>
      <c r="J202" s="297"/>
      <c r="K202" s="287"/>
    </row>
    <row r="203" spans="2:11" s="1" customFormat="1" ht="18.75" customHeight="1">
      <c r="B203" s="259"/>
      <c r="C203" s="259"/>
      <c r="D203" s="259"/>
      <c r="E203" s="259"/>
      <c r="F203" s="259"/>
      <c r="G203" s="259"/>
      <c r="H203" s="259"/>
      <c r="I203" s="259"/>
      <c r="J203" s="259"/>
      <c r="K203" s="259"/>
    </row>
    <row r="204" spans="2:11" s="1" customFormat="1" ht="13.5">
      <c r="B204" s="238"/>
      <c r="C204" s="239"/>
      <c r="D204" s="239"/>
      <c r="E204" s="239"/>
      <c r="F204" s="239"/>
      <c r="G204" s="239"/>
      <c r="H204" s="239"/>
      <c r="I204" s="239"/>
      <c r="J204" s="239"/>
      <c r="K204" s="240"/>
    </row>
    <row r="205" spans="2:11" s="1" customFormat="1" ht="21" customHeight="1">
      <c r="B205" s="241"/>
      <c r="C205" s="242" t="s">
        <v>349</v>
      </c>
      <c r="D205" s="242"/>
      <c r="E205" s="242"/>
      <c r="F205" s="242"/>
      <c r="G205" s="242"/>
      <c r="H205" s="242"/>
      <c r="I205" s="242"/>
      <c r="J205" s="242"/>
      <c r="K205" s="243"/>
    </row>
    <row r="206" spans="2:11" s="1" customFormat="1" ht="25.5" customHeight="1">
      <c r="B206" s="241"/>
      <c r="C206" s="322" t="s">
        <v>350</v>
      </c>
      <c r="D206" s="322"/>
      <c r="E206" s="322"/>
      <c r="F206" s="322" t="s">
        <v>351</v>
      </c>
      <c r="G206" s="323"/>
      <c r="H206" s="322" t="s">
        <v>352</v>
      </c>
      <c r="I206" s="322"/>
      <c r="J206" s="322"/>
      <c r="K206" s="243"/>
    </row>
    <row r="207" spans="2:11" s="1" customFormat="1" ht="5.25" customHeight="1">
      <c r="B207" s="276"/>
      <c r="C207" s="271"/>
      <c r="D207" s="271"/>
      <c r="E207" s="271"/>
      <c r="F207" s="271"/>
      <c r="G207" s="297"/>
      <c r="H207" s="271"/>
      <c r="I207" s="271"/>
      <c r="J207" s="271"/>
      <c r="K207" s="299"/>
    </row>
    <row r="208" spans="2:11" s="1" customFormat="1" ht="15" customHeight="1">
      <c r="B208" s="276"/>
      <c r="C208" s="251" t="s">
        <v>342</v>
      </c>
      <c r="D208" s="251"/>
      <c r="E208" s="251"/>
      <c r="F208" s="274" t="s">
        <v>42</v>
      </c>
      <c r="G208" s="251"/>
      <c r="H208" s="251" t="s">
        <v>353</v>
      </c>
      <c r="I208" s="251"/>
      <c r="J208" s="251"/>
      <c r="K208" s="299"/>
    </row>
    <row r="209" spans="2:11" s="1" customFormat="1" ht="15" customHeight="1">
      <c r="B209" s="276"/>
      <c r="C209" s="251"/>
      <c r="D209" s="251"/>
      <c r="E209" s="251"/>
      <c r="F209" s="274" t="s">
        <v>43</v>
      </c>
      <c r="G209" s="251"/>
      <c r="H209" s="251" t="s">
        <v>354</v>
      </c>
      <c r="I209" s="251"/>
      <c r="J209" s="251"/>
      <c r="K209" s="299"/>
    </row>
    <row r="210" spans="2:11" s="1" customFormat="1" ht="15" customHeight="1">
      <c r="B210" s="276"/>
      <c r="C210" s="251"/>
      <c r="D210" s="251"/>
      <c r="E210" s="251"/>
      <c r="F210" s="274" t="s">
        <v>46</v>
      </c>
      <c r="G210" s="251"/>
      <c r="H210" s="251" t="s">
        <v>355</v>
      </c>
      <c r="I210" s="251"/>
      <c r="J210" s="251"/>
      <c r="K210" s="299"/>
    </row>
    <row r="211" spans="2:11" s="1" customFormat="1" ht="15" customHeight="1">
      <c r="B211" s="276"/>
      <c r="C211" s="251"/>
      <c r="D211" s="251"/>
      <c r="E211" s="251"/>
      <c r="F211" s="274" t="s">
        <v>44</v>
      </c>
      <c r="G211" s="251"/>
      <c r="H211" s="251" t="s">
        <v>356</v>
      </c>
      <c r="I211" s="251"/>
      <c r="J211" s="251"/>
      <c r="K211" s="299"/>
    </row>
    <row r="212" spans="2:11" s="1" customFormat="1" ht="15" customHeight="1">
      <c r="B212" s="276"/>
      <c r="C212" s="251"/>
      <c r="D212" s="251"/>
      <c r="E212" s="251"/>
      <c r="F212" s="274" t="s">
        <v>45</v>
      </c>
      <c r="G212" s="251"/>
      <c r="H212" s="251" t="s">
        <v>357</v>
      </c>
      <c r="I212" s="251"/>
      <c r="J212" s="251"/>
      <c r="K212" s="299"/>
    </row>
    <row r="213" spans="2:11" s="1" customFormat="1" ht="15" customHeight="1">
      <c r="B213" s="276"/>
      <c r="C213" s="251"/>
      <c r="D213" s="251"/>
      <c r="E213" s="251"/>
      <c r="F213" s="274"/>
      <c r="G213" s="251"/>
      <c r="H213" s="251"/>
      <c r="I213" s="251"/>
      <c r="J213" s="251"/>
      <c r="K213" s="299"/>
    </row>
    <row r="214" spans="2:11" s="1" customFormat="1" ht="15" customHeight="1">
      <c r="B214" s="276"/>
      <c r="C214" s="251" t="s">
        <v>296</v>
      </c>
      <c r="D214" s="251"/>
      <c r="E214" s="251"/>
      <c r="F214" s="274" t="s">
        <v>79</v>
      </c>
      <c r="G214" s="251"/>
      <c r="H214" s="251" t="s">
        <v>358</v>
      </c>
      <c r="I214" s="251"/>
      <c r="J214" s="251"/>
      <c r="K214" s="299"/>
    </row>
    <row r="215" spans="2:11" s="1" customFormat="1" ht="15" customHeight="1">
      <c r="B215" s="276"/>
      <c r="C215" s="251"/>
      <c r="D215" s="251"/>
      <c r="E215" s="251"/>
      <c r="F215" s="274" t="s">
        <v>191</v>
      </c>
      <c r="G215" s="251"/>
      <c r="H215" s="251" t="s">
        <v>192</v>
      </c>
      <c r="I215" s="251"/>
      <c r="J215" s="251"/>
      <c r="K215" s="299"/>
    </row>
    <row r="216" spans="2:11" s="1" customFormat="1" ht="15" customHeight="1">
      <c r="B216" s="276"/>
      <c r="C216" s="251"/>
      <c r="D216" s="251"/>
      <c r="E216" s="251"/>
      <c r="F216" s="274" t="s">
        <v>189</v>
      </c>
      <c r="G216" s="251"/>
      <c r="H216" s="251" t="s">
        <v>359</v>
      </c>
      <c r="I216" s="251"/>
      <c r="J216" s="251"/>
      <c r="K216" s="299"/>
    </row>
    <row r="217" spans="2:11" s="1" customFormat="1" ht="15" customHeight="1">
      <c r="B217" s="324"/>
      <c r="C217" s="251"/>
      <c r="D217" s="251"/>
      <c r="E217" s="251"/>
      <c r="F217" s="274" t="s">
        <v>193</v>
      </c>
      <c r="G217" s="313"/>
      <c r="H217" s="303" t="s">
        <v>194</v>
      </c>
      <c r="I217" s="303"/>
      <c r="J217" s="303"/>
      <c r="K217" s="325"/>
    </row>
    <row r="218" spans="2:11" s="1" customFormat="1" ht="15" customHeight="1">
      <c r="B218" s="324"/>
      <c r="C218" s="251"/>
      <c r="D218" s="251"/>
      <c r="E218" s="251"/>
      <c r="F218" s="274" t="s">
        <v>195</v>
      </c>
      <c r="G218" s="313"/>
      <c r="H218" s="303" t="s">
        <v>360</v>
      </c>
      <c r="I218" s="303"/>
      <c r="J218" s="303"/>
      <c r="K218" s="325"/>
    </row>
    <row r="219" spans="2:11" s="1" customFormat="1" ht="15" customHeight="1">
      <c r="B219" s="324"/>
      <c r="C219" s="251"/>
      <c r="D219" s="251"/>
      <c r="E219" s="251"/>
      <c r="F219" s="274"/>
      <c r="G219" s="313"/>
      <c r="H219" s="303"/>
      <c r="I219" s="303"/>
      <c r="J219" s="303"/>
      <c r="K219" s="325"/>
    </row>
    <row r="220" spans="2:11" s="1" customFormat="1" ht="15" customHeight="1">
      <c r="B220" s="324"/>
      <c r="C220" s="251" t="s">
        <v>320</v>
      </c>
      <c r="D220" s="251"/>
      <c r="E220" s="251"/>
      <c r="F220" s="274">
        <v>1</v>
      </c>
      <c r="G220" s="313"/>
      <c r="H220" s="303" t="s">
        <v>361</v>
      </c>
      <c r="I220" s="303"/>
      <c r="J220" s="303"/>
      <c r="K220" s="325"/>
    </row>
    <row r="221" spans="2:11" s="1" customFormat="1" ht="15" customHeight="1">
      <c r="B221" s="324"/>
      <c r="C221" s="251"/>
      <c r="D221" s="251"/>
      <c r="E221" s="251"/>
      <c r="F221" s="274">
        <v>2</v>
      </c>
      <c r="G221" s="313"/>
      <c r="H221" s="303" t="s">
        <v>362</v>
      </c>
      <c r="I221" s="303"/>
      <c r="J221" s="303"/>
      <c r="K221" s="325"/>
    </row>
    <row r="222" spans="2:11" s="1" customFormat="1" ht="15" customHeight="1">
      <c r="B222" s="324"/>
      <c r="C222" s="251"/>
      <c r="D222" s="251"/>
      <c r="E222" s="251"/>
      <c r="F222" s="274">
        <v>3</v>
      </c>
      <c r="G222" s="313"/>
      <c r="H222" s="303" t="s">
        <v>363</v>
      </c>
      <c r="I222" s="303"/>
      <c r="J222" s="303"/>
      <c r="K222" s="325"/>
    </row>
    <row r="223" spans="2:11" s="1" customFormat="1" ht="15" customHeight="1">
      <c r="B223" s="324"/>
      <c r="C223" s="251"/>
      <c r="D223" s="251"/>
      <c r="E223" s="251"/>
      <c r="F223" s="274">
        <v>4</v>
      </c>
      <c r="G223" s="313"/>
      <c r="H223" s="303" t="s">
        <v>364</v>
      </c>
      <c r="I223" s="303"/>
      <c r="J223" s="303"/>
      <c r="K223" s="325"/>
    </row>
    <row r="224" spans="2:11" s="1" customFormat="1" ht="12.75" customHeight="1">
      <c r="B224" s="326"/>
      <c r="C224" s="327"/>
      <c r="D224" s="327"/>
      <c r="E224" s="327"/>
      <c r="F224" s="327"/>
      <c r="G224" s="327"/>
      <c r="H224" s="327"/>
      <c r="I224" s="327"/>
      <c r="J224" s="327"/>
      <c r="K224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Fenyk</dc:creator>
  <cp:keywords/>
  <dc:description/>
  <cp:lastModifiedBy>Sebastian Fenyk</cp:lastModifiedBy>
  <dcterms:created xsi:type="dcterms:W3CDTF">2024-03-13T14:38:05Z</dcterms:created>
  <dcterms:modified xsi:type="dcterms:W3CDTF">2024-03-13T14:38:09Z</dcterms:modified>
  <cp:category/>
  <cp:version/>
  <cp:contentType/>
  <cp:contentStatus/>
</cp:coreProperties>
</file>