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zakázky" sheetId="1" r:id="rId1"/>
    <sheet name="AVT a nábytek - Odborná u..." sheetId="2" r:id="rId2"/>
    <sheet name="Pokyny pro vyplnění" sheetId="3" r:id="rId3"/>
  </sheets>
  <definedNames>
    <definedName name="_xlnm.Print_Area" localSheetId="0">'Rekapitulace zakázky'!$D$4:$AO$36,'Rekapitulace zakázky'!$C$42:$AQ$56</definedName>
    <definedName name="_xlnm._FilterDatabase" localSheetId="1" hidden="1">'AVT a nábytek - Odborná u...'!$C$86:$L$207</definedName>
    <definedName name="_xlnm.Print_Area" localSheetId="1">'AVT a nábytek - Odborná u...'!$C$4:$K$41,'AVT a nábytek - Odborná u...'!$C$47:$K$68,'AVT a nábytek - Odborná u...'!$C$74:$L$207</definedName>
    <definedName name="_xlnm.Print_Titles" localSheetId="0">'Rekapitulace zakázky'!$52:$52</definedName>
    <definedName name="_xlnm.Print_Titles" localSheetId="1">'AVT a nábytek - Odborná u...'!$86:$86</definedName>
  </definedNames>
  <calcPr fullCalcOnLoad="1"/>
</workbook>
</file>

<file path=xl/sharedStrings.xml><?xml version="1.0" encoding="utf-8"?>
<sst xmlns="http://schemas.openxmlformats.org/spreadsheetml/2006/main" count="1834" uniqueCount="536">
  <si>
    <t>Export Komplet</t>
  </si>
  <si>
    <t>VZ</t>
  </si>
  <si>
    <t>2.0</t>
  </si>
  <si>
    <t>ZAMOK</t>
  </si>
  <si>
    <t>False</t>
  </si>
  <si>
    <t>True</t>
  </si>
  <si>
    <t>{1ea55a29-2512-4276-9dbd-55ab19939958}</t>
  </si>
  <si>
    <t>0,01</t>
  </si>
  <si>
    <t>21</t>
  </si>
  <si>
    <t>12</t>
  </si>
  <si>
    <t>REKAPITULACE ZAKÁZKY</t>
  </si>
  <si>
    <t>v ---  níže se nacházejí doplnkové a pomocné údaje k sestavám  --- v</t>
  </si>
  <si>
    <t>Návod na vyplnění</t>
  </si>
  <si>
    <t>0,001</t>
  </si>
  <si>
    <t>Kód:</t>
  </si>
  <si>
    <t>03/2024AVT</t>
  </si>
  <si>
    <t>Měnit lze pouze buňky se žlutým podbarvením!
1) v Rekapitulaci zakázky vyplňte údaje o Uchazeči (přenesou se do ostatních sestav i v jiných listech)
2) na vybraných listech vyplňte v sestavě Soupis prací ceny u položek</t>
  </si>
  <si>
    <t>Zakázka:</t>
  </si>
  <si>
    <t>Odborná učebna pro výuku cizích jazyků A12</t>
  </si>
  <si>
    <t>KSO:</t>
  </si>
  <si>
    <t/>
  </si>
  <si>
    <t>CC-CZ:</t>
  </si>
  <si>
    <t>Místo:</t>
  </si>
  <si>
    <t>ZŠ a MŠ Děčín III, Březová 369/25</t>
  </si>
  <si>
    <t>Datum:</t>
  </si>
  <si>
    <t>8. 3. 2024</t>
  </si>
  <si>
    <t>Zadavatel:</t>
  </si>
  <si>
    <t>IČ:</t>
  </si>
  <si>
    <t>Statutární město Děčín, Mírové nám. 1175/5, 405 38</t>
  </si>
  <si>
    <t>DIČ:</t>
  </si>
  <si>
    <t>Uchazeč:</t>
  </si>
  <si>
    <t>Vyplň údaj</t>
  </si>
  <si>
    <t>Projektant:</t>
  </si>
  <si>
    <t>Sebastian Fenyk</t>
  </si>
  <si>
    <t>Zpracovatel:</t>
  </si>
  <si>
    <t>Ing.Myšík Petr</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</si>
  <si>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</si>
  <si>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</si>
  <si>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</si>
  <si>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</si>
  <si>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</si>
  <si>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</si>
  <si>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</si>
  <si>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</si>
  <si>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</si>
  <si>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</si>
  <si>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</si>
  <si>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</si>
  <si>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</si>
  <si>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</si>
  <si>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ZAKÁZKY A SOUPISŮ PRACÍ</t>
  </si>
  <si>
    <t>Informatívní údaje z listů zakázek</t>
  </si>
  <si>
    <t>Kód</t>
  </si>
  <si>
    <t>Popis</t>
  </si>
  <si>
    <t>Cena bez DPH [CZK]</t>
  </si>
  <si>
    <t>Cena s DPH [CZK]</t>
  </si>
  <si>
    <t>Typ</t>
  </si>
  <si>
    <t>z toho Materiál [CZK]</t>
  </si>
  <si>
    <t>z toho Montáž [CZK]</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</si>
  <si>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</si>
  <si>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</si>
  <si>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</si>
  <si>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</si>
  <si>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</si>
  <si>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</si>
  <si>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</si>
  <si>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</si>
  <si>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</si>
  <si>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</si>
  <si>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</si>
  <si>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</si>
  <si>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zakázky celkem</t>
  </si>
  <si>
    <t>D</t>
  </si>
  <si>
    <t>0</t>
  </si>
  <si>
    <t>###NOIMPORT###</t>
  </si>
  <si>
    <t>IMPORT</t>
  </si>
  <si>
    <t>{00000000-0000-0000-0000-000000000000}</t>
  </si>
  <si>
    <t>/</t>
  </si>
  <si>
    <t>AVT a nábytek</t>
  </si>
  <si>
    <t>STA</t>
  </si>
  <si>
    <t>1</t>
  </si>
  <si>
    <t>{03e5ada5-7601-432c-bfb5-666b5f23a8b1}</t>
  </si>
  <si>
    <t>2</t>
  </si>
  <si>
    <t>KRYCÍ LIST SOUPISU PRACÍ</t>
  </si>
  <si>
    <t>Objekt:</t>
  </si>
  <si>
    <t>AVT a nábytek - Odborná učebna pro výuku cizích jazyků A12</t>
  </si>
  <si>
    <t>Materiál</t>
  </si>
  <si>
    <t>Montáž</t>
  </si>
  <si>
    <t>REKAPITULACE ČLENĚNÍ SOUPISU PRACÍ</t>
  </si>
  <si>
    <t>Kód dílu - Popis</t>
  </si>
  <si>
    <t>Materiál [CZK]</t>
  </si>
  <si>
    <t>Montáž [CZK]</t>
  </si>
  <si>
    <t>Cena celkem [CZK]</t>
  </si>
  <si>
    <t>-1</t>
  </si>
  <si>
    <t>AVT - Koncové prvky</t>
  </si>
  <si>
    <t xml:space="preserve">    D3 - Interaktivní zobrazovač</t>
  </si>
  <si>
    <t xml:space="preserve">    D4 - IT vybavení</t>
  </si>
  <si>
    <t xml:space="preserve">    D5 - Standard smíšené výuky</t>
  </si>
  <si>
    <t>HZS - Hodinové zúčtovací sazby</t>
  </si>
  <si>
    <t>99 - Přesun hmot a manipulace se sutí</t>
  </si>
  <si>
    <t>SOUPIS PRACÍ</t>
  </si>
  <si>
    <t>PČ</t>
  </si>
  <si>
    <t>MJ</t>
  </si>
  <si>
    <t>Množství</t>
  </si>
  <si>
    <t>J. materiál [CZK]</t>
  </si>
  <si>
    <t>J. montáž [CZK]</t>
  </si>
  <si>
    <t>Cenová soustava</t>
  </si>
  <si>
    <t>J.cena [CZK]</t>
  </si>
  <si>
    <t>Materiál celkem [CZK]</t>
  </si>
  <si>
    <t>Montáž celkem [CZK]</t>
  </si>
  <si>
    <t>J. Nh [h]</t>
  </si>
  <si>
    <t>Nh celkem [h]</t>
  </si>
  <si>
    <t>J. hmotnost [t]</t>
  </si>
  <si>
    <t>Hmotnost celkem [t]</t>
  </si>
  <si>
    <t>J. suť [t]</t>
  </si>
  <si>
    <t>Suť Celkem [t]</t>
  </si>
  <si>
    <t>Náklady soupisu celkem</t>
  </si>
  <si>
    <t>AVT</t>
  </si>
  <si>
    <t>Koncové prvky</t>
  </si>
  <si>
    <t>ROZPOCET</t>
  </si>
  <si>
    <t>D3</t>
  </si>
  <si>
    <t>Interaktivní zobrazovač</t>
  </si>
  <si>
    <t>M</t>
  </si>
  <si>
    <t>Interaktivní systém</t>
  </si>
  <si>
    <t>Interaktivní displej s úhlopříčkou min. 86" (218cm). Dotyková technologie musí rozpoznat min. 20 současných dotyků. Displej obsahuje vestavěnou aplikaci pro psaní digitálním inkoustem na bílé tabuli, prohlížeč internetových stránek. Zařízení musí mít cert</t>
  </si>
  <si>
    <t>kus</t>
  </si>
  <si>
    <t>8</t>
  </si>
  <si>
    <t>4</t>
  </si>
  <si>
    <t>PP</t>
  </si>
  <si>
    <t>Interaktivní displej s úhlopříčkou min. 86" (218cm). Dotyková technologie musí rozpoznat min. 20 současných dotyků. Displej obsahuje vestavěnou aplikaci pro psaní digitálním inkoustem na bílé tabuli, prohlížeč internetových stránek. Zařízení musí mít certifikaci ENERGY STAR. Cena včetně systémové AV kabeláže. Cena včetně dopravy, instalace, nastavení.</t>
  </si>
  <si>
    <t>Prezentační software</t>
  </si>
  <si>
    <t xml:space="preserve">SW balíček, který obsahuje autorský nástroj učitele – SW pro přípravu interaktivních cvičení musí být plně kompatibilní (umožňuje otevřít soubor, spustit všechny aktivity, animace, uložit v původním formátu) se soubory s příponou notebook. Prostředí musí </t>
  </si>
  <si>
    <t>SW balíček, který obsahuje autorský nástroj učitele – SW pro přípravu interaktivních cvičení musí být plně kompatibilní (umožňuje otevřít soubor, spustit všechny aktivity, animace, uložit v původním formátu) se soubory s příponou notebook. Prostředí musí být v českém jazyce.  Balíček dále musí obsahovat nástroj pro rychlou přípravu digitálních učebních aktivit, hlasování. Aktivity je možno sdílet na žákovská zařízení přes cloud prostředí. Cena včetně dopravy, instalace a zaškolení uživatele, školení viz. technická zpráva.</t>
  </si>
  <si>
    <t>3</t>
  </si>
  <si>
    <t>Pylonový pojezd s kř</t>
  </si>
  <si>
    <t>Pylonový pojezd s bílými keramickými magnetickými křídly pro popis fixou. Stabilní konstrukce z hliníkových profilů o výšce min.250cm. Rozsah posunu min. 70 cm. Rozložení hmotnosti sestavy na stěnu a podlahu. Cena včetně dopravy a instalace.</t>
  </si>
  <si>
    <t>soubor</t>
  </si>
  <si>
    <t>6</t>
  </si>
  <si>
    <t>Kabel HDMI</t>
  </si>
  <si>
    <t>Kabel HDMI, min. 4K*2K @ 60Hz, min. 10 m. Cena včetně dopravy, instalace.</t>
  </si>
  <si>
    <t>5</t>
  </si>
  <si>
    <t>HDMI extender</t>
  </si>
  <si>
    <t>HDMI extender pro zesílení signálu podporující přenos na min. 30 m, podpora rozlišení min. 4K*2K @ 60Hz, HDCP kompatibilní. Cena včetně dopravy, instalace.</t>
  </si>
  <si>
    <t>10</t>
  </si>
  <si>
    <t>Kabel HDMI.1</t>
  </si>
  <si>
    <t>Kabel HDMI, min. 4K*2K @ 60Hz, min. 0,5 m. Cena včetně dopravy, instalace.</t>
  </si>
  <si>
    <t>7</t>
  </si>
  <si>
    <t>Repeater aktivní USB</t>
  </si>
  <si>
    <t>USB repeater pro prodlužování USB kabelů, délka min. 5 m. Cena včetně dopravy, instalace.</t>
  </si>
  <si>
    <t>14</t>
  </si>
  <si>
    <t>HDMI rozbočovač</t>
  </si>
  <si>
    <t xml:space="preserve">1x2 HDMI rozbočovač, podpora 4K/UHD @ 60 Hz 4:2:0. EDID management, HDCP kompatibilní. Vestavěný audio embeder a de-embeder pro připojení externího zdroje zvuku (audio in) a zesilovače nebo aktivních reproduktorů (audio out). Zvuk z audio vstupu je možné </t>
  </si>
  <si>
    <t>16</t>
  </si>
  <si>
    <t>1x2 HDMI rozbočovač, podpora 4K/UHD @ 60 Hz 4:2:0. EDID management, HDCP kompatibilní. Vestavěný audio embeder a de-embeder pro připojení externího zdroje zvuku (audio in) a zesilovače nebo aktivních reproduktorů (audio out). Zvuk z audio vstupu je možné směrovat zároveň na HDMI výstup a analogový audio výstup. Cena včetně dopravy, instalace, nastavení.</t>
  </si>
  <si>
    <t>9</t>
  </si>
  <si>
    <t>Stolní vizualizér</t>
  </si>
  <si>
    <t>Bezdrátová dokumentová kamera s flexibilním ramenem. Min. 12x zoom. LED osvětlení snímaného objektu, ruční a automatické ovládání ostření a jasu. Snímaná plocha min A4. Jednoduché ovládání vizualizéru prostřednictvím software. Cena včetně dopravy, instala</t>
  </si>
  <si>
    <t>18</t>
  </si>
  <si>
    <t>Bezdrátová dokumentová kamera s flexibilním ramenem. Min. 12x zoom. LED osvětlení snímaného objektu, ruční a automatické ovládání ostření a jasu. Snímaná plocha min A4. Jednoduché ovládání vizualizéru prostřednictvím software. Cena včetně dopravy, instalace.</t>
  </si>
  <si>
    <t>D4</t>
  </si>
  <si>
    <t>IT vybavení</t>
  </si>
  <si>
    <t>Ovládací SW pro orga</t>
  </si>
  <si>
    <t>Ovládací SW se společným řízením pro organizaci aktivit v laboratoři. Monitoring jednotlivých stanic, propojování připojených audio signálů a přepínání signálů pro video, klávesnice i myš. Organizace třídy, zasedací pořádek. Režimy  prezentace, monitoring</t>
  </si>
  <si>
    <t>20</t>
  </si>
  <si>
    <t>Ovládací SW se společným řízením pro organizaci aktivit v laboratoři. Monitoring jednotlivých stanic, propojování připojených audio signálů a přepínání signálů pro video, klávesnice i myš. Organizace třídy, zasedací pořádek. Režimy  prezentace, monitoring a podpora studentů při cvičení, práce až v 5 skupinách. Přepínač obrazu studentských stanic: sdílení a monitoring videa, vypnutí signálu studentských monitorů. Jazykové varianty SW. Vč. záruky dostupnosti oprav dodaného software po dobu 5-ti let. Cena včetně dopravy, instalace a zaškolení uživatele, školení viz. technická zpráva.</t>
  </si>
  <si>
    <t>11</t>
  </si>
  <si>
    <t>Ovládací SW jazykové</t>
  </si>
  <si>
    <t>Ovládací SW se společným řízením pro mediální aktivity s obrázky, audio, video a textovými soubory. Samostatná práce a individuální záznam studentů - poslech, sledování, otevřený záznam, simultánní záznam, nahrávka s porovnáním s originálem, přehrávání sp</t>
  </si>
  <si>
    <t>22</t>
  </si>
  <si>
    <t>Ovládací SW se společným řízením pro mediální aktivity s obrázky, audio, video a textovými soubory. Samostatná práce a individuální záznam studentů - poslech, sledování, otevřený záznam, simultánní záznam, nahrávka s porovnáním s originálem, přehrávání správné výslovnosti textu, automatické rozpoznávání výslovnosti, neomezené písemné odpovědi, dotazníky, výběr z možností, doplňovačka, určování správného pořadí u vět, slov i písmen. Adresné posílání textových zpráv. Databáze učebních materiálů, organizovaná dle vyučujícího a tříd. Třídění materiálů do učebních lekcí. Databáze pro zasedací pořádek. Jazykové varianty SW. Vč. záruky dostupnosti oprav dodaného software po dobu 5-ti let. Cena včetně dopravy, instalace a zaškolení uživatele, školení viz. technická zpráva.</t>
  </si>
  <si>
    <t>Učitelský SW</t>
  </si>
  <si>
    <t>LAN přístup učitele do databáze studijních materiálů, mimo jazykovou laboratoř. Příprava cvičení, kontrola vyplněných úloh. Cena včetně dopravy, instalace a zaškolení uživatele, školení viz. technická zpráva.</t>
  </si>
  <si>
    <t>24</t>
  </si>
  <si>
    <t>13</t>
  </si>
  <si>
    <t>Audio matice pro int</t>
  </si>
  <si>
    <t>Centrála pro hlasovou komunikaci po odděleném okruhu UTP kabeláže, min. freq. rozsah 120 Hz - 12 kHz,  možnost pro rozšíření o další pracoviště studentů. Cena včetně dopravy, instalace, nastavení.</t>
  </si>
  <si>
    <t>26</t>
  </si>
  <si>
    <t>Audio mixer a sluchá</t>
  </si>
  <si>
    <t>Audio mixer a sluchátkový zesilovač pro učitele, nastavení hlasitosti sluchátek, vypnutí mikrofonu, freq. rozsah min. 120 Hz - 12 kHz, pro dynamický i kondenzátorový typ mikrofonu, impedance sluchátek 32 - 600 Ω, linkový vstup/výstup, funkce automatického</t>
  </si>
  <si>
    <t>28</t>
  </si>
  <si>
    <t>Audio mixer a sluchátkový zesilovač pro učitele, nastavení hlasitosti sluchátek, vypnutí mikrofonu, freq. rozsah min. 120 Hz - 12 kHz, pro dynamický i kondenzátorový typ mikrofonu, impedance sluchátek 32 - 600 Ω, linkový vstup/výstup, funkce automatického donastavení hlasitosti vstupů, konektory min.: 1x 3,5mm jack - mikrofon, 1x 3,5mm stereo jack - sluchátka, napájení po UTP kabeláži. Včetně potřebné kabeláže. Cena včetně dopravy, instalace, nastavení.</t>
  </si>
  <si>
    <t>15</t>
  </si>
  <si>
    <t>Audio mixer a sluc.1</t>
  </si>
  <si>
    <t xml:space="preserve">Audio mixer a sluchátkový zesilovač, nastavení hlasitosti sluchátek, vypnutí mikrofonu, freq. rozsah min. 120 Hz - 12 kHz, pro dynamický i kondenzátorový typ mikrofonu, impedance sluchátek 32 - 600 Ω, linkový vstup/výstup, konektory min.: 1x 3,5mm jack - </t>
  </si>
  <si>
    <t>30</t>
  </si>
  <si>
    <t>Audio mixer a sluchátkový zesilovač, nastavení hlasitosti sluchátek, vypnutí mikrofonu, freq. rozsah min. 120 Hz - 12 kHz, pro dynamický i kondenzátorový typ mikrofonu, impedance sluchátek 32 - 600 Ω, linkový vstup/výstup, konektory min.: 1x 3,5mm jack - mikrofon, 1x 3,5mm stereo jack - sluchátka, napájení po UTP kabeláži. Včetně potřebné kabeláže. Včetně ochranné krytky audio jednotek zabraňující rozpojení kabeláže. Cena včetně dopravy, instalace, nastavení.</t>
  </si>
  <si>
    <t>Systémový náhlavní s</t>
  </si>
  <si>
    <t>Systémový náhlavní set sluchátek s mikrofonem, aktivní systém potlačení okolních ruchů, provedení  z pružného materiálu odolnému hrubému zacházení, uzavřená stereofonní sluchátka, kondenzátorový mikrofon, polstrovaný a nastavitelný náhlavní most, Min. par</t>
  </si>
  <si>
    <t>32</t>
  </si>
  <si>
    <t>Systémový náhlavní set sluchátek s mikrofonem, aktivní systém potlačení okolních ruchů, provedení  z pružného materiálu odolnému hrubému zacházení, uzavřená stereofonní sluchátka, kondenzátorový mikrofon, polstrovaný a nastavitelný náhlavní most, Min. parametry: Sluchátka: freq. rozsah 120 Hz - 12 kHz, Mikrofon: freq. rozsah 120 Hz - 12 kHz, konektory: 1x 3,5mm stereo jack -  mikrofon, 1x 3,5mm stereo jack -  sluchátka, kabel min. 1,3 m, váha max. 0,5 kg. Cena včetně dopravy, instalace, nastavení.</t>
  </si>
  <si>
    <t>17</t>
  </si>
  <si>
    <t>Digitální cvičebnice</t>
  </si>
  <si>
    <t xml:space="preserve">Digitální cvičebnice AJ, NJ, ŠpJ pro pracovní místo jazykové laboratoře, mezinárodní standard CEFR pro úrovně min. A1, A2, B1, B2 - v AJ a A1, A2 v NJ a ŠpJ, min. 3000 multimediálních aktivit kombinujících video, audio, obrázky a text, min. 40% cvičení s </t>
  </si>
  <si>
    <t>34</t>
  </si>
  <si>
    <t>Digitální cvičebnice AJ, NJ, ŠpJ pro pracovní místo jazykové laboratoře, mezinárodní standard CEFR pro úrovně min. A1, A2, B1, B2 - v AJ a A1, A2 v NJ a ŠpJ, min. 3000 multimediálních aktivit kombinujících video, audio, obrázky a text, min. 40% cvičení s automatickým vyhodnocením, licence platná min. na 12 měsíců. Cena včetně dopravy.</t>
  </si>
  <si>
    <t>Tištěná cvičebnice A</t>
  </si>
  <si>
    <t>Tištěné učebnice A1, A2, B1 s návody aktivního obsahu pro učitele, každá učebnice min. 250 stránek. Cena včetně dopravy.</t>
  </si>
  <si>
    <t>36</t>
  </si>
  <si>
    <t>19</t>
  </si>
  <si>
    <t>PC ovládací a prezen</t>
  </si>
  <si>
    <t>Desktop s min. 250W zdrojem s účinnosti až 92%, výkon CPU min. 18500 bodu dle nezávislého testu cpubenchmark.net, operační paměť min. 16GB DDR4 s možnosti rozšíření na 128 GB, pevný M.2 SSD disk s kapacitou min. 512GB, DVD-RW optická mechanika, Gbit síťov</t>
  </si>
  <si>
    <t>38</t>
  </si>
  <si>
    <t>Desktop s min. 250W zdrojem s účinnosti až 92%, výkon CPU min. 18500 bodu dle nezávislého testu cpubenchmark.net, operační paměť min. 16GB DDR4 s možnosti rozšíření na 128 GB, pevný M.2 SSD disk s kapacitou min. 512GB, DVD-RW optická mechanika, Gbit síťová karta, Wifi standardu 802.11ac (2x2), Bluetooth, čtečka pam. karet, min. 2x DisplayPort a 1x HDMI, USB Type-C, USB 3.2 Gen2, USB 3.2 Gen1, USB 2.0, klávesnici a myš, přítomnost TPM modulu minimálně verze 2, operační systém s podporu AD (domény), servisní služba u zákazníka s odezvou do následujícího pracovního dne od nahlášení servisní události. Cena včetně dopravy, instalace, nastavení.</t>
  </si>
  <si>
    <t>Zvuková karta</t>
  </si>
  <si>
    <t>Zvuková karta, vstup pro mikrofon 1x 3,5mm konektor, 4pólový výstup pro sluchátka s mikrofonem 1 x 3,5mm, stereo výstup, kompatibilita s USB 2.0 / 3.0. Cena včetně dopravy, instalace.</t>
  </si>
  <si>
    <t>40</t>
  </si>
  <si>
    <t>Kontrolní a prezenta</t>
  </si>
  <si>
    <t>Monitor s viditelnou uhlopříčkou min. 60,45cm (23,8"), matný, antireflexní, LED podsvícení, rozlišení 1920x1080, pozorovací úhel 178° vodorovně, 178° svisle, jas min. 250 cd/m2, kontrastní poměr 1000:1 statický, doba odezvy min. 5ms, video vstupy HDMI, Di</t>
  </si>
  <si>
    <t>42</t>
  </si>
  <si>
    <t>Monitor s viditelnou uhlopříčkou min. 60,45cm (23,8"), matný, antireflexní, LED podsvícení, rozlišení 1920x1080, pozorovací úhel 178° vodorovně, 178° svisle, jas min. 250 cd/m2, kontrastní poměr 1000:1 statický, doba odezvy min. 5ms, video vstupy HDMI, DisplayPort, náklon -5 až +23°, výškově nastavitelný stojan až 100mm, dva integrované reproduktory s výkonem 2 W. Cena včetně dopravy, instalace.</t>
  </si>
  <si>
    <t>Kabel DisplayPort</t>
  </si>
  <si>
    <t>Kabel DisplayPort (M/M), min. rozlišení 4K*2K@60Hz, 3 m. Cena včetně dopravy, instalace.</t>
  </si>
  <si>
    <t>44</t>
  </si>
  <si>
    <t>23</t>
  </si>
  <si>
    <t>Kabel DP - HDMI</t>
  </si>
  <si>
    <t>Kabel DP - HDMI, min. 2 m, FHD 1080p, min. rozlišení 1920*1080P@60Hz. Cena včetně dopravy, instalace.</t>
  </si>
  <si>
    <t>46</t>
  </si>
  <si>
    <t>Kabel HDMI.2</t>
  </si>
  <si>
    <t>Kabel HDMI, min. 4K*2K @ 60Hz, 3 m. Cena včetně dopravy, instalace.</t>
  </si>
  <si>
    <t>48</t>
  </si>
  <si>
    <t>25</t>
  </si>
  <si>
    <t>Webová kamera učitel</t>
  </si>
  <si>
    <t>Webkamera pro videohovory v rozlišení FHD 1080p s podporovanými klienty přes USB, záznam videa min. ve FHD 1080p, zoom, komprese videa H.264, min. 90° zorné pole, vestavěné duální stereofonní mikrofony, univerzální klip pro přichycení k notebookům, monito</t>
  </si>
  <si>
    <t>50</t>
  </si>
  <si>
    <t>Webkamera pro videohovory v rozlišení FHD 1080p s podporovanými klienty přes USB, záznam videa min. ve FHD 1080p, zoom, komprese videa H.264, min. 90° zorné pole, vestavěné duální stereofonní mikrofony, univerzální klip pro přichycení k notebookům, monitorům LCD. Cena včetně dopravy, instalace.</t>
  </si>
  <si>
    <t>PC stanice pro stude</t>
  </si>
  <si>
    <t>Desktop s min. 230W zdrojem a s účinností až 93%, výkon CPU min. 13000 bodu dle nezávislého testu cpubenchmark.net, operační paměť 16GB DDR4 s možnosti rozšíření až na 64GB, SSD disk s kapacitou 256GB, DVD-RW optická mechanika, Gbit síťová karta, Wifi sta</t>
  </si>
  <si>
    <t>52</t>
  </si>
  <si>
    <t>Desktop s min. 230W zdrojem a s účinností až 93%, výkon CPU min. 13000 bodu dle nezávislého testu cpubenchmark.net, operační paměť 16GB DDR4 s možnosti rozšíření až na 64GB, SSD disk s kapacitou 256GB, DVD-RW optická mechanika, Gbit síťová karta, Wifi standardu 802.11ac (2x2), Bluetooth, min. video výstup HDMI a DisplayPort, USB Type-C, USB 3.2 Gen2, USB 3.2 Gen1, klávesnici a myš, podstavec pro SFF, přítomnost TPM modulu minimálně verze 2, operační systém s podporu AD (domény), servisní služba u zákazníka s odezvou do následujícího pracovního dne od nahlášení servisní události. Cena včetně dopravy, instalace, nastavení.</t>
  </si>
  <si>
    <t>27</t>
  </si>
  <si>
    <t>Monitor pro žáky</t>
  </si>
  <si>
    <t>54</t>
  </si>
  <si>
    <t>Kabel DisplayPort.1</t>
  </si>
  <si>
    <t>Kabel DisplayPort (M/M), min. rozlišení 4K*2K@60Hz, 2 m. Cena včetně dopravy, instalace.</t>
  </si>
  <si>
    <t>56</t>
  </si>
  <si>
    <t>29</t>
  </si>
  <si>
    <t>Webová kamera studen</t>
  </si>
  <si>
    <t>58</t>
  </si>
  <si>
    <t>USB HUB</t>
  </si>
  <si>
    <t>7-portový Hi-speed USB 2.0 Hub, 6x USB portů typu A, 1x USB port typu B. Cena včetně dopravy, instalace.</t>
  </si>
  <si>
    <t>60</t>
  </si>
  <si>
    <t>31</t>
  </si>
  <si>
    <t>NAS úložiště</t>
  </si>
  <si>
    <t>Uložiště dat, min. dvoudiskové, dvoujádrový procesor s taktem min. 2GHz, rychlosti šifrovaného čtení až 113MB/s, rychlost šifrovaného zápisu až 112 MB/s, jedno Gbit síťové rozhraní, 2x USB 3.0, hardwarové šifrování AES-NI, možnost výměny disků za provozu,</t>
  </si>
  <si>
    <t>62</t>
  </si>
  <si>
    <t>Uložiště dat, min. dvoudiskové, dvoujádrový procesor s taktem min. 2GHz, rychlosti šifrovaného čtení až 113MB/s, rychlost šifrovaného zápisu až 112 MB/s, jedno Gbit síťové rozhraní, 2x USB 3.0, hardwarové šifrování AES-NI, možnost výměny disků za provozu, přihlášení uživatelů domény, 2x LAN, USB 3.0, včetně softwarového vybavení pro zálohování dat. Cena včetně dopravy, instalace, nastavení.</t>
  </si>
  <si>
    <t>HDD pro úložiště</t>
  </si>
  <si>
    <t>pevný disk pro provoz 24/7 a RAID kompatibilní, kapacita 4TB, 3,5 palcový disk, rozhraní SATA 6 Gb/s, počet otáček 7.200ot/s, vyrovnávací paměť 128 MB. Cena včetně dopravy, instalace, nastavení.</t>
  </si>
  <si>
    <t>64</t>
  </si>
  <si>
    <t>33</t>
  </si>
  <si>
    <t>Access point</t>
  </si>
  <si>
    <t>Stropní bezdrátový přístupový bod (AP), 802.11ax, dvě rádia, duálně optimalizovaná anténa 2x2 MU-MIMO, 2.4GHz a 5GHz, PoE, RJ45, management, hybridní - možnost správy kontrolérem nebo v cloud. Cena včetně dopravy, instalace, nastavení.</t>
  </si>
  <si>
    <t>66</t>
  </si>
  <si>
    <t>PoE injektor</t>
  </si>
  <si>
    <t>PoE adaptér dodávající elektrickou energii po ethernetovém kabelu (30W). Cena včetně dopravy, instalace.</t>
  </si>
  <si>
    <t>68</t>
  </si>
  <si>
    <t>35</t>
  </si>
  <si>
    <t>19 rozvaděč</t>
  </si>
  <si>
    <t>19" rozvaděč stojanový min. 15U / 600x600 mm skleněné dveře. Cena včetně dopravy, instalace.</t>
  </si>
  <si>
    <t>1527306553</t>
  </si>
  <si>
    <t>19 police1</t>
  </si>
  <si>
    <t>1710737322</t>
  </si>
  <si>
    <t xml:space="preserve">19"" ukládací police do rozvaděče, hloubka 350mm. Cena včetně dopravy a instalace.
</t>
  </si>
  <si>
    <t>37</t>
  </si>
  <si>
    <t>19 rozvodný pane</t>
  </si>
  <si>
    <t>739896683</t>
  </si>
  <si>
    <t xml:space="preserve">19"" rozvodný panel min. 9x zásuvka 230V, délka kabelu min. 3 m. Cena včetně dopravy a instalace.
</t>
  </si>
  <si>
    <t>Montážní sada</t>
  </si>
  <si>
    <t>Montážní sada (šroub, plovoucí matka, podložka). Cena včetně dopravy a instalace.</t>
  </si>
  <si>
    <t>1143206049</t>
  </si>
  <si>
    <t>39</t>
  </si>
  <si>
    <t>Záslepka 19</t>
  </si>
  <si>
    <t>1724649873</t>
  </si>
  <si>
    <t>Záslepka 19" 1U. Cena včetně dopravy a instalace.</t>
  </si>
  <si>
    <t>Patch panel</t>
  </si>
  <si>
    <t>-854765512</t>
  </si>
  <si>
    <t>Patch panel, nestíněný panel kategorie 6 osazený 24 porty RJ45, vyvazovací lišta, velikost 1U. Cena včetně dopravy a instalace.</t>
  </si>
  <si>
    <t>41</t>
  </si>
  <si>
    <t>Patch kabel1</t>
  </si>
  <si>
    <t>CAT6 patch kabel délka min. 5 m, dvojité stínění SFTP, AWG26, izolace polyethylen, plášť PVC, typ konektorů RJ45/RJ45. Cena včetně dopravy, instalace.</t>
  </si>
  <si>
    <t>-857022121</t>
  </si>
  <si>
    <t>Patch kabel délka 0,5 m, typ konektorů RJ45/RJ45. cena včetně dopravy a instalace.</t>
  </si>
  <si>
    <t>Datový switch</t>
  </si>
  <si>
    <t>Datový přepínač s 24 porty 10/100/1000Mbit, s rychlosti přepnutí až 35.7Mpps, buffer pro 525kB packetu, podporou až 8tis. MAC adres, s pasivním chlazením, setem pro instalaci do rack, s napájecím zdrojem. Cena včetně dopravy a instalace.</t>
  </si>
  <si>
    <t>70</t>
  </si>
  <si>
    <t>D5</t>
  </si>
  <si>
    <t>Standard smíšené výuky</t>
  </si>
  <si>
    <t>43</t>
  </si>
  <si>
    <t>Videokamera</t>
  </si>
  <si>
    <t>Konferenční USB kamera. Využití pro videokonference typu MS Teams, Google Meet, Webex apod. k připojení přes USB k laptopu nebo počítači. Minimální parametry kamery: objektiv F4,7 mm-42,3 mm s 10x optickým a 16x digitálním zoomem se záběrem 58,5° horizont</t>
  </si>
  <si>
    <t>72</t>
  </si>
  <si>
    <t>Konferenční USB kamera. Využití pro videokonference typu MS Teams, Google Meet, Webex apod. k připojení přes USB k laptopu nebo počítači. Minimální parametry kamery: objektiv F4,7 mm-42,3 mm s 10x optickým a 16x digitálním zoomem se záběrem 58,5° horizontálně, obrazový CMOS čip 2,07 MP, rozlišení fullHD, rozsah motorického ovládání minimálně P&amp;T +/- 170°, 90° nahoru, 30° dolů, 64 pozic předvoleb. Ovládání kamery přes dálkový ovladač. Vstupy: minimálně 1x USB 2.0 typ B, 1x RS232 (8-pin DIN). Rozměry a hmotnost: maximálně 145 x 155 x 165 mm (V x Š x H), 1,5 kg. Cena včetně dopravy a instalace.</t>
  </si>
  <si>
    <t>Soundbar</t>
  </si>
  <si>
    <t>Konferenční USB soundbar. Soundbar obsahuje vestavěné reproduktory a mikrofon. Využití pro videokonference typu MS Teams, Google Meet, Webex apod. k připojení přes USB k laptopu nebo počítači. Parametry reproduktoru: minimálně 4 reproduktory, stereo, celk</t>
  </si>
  <si>
    <t>74</t>
  </si>
  <si>
    <t>Konferenční USB soundbar. Soundbar obsahuje vestavěné reproduktory a mikrofon. Využití pro videokonference typu MS Teams, Google Meet, Webex apod. k připojení přes USB k laptopu nebo počítači. Parametry reproduktoru: minimálně 4 reproduktory, stereo, celkový výkon minimálně 2 x 20W, frekvenční rozsah minimálně 250 Hz – 20 kHz. Parametry mikrofonu: minimálně 180 stupňů pokrytí, dosah minimálně 4,5 metru. Další funkce: DSP procesor pro redukci ozvěn a potlačení okolního ruchu, LED indikátor zapnutí/vypnutí mikrofonu. Montáž: držák pro montáž na zeď. Vstupy/výstupy: minimálně 1x USB typ A. Rozměry a hmotnost: maximálně 120 x 1110 x 100 mm (V x Š x H), 6,8 Kg. Cena včetně dopravy a instalace.</t>
  </si>
  <si>
    <t>45</t>
  </si>
  <si>
    <t>76</t>
  </si>
  <si>
    <t>Profesionální LCD mo</t>
  </si>
  <si>
    <t>65” IPS panel, rozlišení 3840 x 2160, jas 500cd/m2, provoz 16/7, orientace landscape a portrait, min. 3x HDMI, RS232C, RJ45, USB-C, USB-A, microSD slot, vestavěná WiFi a BT, USB Media Player, HTML prohlížeč, Android OS, rámeček max. T/R/L 13mm - B 17mm, i</t>
  </si>
  <si>
    <t>78</t>
  </si>
  <si>
    <t>65” IPS panel, rozlišení 3840 x 2160, jas 500cd/m2, provoz 16/7, orientace landscape a portrait, min. 3x HDMI, RS232C, RJ45, USB-C, USB-A, microSD slot, vestavěná WiFi a BT, USB Media Player, HTML prohlížeč, Android OS, rámeček max. T/R/L 13mm - B 17mm, integrované reproduktory 2x 10W, content management software pro jednoduchou správu a distribuci obsahu, podpora barevné kalibrace. Cena včetně dopravy, instalace, nastavení a AV kabeláže.</t>
  </si>
  <si>
    <t>47</t>
  </si>
  <si>
    <t>Sestava mobilního st</t>
  </si>
  <si>
    <t>Pojízdná základna pro stojany s 1 stojinou. Možnost protáhnout kabely ze stojin základnou dolů. 4 velká kolečka s brzdou, nosnost s 1 stojnou 80 kg. Stojina k montáži stojanů o délce 180 cm. Kanály pro vedení kabelů. Madlo pro pojízdný stojan. Vodorovná č</t>
  </si>
  <si>
    <t>80</t>
  </si>
  <si>
    <t>Pojízdná základna pro stojany s 1 stojinou. Možnost protáhnout kabely ze stojin základnou dolů. 4 velká kolečka s brzdou, nosnost s 1 stojnou 80 kg. Stojina k montáži stojanů o délce 180 cm. Kanály pro vedení kabelů. Madlo pro pojízdný stojan. Vodorovná část adaptéru pro displej s VESA až 1110 mm, nosnost až 80 kg. Svislá ramena s náklonem pro uchycení monitoru na vodorovnou část adaptéru (VESA až 420). Držák na videokonferenční kameru / reproduktor pro uchycení na adaptéry pro displeje 55-90", nosnost min. 8 kg. Polička pro AV/IT příslušenství, nosnost min. 8 kg, libovolná výška montáže. Lišta pro uchycení soundbaru. Cena včetně dopravy a instalace.</t>
  </si>
  <si>
    <t>HDMI a USB extender</t>
  </si>
  <si>
    <t>Extender pro přenos HDMI a USB po kabelu CATx - Přijímač a vysílač. Podpora standardů min. HDMI 2.0, HDCP 2.2, USB 2.0. Podpora 4K/UHD@60Hz. Kompatibilní s CAT5e/6/7 twisted pair kabely. Přenos 1920x1200 a 1080p/60 na min. 70 m, přenos 4K/UHD na min. 40 m</t>
  </si>
  <si>
    <t>82</t>
  </si>
  <si>
    <t>Extender pro přenos HDMI a USB po kabelu CATx - Přijímač a vysílač. Podpora standardů min. HDMI 2.0, HDCP 2.2, USB 2.0. Podpora 4K/UHD@60Hz. Kompatibilní s CAT5e/6/7 twisted pair kabely. Přenos 1920x1200 a 1080p/60 na min. 70 m, přenos 4K/UHD na min. 40 m  (obojí při použití kabelu CAT6/7) Přenos min. USB 2.0 na min. 70 m. HDCP kompatibilní. Cena včetně dopravy, instalace.</t>
  </si>
  <si>
    <t>49</t>
  </si>
  <si>
    <t>Patch kabel</t>
  </si>
  <si>
    <t>84</t>
  </si>
  <si>
    <t>Kabel HDMI.3</t>
  </si>
  <si>
    <t>Kabel HDMI, min. 4K*2K @ 60Hz, 2 m. Cena včetně dopravy, instalace.</t>
  </si>
  <si>
    <t>86</t>
  </si>
  <si>
    <t>51</t>
  </si>
  <si>
    <t>88</t>
  </si>
  <si>
    <t>HZS</t>
  </si>
  <si>
    <t>Hodinové zúčtovací sazby</t>
  </si>
  <si>
    <t>K</t>
  </si>
  <si>
    <t>HZS3222</t>
  </si>
  <si>
    <t>Hodinové zúčtovací sazby montáží technologických zařízení na stavebních objektech montér slaboproudých zařízení odborný</t>
  </si>
  <si>
    <t>hod</t>
  </si>
  <si>
    <t>CS ÚRS 2024 01</t>
  </si>
  <si>
    <t>262144</t>
  </si>
  <si>
    <t>114</t>
  </si>
  <si>
    <t>Online PSC</t>
  </si>
  <si>
    <t>https://podminky.urs.cz/item/CS_URS_2024_01/HZS3222</t>
  </si>
  <si>
    <t>53</t>
  </si>
  <si>
    <t>HZS3232</t>
  </si>
  <si>
    <t>Hodinové zúčtovací sazby montáží technologických zařízení na stavebních objektech montér měřících zařízení odborný</t>
  </si>
  <si>
    <t>116</t>
  </si>
  <si>
    <t>https://podminky.urs.cz/item/CS_URS_2024_01/HZS3232</t>
  </si>
  <si>
    <t>HZS4232</t>
  </si>
  <si>
    <t>Hodinové zúčtovací sazby ostatních profesí revizní a kontrolní činnost technik odborný</t>
  </si>
  <si>
    <t>118</t>
  </si>
  <si>
    <t>https://podminky.urs.cz/item/CS_URS_2024_01/HZS4232</t>
  </si>
  <si>
    <t>99</t>
  </si>
  <si>
    <t>Přesun hmot a manipulace se sutí</t>
  </si>
  <si>
    <t>55</t>
  </si>
  <si>
    <t>990A0303</t>
  </si>
  <si>
    <t>Přesun hmot administrativní budovy výška budovy přes 12 do 24 m</t>
  </si>
  <si>
    <t>%</t>
  </si>
  <si>
    <t>ÚRS RYRO 2022 02</t>
  </si>
  <si>
    <t>120</t>
  </si>
  <si>
    <t>https://podminky.urs.cz/item/CS_URS_2022_02/990A0303</t>
  </si>
  <si>
    <t>Struktura údajů, formát souboru a metodika pro zpracování</t>
  </si>
  <si>
    <t>Struktura</t>
  </si>
  <si>
    <t>Soubor je složen ze záložky Rekapitulace rekonstrukce a záložek s názvem soupisu prací pro jednotlivé objekty ve formátu XLS. Každá ze záložek přitom obsahuje</t>
  </si>
  <si>
    <t>ještě samostatné sestavy vymezené orámovaním a nadpisem sestavy.</t>
  </si>
  <si>
    <r>
      <rPr>
        <i/>
        <sz val="8"/>
        <rFont val="Arial CE"/>
        <family val="2"/>
      </rPr>
      <t xml:space="preserve">Rekapitulace rekonstrukce </t>
    </r>
    <r>
      <rPr>
        <sz val="8"/>
        <rFont val="Arial CE"/>
        <family val="2"/>
      </rPr>
      <t>obsahuje sestavu Rekapitulace rekonstrukce a Rekapitulace objektů rekonstrukce a soupisů prací.</t>
    </r>
  </si>
  <si>
    <r>
      <t xml:space="preserve">V sestavě </t>
    </r>
    <r>
      <rPr>
        <b/>
        <sz val="8"/>
        <rFont val="Arial CE"/>
        <family val="2"/>
      </rPr>
      <t>Rekapitulace rekonstrukce</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</si>
  <si>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</si>
  <si>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</si>
  <si>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rekonstrukce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</si>
  <si>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</si>
  <si>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</si>
  <si>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</si>
  <si>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</si>
  <si>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</si>
  <si>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</si>
  <si>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</si>
  <si>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</si>
  <si>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</si>
  <si>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</si>
  <si>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</si>
  <si>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</si>
  <si>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</si>
  <si>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</si>
  <si>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rekonstrukce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</si>
  <si>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rekonstrukce,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</si>
  <si>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</si>
  <si>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</si>
  <si>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</si>
  <si>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</si>
  <si>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</si>
  <si>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</si>
  <si>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</si>
  <si>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</si>
  <si>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 FIG - rozpad figur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</si>
  <si>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</si>
  <si>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</si>
  <si>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</si>
  <si>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</si>
  <si>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</si>
  <si>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</si>
  <si>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</si>
  <si>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</si>
  <si>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</si>
  <si>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</si>
  <si>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</si>
  <si>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</si>
  <si>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</si>
  <si>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</si>
  <si>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</si>
  <si>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</si>
  <si>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</si>
  <si>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</si>
  <si>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</si>
  <si>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rekonstrukce - zde uchazeč vyplní svůj název (název subjektu) </t>
  </si>
  <si>
    <t>Pole IČ a DIČ v sestavě Rekapitulace rekonstrukce - zde uchazeč vyplní svoje IČ a DIČ</t>
  </si>
  <si>
    <t>Datum v sestavě Rekapitulace rekonstrukce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</si>
  <si>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</si>
  <si>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</si>
  <si>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</si>
  <si>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</si>
  <si>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</si>
  <si>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</si>
  <si>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</si>
  <si>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</si>
  <si>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</si>
  <si>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rekonstrukce</t>
  </si>
  <si>
    <t>Název</t>
  </si>
  <si>
    <t>Povinný</t>
  </si>
  <si>
    <t>Max. počet</t>
  </si>
  <si>
    <t>atributu</t>
  </si>
  <si>
    <t>(A/N)</t>
  </si>
  <si>
    <t>znaků</t>
  </si>
  <si>
    <t>A</t>
  </si>
  <si>
    <t>Kód rekonstrukce</t>
  </si>
  <si>
    <t>String</t>
  </si>
  <si>
    <t>Rekonstrukce</t>
  </si>
  <si>
    <t>Název rekonstrukce</t>
  </si>
  <si>
    <t>Místo</t>
  </si>
  <si>
    <t>N</t>
  </si>
  <si>
    <t>Místo rekonstrukce</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</si>
  <si>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</si>
  <si>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</si>
  <si>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</si>
  <si>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</si>
  <si>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</si>
  <si>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</si>
  <si>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</si>
  <si>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</si>
  <si>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</si>
  <si>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</si>
  <si>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</si>
  <si>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</si>
  <si>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</si>
  <si>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</si>
  <si>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</si>
  <si>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</si>
  <si>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</si>
  <si>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</si>
  <si>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</si>
  <si>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</si>
  <si>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</si>
  <si>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</si>
  <si>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</si>
  <si>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</si>
  <si>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</si>
  <si>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</si>
  <si>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</si>
  <si>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</si>
  <si>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</si>
  <si>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rekonstrukci. Sčítává se ze všech listů.</t>
  </si>
  <si>
    <t>Celková cena s DPH za celou rekonstrukci</t>
  </si>
  <si>
    <t>Rekapitulace objektů rekonstrukce a soupisů prací</t>
  </si>
  <si>
    <t>Přebírá se z Rekapitulace rekonstrukce</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</si>
  <si>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</si>
  <si>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</si>
  <si>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</si>
  <si>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</si>
  <si>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</si>
  <si>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</si>
  <si>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</si>
  <si>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</si>
  <si>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</si>
  <si>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</si>
  <si>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</si>
  <si>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</si>
  <si>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</si>
  <si>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</si>
  <si>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</si>
  <si>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</si>
  <si>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</si>
  <si>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</si>
  <si>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</si>
  <si>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</si>
  <si>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</si>
  <si>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</si>
  <si>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</si>
  <si>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</si>
  <si>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</si>
  <si>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</si>
  <si>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</si>
  <si>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</si>
  <si>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</si>
  <si>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</si>
  <si>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</si>
  <si>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</si>
  <si>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</si>
  <si>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</si>
  <si>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</si>
  <si>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</si>
  <si>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</si>
  <si>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</si>
  <si>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</si>
  <si>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</si>
  <si>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</si>
  <si>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</si>
  <si>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</si>
  <si>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</si>
  <si>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</si>
  <si>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</si>
  <si>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</si>
  <si>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</si>
  <si>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</si>
  <si>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fig</t>
  </si>
  <si>
    <t>Rozpad figur</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</si>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</sst>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i/>
      <sz val="9"/>
      <color rgb="FF0000FF"/>
      <name val="Arial CE"/>
      <family val="2"/>
    </font>
    <font>
      <i/>
      <sz val="8"/>
      <color rgb="FF0000FF"/>
      <name val="Arial CE"/>
      <family val="2"/>
    </font>
    <font>
      <sz val="7"/>
      <color rgb="FF969696"/>
      <name val="Arial CE"/>
      <family val="2"/>
    </font>
    <font>
      <sz val="7"/>
      <name val="Arial CE"/>
      <family val="2"/>
    </font>
    <font>
      <sz val="7"/>
      <color rgb="FF979797"/>
      <name val="Arial CE"/>
      <family val="2"/>
    </font>
    <font>
      <i/>
      <u val="single"/>
      <sz val="7"/>
      <color rgb="FF979797"/>
      <name val="Calibri"/>
      <family val="2"/>
      <scheme val="minor"/>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0" borderId="0" applyNumberFormat="0" applyFill="0" applyBorder="0" applyAlignment="0" applyProtection="0"/>
  </cellStyleXfs>
  <cellXfs count="330">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0" fillId="0" borderId="0" xfId="0" applyAlignment="1">
      <alignment horizontal="center" vertical="center"/>
    </xf>
    <xf numFmtId="0" fontId="0" fillId="0" borderId="0" xfId="0" applyAlignment="1" applyProtection="1">
      <alignment/>
      <protection/>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2" fillId="0" borderId="0" xfId="0" applyFont="1" applyAlignment="1" applyProtection="1">
      <alignment horizontal="left" vertical="center"/>
      <protection/>
    </xf>
    <xf numFmtId="0" fontId="13" fillId="0" borderId="0" xfId="0" applyFont="1" applyAlignment="1">
      <alignment horizontal="left" vertical="center"/>
    </xf>
    <xf numFmtId="0" fontId="14"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5"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5"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6"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6"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7" fillId="0" borderId="0" xfId="0" applyNumberFormat="1" applyFont="1" applyAlignment="1" applyProtection="1">
      <alignment vertical="center"/>
      <protection/>
    </xf>
    <xf numFmtId="0" fontId="2" fillId="0" borderId="3" xfId="0" applyFont="1" applyBorder="1" applyAlignment="1">
      <alignment vertical="center"/>
    </xf>
    <xf numFmtId="0" fontId="17"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6"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18" fillId="0" borderId="11" xfId="0" applyFont="1" applyBorder="1" applyAlignment="1">
      <alignment horizontal="center" vertical="center"/>
    </xf>
    <xf numFmtId="0" fontId="18"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19" fillId="0" borderId="14" xfId="0" applyFont="1" applyBorder="1" applyAlignment="1">
      <alignment horizontal="left" vertical="center"/>
    </xf>
    <xf numFmtId="0" fontId="19"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19" fillId="0" borderId="14" xfId="0" applyFont="1" applyBorder="1" applyAlignment="1" applyProtection="1">
      <alignment horizontal="left" vertical="center"/>
      <protection/>
    </xf>
    <xf numFmtId="0" fontId="19"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0" fillId="4" borderId="6" xfId="0" applyFont="1" applyFill="1" applyBorder="1" applyAlignment="1" applyProtection="1">
      <alignment horizontal="center" vertical="center"/>
      <protection/>
    </xf>
    <xf numFmtId="0" fontId="20"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0" fillId="4" borderId="7" xfId="0" applyFont="1" applyFill="1" applyBorder="1" applyAlignment="1" applyProtection="1">
      <alignment horizontal="center" vertical="center"/>
      <protection/>
    </xf>
    <xf numFmtId="0" fontId="20" fillId="4" borderId="7" xfId="0" applyFont="1" applyFill="1" applyBorder="1" applyAlignment="1" applyProtection="1">
      <alignment horizontal="right" vertical="center"/>
      <protection/>
    </xf>
    <xf numFmtId="0" fontId="20" fillId="4" borderId="8" xfId="0" applyFont="1" applyFill="1" applyBorder="1" applyAlignment="1" applyProtection="1">
      <alignment horizontal="center" vertical="center"/>
      <protection/>
    </xf>
    <xf numFmtId="0" fontId="21" fillId="0" borderId="16" xfId="0" applyFont="1" applyBorder="1" applyAlignment="1" applyProtection="1">
      <alignment horizontal="center" vertical="center" wrapText="1"/>
      <protection/>
    </xf>
    <xf numFmtId="0" fontId="21" fillId="0" borderId="17" xfId="0" applyFont="1" applyBorder="1" applyAlignment="1" applyProtection="1">
      <alignment horizontal="center" vertical="center" wrapText="1"/>
      <protection/>
    </xf>
    <xf numFmtId="0" fontId="21"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2" fillId="0" borderId="0" xfId="0" applyFont="1" applyAlignment="1" applyProtection="1">
      <alignment horizontal="left" vertical="center"/>
      <protection/>
    </xf>
    <xf numFmtId="0" fontId="22" fillId="0" borderId="0" xfId="0" applyFont="1" applyAlignment="1" applyProtection="1">
      <alignment vertical="center"/>
      <protection/>
    </xf>
    <xf numFmtId="4" fontId="22" fillId="0" borderId="0" xfId="0" applyNumberFormat="1" applyFont="1" applyAlignment="1" applyProtection="1">
      <alignment horizontal="right" vertical="center"/>
      <protection/>
    </xf>
    <xf numFmtId="4" fontId="22"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4" fillId="0" borderId="14" xfId="0" applyNumberFormat="1" applyFont="1" applyBorder="1" applyAlignment="1" applyProtection="1">
      <alignment horizontal="right" vertical="center"/>
      <protection/>
    </xf>
    <xf numFmtId="4" fontId="14" fillId="0" borderId="0" xfId="0" applyNumberFormat="1" applyFont="1" applyBorder="1" applyAlignment="1" applyProtection="1">
      <alignment horizontal="right" vertical="center"/>
      <protection/>
    </xf>
    <xf numFmtId="4" fontId="18" fillId="0" borderId="0" xfId="0" applyNumberFormat="1" applyFont="1" applyBorder="1" applyAlignment="1" applyProtection="1">
      <alignment vertical="center"/>
      <protection/>
    </xf>
    <xf numFmtId="166" fontId="18" fillId="0" borderId="0" xfId="0" applyNumberFormat="1" applyFont="1" applyBorder="1" applyAlignment="1" applyProtection="1">
      <alignment vertical="center"/>
      <protection/>
    </xf>
    <xf numFmtId="4" fontId="18" fillId="0" borderId="15" xfId="0" applyNumberFormat="1" applyFont="1" applyBorder="1" applyAlignment="1" applyProtection="1">
      <alignment vertical="center"/>
      <protection/>
    </xf>
    <xf numFmtId="0" fontId="5" fillId="0" borderId="0" xfId="0" applyFont="1" applyAlignment="1">
      <alignment horizontal="left" vertical="center"/>
    </xf>
    <xf numFmtId="0" fontId="23" fillId="0" borderId="0" xfId="0" applyFont="1" applyAlignment="1">
      <alignment horizontal="left" vertical="center"/>
    </xf>
    <xf numFmtId="0" fontId="24" fillId="0" borderId="0" xfId="20" applyFont="1" applyAlignment="1">
      <alignment horizontal="center" vertical="center"/>
    </xf>
    <xf numFmtId="0" fontId="6" fillId="0" borderId="3" xfId="0" applyFont="1" applyBorder="1" applyAlignment="1" applyProtection="1">
      <alignment vertical="center"/>
      <protection/>
    </xf>
    <xf numFmtId="0" fontId="25" fillId="0" borderId="0" xfId="0" applyFont="1" applyAlignment="1" applyProtection="1">
      <alignment vertical="center"/>
      <protection/>
    </xf>
    <xf numFmtId="0" fontId="25" fillId="0" borderId="0" xfId="0" applyFont="1" applyAlignment="1" applyProtection="1">
      <alignment horizontal="left" vertical="center" wrapText="1"/>
      <protection/>
    </xf>
    <xf numFmtId="0" fontId="26" fillId="0" borderId="0" xfId="0" applyFont="1" applyAlignment="1" applyProtection="1">
      <alignment vertical="center"/>
      <protection/>
    </xf>
    <xf numFmtId="4" fontId="26"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7" fillId="0" borderId="19" xfId="0" applyNumberFormat="1" applyFont="1" applyBorder="1" applyAlignment="1" applyProtection="1">
      <alignment vertical="center"/>
      <protection/>
    </xf>
    <xf numFmtId="4" fontId="27" fillId="0" borderId="20" xfId="0" applyNumberFormat="1" applyFont="1" applyBorder="1" applyAlignment="1" applyProtection="1">
      <alignment vertical="center"/>
      <protection/>
    </xf>
    <xf numFmtId="166" fontId="27" fillId="0" borderId="20" xfId="0" applyNumberFormat="1" applyFont="1" applyBorder="1" applyAlignment="1" applyProtection="1">
      <alignment vertical="center"/>
      <protection/>
    </xf>
    <xf numFmtId="4" fontId="27"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1" xfId="0" applyBorder="1"/>
    <xf numFmtId="0" fontId="0" fillId="0" borderId="2" xfId="0" applyBorder="1"/>
    <xf numFmtId="0" fontId="12" fillId="0" borderId="0" xfId="0" applyFont="1" applyAlignment="1">
      <alignment horizontal="left" vertical="center"/>
    </xf>
    <xf numFmtId="0" fontId="28"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4" fontId="2" fillId="0" borderId="0" xfId="0" applyNumberFormat="1" applyFont="1" applyAlignment="1">
      <alignment vertical="center"/>
    </xf>
    <xf numFmtId="0" fontId="16" fillId="0" borderId="0" xfId="0" applyFont="1" applyAlignment="1">
      <alignment horizontal="left" vertical="center"/>
    </xf>
    <xf numFmtId="4" fontId="22" fillId="0" borderId="0" xfId="0" applyNumberFormat="1" applyFont="1" applyAlignment="1">
      <alignment vertical="center"/>
    </xf>
    <xf numFmtId="0" fontId="2" fillId="0" borderId="0" xfId="0" applyFont="1" applyAlignment="1">
      <alignment horizontal="right" vertical="center"/>
    </xf>
    <xf numFmtId="0" fontId="19" fillId="0" borderId="0" xfId="0" applyFont="1" applyAlignment="1">
      <alignment horizontal="lef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0"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0" fillId="4" borderId="0" xfId="0" applyFont="1" applyFill="1" applyAlignment="1" applyProtection="1">
      <alignment horizontal="right" vertical="center"/>
      <protection/>
    </xf>
    <xf numFmtId="0" fontId="29"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0" fillId="4" borderId="16" xfId="0" applyFont="1" applyFill="1" applyBorder="1" applyAlignment="1" applyProtection="1">
      <alignment horizontal="center" vertical="center" wrapText="1"/>
      <protection/>
    </xf>
    <xf numFmtId="0" fontId="20" fillId="4" borderId="17" xfId="0" applyFont="1" applyFill="1" applyBorder="1" applyAlignment="1" applyProtection="1">
      <alignment horizontal="center" vertical="center" wrapText="1"/>
      <protection/>
    </xf>
    <xf numFmtId="0" fontId="20"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2" fillId="0" borderId="0" xfId="0" applyNumberFormat="1" applyFont="1" applyAlignment="1" applyProtection="1">
      <alignment/>
      <protection/>
    </xf>
    <xf numFmtId="0" fontId="0" fillId="0" borderId="12" xfId="0" applyBorder="1" applyAlignment="1" applyProtection="1">
      <alignment vertical="center"/>
      <protection/>
    </xf>
    <xf numFmtId="4" fontId="30" fillId="0" borderId="12" xfId="0" applyNumberFormat="1" applyFont="1" applyBorder="1" applyAlignment="1" applyProtection="1">
      <alignment/>
      <protection/>
    </xf>
    <xf numFmtId="166" fontId="30" fillId="0" borderId="12" xfId="0" applyNumberFormat="1" applyFont="1" applyBorder="1" applyAlignment="1" applyProtection="1">
      <alignment/>
      <protection/>
    </xf>
    <xf numFmtId="166" fontId="30" fillId="0" borderId="13" xfId="0" applyNumberFormat="1" applyFont="1" applyBorder="1" applyAlignment="1" applyProtection="1">
      <alignment/>
      <protection/>
    </xf>
    <xf numFmtId="4" fontId="31"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4" fontId="9" fillId="0" borderId="0" xfId="0" applyNumberFormat="1"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32" fillId="0" borderId="22" xfId="0" applyFont="1" applyBorder="1" applyAlignment="1" applyProtection="1">
      <alignment horizontal="center" vertical="center"/>
      <protection/>
    </xf>
    <xf numFmtId="49" fontId="32" fillId="0" borderId="22" xfId="0" applyNumberFormat="1" applyFont="1" applyBorder="1" applyAlignment="1" applyProtection="1">
      <alignment horizontal="left" vertical="center" wrapText="1"/>
      <protection/>
    </xf>
    <xf numFmtId="0" fontId="32" fillId="0" borderId="22" xfId="0" applyFont="1" applyBorder="1" applyAlignment="1" applyProtection="1">
      <alignment horizontal="left" vertical="center" wrapText="1"/>
      <protection/>
    </xf>
    <xf numFmtId="0" fontId="32" fillId="0" borderId="22" xfId="0" applyFont="1" applyBorder="1" applyAlignment="1" applyProtection="1">
      <alignment horizontal="center" vertical="center" wrapText="1"/>
      <protection/>
    </xf>
    <xf numFmtId="167" fontId="32" fillId="0" borderId="22" xfId="0" applyNumberFormat="1" applyFont="1" applyBorder="1" applyAlignment="1" applyProtection="1">
      <alignment vertical="center"/>
      <protection/>
    </xf>
    <xf numFmtId="4" fontId="32" fillId="2" borderId="22" xfId="0" applyNumberFormat="1" applyFont="1" applyFill="1" applyBorder="1" applyAlignment="1" applyProtection="1">
      <alignment vertical="center"/>
      <protection locked="0"/>
    </xf>
    <xf numFmtId="0" fontId="33" fillId="0" borderId="22" xfId="0" applyFont="1" applyBorder="1" applyAlignment="1" applyProtection="1">
      <alignment vertical="center"/>
      <protection/>
    </xf>
    <xf numFmtId="4" fontId="32" fillId="0" borderId="22" xfId="0" applyNumberFormat="1" applyFont="1" applyBorder="1" applyAlignment="1" applyProtection="1">
      <alignment vertical="center"/>
      <protection/>
    </xf>
    <xf numFmtId="0" fontId="33" fillId="0" borderId="3" xfId="0" applyFont="1" applyBorder="1" applyAlignment="1">
      <alignment vertical="center"/>
    </xf>
    <xf numFmtId="0" fontId="32" fillId="2" borderId="14" xfId="0" applyFont="1" applyFill="1" applyBorder="1" applyAlignment="1" applyProtection="1">
      <alignment horizontal="left" vertical="center"/>
      <protection locked="0"/>
    </xf>
    <xf numFmtId="0" fontId="21" fillId="0" borderId="0" xfId="0" applyFont="1" applyBorder="1" applyAlignment="1" applyProtection="1">
      <alignment horizontal="center"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166" fontId="21" fillId="0" borderId="15" xfId="0" applyNumberFormat="1" applyFont="1" applyBorder="1" applyAlignment="1" applyProtection="1">
      <alignment vertical="center"/>
      <protection/>
    </xf>
    <xf numFmtId="0" fontId="20"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20" fillId="0" borderId="22" xfId="0" applyFont="1" applyBorder="1" applyAlignment="1" applyProtection="1">
      <alignment horizontal="center" vertical="center"/>
      <protection/>
    </xf>
    <xf numFmtId="49" fontId="20" fillId="0" borderId="22" xfId="0" applyNumberFormat="1" applyFont="1" applyBorder="1" applyAlignment="1" applyProtection="1">
      <alignment horizontal="left" vertical="center" wrapText="1"/>
      <protection/>
    </xf>
    <xf numFmtId="0" fontId="20" fillId="0" borderId="22" xfId="0" applyFont="1" applyBorder="1" applyAlignment="1" applyProtection="1">
      <alignment horizontal="left" vertical="center" wrapText="1"/>
      <protection/>
    </xf>
    <xf numFmtId="0" fontId="20" fillId="0" borderId="22" xfId="0" applyFont="1" applyBorder="1" applyAlignment="1" applyProtection="1">
      <alignment horizontal="center" vertical="center" wrapText="1"/>
      <protection/>
    </xf>
    <xf numFmtId="167" fontId="20" fillId="0" borderId="22" xfId="0" applyNumberFormat="1" applyFont="1" applyBorder="1" applyAlignment="1" applyProtection="1">
      <alignment vertical="center"/>
      <protection/>
    </xf>
    <xf numFmtId="4" fontId="20" fillId="2" borderId="22" xfId="0" applyNumberFormat="1" applyFont="1" applyFill="1" applyBorder="1" applyAlignment="1" applyProtection="1">
      <alignment vertical="center"/>
      <protection locked="0"/>
    </xf>
    <xf numFmtId="4" fontId="20" fillId="0" borderId="22" xfId="0" applyNumberFormat="1" applyFont="1" applyBorder="1" applyAlignment="1" applyProtection="1">
      <alignment vertical="center"/>
      <protection/>
    </xf>
    <xf numFmtId="0" fontId="21" fillId="2" borderId="14" xfId="0" applyFont="1" applyFill="1" applyBorder="1" applyAlignment="1" applyProtection="1">
      <alignment horizontal="left" vertical="center"/>
      <protection locked="0"/>
    </xf>
    <xf numFmtId="0" fontId="36" fillId="0" borderId="0" xfId="0" applyFont="1" applyAlignment="1" applyProtection="1">
      <alignment horizontal="left" vertical="center"/>
      <protection/>
    </xf>
    <xf numFmtId="0" fontId="37" fillId="0" borderId="0" xfId="20" applyFont="1" applyAlignment="1" applyProtection="1">
      <alignment vertical="center" wrapText="1"/>
      <protection/>
    </xf>
    <xf numFmtId="167" fontId="20"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25" xfId="0" applyFont="1" applyBorder="1" applyAlignment="1">
      <alignment vertical="center" wrapText="1"/>
    </xf>
    <xf numFmtId="0" fontId="10" fillId="0" borderId="26" xfId="0" applyFont="1" applyBorder="1" applyAlignment="1">
      <alignment horizontal="center" vertical="center" wrapText="1"/>
    </xf>
    <xf numFmtId="0" fontId="38" fillId="0" borderId="0"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6" xfId="0" applyFont="1" applyBorder="1" applyAlignment="1">
      <alignment vertical="center" wrapText="1"/>
    </xf>
    <xf numFmtId="0" fontId="39" fillId="0" borderId="28" xfId="0" applyFont="1" applyBorder="1" applyAlignment="1">
      <alignment horizontal="left" wrapText="1"/>
    </xf>
    <xf numFmtId="0" fontId="10" fillId="0" borderId="27" xfId="0" applyFont="1" applyBorder="1" applyAlignment="1">
      <alignment vertical="center" wrapText="1"/>
    </xf>
    <xf numFmtId="0" fontId="39" fillId="0" borderId="0" xfId="0" applyFont="1" applyBorder="1" applyAlignment="1">
      <alignment horizontal="left" vertical="center" wrapText="1"/>
    </xf>
    <xf numFmtId="0" fontId="0" fillId="0" borderId="0" xfId="0" applyFont="1" applyBorder="1" applyAlignment="1">
      <alignment horizontal="left" vertical="center" wrapText="1"/>
    </xf>
    <xf numFmtId="0" fontId="40"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0" fillId="0" borderId="29" xfId="0" applyFont="1" applyBorder="1" applyAlignment="1">
      <alignment vertical="center" wrapText="1"/>
    </xf>
    <xf numFmtId="0" fontId="41" fillId="0" borderId="28" xfId="0" applyFont="1" applyBorder="1" applyAlignment="1">
      <alignment vertical="center" wrapText="1"/>
    </xf>
    <xf numFmtId="0" fontId="10" fillId="0" borderId="30" xfId="0" applyFont="1" applyBorder="1" applyAlignment="1">
      <alignment vertical="center" wrapText="1"/>
    </xf>
    <xf numFmtId="0" fontId="10" fillId="0" borderId="0" xfId="0" applyFont="1" applyBorder="1" applyAlignment="1">
      <alignment vertical="top"/>
    </xf>
    <xf numFmtId="0" fontId="10" fillId="0" borderId="0" xfId="0" applyFont="1" applyAlignment="1">
      <alignment vertical="top"/>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0" borderId="25" xfId="0" applyFont="1" applyBorder="1" applyAlignment="1">
      <alignment horizontal="left" vertical="center"/>
    </xf>
    <xf numFmtId="0" fontId="10" fillId="0" borderId="26" xfId="0" applyFont="1" applyBorder="1" applyAlignment="1">
      <alignment horizontal="left" vertical="center"/>
    </xf>
    <xf numFmtId="0" fontId="38" fillId="0" borderId="0" xfId="0" applyFont="1" applyBorder="1" applyAlignment="1">
      <alignment horizontal="center" vertical="center"/>
    </xf>
    <xf numFmtId="0" fontId="10" fillId="0" borderId="27" xfId="0" applyFont="1" applyBorder="1" applyAlignment="1">
      <alignment horizontal="left" vertical="center"/>
    </xf>
    <xf numFmtId="0" fontId="39" fillId="0" borderId="0" xfId="0" applyFont="1" applyBorder="1" applyAlignment="1">
      <alignment horizontal="left" vertical="center"/>
    </xf>
    <xf numFmtId="0" fontId="42" fillId="0" borderId="0" xfId="0" applyFont="1" applyAlignment="1">
      <alignment horizontal="left" vertical="center"/>
    </xf>
    <xf numFmtId="0" fontId="39" fillId="0" borderId="28" xfId="0" applyFont="1" applyBorder="1" applyAlignment="1">
      <alignment horizontal="left" vertical="center"/>
    </xf>
    <xf numFmtId="0" fontId="39" fillId="0" borderId="28" xfId="0" applyFont="1" applyBorder="1" applyAlignment="1">
      <alignment horizontal="center" vertical="center"/>
    </xf>
    <xf numFmtId="0" fontId="42" fillId="0" borderId="28" xfId="0" applyFont="1" applyBorder="1" applyAlignment="1">
      <alignment horizontal="left" vertical="center"/>
    </xf>
    <xf numFmtId="0" fontId="43" fillId="0" borderId="0" xfId="0" applyFont="1" applyBorder="1" applyAlignment="1">
      <alignment horizontal="left" vertical="center"/>
    </xf>
    <xf numFmtId="0" fontId="40" fillId="0" borderId="0" xfId="0" applyFont="1" applyAlignment="1">
      <alignment horizontal="left" vertical="center"/>
    </xf>
    <xf numFmtId="0" fontId="31"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0"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0" fillId="0" borderId="29" xfId="0" applyFont="1" applyBorder="1" applyAlignment="1">
      <alignment horizontal="left" vertical="center"/>
    </xf>
    <xf numFmtId="0" fontId="41" fillId="0" borderId="28" xfId="0" applyFont="1" applyBorder="1" applyAlignment="1">
      <alignment horizontal="left" vertical="center"/>
    </xf>
    <xf numFmtId="0" fontId="10" fillId="0" borderId="30" xfId="0" applyFont="1" applyBorder="1" applyAlignment="1">
      <alignment horizontal="left" vertical="center"/>
    </xf>
    <xf numFmtId="0" fontId="10" fillId="0" borderId="0" xfId="0" applyFont="1" applyBorder="1" applyAlignment="1">
      <alignment horizontal="left" vertical="center"/>
    </xf>
    <xf numFmtId="0" fontId="41" fillId="0" borderId="0" xfId="0" applyFont="1" applyBorder="1" applyAlignment="1">
      <alignment horizontal="left" vertical="center"/>
    </xf>
    <xf numFmtId="0" fontId="42" fillId="0" borderId="0" xfId="0" applyFont="1" applyBorder="1" applyAlignment="1">
      <alignment horizontal="left" vertical="center"/>
    </xf>
    <xf numFmtId="0" fontId="0" fillId="0" borderId="28" xfId="0" applyFont="1" applyBorder="1" applyAlignment="1">
      <alignment horizontal="left" vertical="center"/>
    </xf>
    <xf numFmtId="0" fontId="10" fillId="0" borderId="0" xfId="0" applyFont="1" applyBorder="1" applyAlignment="1">
      <alignment horizontal="left" vertical="center" wrapText="1"/>
    </xf>
    <xf numFmtId="0" fontId="40" fillId="0" borderId="0" xfId="0" applyFont="1" applyBorder="1" applyAlignment="1">
      <alignment horizontal="left" vertical="center" wrapText="1"/>
    </xf>
    <xf numFmtId="0" fontId="40" fillId="0" borderId="0" xfId="0" applyFont="1" applyBorder="1" applyAlignment="1">
      <alignment horizontal="center"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0" fillId="0" borderId="26" xfId="0" applyFont="1" applyBorder="1" applyAlignment="1">
      <alignment horizontal="left" vertical="center" wrapText="1"/>
    </xf>
    <xf numFmtId="0" fontId="40" fillId="0" borderId="0" xfId="0" applyFont="1" applyBorder="1" applyAlignment="1">
      <alignment horizontal="left" vertical="center"/>
    </xf>
    <xf numFmtId="0" fontId="40" fillId="0" borderId="27" xfId="0" applyFont="1" applyBorder="1" applyAlignment="1">
      <alignment horizontal="left" vertical="center" wrapText="1"/>
    </xf>
    <xf numFmtId="0" fontId="40" fillId="0" borderId="27" xfId="0" applyFont="1" applyBorder="1" applyAlignment="1">
      <alignment horizontal="left" vertical="center"/>
    </xf>
    <xf numFmtId="0" fontId="40" fillId="0" borderId="29" xfId="0" applyFont="1" applyBorder="1" applyAlignment="1">
      <alignment horizontal="left" vertical="center" wrapText="1"/>
    </xf>
    <xf numFmtId="0" fontId="40" fillId="0" borderId="28" xfId="0" applyFont="1" applyBorder="1" applyAlignment="1">
      <alignment horizontal="left" vertical="center" wrapText="1"/>
    </xf>
    <xf numFmtId="0" fontId="40"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0" fillId="0" borderId="29" xfId="0" applyFont="1" applyBorder="1" applyAlignment="1">
      <alignment horizontal="left" vertical="center"/>
    </xf>
    <xf numFmtId="0" fontId="40" fillId="0" borderId="28" xfId="0" applyFont="1" applyBorder="1" applyAlignment="1">
      <alignment horizontal="left" vertical="center"/>
    </xf>
    <xf numFmtId="0" fontId="40" fillId="0" borderId="30" xfId="0" applyFont="1" applyBorder="1" applyAlignment="1">
      <alignment horizontal="left" vertical="center"/>
    </xf>
    <xf numFmtId="0" fontId="40" fillId="0" borderId="0" xfId="0" applyFont="1" applyBorder="1" applyAlignment="1">
      <alignment horizontal="center" vertical="center"/>
    </xf>
    <xf numFmtId="0" fontId="42" fillId="0" borderId="0" xfId="0" applyFont="1" applyAlignment="1">
      <alignment vertical="center"/>
    </xf>
    <xf numFmtId="0" fontId="39" fillId="0" borderId="0" xfId="0" applyFont="1" applyBorder="1" applyAlignment="1">
      <alignment vertical="center"/>
    </xf>
    <xf numFmtId="0" fontId="42" fillId="0" borderId="28" xfId="0" applyFont="1" applyBorder="1" applyAlignment="1">
      <alignment vertical="center"/>
    </xf>
    <xf numFmtId="0" fontId="39"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40" fillId="0" borderId="26" xfId="0" applyFont="1" applyBorder="1" applyAlignment="1" applyProtection="1">
      <alignment horizontal="left" vertical="center"/>
      <protection/>
    </xf>
    <xf numFmtId="0" fontId="0" fillId="0" borderId="0" xfId="0" applyFont="1" applyBorder="1" applyAlignment="1" applyProtection="1">
      <alignment vertical="top"/>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49" fontId="0" fillId="0" borderId="0" xfId="0" applyNumberFormat="1" applyFont="1" applyBorder="1" applyAlignment="1" applyProtection="1">
      <alignment horizontal="left" vertical="center"/>
      <protection/>
    </xf>
    <xf numFmtId="0" fontId="40" fillId="0" borderId="27" xfId="0" applyFont="1" applyBorder="1" applyAlignment="1" applyProtection="1">
      <alignment horizontal="left" vertical="center"/>
      <protection/>
    </xf>
    <xf numFmtId="0" fontId="0" fillId="0" borderId="28" xfId="0" applyBorder="1" applyAlignment="1">
      <alignment vertical="top"/>
    </xf>
    <xf numFmtId="0" fontId="39" fillId="0" borderId="28" xfId="0" applyFont="1" applyBorder="1" applyAlignment="1">
      <alignment horizontal="left"/>
    </xf>
    <xf numFmtId="0" fontId="42" fillId="0" borderId="28" xfId="0" applyFont="1" applyBorder="1" applyAlignment="1">
      <alignment/>
    </xf>
    <xf numFmtId="0" fontId="10" fillId="0" borderId="26" xfId="0" applyFont="1" applyBorder="1" applyAlignment="1">
      <alignment vertical="top"/>
    </xf>
    <xf numFmtId="0" fontId="10" fillId="0" borderId="27" xfId="0" applyFont="1" applyBorder="1" applyAlignment="1">
      <alignment vertical="top"/>
    </xf>
    <xf numFmtId="0" fontId="10" fillId="0" borderId="29" xfId="0" applyFont="1" applyBorder="1" applyAlignment="1">
      <alignment vertical="top"/>
    </xf>
    <xf numFmtId="0" fontId="10" fillId="0" borderId="28" xfId="0" applyFont="1" applyBorder="1" applyAlignment="1">
      <alignment vertical="top"/>
    </xf>
    <xf numFmtId="0" fontId="10"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4_01/HZS3222" TargetMode="External" /><Relationship Id="rId2" Type="http://schemas.openxmlformats.org/officeDocument/2006/relationships/hyperlink" Target="https://podminky.urs.cz/item/CS_URS_2024_01/HZS3232" TargetMode="External" /><Relationship Id="rId3" Type="http://schemas.openxmlformats.org/officeDocument/2006/relationships/hyperlink" Target="https://podminky.urs.cz/item/CS_URS_2024_01/HZS4232" TargetMode="External" /><Relationship Id="rId4" Type="http://schemas.openxmlformats.org/officeDocument/2006/relationships/hyperlink" Target="https://podminky.urs.cz/item/CS_URS_2022_02/990A0303" TargetMode="External" /><Relationship Id="rId5"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9" width="25.8515625" style="1" hidden="1" customWidth="1"/>
    <col min="50" max="51" width="21.7109375" style="1" hidden="1" customWidth="1"/>
    <col min="52" max="53" width="25.00390625" style="1" hidden="1" customWidth="1"/>
    <col min="54" max="54" width="21.7109375" style="1" hidden="1" customWidth="1"/>
    <col min="55" max="55" width="19.140625" style="1" hidden="1" customWidth="1"/>
    <col min="56" max="56" width="25.00390625" style="1" hidden="1" customWidth="1"/>
    <col min="57" max="57" width="21.7109375" style="1" hidden="1" customWidth="1"/>
    <col min="58" max="58" width="19.140625" style="1" hidden="1" customWidth="1"/>
    <col min="59" max="59" width="66.421875" style="1" customWidth="1"/>
    <col min="71" max="91" width="9.28125" style="1" hidden="1" customWidth="1"/>
  </cols>
  <sheetData>
    <row r="1" spans="1:74" ht="12">
      <c r="A1" s="15" t="s">
        <v>0</v>
      </c>
      <c r="AZ1" s="15" t="s">
        <v>1</v>
      </c>
      <c r="BA1" s="15" t="s">
        <v>2</v>
      </c>
      <c r="BB1" s="15" t="s">
        <v>3</v>
      </c>
      <c r="BT1" s="15" t="s">
        <v>4</v>
      </c>
      <c r="BU1" s="15" t="s">
        <v>5</v>
      </c>
      <c r="BV1" s="15" t="s">
        <v>6</v>
      </c>
    </row>
    <row r="2" spans="44:72" s="1" customFormat="1" ht="36.95" customHeight="1">
      <c r="AR2" s="1"/>
      <c r="AS2" s="1"/>
      <c r="AT2" s="1"/>
      <c r="AU2" s="1"/>
      <c r="AV2" s="1"/>
      <c r="AW2" s="1"/>
      <c r="AX2" s="1"/>
      <c r="AY2" s="1"/>
      <c r="AZ2" s="1"/>
      <c r="BA2" s="1"/>
      <c r="BB2" s="1"/>
      <c r="BC2" s="1"/>
      <c r="BD2" s="1"/>
      <c r="BE2" s="1"/>
      <c r="BF2" s="1"/>
      <c r="BG2" s="1"/>
      <c r="BS2" s="16" t="s">
        <v>7</v>
      </c>
      <c r="BT2" s="16" t="s">
        <v>8</v>
      </c>
    </row>
    <row r="3" spans="2:72" s="1" customFormat="1"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7</v>
      </c>
      <c r="BT3" s="16" t="s">
        <v>9</v>
      </c>
    </row>
    <row r="4" spans="2:71" s="1" customFormat="1" ht="24.95" customHeight="1">
      <c r="B4" s="20"/>
      <c r="C4" s="21"/>
      <c r="D4" s="22" t="s">
        <v>10</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11</v>
      </c>
      <c r="BG4" s="24" t="s">
        <v>12</v>
      </c>
      <c r="BS4" s="16" t="s">
        <v>13</v>
      </c>
    </row>
    <row r="5" spans="2:71" s="1" customFormat="1" ht="12" customHeight="1">
      <c r="B5" s="20"/>
      <c r="C5" s="21"/>
      <c r="D5" s="25" t="s">
        <v>14</v>
      </c>
      <c r="E5" s="21"/>
      <c r="F5" s="21"/>
      <c r="G5" s="21"/>
      <c r="H5" s="21"/>
      <c r="I5" s="21"/>
      <c r="J5" s="21"/>
      <c r="K5" s="26" t="s">
        <v>15</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G5" s="27" t="s">
        <v>16</v>
      </c>
      <c r="BS5" s="16" t="s">
        <v>7</v>
      </c>
    </row>
    <row r="6" spans="2:71" s="1" customFormat="1" ht="36.95" customHeight="1">
      <c r="B6" s="20"/>
      <c r="C6" s="21"/>
      <c r="D6" s="28" t="s">
        <v>17</v>
      </c>
      <c r="E6" s="21"/>
      <c r="F6" s="21"/>
      <c r="G6" s="21"/>
      <c r="H6" s="21"/>
      <c r="I6" s="21"/>
      <c r="J6" s="21"/>
      <c r="K6" s="29" t="s">
        <v>18</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G6" s="30"/>
      <c r="BS6" s="16" t="s">
        <v>7</v>
      </c>
    </row>
    <row r="7" spans="2:71" s="1" customFormat="1" ht="12" customHeight="1">
      <c r="B7" s="20"/>
      <c r="C7" s="21"/>
      <c r="D7" s="31" t="s">
        <v>19</v>
      </c>
      <c r="E7" s="21"/>
      <c r="F7" s="21"/>
      <c r="G7" s="21"/>
      <c r="H7" s="21"/>
      <c r="I7" s="21"/>
      <c r="J7" s="21"/>
      <c r="K7" s="26" t="s">
        <v>20</v>
      </c>
      <c r="L7" s="21"/>
      <c r="M7" s="21"/>
      <c r="N7" s="21"/>
      <c r="O7" s="21"/>
      <c r="P7" s="21"/>
      <c r="Q7" s="21"/>
      <c r="R7" s="21"/>
      <c r="S7" s="21"/>
      <c r="T7" s="21"/>
      <c r="U7" s="21"/>
      <c r="V7" s="21"/>
      <c r="W7" s="21"/>
      <c r="X7" s="21"/>
      <c r="Y7" s="21"/>
      <c r="Z7" s="21"/>
      <c r="AA7" s="21"/>
      <c r="AB7" s="21"/>
      <c r="AC7" s="21"/>
      <c r="AD7" s="21"/>
      <c r="AE7" s="21"/>
      <c r="AF7" s="21"/>
      <c r="AG7" s="21"/>
      <c r="AH7" s="21"/>
      <c r="AI7" s="21"/>
      <c r="AJ7" s="21"/>
      <c r="AK7" s="31" t="s">
        <v>21</v>
      </c>
      <c r="AL7" s="21"/>
      <c r="AM7" s="21"/>
      <c r="AN7" s="26" t="s">
        <v>20</v>
      </c>
      <c r="AO7" s="21"/>
      <c r="AP7" s="21"/>
      <c r="AQ7" s="21"/>
      <c r="AR7" s="19"/>
      <c r="BG7" s="30"/>
      <c r="BS7" s="16" t="s">
        <v>7</v>
      </c>
    </row>
    <row r="8" spans="2:71" s="1" customFormat="1" ht="12" customHeight="1">
      <c r="B8" s="20"/>
      <c r="C8" s="21"/>
      <c r="D8" s="31" t="s">
        <v>22</v>
      </c>
      <c r="E8" s="21"/>
      <c r="F8" s="21"/>
      <c r="G8" s="21"/>
      <c r="H8" s="21"/>
      <c r="I8" s="21"/>
      <c r="J8" s="21"/>
      <c r="K8" s="26" t="s">
        <v>23</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24</v>
      </c>
      <c r="AL8" s="21"/>
      <c r="AM8" s="21"/>
      <c r="AN8" s="32" t="s">
        <v>25</v>
      </c>
      <c r="AO8" s="21"/>
      <c r="AP8" s="21"/>
      <c r="AQ8" s="21"/>
      <c r="AR8" s="19"/>
      <c r="BG8" s="30"/>
      <c r="BS8" s="16" t="s">
        <v>7</v>
      </c>
    </row>
    <row r="9" spans="2:71" s="1" customFormat="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G9" s="30"/>
      <c r="BS9" s="16" t="s">
        <v>7</v>
      </c>
    </row>
    <row r="10" spans="2:71" s="1" customFormat="1" ht="12" customHeight="1">
      <c r="B10" s="20"/>
      <c r="C10" s="21"/>
      <c r="D10" s="31" t="s">
        <v>26</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27</v>
      </c>
      <c r="AL10" s="21"/>
      <c r="AM10" s="21"/>
      <c r="AN10" s="26" t="s">
        <v>20</v>
      </c>
      <c r="AO10" s="21"/>
      <c r="AP10" s="21"/>
      <c r="AQ10" s="21"/>
      <c r="AR10" s="19"/>
      <c r="BG10" s="30"/>
      <c r="BS10" s="16" t="s">
        <v>7</v>
      </c>
    </row>
    <row r="11" spans="2:71" s="1" customFormat="1" ht="18.45" customHeight="1">
      <c r="B11" s="20"/>
      <c r="C11" s="21"/>
      <c r="D11" s="21"/>
      <c r="E11" s="26" t="s">
        <v>28</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29</v>
      </c>
      <c r="AL11" s="21"/>
      <c r="AM11" s="21"/>
      <c r="AN11" s="26" t="s">
        <v>20</v>
      </c>
      <c r="AO11" s="21"/>
      <c r="AP11" s="21"/>
      <c r="AQ11" s="21"/>
      <c r="AR11" s="19"/>
      <c r="BG11" s="30"/>
      <c r="BS11" s="16" t="s">
        <v>7</v>
      </c>
    </row>
    <row r="12" spans="2:71" s="1" customFormat="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G12" s="30"/>
      <c r="BS12" s="16" t="s">
        <v>7</v>
      </c>
    </row>
    <row r="13" spans="2:71" s="1" customFormat="1" ht="12" customHeight="1">
      <c r="B13" s="20"/>
      <c r="C13" s="21"/>
      <c r="D13" s="31" t="s">
        <v>30</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27</v>
      </c>
      <c r="AL13" s="21"/>
      <c r="AM13" s="21"/>
      <c r="AN13" s="33" t="s">
        <v>31</v>
      </c>
      <c r="AO13" s="21"/>
      <c r="AP13" s="21"/>
      <c r="AQ13" s="21"/>
      <c r="AR13" s="19"/>
      <c r="BG13" s="30"/>
      <c r="BS13" s="16" t="s">
        <v>7</v>
      </c>
    </row>
    <row r="14" spans="2:71" ht="12">
      <c r="B14" s="20"/>
      <c r="C14" s="21"/>
      <c r="D14" s="21"/>
      <c r="E14" s="33" t="s">
        <v>31</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29</v>
      </c>
      <c r="AL14" s="21"/>
      <c r="AM14" s="21"/>
      <c r="AN14" s="33" t="s">
        <v>31</v>
      </c>
      <c r="AO14" s="21"/>
      <c r="AP14" s="21"/>
      <c r="AQ14" s="21"/>
      <c r="AR14" s="19"/>
      <c r="BG14" s="30"/>
      <c r="BS14" s="16" t="s">
        <v>7</v>
      </c>
    </row>
    <row r="15" spans="2:71" s="1" customFormat="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G15" s="30"/>
      <c r="BS15" s="16" t="s">
        <v>4</v>
      </c>
    </row>
    <row r="16" spans="2:71" s="1" customFormat="1" ht="12" customHeight="1">
      <c r="B16" s="20"/>
      <c r="C16" s="21"/>
      <c r="D16" s="31" t="s">
        <v>32</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27</v>
      </c>
      <c r="AL16" s="21"/>
      <c r="AM16" s="21"/>
      <c r="AN16" s="26" t="s">
        <v>20</v>
      </c>
      <c r="AO16" s="21"/>
      <c r="AP16" s="21"/>
      <c r="AQ16" s="21"/>
      <c r="AR16" s="19"/>
      <c r="BG16" s="30"/>
      <c r="BS16" s="16" t="s">
        <v>4</v>
      </c>
    </row>
    <row r="17" spans="2:71" s="1" customFormat="1" ht="18.45" customHeight="1">
      <c r="B17" s="20"/>
      <c r="C17" s="21"/>
      <c r="D17" s="21"/>
      <c r="E17" s="26" t="s">
        <v>33</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29</v>
      </c>
      <c r="AL17" s="21"/>
      <c r="AM17" s="21"/>
      <c r="AN17" s="26" t="s">
        <v>20</v>
      </c>
      <c r="AO17" s="21"/>
      <c r="AP17" s="21"/>
      <c r="AQ17" s="21"/>
      <c r="AR17" s="19"/>
      <c r="BG17" s="30"/>
      <c r="BS17" s="16" t="s">
        <v>5</v>
      </c>
    </row>
    <row r="18" spans="2:71" s="1" customFormat="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G18" s="30"/>
      <c r="BS18" s="16" t="s">
        <v>7</v>
      </c>
    </row>
    <row r="19" spans="2:71" s="1" customFormat="1" ht="12" customHeight="1">
      <c r="B19" s="20"/>
      <c r="C19" s="21"/>
      <c r="D19" s="31" t="s">
        <v>34</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27</v>
      </c>
      <c r="AL19" s="21"/>
      <c r="AM19" s="21"/>
      <c r="AN19" s="26" t="s">
        <v>20</v>
      </c>
      <c r="AO19" s="21"/>
      <c r="AP19" s="21"/>
      <c r="AQ19" s="21"/>
      <c r="AR19" s="19"/>
      <c r="BG19" s="30"/>
      <c r="BS19" s="16" t="s">
        <v>7</v>
      </c>
    </row>
    <row r="20" spans="2:71" s="1" customFormat="1" ht="18.45" customHeight="1">
      <c r="B20" s="20"/>
      <c r="C20" s="21"/>
      <c r="D20" s="21"/>
      <c r="E20" s="26" t="s">
        <v>35</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29</v>
      </c>
      <c r="AL20" s="21"/>
      <c r="AM20" s="21"/>
      <c r="AN20" s="26" t="s">
        <v>20</v>
      </c>
      <c r="AO20" s="21"/>
      <c r="AP20" s="21"/>
      <c r="AQ20" s="21"/>
      <c r="AR20" s="19"/>
      <c r="BG20" s="30"/>
      <c r="BS20" s="16" t="s">
        <v>5</v>
      </c>
    </row>
    <row r="21" spans="2:59" s="1" customFormat="1"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G21" s="30"/>
    </row>
    <row r="22" spans="2:59" s="1" customFormat="1" ht="12" customHeight="1">
      <c r="B22" s="20"/>
      <c r="C22" s="21"/>
      <c r="D22" s="31" t="s">
        <v>36</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G22" s="30"/>
    </row>
    <row r="23" spans="2:59" s="1" customFormat="1" ht="16.5" customHeight="1">
      <c r="B23" s="20"/>
      <c r="C23" s="21"/>
      <c r="D23" s="21"/>
      <c r="E23" s="35" t="s">
        <v>20</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G23" s="30"/>
    </row>
    <row r="24" spans="2:59" s="1" customFormat="1"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G24" s="30"/>
    </row>
    <row r="25" spans="2:59" s="1" customFormat="1" ht="6.95"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G25" s="30"/>
    </row>
    <row r="26" spans="1:59" s="2" customFormat="1" ht="25.9" customHeight="1">
      <c r="A26" s="37"/>
      <c r="B26" s="38"/>
      <c r="C26" s="39"/>
      <c r="D26" s="40" t="s">
        <v>37</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ROUND(AG54,2)</f>
        <v>0</v>
      </c>
      <c r="AL26" s="41"/>
      <c r="AM26" s="41"/>
      <c r="AN26" s="41"/>
      <c r="AO26" s="41"/>
      <c r="AP26" s="39"/>
      <c r="AQ26" s="39"/>
      <c r="AR26" s="43"/>
      <c r="BG26" s="30"/>
    </row>
    <row r="27" spans="1:59" s="2" customFormat="1" ht="6.95" customHeight="1">
      <c r="A27" s="37"/>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G27" s="30"/>
    </row>
    <row r="28" spans="1:59" s="2" customFormat="1" ht="12">
      <c r="A28" s="37"/>
      <c r="B28" s="38"/>
      <c r="C28" s="39"/>
      <c r="D28" s="39"/>
      <c r="E28" s="39"/>
      <c r="F28" s="39"/>
      <c r="G28" s="39"/>
      <c r="H28" s="39"/>
      <c r="I28" s="39"/>
      <c r="J28" s="39"/>
      <c r="K28" s="39"/>
      <c r="L28" s="44" t="s">
        <v>38</v>
      </c>
      <c r="M28" s="44"/>
      <c r="N28" s="44"/>
      <c r="O28" s="44"/>
      <c r="P28" s="44"/>
      <c r="Q28" s="39"/>
      <c r="R28" s="39"/>
      <c r="S28" s="39"/>
      <c r="T28" s="39"/>
      <c r="U28" s="39"/>
      <c r="V28" s="39"/>
      <c r="W28" s="44" t="s">
        <v>39</v>
      </c>
      <c r="X28" s="44"/>
      <c r="Y28" s="44"/>
      <c r="Z28" s="44"/>
      <c r="AA28" s="44"/>
      <c r="AB28" s="44"/>
      <c r="AC28" s="44"/>
      <c r="AD28" s="44"/>
      <c r="AE28" s="44"/>
      <c r="AF28" s="39"/>
      <c r="AG28" s="39"/>
      <c r="AH28" s="39"/>
      <c r="AI28" s="39"/>
      <c r="AJ28" s="39"/>
      <c r="AK28" s="44" t="s">
        <v>40</v>
      </c>
      <c r="AL28" s="44"/>
      <c r="AM28" s="44"/>
      <c r="AN28" s="44"/>
      <c r="AO28" s="44"/>
      <c r="AP28" s="39"/>
      <c r="AQ28" s="39"/>
      <c r="AR28" s="43"/>
      <c r="BG28" s="30"/>
    </row>
    <row r="29" spans="1:59" s="3" customFormat="1" ht="14.4" customHeight="1">
      <c r="A29" s="3"/>
      <c r="B29" s="45"/>
      <c r="C29" s="46"/>
      <c r="D29" s="31" t="s">
        <v>41</v>
      </c>
      <c r="E29" s="46"/>
      <c r="F29" s="31" t="s">
        <v>42</v>
      </c>
      <c r="G29" s="46"/>
      <c r="H29" s="46"/>
      <c r="I29" s="46"/>
      <c r="J29" s="46"/>
      <c r="K29" s="46"/>
      <c r="L29" s="47">
        <v>0.21</v>
      </c>
      <c r="M29" s="46"/>
      <c r="N29" s="46"/>
      <c r="O29" s="46"/>
      <c r="P29" s="46"/>
      <c r="Q29" s="46"/>
      <c r="R29" s="46"/>
      <c r="S29" s="46"/>
      <c r="T29" s="46"/>
      <c r="U29" s="46"/>
      <c r="V29" s="46"/>
      <c r="W29" s="48">
        <f>ROUND(BB54,2)</f>
        <v>0</v>
      </c>
      <c r="X29" s="46"/>
      <c r="Y29" s="46"/>
      <c r="Z29" s="46"/>
      <c r="AA29" s="46"/>
      <c r="AB29" s="46"/>
      <c r="AC29" s="46"/>
      <c r="AD29" s="46"/>
      <c r="AE29" s="46"/>
      <c r="AF29" s="46"/>
      <c r="AG29" s="46"/>
      <c r="AH29" s="46"/>
      <c r="AI29" s="46"/>
      <c r="AJ29" s="46"/>
      <c r="AK29" s="48">
        <f>ROUND(AX54,2)</f>
        <v>0</v>
      </c>
      <c r="AL29" s="46"/>
      <c r="AM29" s="46"/>
      <c r="AN29" s="46"/>
      <c r="AO29" s="46"/>
      <c r="AP29" s="46"/>
      <c r="AQ29" s="46"/>
      <c r="AR29" s="49"/>
      <c r="BG29" s="50"/>
    </row>
    <row r="30" spans="1:59" s="3" customFormat="1" ht="14.4" customHeight="1">
      <c r="A30" s="3"/>
      <c r="B30" s="45"/>
      <c r="C30" s="46"/>
      <c r="D30" s="46"/>
      <c r="E30" s="46"/>
      <c r="F30" s="31" t="s">
        <v>43</v>
      </c>
      <c r="G30" s="46"/>
      <c r="H30" s="46"/>
      <c r="I30" s="46"/>
      <c r="J30" s="46"/>
      <c r="K30" s="46"/>
      <c r="L30" s="47">
        <v>0.12</v>
      </c>
      <c r="M30" s="46"/>
      <c r="N30" s="46"/>
      <c r="O30" s="46"/>
      <c r="P30" s="46"/>
      <c r="Q30" s="46"/>
      <c r="R30" s="46"/>
      <c r="S30" s="46"/>
      <c r="T30" s="46"/>
      <c r="U30" s="46"/>
      <c r="V30" s="46"/>
      <c r="W30" s="48">
        <f>ROUND(BC54,2)</f>
        <v>0</v>
      </c>
      <c r="X30" s="46"/>
      <c r="Y30" s="46"/>
      <c r="Z30" s="46"/>
      <c r="AA30" s="46"/>
      <c r="AB30" s="46"/>
      <c r="AC30" s="46"/>
      <c r="AD30" s="46"/>
      <c r="AE30" s="46"/>
      <c r="AF30" s="46"/>
      <c r="AG30" s="46"/>
      <c r="AH30" s="46"/>
      <c r="AI30" s="46"/>
      <c r="AJ30" s="46"/>
      <c r="AK30" s="48">
        <f>ROUND(AY54,2)</f>
        <v>0</v>
      </c>
      <c r="AL30" s="46"/>
      <c r="AM30" s="46"/>
      <c r="AN30" s="46"/>
      <c r="AO30" s="46"/>
      <c r="AP30" s="46"/>
      <c r="AQ30" s="46"/>
      <c r="AR30" s="49"/>
      <c r="BG30" s="50"/>
    </row>
    <row r="31" spans="1:59" s="3" customFormat="1" ht="14.4" customHeight="1" hidden="1">
      <c r="A31" s="3"/>
      <c r="B31" s="45"/>
      <c r="C31" s="46"/>
      <c r="D31" s="46"/>
      <c r="E31" s="46"/>
      <c r="F31" s="31" t="s">
        <v>44</v>
      </c>
      <c r="G31" s="46"/>
      <c r="H31" s="46"/>
      <c r="I31" s="46"/>
      <c r="J31" s="46"/>
      <c r="K31" s="46"/>
      <c r="L31" s="47">
        <v>0.21</v>
      </c>
      <c r="M31" s="46"/>
      <c r="N31" s="46"/>
      <c r="O31" s="46"/>
      <c r="P31" s="46"/>
      <c r="Q31" s="46"/>
      <c r="R31" s="46"/>
      <c r="S31" s="46"/>
      <c r="T31" s="46"/>
      <c r="U31" s="46"/>
      <c r="V31" s="46"/>
      <c r="W31" s="48">
        <f>ROUND(BD54,2)</f>
        <v>0</v>
      </c>
      <c r="X31" s="46"/>
      <c r="Y31" s="46"/>
      <c r="Z31" s="46"/>
      <c r="AA31" s="46"/>
      <c r="AB31" s="46"/>
      <c r="AC31" s="46"/>
      <c r="AD31" s="46"/>
      <c r="AE31" s="46"/>
      <c r="AF31" s="46"/>
      <c r="AG31" s="46"/>
      <c r="AH31" s="46"/>
      <c r="AI31" s="46"/>
      <c r="AJ31" s="46"/>
      <c r="AK31" s="48">
        <v>0</v>
      </c>
      <c r="AL31" s="46"/>
      <c r="AM31" s="46"/>
      <c r="AN31" s="46"/>
      <c r="AO31" s="46"/>
      <c r="AP31" s="46"/>
      <c r="AQ31" s="46"/>
      <c r="AR31" s="49"/>
      <c r="BG31" s="50"/>
    </row>
    <row r="32" spans="1:59" s="3" customFormat="1" ht="14.4" customHeight="1" hidden="1">
      <c r="A32" s="3"/>
      <c r="B32" s="45"/>
      <c r="C32" s="46"/>
      <c r="D32" s="46"/>
      <c r="E32" s="46"/>
      <c r="F32" s="31" t="s">
        <v>45</v>
      </c>
      <c r="G32" s="46"/>
      <c r="H32" s="46"/>
      <c r="I32" s="46"/>
      <c r="J32" s="46"/>
      <c r="K32" s="46"/>
      <c r="L32" s="47">
        <v>0.12</v>
      </c>
      <c r="M32" s="46"/>
      <c r="N32" s="46"/>
      <c r="O32" s="46"/>
      <c r="P32" s="46"/>
      <c r="Q32" s="46"/>
      <c r="R32" s="46"/>
      <c r="S32" s="46"/>
      <c r="T32" s="46"/>
      <c r="U32" s="46"/>
      <c r="V32" s="46"/>
      <c r="W32" s="48">
        <f>ROUND(BE54,2)</f>
        <v>0</v>
      </c>
      <c r="X32" s="46"/>
      <c r="Y32" s="46"/>
      <c r="Z32" s="46"/>
      <c r="AA32" s="46"/>
      <c r="AB32" s="46"/>
      <c r="AC32" s="46"/>
      <c r="AD32" s="46"/>
      <c r="AE32" s="46"/>
      <c r="AF32" s="46"/>
      <c r="AG32" s="46"/>
      <c r="AH32" s="46"/>
      <c r="AI32" s="46"/>
      <c r="AJ32" s="46"/>
      <c r="AK32" s="48">
        <v>0</v>
      </c>
      <c r="AL32" s="46"/>
      <c r="AM32" s="46"/>
      <c r="AN32" s="46"/>
      <c r="AO32" s="46"/>
      <c r="AP32" s="46"/>
      <c r="AQ32" s="46"/>
      <c r="AR32" s="49"/>
      <c r="BG32" s="50"/>
    </row>
    <row r="33" spans="1:59" s="3" customFormat="1" ht="14.4" customHeight="1" hidden="1">
      <c r="A33" s="3"/>
      <c r="B33" s="45"/>
      <c r="C33" s="46"/>
      <c r="D33" s="46"/>
      <c r="E33" s="46"/>
      <c r="F33" s="31" t="s">
        <v>46</v>
      </c>
      <c r="G33" s="46"/>
      <c r="H33" s="46"/>
      <c r="I33" s="46"/>
      <c r="J33" s="46"/>
      <c r="K33" s="46"/>
      <c r="L33" s="47">
        <v>0</v>
      </c>
      <c r="M33" s="46"/>
      <c r="N33" s="46"/>
      <c r="O33" s="46"/>
      <c r="P33" s="46"/>
      <c r="Q33" s="46"/>
      <c r="R33" s="46"/>
      <c r="S33" s="46"/>
      <c r="T33" s="46"/>
      <c r="U33" s="46"/>
      <c r="V33" s="46"/>
      <c r="W33" s="48">
        <f>ROUND(BF54,2)</f>
        <v>0</v>
      </c>
      <c r="X33" s="46"/>
      <c r="Y33" s="46"/>
      <c r="Z33" s="46"/>
      <c r="AA33" s="46"/>
      <c r="AB33" s="46"/>
      <c r="AC33" s="46"/>
      <c r="AD33" s="46"/>
      <c r="AE33" s="46"/>
      <c r="AF33" s="46"/>
      <c r="AG33" s="46"/>
      <c r="AH33" s="46"/>
      <c r="AI33" s="46"/>
      <c r="AJ33" s="46"/>
      <c r="AK33" s="48">
        <v>0</v>
      </c>
      <c r="AL33" s="46"/>
      <c r="AM33" s="46"/>
      <c r="AN33" s="46"/>
      <c r="AO33" s="46"/>
      <c r="AP33" s="46"/>
      <c r="AQ33" s="46"/>
      <c r="AR33" s="49"/>
      <c r="BG33" s="3"/>
    </row>
    <row r="34" spans="1:59" s="2" customFormat="1" ht="6.95" customHeight="1">
      <c r="A34" s="37"/>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c r="BG34" s="37"/>
    </row>
    <row r="35" spans="1:59" s="2" customFormat="1" ht="25.9" customHeight="1">
      <c r="A35" s="37"/>
      <c r="B35" s="38"/>
      <c r="C35" s="51"/>
      <c r="D35" s="52" t="s">
        <v>47</v>
      </c>
      <c r="E35" s="53"/>
      <c r="F35" s="53"/>
      <c r="G35" s="53"/>
      <c r="H35" s="53"/>
      <c r="I35" s="53"/>
      <c r="J35" s="53"/>
      <c r="K35" s="53"/>
      <c r="L35" s="53"/>
      <c r="M35" s="53"/>
      <c r="N35" s="53"/>
      <c r="O35" s="53"/>
      <c r="P35" s="53"/>
      <c r="Q35" s="53"/>
      <c r="R35" s="53"/>
      <c r="S35" s="53"/>
      <c r="T35" s="54" t="s">
        <v>48</v>
      </c>
      <c r="U35" s="53"/>
      <c r="V35" s="53"/>
      <c r="W35" s="53"/>
      <c r="X35" s="55" t="s">
        <v>49</v>
      </c>
      <c r="Y35" s="53"/>
      <c r="Z35" s="53"/>
      <c r="AA35" s="53"/>
      <c r="AB35" s="53"/>
      <c r="AC35" s="53"/>
      <c r="AD35" s="53"/>
      <c r="AE35" s="53"/>
      <c r="AF35" s="53"/>
      <c r="AG35" s="53"/>
      <c r="AH35" s="53"/>
      <c r="AI35" s="53"/>
      <c r="AJ35" s="53"/>
      <c r="AK35" s="56">
        <f>SUM(AK26:AK33)</f>
        <v>0</v>
      </c>
      <c r="AL35" s="53"/>
      <c r="AM35" s="53"/>
      <c r="AN35" s="53"/>
      <c r="AO35" s="57"/>
      <c r="AP35" s="51"/>
      <c r="AQ35" s="51"/>
      <c r="AR35" s="43"/>
      <c r="BG35" s="37"/>
    </row>
    <row r="36" spans="1:59" s="2" customFormat="1" ht="6.95" customHeight="1">
      <c r="A36" s="37"/>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c r="BG36" s="37"/>
    </row>
    <row r="37" spans="1:59" s="2" customFormat="1" ht="6.95" customHeight="1">
      <c r="A37" s="37"/>
      <c r="B37" s="58"/>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43"/>
      <c r="BG37" s="37"/>
    </row>
    <row r="41" spans="1:59" s="2" customFormat="1" ht="6.95" customHeight="1">
      <c r="A41" s="37"/>
      <c r="B41" s="60"/>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43"/>
      <c r="BG41" s="37"/>
    </row>
    <row r="42" spans="1:59" s="2" customFormat="1" ht="24.95" customHeight="1">
      <c r="A42" s="37"/>
      <c r="B42" s="38"/>
      <c r="C42" s="22" t="s">
        <v>50</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3"/>
      <c r="BG42" s="37"/>
    </row>
    <row r="43" spans="1:59" s="2" customFormat="1" ht="6.95" customHeight="1">
      <c r="A43" s="37"/>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3"/>
      <c r="BG43" s="37"/>
    </row>
    <row r="44" spans="1:59" s="4" customFormat="1" ht="12" customHeight="1">
      <c r="A44" s="4"/>
      <c r="B44" s="62"/>
      <c r="C44" s="31" t="s">
        <v>14</v>
      </c>
      <c r="D44" s="63"/>
      <c r="E44" s="63"/>
      <c r="F44" s="63"/>
      <c r="G44" s="63"/>
      <c r="H44" s="63"/>
      <c r="I44" s="63"/>
      <c r="J44" s="63"/>
      <c r="K44" s="63"/>
      <c r="L44" s="63" t="str">
        <f>K5</f>
        <v>03/2024AVT</v>
      </c>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4"/>
      <c r="BG44" s="4"/>
    </row>
    <row r="45" spans="1:59" s="5" customFormat="1" ht="36.95" customHeight="1">
      <c r="A45" s="5"/>
      <c r="B45" s="65"/>
      <c r="C45" s="66" t="s">
        <v>17</v>
      </c>
      <c r="D45" s="67"/>
      <c r="E45" s="67"/>
      <c r="F45" s="67"/>
      <c r="G45" s="67"/>
      <c r="H45" s="67"/>
      <c r="I45" s="67"/>
      <c r="J45" s="67"/>
      <c r="K45" s="67"/>
      <c r="L45" s="68" t="str">
        <f>K6</f>
        <v>Odborná učebna pro výuku cizích jazyků A12</v>
      </c>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9"/>
      <c r="BG45" s="5"/>
    </row>
    <row r="46" spans="1:59" s="2" customFormat="1" ht="6.95" customHeight="1">
      <c r="A46" s="37"/>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3"/>
      <c r="BG46" s="37"/>
    </row>
    <row r="47" spans="1:59" s="2" customFormat="1" ht="12" customHeight="1">
      <c r="A47" s="37"/>
      <c r="B47" s="38"/>
      <c r="C47" s="31" t="s">
        <v>22</v>
      </c>
      <c r="D47" s="39"/>
      <c r="E47" s="39"/>
      <c r="F47" s="39"/>
      <c r="G47" s="39"/>
      <c r="H47" s="39"/>
      <c r="I47" s="39"/>
      <c r="J47" s="39"/>
      <c r="K47" s="39"/>
      <c r="L47" s="70" t="str">
        <f>IF(K8="","",K8)</f>
        <v>ZŠ a MŠ Děčín III, Březová 369/25</v>
      </c>
      <c r="M47" s="39"/>
      <c r="N47" s="39"/>
      <c r="O47" s="39"/>
      <c r="P47" s="39"/>
      <c r="Q47" s="39"/>
      <c r="R47" s="39"/>
      <c r="S47" s="39"/>
      <c r="T47" s="39"/>
      <c r="U47" s="39"/>
      <c r="V47" s="39"/>
      <c r="W47" s="39"/>
      <c r="X47" s="39"/>
      <c r="Y47" s="39"/>
      <c r="Z47" s="39"/>
      <c r="AA47" s="39"/>
      <c r="AB47" s="39"/>
      <c r="AC47" s="39"/>
      <c r="AD47" s="39"/>
      <c r="AE47" s="39"/>
      <c r="AF47" s="39"/>
      <c r="AG47" s="39"/>
      <c r="AH47" s="39"/>
      <c r="AI47" s="31" t="s">
        <v>24</v>
      </c>
      <c r="AJ47" s="39"/>
      <c r="AK47" s="39"/>
      <c r="AL47" s="39"/>
      <c r="AM47" s="71" t="str">
        <f>IF(AN8="","",AN8)</f>
        <v>8. 3. 2024</v>
      </c>
      <c r="AN47" s="71"/>
      <c r="AO47" s="39"/>
      <c r="AP47" s="39"/>
      <c r="AQ47" s="39"/>
      <c r="AR47" s="43"/>
      <c r="BG47" s="37"/>
    </row>
    <row r="48" spans="1:59" s="2" customFormat="1" ht="6.95" customHeight="1">
      <c r="A48" s="37"/>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3"/>
      <c r="BG48" s="37"/>
    </row>
    <row r="49" spans="1:59" s="2" customFormat="1" ht="15.15" customHeight="1">
      <c r="A49" s="37"/>
      <c r="B49" s="38"/>
      <c r="C49" s="31" t="s">
        <v>26</v>
      </c>
      <c r="D49" s="39"/>
      <c r="E49" s="39"/>
      <c r="F49" s="39"/>
      <c r="G49" s="39"/>
      <c r="H49" s="39"/>
      <c r="I49" s="39"/>
      <c r="J49" s="39"/>
      <c r="K49" s="39"/>
      <c r="L49" s="63" t="str">
        <f>IF(E11="","",E11)</f>
        <v>Statutární město Děčín, Mírové nám. 1175/5, 405 38</v>
      </c>
      <c r="M49" s="39"/>
      <c r="N49" s="39"/>
      <c r="O49" s="39"/>
      <c r="P49" s="39"/>
      <c r="Q49" s="39"/>
      <c r="R49" s="39"/>
      <c r="S49" s="39"/>
      <c r="T49" s="39"/>
      <c r="U49" s="39"/>
      <c r="V49" s="39"/>
      <c r="W49" s="39"/>
      <c r="X49" s="39"/>
      <c r="Y49" s="39"/>
      <c r="Z49" s="39"/>
      <c r="AA49" s="39"/>
      <c r="AB49" s="39"/>
      <c r="AC49" s="39"/>
      <c r="AD49" s="39"/>
      <c r="AE49" s="39"/>
      <c r="AF49" s="39"/>
      <c r="AG49" s="39"/>
      <c r="AH49" s="39"/>
      <c r="AI49" s="31" t="s">
        <v>32</v>
      </c>
      <c r="AJ49" s="39"/>
      <c r="AK49" s="39"/>
      <c r="AL49" s="39"/>
      <c r="AM49" s="72" t="str">
        <f>IF(E17="","",E17)</f>
        <v>Sebastian Fenyk</v>
      </c>
      <c r="AN49" s="63"/>
      <c r="AO49" s="63"/>
      <c r="AP49" s="63"/>
      <c r="AQ49" s="39"/>
      <c r="AR49" s="43"/>
      <c r="AS49" s="73" t="s">
        <v>51</v>
      </c>
      <c r="AT49" s="74"/>
      <c r="AU49" s="75"/>
      <c r="AV49" s="75"/>
      <c r="AW49" s="75"/>
      <c r="AX49" s="75"/>
      <c r="AY49" s="75"/>
      <c r="AZ49" s="75"/>
      <c r="BA49" s="75"/>
      <c r="BB49" s="75"/>
      <c r="BC49" s="75"/>
      <c r="BD49" s="75"/>
      <c r="BE49" s="75"/>
      <c r="BF49" s="76"/>
      <c r="BG49" s="37"/>
    </row>
    <row r="50" spans="1:59" s="2" customFormat="1" ht="15.15" customHeight="1">
      <c r="A50" s="37"/>
      <c r="B50" s="38"/>
      <c r="C50" s="31" t="s">
        <v>30</v>
      </c>
      <c r="D50" s="39"/>
      <c r="E50" s="39"/>
      <c r="F50" s="39"/>
      <c r="G50" s="39"/>
      <c r="H50" s="39"/>
      <c r="I50" s="39"/>
      <c r="J50" s="39"/>
      <c r="K50" s="39"/>
      <c r="L50" s="63" t="str">
        <f>IF(E14="Vyplň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1" t="s">
        <v>34</v>
      </c>
      <c r="AJ50" s="39"/>
      <c r="AK50" s="39"/>
      <c r="AL50" s="39"/>
      <c r="AM50" s="72" t="str">
        <f>IF(E20="","",E20)</f>
        <v>Ing.Myšík Petr</v>
      </c>
      <c r="AN50" s="63"/>
      <c r="AO50" s="63"/>
      <c r="AP50" s="63"/>
      <c r="AQ50" s="39"/>
      <c r="AR50" s="43"/>
      <c r="AS50" s="77"/>
      <c r="AT50" s="78"/>
      <c r="AU50" s="79"/>
      <c r="AV50" s="79"/>
      <c r="AW50" s="79"/>
      <c r="AX50" s="79"/>
      <c r="AY50" s="79"/>
      <c r="AZ50" s="79"/>
      <c r="BA50" s="79"/>
      <c r="BB50" s="79"/>
      <c r="BC50" s="79"/>
      <c r="BD50" s="79"/>
      <c r="BE50" s="79"/>
      <c r="BF50" s="80"/>
      <c r="BG50" s="37"/>
    </row>
    <row r="51" spans="1:59" s="2" customFormat="1" ht="10.8" customHeight="1">
      <c r="A51" s="37"/>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3"/>
      <c r="AS51" s="81"/>
      <c r="AT51" s="82"/>
      <c r="AU51" s="83"/>
      <c r="AV51" s="83"/>
      <c r="AW51" s="83"/>
      <c r="AX51" s="83"/>
      <c r="AY51" s="83"/>
      <c r="AZ51" s="83"/>
      <c r="BA51" s="83"/>
      <c r="BB51" s="83"/>
      <c r="BC51" s="83"/>
      <c r="BD51" s="83"/>
      <c r="BE51" s="83"/>
      <c r="BF51" s="84"/>
      <c r="BG51" s="37"/>
    </row>
    <row r="52" spans="1:59" s="2" customFormat="1" ht="29.25" customHeight="1">
      <c r="A52" s="37"/>
      <c r="B52" s="38"/>
      <c r="C52" s="85" t="s">
        <v>52</v>
      </c>
      <c r="D52" s="86"/>
      <c r="E52" s="86"/>
      <c r="F52" s="86"/>
      <c r="G52" s="86"/>
      <c r="H52" s="87"/>
      <c r="I52" s="88" t="s">
        <v>53</v>
      </c>
      <c r="J52" s="86"/>
      <c r="K52" s="86"/>
      <c r="L52" s="86"/>
      <c r="M52" s="86"/>
      <c r="N52" s="86"/>
      <c r="O52" s="86"/>
      <c r="P52" s="86"/>
      <c r="Q52" s="86"/>
      <c r="R52" s="86"/>
      <c r="S52" s="86"/>
      <c r="T52" s="86"/>
      <c r="U52" s="86"/>
      <c r="V52" s="86"/>
      <c r="W52" s="86"/>
      <c r="X52" s="86"/>
      <c r="Y52" s="86"/>
      <c r="Z52" s="86"/>
      <c r="AA52" s="86"/>
      <c r="AB52" s="86"/>
      <c r="AC52" s="86"/>
      <c r="AD52" s="86"/>
      <c r="AE52" s="86"/>
      <c r="AF52" s="86"/>
      <c r="AG52" s="89" t="s">
        <v>54</v>
      </c>
      <c r="AH52" s="86"/>
      <c r="AI52" s="86"/>
      <c r="AJ52" s="86"/>
      <c r="AK52" s="86"/>
      <c r="AL52" s="86"/>
      <c r="AM52" s="86"/>
      <c r="AN52" s="88" t="s">
        <v>55</v>
      </c>
      <c r="AO52" s="86"/>
      <c r="AP52" s="86"/>
      <c r="AQ52" s="90" t="s">
        <v>56</v>
      </c>
      <c r="AR52" s="43"/>
      <c r="AS52" s="91" t="s">
        <v>57</v>
      </c>
      <c r="AT52" s="92" t="s">
        <v>58</v>
      </c>
      <c r="AU52" s="92" t="s">
        <v>59</v>
      </c>
      <c r="AV52" s="92" t="s">
        <v>60</v>
      </c>
      <c r="AW52" s="92" t="s">
        <v>61</v>
      </c>
      <c r="AX52" s="92" t="s">
        <v>62</v>
      </c>
      <c r="AY52" s="92" t="s">
        <v>63</v>
      </c>
      <c r="AZ52" s="92" t="s">
        <v>64</v>
      </c>
      <c r="BA52" s="92" t="s">
        <v>65</v>
      </c>
      <c r="BB52" s="92" t="s">
        <v>66</v>
      </c>
      <c r="BC52" s="92" t="s">
        <v>67</v>
      </c>
      <c r="BD52" s="92" t="s">
        <v>68</v>
      </c>
      <c r="BE52" s="92" t="s">
        <v>69</v>
      </c>
      <c r="BF52" s="93" t="s">
        <v>70</v>
      </c>
      <c r="BG52" s="37"/>
    </row>
    <row r="53" spans="1:59" s="2" customFormat="1" ht="10.8" customHeight="1">
      <c r="A53" s="37"/>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3"/>
      <c r="AS53" s="94"/>
      <c r="AT53" s="95"/>
      <c r="AU53" s="95"/>
      <c r="AV53" s="95"/>
      <c r="AW53" s="95"/>
      <c r="AX53" s="95"/>
      <c r="AY53" s="95"/>
      <c r="AZ53" s="95"/>
      <c r="BA53" s="95"/>
      <c r="BB53" s="95"/>
      <c r="BC53" s="95"/>
      <c r="BD53" s="95"/>
      <c r="BE53" s="95"/>
      <c r="BF53" s="96"/>
      <c r="BG53" s="37"/>
    </row>
    <row r="54" spans="1:90" s="6" customFormat="1" ht="32.4" customHeight="1">
      <c r="A54" s="6"/>
      <c r="B54" s="97"/>
      <c r="C54" s="98" t="s">
        <v>71</v>
      </c>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100">
        <f>ROUND(AG55,2)</f>
        <v>0</v>
      </c>
      <c r="AH54" s="100"/>
      <c r="AI54" s="100"/>
      <c r="AJ54" s="100"/>
      <c r="AK54" s="100"/>
      <c r="AL54" s="100"/>
      <c r="AM54" s="100"/>
      <c r="AN54" s="101">
        <f>SUM(AG54,AV54)</f>
        <v>0</v>
      </c>
      <c r="AO54" s="101"/>
      <c r="AP54" s="101"/>
      <c r="AQ54" s="102" t="s">
        <v>20</v>
      </c>
      <c r="AR54" s="103"/>
      <c r="AS54" s="104">
        <f>ROUND(AS55,2)</f>
        <v>0</v>
      </c>
      <c r="AT54" s="105">
        <f>ROUND(AT55,2)</f>
        <v>0</v>
      </c>
      <c r="AU54" s="106">
        <f>ROUND(AU55,2)</f>
        <v>0</v>
      </c>
      <c r="AV54" s="106">
        <f>ROUND(SUM(AX54:AY54),2)</f>
        <v>0</v>
      </c>
      <c r="AW54" s="107">
        <f>ROUND(AW55,5)</f>
        <v>0</v>
      </c>
      <c r="AX54" s="106">
        <f>ROUND(BB54*L29,2)</f>
        <v>0</v>
      </c>
      <c r="AY54" s="106">
        <f>ROUND(BC54*L30,2)</f>
        <v>0</v>
      </c>
      <c r="AZ54" s="106">
        <f>ROUND(BD54*L29,2)</f>
        <v>0</v>
      </c>
      <c r="BA54" s="106">
        <f>ROUND(BE54*L30,2)</f>
        <v>0</v>
      </c>
      <c r="BB54" s="106">
        <f>ROUND(BB55,2)</f>
        <v>0</v>
      </c>
      <c r="BC54" s="106">
        <f>ROUND(BC55,2)</f>
        <v>0</v>
      </c>
      <c r="BD54" s="106">
        <f>ROUND(BD55,2)</f>
        <v>0</v>
      </c>
      <c r="BE54" s="106">
        <f>ROUND(BE55,2)</f>
        <v>0</v>
      </c>
      <c r="BF54" s="108">
        <f>ROUND(BF55,2)</f>
        <v>0</v>
      </c>
      <c r="BG54" s="6"/>
      <c r="BS54" s="109" t="s">
        <v>72</v>
      </c>
      <c r="BT54" s="109" t="s">
        <v>73</v>
      </c>
      <c r="BU54" s="110" t="s">
        <v>74</v>
      </c>
      <c r="BV54" s="109" t="s">
        <v>75</v>
      </c>
      <c r="BW54" s="109" t="s">
        <v>6</v>
      </c>
      <c r="BX54" s="109" t="s">
        <v>76</v>
      </c>
      <c r="CL54" s="109" t="s">
        <v>20</v>
      </c>
    </row>
    <row r="55" spans="1:91" s="7" customFormat="1" ht="24.75" customHeight="1">
      <c r="A55" s="111" t="s">
        <v>77</v>
      </c>
      <c r="B55" s="112"/>
      <c r="C55" s="113"/>
      <c r="D55" s="114" t="s">
        <v>78</v>
      </c>
      <c r="E55" s="114"/>
      <c r="F55" s="114"/>
      <c r="G55" s="114"/>
      <c r="H55" s="114"/>
      <c r="I55" s="115"/>
      <c r="J55" s="114" t="s">
        <v>18</v>
      </c>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6">
        <f>'AVT a nábytek - Odborná u...'!K32</f>
        <v>0</v>
      </c>
      <c r="AH55" s="115"/>
      <c r="AI55" s="115"/>
      <c r="AJ55" s="115"/>
      <c r="AK55" s="115"/>
      <c r="AL55" s="115"/>
      <c r="AM55" s="115"/>
      <c r="AN55" s="116">
        <f>SUM(AG55,AV55)</f>
        <v>0</v>
      </c>
      <c r="AO55" s="115"/>
      <c r="AP55" s="115"/>
      <c r="AQ55" s="117" t="s">
        <v>79</v>
      </c>
      <c r="AR55" s="118"/>
      <c r="AS55" s="119">
        <f>'AVT a nábytek - Odborná u...'!K30</f>
        <v>0</v>
      </c>
      <c r="AT55" s="120">
        <f>'AVT a nábytek - Odborná u...'!K31</f>
        <v>0</v>
      </c>
      <c r="AU55" s="120">
        <v>0</v>
      </c>
      <c r="AV55" s="120">
        <f>ROUND(SUM(AX55:AY55),2)</f>
        <v>0</v>
      </c>
      <c r="AW55" s="121">
        <f>'AVT a nábytek - Odborná u...'!T87</f>
        <v>0</v>
      </c>
      <c r="AX55" s="120">
        <f>'AVT a nábytek - Odborná u...'!K35</f>
        <v>0</v>
      </c>
      <c r="AY55" s="120">
        <f>'AVT a nábytek - Odborná u...'!K36</f>
        <v>0</v>
      </c>
      <c r="AZ55" s="120">
        <f>'AVT a nábytek - Odborná u...'!K37</f>
        <v>0</v>
      </c>
      <c r="BA55" s="120">
        <f>'AVT a nábytek - Odborná u...'!K38</f>
        <v>0</v>
      </c>
      <c r="BB55" s="120">
        <f>'AVT a nábytek - Odborná u...'!F35</f>
        <v>0</v>
      </c>
      <c r="BC55" s="120">
        <f>'AVT a nábytek - Odborná u...'!F36</f>
        <v>0</v>
      </c>
      <c r="BD55" s="120">
        <f>'AVT a nábytek - Odborná u...'!F37</f>
        <v>0</v>
      </c>
      <c r="BE55" s="120">
        <f>'AVT a nábytek - Odborná u...'!F38</f>
        <v>0</v>
      </c>
      <c r="BF55" s="122">
        <f>'AVT a nábytek - Odborná u...'!F39</f>
        <v>0</v>
      </c>
      <c r="BG55" s="7"/>
      <c r="BT55" s="123" t="s">
        <v>80</v>
      </c>
      <c r="BV55" s="123" t="s">
        <v>75</v>
      </c>
      <c r="BW55" s="123" t="s">
        <v>81</v>
      </c>
      <c r="BX55" s="123" t="s">
        <v>6</v>
      </c>
      <c r="CL55" s="123" t="s">
        <v>20</v>
      </c>
      <c r="CM55" s="123" t="s">
        <v>82</v>
      </c>
    </row>
    <row r="56" spans="1:59" s="2" customFormat="1" ht="30" customHeight="1">
      <c r="A56" s="37"/>
      <c r="B56" s="38"/>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43"/>
      <c r="AS56" s="37"/>
      <c r="AT56" s="37"/>
      <c r="AU56" s="37"/>
      <c r="AV56" s="37"/>
      <c r="AW56" s="37"/>
      <c r="AX56" s="37"/>
      <c r="AY56" s="37"/>
      <c r="AZ56" s="37"/>
      <c r="BA56" s="37"/>
      <c r="BB56" s="37"/>
      <c r="BC56" s="37"/>
      <c r="BD56" s="37"/>
      <c r="BE56" s="37"/>
      <c r="BF56" s="37"/>
      <c r="BG56" s="37"/>
    </row>
    <row r="57" spans="1:59" s="2" customFormat="1" ht="6.95" customHeight="1">
      <c r="A57" s="37"/>
      <c r="B57" s="58"/>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43"/>
      <c r="AS57" s="37"/>
      <c r="AT57" s="37"/>
      <c r="AU57" s="37"/>
      <c r="AV57" s="37"/>
      <c r="AW57" s="37"/>
      <c r="AX57" s="37"/>
      <c r="AY57" s="37"/>
      <c r="AZ57" s="37"/>
      <c r="BA57" s="37"/>
      <c r="BB57" s="37"/>
      <c r="BC57" s="37"/>
      <c r="BD57" s="37"/>
      <c r="BE57" s="37"/>
      <c r="BF57" s="37"/>
      <c r="BG57" s="37"/>
    </row>
  </sheetData>
  <sheetProtection password="CC35" sheet="1" objects="1" scenarios="1" formatColumns="0" formatRows="0"/>
  <mergeCells count="42">
    <mergeCell ref="BG5:BG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G54:AM54"/>
    <mergeCell ref="AN54:AP54"/>
    <mergeCell ref="AR2:BG2"/>
  </mergeCells>
  <hyperlinks>
    <hyperlink ref="A55" location="'AVT a nábytek - Odborná u...'!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20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6" t="s">
        <v>81</v>
      </c>
    </row>
    <row r="3" spans="2:46" s="1" customFormat="1" ht="6.95" customHeight="1">
      <c r="B3" s="124"/>
      <c r="C3" s="125"/>
      <c r="D3" s="125"/>
      <c r="E3" s="125"/>
      <c r="F3" s="125"/>
      <c r="G3" s="125"/>
      <c r="H3" s="125"/>
      <c r="I3" s="125"/>
      <c r="J3" s="125"/>
      <c r="K3" s="125"/>
      <c r="L3" s="125"/>
      <c r="M3" s="19"/>
      <c r="AT3" s="16" t="s">
        <v>82</v>
      </c>
    </row>
    <row r="4" spans="2:46" s="1" customFormat="1" ht="24.95" customHeight="1">
      <c r="B4" s="19"/>
      <c r="D4" s="126" t="s">
        <v>83</v>
      </c>
      <c r="M4" s="19"/>
      <c r="N4" s="127" t="s">
        <v>11</v>
      </c>
      <c r="AT4" s="16" t="s">
        <v>4</v>
      </c>
    </row>
    <row r="5" spans="2:13" s="1" customFormat="1" ht="6.95" customHeight="1">
      <c r="B5" s="19"/>
      <c r="M5" s="19"/>
    </row>
    <row r="6" spans="2:13" s="1" customFormat="1" ht="12" customHeight="1">
      <c r="B6" s="19"/>
      <c r="D6" s="128" t="s">
        <v>17</v>
      </c>
      <c r="M6" s="19"/>
    </row>
    <row r="7" spans="2:13" s="1" customFormat="1" ht="16.5" customHeight="1">
      <c r="B7" s="19"/>
      <c r="E7" s="129" t="str">
        <f>'Rekapitulace zakázky'!K6</f>
        <v>Odborná učebna pro výuku cizích jazyků A12</v>
      </c>
      <c r="F7" s="128"/>
      <c r="G7" s="128"/>
      <c r="H7" s="128"/>
      <c r="M7" s="19"/>
    </row>
    <row r="8" spans="1:31" s="2" customFormat="1" ht="12" customHeight="1">
      <c r="A8" s="37"/>
      <c r="B8" s="43"/>
      <c r="C8" s="37"/>
      <c r="D8" s="128" t="s">
        <v>84</v>
      </c>
      <c r="E8" s="37"/>
      <c r="F8" s="37"/>
      <c r="G8" s="37"/>
      <c r="H8" s="37"/>
      <c r="I8" s="37"/>
      <c r="J8" s="37"/>
      <c r="K8" s="37"/>
      <c r="L8" s="37"/>
      <c r="M8" s="130"/>
      <c r="S8" s="37"/>
      <c r="T8" s="37"/>
      <c r="U8" s="37"/>
      <c r="V8" s="37"/>
      <c r="W8" s="37"/>
      <c r="X8" s="37"/>
      <c r="Y8" s="37"/>
      <c r="Z8" s="37"/>
      <c r="AA8" s="37"/>
      <c r="AB8" s="37"/>
      <c r="AC8" s="37"/>
      <c r="AD8" s="37"/>
      <c r="AE8" s="37"/>
    </row>
    <row r="9" spans="1:31" s="2" customFormat="1" ht="16.5" customHeight="1">
      <c r="A9" s="37"/>
      <c r="B9" s="43"/>
      <c r="C9" s="37"/>
      <c r="D9" s="37"/>
      <c r="E9" s="131" t="s">
        <v>85</v>
      </c>
      <c r="F9" s="37"/>
      <c r="G9" s="37"/>
      <c r="H9" s="37"/>
      <c r="I9" s="37"/>
      <c r="J9" s="37"/>
      <c r="K9" s="37"/>
      <c r="L9" s="37"/>
      <c r="M9" s="130"/>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37"/>
      <c r="M10" s="130"/>
      <c r="S10" s="37"/>
      <c r="T10" s="37"/>
      <c r="U10" s="37"/>
      <c r="V10" s="37"/>
      <c r="W10" s="37"/>
      <c r="X10" s="37"/>
      <c r="Y10" s="37"/>
      <c r="Z10" s="37"/>
      <c r="AA10" s="37"/>
      <c r="AB10" s="37"/>
      <c r="AC10" s="37"/>
      <c r="AD10" s="37"/>
      <c r="AE10" s="37"/>
    </row>
    <row r="11" spans="1:31" s="2" customFormat="1" ht="12" customHeight="1">
      <c r="A11" s="37"/>
      <c r="B11" s="43"/>
      <c r="C11" s="37"/>
      <c r="D11" s="128" t="s">
        <v>19</v>
      </c>
      <c r="E11" s="37"/>
      <c r="F11" s="132" t="s">
        <v>20</v>
      </c>
      <c r="G11" s="37"/>
      <c r="H11" s="37"/>
      <c r="I11" s="128" t="s">
        <v>21</v>
      </c>
      <c r="J11" s="132" t="s">
        <v>20</v>
      </c>
      <c r="K11" s="37"/>
      <c r="L11" s="37"/>
      <c r="M11" s="130"/>
      <c r="S11" s="37"/>
      <c r="T11" s="37"/>
      <c r="U11" s="37"/>
      <c r="V11" s="37"/>
      <c r="W11" s="37"/>
      <c r="X11" s="37"/>
      <c r="Y11" s="37"/>
      <c r="Z11" s="37"/>
      <c r="AA11" s="37"/>
      <c r="AB11" s="37"/>
      <c r="AC11" s="37"/>
      <c r="AD11" s="37"/>
      <c r="AE11" s="37"/>
    </row>
    <row r="12" spans="1:31" s="2" customFormat="1" ht="12" customHeight="1">
      <c r="A12" s="37"/>
      <c r="B12" s="43"/>
      <c r="C12" s="37"/>
      <c r="D12" s="128" t="s">
        <v>22</v>
      </c>
      <c r="E12" s="37"/>
      <c r="F12" s="132" t="s">
        <v>23</v>
      </c>
      <c r="G12" s="37"/>
      <c r="H12" s="37"/>
      <c r="I12" s="128" t="s">
        <v>24</v>
      </c>
      <c r="J12" s="133" t="str">
        <f>'Rekapitulace zakázky'!AN8</f>
        <v>8. 3. 2024</v>
      </c>
      <c r="K12" s="37"/>
      <c r="L12" s="37"/>
      <c r="M12" s="130"/>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37"/>
      <c r="M13" s="130"/>
      <c r="S13" s="37"/>
      <c r="T13" s="37"/>
      <c r="U13" s="37"/>
      <c r="V13" s="37"/>
      <c r="W13" s="37"/>
      <c r="X13" s="37"/>
      <c r="Y13" s="37"/>
      <c r="Z13" s="37"/>
      <c r="AA13" s="37"/>
      <c r="AB13" s="37"/>
      <c r="AC13" s="37"/>
      <c r="AD13" s="37"/>
      <c r="AE13" s="37"/>
    </row>
    <row r="14" spans="1:31" s="2" customFormat="1" ht="12" customHeight="1">
      <c r="A14" s="37"/>
      <c r="B14" s="43"/>
      <c r="C14" s="37"/>
      <c r="D14" s="128" t="s">
        <v>26</v>
      </c>
      <c r="E14" s="37"/>
      <c r="F14" s="37"/>
      <c r="G14" s="37"/>
      <c r="H14" s="37"/>
      <c r="I14" s="128" t="s">
        <v>27</v>
      </c>
      <c r="J14" s="132" t="s">
        <v>20</v>
      </c>
      <c r="K14" s="37"/>
      <c r="L14" s="37"/>
      <c r="M14" s="130"/>
      <c r="S14" s="37"/>
      <c r="T14" s="37"/>
      <c r="U14" s="37"/>
      <c r="V14" s="37"/>
      <c r="W14" s="37"/>
      <c r="X14" s="37"/>
      <c r="Y14" s="37"/>
      <c r="Z14" s="37"/>
      <c r="AA14" s="37"/>
      <c r="AB14" s="37"/>
      <c r="AC14" s="37"/>
      <c r="AD14" s="37"/>
      <c r="AE14" s="37"/>
    </row>
    <row r="15" spans="1:31" s="2" customFormat="1" ht="18" customHeight="1">
      <c r="A15" s="37"/>
      <c r="B15" s="43"/>
      <c r="C15" s="37"/>
      <c r="D15" s="37"/>
      <c r="E15" s="132" t="s">
        <v>28</v>
      </c>
      <c r="F15" s="37"/>
      <c r="G15" s="37"/>
      <c r="H15" s="37"/>
      <c r="I15" s="128" t="s">
        <v>29</v>
      </c>
      <c r="J15" s="132" t="s">
        <v>20</v>
      </c>
      <c r="K15" s="37"/>
      <c r="L15" s="37"/>
      <c r="M15" s="130"/>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37"/>
      <c r="M16" s="130"/>
      <c r="S16" s="37"/>
      <c r="T16" s="37"/>
      <c r="U16" s="37"/>
      <c r="V16" s="37"/>
      <c r="W16" s="37"/>
      <c r="X16" s="37"/>
      <c r="Y16" s="37"/>
      <c r="Z16" s="37"/>
      <c r="AA16" s="37"/>
      <c r="AB16" s="37"/>
      <c r="AC16" s="37"/>
      <c r="AD16" s="37"/>
      <c r="AE16" s="37"/>
    </row>
    <row r="17" spans="1:31" s="2" customFormat="1" ht="12" customHeight="1">
      <c r="A17" s="37"/>
      <c r="B17" s="43"/>
      <c r="C17" s="37"/>
      <c r="D17" s="128" t="s">
        <v>30</v>
      </c>
      <c r="E17" s="37"/>
      <c r="F17" s="37"/>
      <c r="G17" s="37"/>
      <c r="H17" s="37"/>
      <c r="I17" s="128" t="s">
        <v>27</v>
      </c>
      <c r="J17" s="32" t="str">
        <f>'Rekapitulace zakázky'!AN13</f>
        <v>Vyplň údaj</v>
      </c>
      <c r="K17" s="37"/>
      <c r="L17" s="37"/>
      <c r="M17" s="130"/>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zakázky'!E14</f>
        <v>Vyplň údaj</v>
      </c>
      <c r="F18" s="132"/>
      <c r="G18" s="132"/>
      <c r="H18" s="132"/>
      <c r="I18" s="128" t="s">
        <v>29</v>
      </c>
      <c r="J18" s="32" t="str">
        <f>'Rekapitulace zakázky'!AN14</f>
        <v>Vyplň údaj</v>
      </c>
      <c r="K18" s="37"/>
      <c r="L18" s="37"/>
      <c r="M18" s="130"/>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37"/>
      <c r="M19" s="130"/>
      <c r="S19" s="37"/>
      <c r="T19" s="37"/>
      <c r="U19" s="37"/>
      <c r="V19" s="37"/>
      <c r="W19" s="37"/>
      <c r="X19" s="37"/>
      <c r="Y19" s="37"/>
      <c r="Z19" s="37"/>
      <c r="AA19" s="37"/>
      <c r="AB19" s="37"/>
      <c r="AC19" s="37"/>
      <c r="AD19" s="37"/>
      <c r="AE19" s="37"/>
    </row>
    <row r="20" spans="1:31" s="2" customFormat="1" ht="12" customHeight="1">
      <c r="A20" s="37"/>
      <c r="B20" s="43"/>
      <c r="C20" s="37"/>
      <c r="D20" s="128" t="s">
        <v>32</v>
      </c>
      <c r="E20" s="37"/>
      <c r="F20" s="37"/>
      <c r="G20" s="37"/>
      <c r="H20" s="37"/>
      <c r="I20" s="128" t="s">
        <v>27</v>
      </c>
      <c r="J20" s="132" t="s">
        <v>20</v>
      </c>
      <c r="K20" s="37"/>
      <c r="L20" s="37"/>
      <c r="M20" s="130"/>
      <c r="S20" s="37"/>
      <c r="T20" s="37"/>
      <c r="U20" s="37"/>
      <c r="V20" s="37"/>
      <c r="W20" s="37"/>
      <c r="X20" s="37"/>
      <c r="Y20" s="37"/>
      <c r="Z20" s="37"/>
      <c r="AA20" s="37"/>
      <c r="AB20" s="37"/>
      <c r="AC20" s="37"/>
      <c r="AD20" s="37"/>
      <c r="AE20" s="37"/>
    </row>
    <row r="21" spans="1:31" s="2" customFormat="1" ht="18" customHeight="1">
      <c r="A21" s="37"/>
      <c r="B21" s="43"/>
      <c r="C21" s="37"/>
      <c r="D21" s="37"/>
      <c r="E21" s="132" t="s">
        <v>33</v>
      </c>
      <c r="F21" s="37"/>
      <c r="G21" s="37"/>
      <c r="H21" s="37"/>
      <c r="I21" s="128" t="s">
        <v>29</v>
      </c>
      <c r="J21" s="132" t="s">
        <v>20</v>
      </c>
      <c r="K21" s="37"/>
      <c r="L21" s="37"/>
      <c r="M21" s="130"/>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37"/>
      <c r="M22" s="130"/>
      <c r="S22" s="37"/>
      <c r="T22" s="37"/>
      <c r="U22" s="37"/>
      <c r="V22" s="37"/>
      <c r="W22" s="37"/>
      <c r="X22" s="37"/>
      <c r="Y22" s="37"/>
      <c r="Z22" s="37"/>
      <c r="AA22" s="37"/>
      <c r="AB22" s="37"/>
      <c r="AC22" s="37"/>
      <c r="AD22" s="37"/>
      <c r="AE22" s="37"/>
    </row>
    <row r="23" spans="1:31" s="2" customFormat="1" ht="12" customHeight="1">
      <c r="A23" s="37"/>
      <c r="B23" s="43"/>
      <c r="C23" s="37"/>
      <c r="D23" s="128" t="s">
        <v>34</v>
      </c>
      <c r="E23" s="37"/>
      <c r="F23" s="37"/>
      <c r="G23" s="37"/>
      <c r="H23" s="37"/>
      <c r="I23" s="128" t="s">
        <v>27</v>
      </c>
      <c r="J23" s="132" t="s">
        <v>20</v>
      </c>
      <c r="K23" s="37"/>
      <c r="L23" s="37"/>
      <c r="M23" s="130"/>
      <c r="S23" s="37"/>
      <c r="T23" s="37"/>
      <c r="U23" s="37"/>
      <c r="V23" s="37"/>
      <c r="W23" s="37"/>
      <c r="X23" s="37"/>
      <c r="Y23" s="37"/>
      <c r="Z23" s="37"/>
      <c r="AA23" s="37"/>
      <c r="AB23" s="37"/>
      <c r="AC23" s="37"/>
      <c r="AD23" s="37"/>
      <c r="AE23" s="37"/>
    </row>
    <row r="24" spans="1:31" s="2" customFormat="1" ht="18" customHeight="1">
      <c r="A24" s="37"/>
      <c r="B24" s="43"/>
      <c r="C24" s="37"/>
      <c r="D24" s="37"/>
      <c r="E24" s="132" t="s">
        <v>35</v>
      </c>
      <c r="F24" s="37"/>
      <c r="G24" s="37"/>
      <c r="H24" s="37"/>
      <c r="I24" s="128" t="s">
        <v>29</v>
      </c>
      <c r="J24" s="132" t="s">
        <v>20</v>
      </c>
      <c r="K24" s="37"/>
      <c r="L24" s="37"/>
      <c r="M24" s="130"/>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37"/>
      <c r="M25" s="130"/>
      <c r="S25" s="37"/>
      <c r="T25" s="37"/>
      <c r="U25" s="37"/>
      <c r="V25" s="37"/>
      <c r="W25" s="37"/>
      <c r="X25" s="37"/>
      <c r="Y25" s="37"/>
      <c r="Z25" s="37"/>
      <c r="AA25" s="37"/>
      <c r="AB25" s="37"/>
      <c r="AC25" s="37"/>
      <c r="AD25" s="37"/>
      <c r="AE25" s="37"/>
    </row>
    <row r="26" spans="1:31" s="2" customFormat="1" ht="12" customHeight="1">
      <c r="A26" s="37"/>
      <c r="B26" s="43"/>
      <c r="C26" s="37"/>
      <c r="D26" s="128" t="s">
        <v>36</v>
      </c>
      <c r="E26" s="37"/>
      <c r="F26" s="37"/>
      <c r="G26" s="37"/>
      <c r="H26" s="37"/>
      <c r="I26" s="37"/>
      <c r="J26" s="37"/>
      <c r="K26" s="37"/>
      <c r="L26" s="37"/>
      <c r="M26" s="130"/>
      <c r="S26" s="37"/>
      <c r="T26" s="37"/>
      <c r="U26" s="37"/>
      <c r="V26" s="37"/>
      <c r="W26" s="37"/>
      <c r="X26" s="37"/>
      <c r="Y26" s="37"/>
      <c r="Z26" s="37"/>
      <c r="AA26" s="37"/>
      <c r="AB26" s="37"/>
      <c r="AC26" s="37"/>
      <c r="AD26" s="37"/>
      <c r="AE26" s="37"/>
    </row>
    <row r="27" spans="1:31" s="8" customFormat="1" ht="16.5" customHeight="1">
      <c r="A27" s="134"/>
      <c r="B27" s="135"/>
      <c r="C27" s="134"/>
      <c r="D27" s="134"/>
      <c r="E27" s="136" t="s">
        <v>20</v>
      </c>
      <c r="F27" s="136"/>
      <c r="G27" s="136"/>
      <c r="H27" s="136"/>
      <c r="I27" s="134"/>
      <c r="J27" s="134"/>
      <c r="K27" s="134"/>
      <c r="L27" s="134"/>
      <c r="M27" s="137"/>
      <c r="S27" s="134"/>
      <c r="T27" s="134"/>
      <c r="U27" s="134"/>
      <c r="V27" s="134"/>
      <c r="W27" s="134"/>
      <c r="X27" s="134"/>
      <c r="Y27" s="134"/>
      <c r="Z27" s="134"/>
      <c r="AA27" s="134"/>
      <c r="AB27" s="134"/>
      <c r="AC27" s="134"/>
      <c r="AD27" s="134"/>
      <c r="AE27" s="134"/>
    </row>
    <row r="28" spans="1:31" s="2" customFormat="1" ht="6.95" customHeight="1">
      <c r="A28" s="37"/>
      <c r="B28" s="43"/>
      <c r="C28" s="37"/>
      <c r="D28" s="37"/>
      <c r="E28" s="37"/>
      <c r="F28" s="37"/>
      <c r="G28" s="37"/>
      <c r="H28" s="37"/>
      <c r="I28" s="37"/>
      <c r="J28" s="37"/>
      <c r="K28" s="37"/>
      <c r="L28" s="37"/>
      <c r="M28" s="130"/>
      <c r="S28" s="37"/>
      <c r="T28" s="37"/>
      <c r="U28" s="37"/>
      <c r="V28" s="37"/>
      <c r="W28" s="37"/>
      <c r="X28" s="37"/>
      <c r="Y28" s="37"/>
      <c r="Z28" s="37"/>
      <c r="AA28" s="37"/>
      <c r="AB28" s="37"/>
      <c r="AC28" s="37"/>
      <c r="AD28" s="37"/>
      <c r="AE28" s="37"/>
    </row>
    <row r="29" spans="1:31" s="2" customFormat="1" ht="6.95" customHeight="1">
      <c r="A29" s="37"/>
      <c r="B29" s="43"/>
      <c r="C29" s="37"/>
      <c r="D29" s="138"/>
      <c r="E29" s="138"/>
      <c r="F29" s="138"/>
      <c r="G29" s="138"/>
      <c r="H29" s="138"/>
      <c r="I29" s="138"/>
      <c r="J29" s="138"/>
      <c r="K29" s="138"/>
      <c r="L29" s="138"/>
      <c r="M29" s="130"/>
      <c r="S29" s="37"/>
      <c r="T29" s="37"/>
      <c r="U29" s="37"/>
      <c r="V29" s="37"/>
      <c r="W29" s="37"/>
      <c r="X29" s="37"/>
      <c r="Y29" s="37"/>
      <c r="Z29" s="37"/>
      <c r="AA29" s="37"/>
      <c r="AB29" s="37"/>
      <c r="AC29" s="37"/>
      <c r="AD29" s="37"/>
      <c r="AE29" s="37"/>
    </row>
    <row r="30" spans="1:31" s="2" customFormat="1" ht="12">
      <c r="A30" s="37"/>
      <c r="B30" s="43"/>
      <c r="C30" s="37"/>
      <c r="D30" s="37"/>
      <c r="E30" s="128" t="s">
        <v>86</v>
      </c>
      <c r="F30" s="37"/>
      <c r="G30" s="37"/>
      <c r="H30" s="37"/>
      <c r="I30" s="37"/>
      <c r="J30" s="37"/>
      <c r="K30" s="139">
        <f>I61</f>
        <v>0</v>
      </c>
      <c r="L30" s="37"/>
      <c r="M30" s="130"/>
      <c r="S30" s="37"/>
      <c r="T30" s="37"/>
      <c r="U30" s="37"/>
      <c r="V30" s="37"/>
      <c r="W30" s="37"/>
      <c r="X30" s="37"/>
      <c r="Y30" s="37"/>
      <c r="Z30" s="37"/>
      <c r="AA30" s="37"/>
      <c r="AB30" s="37"/>
      <c r="AC30" s="37"/>
      <c r="AD30" s="37"/>
      <c r="AE30" s="37"/>
    </row>
    <row r="31" spans="1:31" s="2" customFormat="1" ht="12">
      <c r="A31" s="37"/>
      <c r="B31" s="43"/>
      <c r="C31" s="37"/>
      <c r="D31" s="37"/>
      <c r="E31" s="128" t="s">
        <v>87</v>
      </c>
      <c r="F31" s="37"/>
      <c r="G31" s="37"/>
      <c r="H31" s="37"/>
      <c r="I31" s="37"/>
      <c r="J31" s="37"/>
      <c r="K31" s="139">
        <f>J61</f>
        <v>0</v>
      </c>
      <c r="L31" s="37"/>
      <c r="M31" s="130"/>
      <c r="S31" s="37"/>
      <c r="T31" s="37"/>
      <c r="U31" s="37"/>
      <c r="V31" s="37"/>
      <c r="W31" s="37"/>
      <c r="X31" s="37"/>
      <c r="Y31" s="37"/>
      <c r="Z31" s="37"/>
      <c r="AA31" s="37"/>
      <c r="AB31" s="37"/>
      <c r="AC31" s="37"/>
      <c r="AD31" s="37"/>
      <c r="AE31" s="37"/>
    </row>
    <row r="32" spans="1:31" s="2" customFormat="1" ht="25.4" customHeight="1">
      <c r="A32" s="37"/>
      <c r="B32" s="43"/>
      <c r="C32" s="37"/>
      <c r="D32" s="140" t="s">
        <v>37</v>
      </c>
      <c r="E32" s="37"/>
      <c r="F32" s="37"/>
      <c r="G32" s="37"/>
      <c r="H32" s="37"/>
      <c r="I32" s="37"/>
      <c r="J32" s="37"/>
      <c r="K32" s="141">
        <f>ROUND(K87,2)</f>
        <v>0</v>
      </c>
      <c r="L32" s="37"/>
      <c r="M32" s="130"/>
      <c r="S32" s="37"/>
      <c r="T32" s="37"/>
      <c r="U32" s="37"/>
      <c r="V32" s="37"/>
      <c r="W32" s="37"/>
      <c r="X32" s="37"/>
      <c r="Y32" s="37"/>
      <c r="Z32" s="37"/>
      <c r="AA32" s="37"/>
      <c r="AB32" s="37"/>
      <c r="AC32" s="37"/>
      <c r="AD32" s="37"/>
      <c r="AE32" s="37"/>
    </row>
    <row r="33" spans="1:31" s="2" customFormat="1" ht="6.95" customHeight="1">
      <c r="A33" s="37"/>
      <c r="B33" s="43"/>
      <c r="C33" s="37"/>
      <c r="D33" s="138"/>
      <c r="E33" s="138"/>
      <c r="F33" s="138"/>
      <c r="G33" s="138"/>
      <c r="H33" s="138"/>
      <c r="I33" s="138"/>
      <c r="J33" s="138"/>
      <c r="K33" s="138"/>
      <c r="L33" s="138"/>
      <c r="M33" s="130"/>
      <c r="S33" s="37"/>
      <c r="T33" s="37"/>
      <c r="U33" s="37"/>
      <c r="V33" s="37"/>
      <c r="W33" s="37"/>
      <c r="X33" s="37"/>
      <c r="Y33" s="37"/>
      <c r="Z33" s="37"/>
      <c r="AA33" s="37"/>
      <c r="AB33" s="37"/>
      <c r="AC33" s="37"/>
      <c r="AD33" s="37"/>
      <c r="AE33" s="37"/>
    </row>
    <row r="34" spans="1:31" s="2" customFormat="1" ht="14.4" customHeight="1">
      <c r="A34" s="37"/>
      <c r="B34" s="43"/>
      <c r="C34" s="37"/>
      <c r="D34" s="37"/>
      <c r="E34" s="37"/>
      <c r="F34" s="142" t="s">
        <v>39</v>
      </c>
      <c r="G34" s="37"/>
      <c r="H34" s="37"/>
      <c r="I34" s="142" t="s">
        <v>38</v>
      </c>
      <c r="J34" s="37"/>
      <c r="K34" s="142" t="s">
        <v>40</v>
      </c>
      <c r="L34" s="37"/>
      <c r="M34" s="130"/>
      <c r="S34" s="37"/>
      <c r="T34" s="37"/>
      <c r="U34" s="37"/>
      <c r="V34" s="37"/>
      <c r="W34" s="37"/>
      <c r="X34" s="37"/>
      <c r="Y34" s="37"/>
      <c r="Z34" s="37"/>
      <c r="AA34" s="37"/>
      <c r="AB34" s="37"/>
      <c r="AC34" s="37"/>
      <c r="AD34" s="37"/>
      <c r="AE34" s="37"/>
    </row>
    <row r="35" spans="1:31" s="2" customFormat="1" ht="14.4" customHeight="1">
      <c r="A35" s="37"/>
      <c r="B35" s="43"/>
      <c r="C35" s="37"/>
      <c r="D35" s="143" t="s">
        <v>41</v>
      </c>
      <c r="E35" s="128" t="s">
        <v>42</v>
      </c>
      <c r="F35" s="139">
        <f>ROUND((SUM(BE87:BE207)),2)</f>
        <v>0</v>
      </c>
      <c r="G35" s="37"/>
      <c r="H35" s="37"/>
      <c r="I35" s="144">
        <v>0.21</v>
      </c>
      <c r="J35" s="37"/>
      <c r="K35" s="139">
        <f>ROUND(((SUM(BE87:BE207))*I35),2)</f>
        <v>0</v>
      </c>
      <c r="L35" s="37"/>
      <c r="M35" s="130"/>
      <c r="S35" s="37"/>
      <c r="T35" s="37"/>
      <c r="U35" s="37"/>
      <c r="V35" s="37"/>
      <c r="W35" s="37"/>
      <c r="X35" s="37"/>
      <c r="Y35" s="37"/>
      <c r="Z35" s="37"/>
      <c r="AA35" s="37"/>
      <c r="AB35" s="37"/>
      <c r="AC35" s="37"/>
      <c r="AD35" s="37"/>
      <c r="AE35" s="37"/>
    </row>
    <row r="36" spans="1:31" s="2" customFormat="1" ht="14.4" customHeight="1">
      <c r="A36" s="37"/>
      <c r="B36" s="43"/>
      <c r="C36" s="37"/>
      <c r="D36" s="37"/>
      <c r="E36" s="128" t="s">
        <v>43</v>
      </c>
      <c r="F36" s="139">
        <f>ROUND((SUM(BF87:BF207)),2)</f>
        <v>0</v>
      </c>
      <c r="G36" s="37"/>
      <c r="H36" s="37"/>
      <c r="I36" s="144">
        <v>0.12</v>
      </c>
      <c r="J36" s="37"/>
      <c r="K36" s="139">
        <f>ROUND(((SUM(BF87:BF207))*I36),2)</f>
        <v>0</v>
      </c>
      <c r="L36" s="37"/>
      <c r="M36" s="130"/>
      <c r="S36" s="37"/>
      <c r="T36" s="37"/>
      <c r="U36" s="37"/>
      <c r="V36" s="37"/>
      <c r="W36" s="37"/>
      <c r="X36" s="37"/>
      <c r="Y36" s="37"/>
      <c r="Z36" s="37"/>
      <c r="AA36" s="37"/>
      <c r="AB36" s="37"/>
      <c r="AC36" s="37"/>
      <c r="AD36" s="37"/>
      <c r="AE36" s="37"/>
    </row>
    <row r="37" spans="1:31" s="2" customFormat="1" ht="14.4" customHeight="1" hidden="1">
      <c r="A37" s="37"/>
      <c r="B37" s="43"/>
      <c r="C37" s="37"/>
      <c r="D37" s="37"/>
      <c r="E37" s="128" t="s">
        <v>44</v>
      </c>
      <c r="F37" s="139">
        <f>ROUND((SUM(BG87:BG207)),2)</f>
        <v>0</v>
      </c>
      <c r="G37" s="37"/>
      <c r="H37" s="37"/>
      <c r="I37" s="144">
        <v>0.21</v>
      </c>
      <c r="J37" s="37"/>
      <c r="K37" s="139">
        <f>0</f>
        <v>0</v>
      </c>
      <c r="L37" s="37"/>
      <c r="M37" s="130"/>
      <c r="S37" s="37"/>
      <c r="T37" s="37"/>
      <c r="U37" s="37"/>
      <c r="V37" s="37"/>
      <c r="W37" s="37"/>
      <c r="X37" s="37"/>
      <c r="Y37" s="37"/>
      <c r="Z37" s="37"/>
      <c r="AA37" s="37"/>
      <c r="AB37" s="37"/>
      <c r="AC37" s="37"/>
      <c r="AD37" s="37"/>
      <c r="AE37" s="37"/>
    </row>
    <row r="38" spans="1:31" s="2" customFormat="1" ht="14.4" customHeight="1" hidden="1">
      <c r="A38" s="37"/>
      <c r="B38" s="43"/>
      <c r="C38" s="37"/>
      <c r="D38" s="37"/>
      <c r="E38" s="128" t="s">
        <v>45</v>
      </c>
      <c r="F38" s="139">
        <f>ROUND((SUM(BH87:BH207)),2)</f>
        <v>0</v>
      </c>
      <c r="G38" s="37"/>
      <c r="H38" s="37"/>
      <c r="I38" s="144">
        <v>0.12</v>
      </c>
      <c r="J38" s="37"/>
      <c r="K38" s="139">
        <f>0</f>
        <v>0</v>
      </c>
      <c r="L38" s="37"/>
      <c r="M38" s="130"/>
      <c r="S38" s="37"/>
      <c r="T38" s="37"/>
      <c r="U38" s="37"/>
      <c r="V38" s="37"/>
      <c r="W38" s="37"/>
      <c r="X38" s="37"/>
      <c r="Y38" s="37"/>
      <c r="Z38" s="37"/>
      <c r="AA38" s="37"/>
      <c r="AB38" s="37"/>
      <c r="AC38" s="37"/>
      <c r="AD38" s="37"/>
      <c r="AE38" s="37"/>
    </row>
    <row r="39" spans="1:31" s="2" customFormat="1" ht="14.4" customHeight="1" hidden="1">
      <c r="A39" s="37"/>
      <c r="B39" s="43"/>
      <c r="C39" s="37"/>
      <c r="D39" s="37"/>
      <c r="E39" s="128" t="s">
        <v>46</v>
      </c>
      <c r="F39" s="139">
        <f>ROUND((SUM(BI87:BI207)),2)</f>
        <v>0</v>
      </c>
      <c r="G39" s="37"/>
      <c r="H39" s="37"/>
      <c r="I39" s="144">
        <v>0</v>
      </c>
      <c r="J39" s="37"/>
      <c r="K39" s="139">
        <f>0</f>
        <v>0</v>
      </c>
      <c r="L39" s="37"/>
      <c r="M39" s="130"/>
      <c r="S39" s="37"/>
      <c r="T39" s="37"/>
      <c r="U39" s="37"/>
      <c r="V39" s="37"/>
      <c r="W39" s="37"/>
      <c r="X39" s="37"/>
      <c r="Y39" s="37"/>
      <c r="Z39" s="37"/>
      <c r="AA39" s="37"/>
      <c r="AB39" s="37"/>
      <c r="AC39" s="37"/>
      <c r="AD39" s="37"/>
      <c r="AE39" s="37"/>
    </row>
    <row r="40" spans="1:31" s="2" customFormat="1" ht="6.95" customHeight="1">
      <c r="A40" s="37"/>
      <c r="B40" s="43"/>
      <c r="C40" s="37"/>
      <c r="D40" s="37"/>
      <c r="E40" s="37"/>
      <c r="F40" s="37"/>
      <c r="G40" s="37"/>
      <c r="H40" s="37"/>
      <c r="I40" s="37"/>
      <c r="J40" s="37"/>
      <c r="K40" s="37"/>
      <c r="L40" s="37"/>
      <c r="M40" s="130"/>
      <c r="S40" s="37"/>
      <c r="T40" s="37"/>
      <c r="U40" s="37"/>
      <c r="V40" s="37"/>
      <c r="W40" s="37"/>
      <c r="X40" s="37"/>
      <c r="Y40" s="37"/>
      <c r="Z40" s="37"/>
      <c r="AA40" s="37"/>
      <c r="AB40" s="37"/>
      <c r="AC40" s="37"/>
      <c r="AD40" s="37"/>
      <c r="AE40" s="37"/>
    </row>
    <row r="41" spans="1:31" s="2" customFormat="1" ht="25.4" customHeight="1">
      <c r="A41" s="37"/>
      <c r="B41" s="43"/>
      <c r="C41" s="145"/>
      <c r="D41" s="146" t="s">
        <v>47</v>
      </c>
      <c r="E41" s="147"/>
      <c r="F41" s="147"/>
      <c r="G41" s="148" t="s">
        <v>48</v>
      </c>
      <c r="H41" s="149" t="s">
        <v>49</v>
      </c>
      <c r="I41" s="147"/>
      <c r="J41" s="147"/>
      <c r="K41" s="150">
        <f>SUM(K32:K39)</f>
        <v>0</v>
      </c>
      <c r="L41" s="151"/>
      <c r="M41" s="130"/>
      <c r="S41" s="37"/>
      <c r="T41" s="37"/>
      <c r="U41" s="37"/>
      <c r="V41" s="37"/>
      <c r="W41" s="37"/>
      <c r="X41" s="37"/>
      <c r="Y41" s="37"/>
      <c r="Z41" s="37"/>
      <c r="AA41" s="37"/>
      <c r="AB41" s="37"/>
      <c r="AC41" s="37"/>
      <c r="AD41" s="37"/>
      <c r="AE41" s="37"/>
    </row>
    <row r="42" spans="1:31" s="2" customFormat="1" ht="14.4" customHeight="1">
      <c r="A42" s="37"/>
      <c r="B42" s="152"/>
      <c r="C42" s="153"/>
      <c r="D42" s="153"/>
      <c r="E42" s="153"/>
      <c r="F42" s="153"/>
      <c r="G42" s="153"/>
      <c r="H42" s="153"/>
      <c r="I42" s="153"/>
      <c r="J42" s="153"/>
      <c r="K42" s="153"/>
      <c r="L42" s="153"/>
      <c r="M42" s="130"/>
      <c r="S42" s="37"/>
      <c r="T42" s="37"/>
      <c r="U42" s="37"/>
      <c r="V42" s="37"/>
      <c r="W42" s="37"/>
      <c r="X42" s="37"/>
      <c r="Y42" s="37"/>
      <c r="Z42" s="37"/>
      <c r="AA42" s="37"/>
      <c r="AB42" s="37"/>
      <c r="AC42" s="37"/>
      <c r="AD42" s="37"/>
      <c r="AE42" s="37"/>
    </row>
    <row r="46" spans="1:31" s="2" customFormat="1" ht="6.95" customHeight="1">
      <c r="A46" s="37"/>
      <c r="B46" s="154"/>
      <c r="C46" s="155"/>
      <c r="D46" s="155"/>
      <c r="E46" s="155"/>
      <c r="F46" s="155"/>
      <c r="G46" s="155"/>
      <c r="H46" s="155"/>
      <c r="I46" s="155"/>
      <c r="J46" s="155"/>
      <c r="K46" s="155"/>
      <c r="L46" s="155"/>
      <c r="M46" s="130"/>
      <c r="S46" s="37"/>
      <c r="T46" s="37"/>
      <c r="U46" s="37"/>
      <c r="V46" s="37"/>
      <c r="W46" s="37"/>
      <c r="X46" s="37"/>
      <c r="Y46" s="37"/>
      <c r="Z46" s="37"/>
      <c r="AA46" s="37"/>
      <c r="AB46" s="37"/>
      <c r="AC46" s="37"/>
      <c r="AD46" s="37"/>
      <c r="AE46" s="37"/>
    </row>
    <row r="47" spans="1:31" s="2" customFormat="1" ht="24.95" customHeight="1">
      <c r="A47" s="37"/>
      <c r="B47" s="38"/>
      <c r="C47" s="22" t="s">
        <v>88</v>
      </c>
      <c r="D47" s="39"/>
      <c r="E47" s="39"/>
      <c r="F47" s="39"/>
      <c r="G47" s="39"/>
      <c r="H47" s="39"/>
      <c r="I47" s="39"/>
      <c r="J47" s="39"/>
      <c r="K47" s="39"/>
      <c r="L47" s="39"/>
      <c r="M47" s="130"/>
      <c r="S47" s="37"/>
      <c r="T47" s="37"/>
      <c r="U47" s="37"/>
      <c r="V47" s="37"/>
      <c r="W47" s="37"/>
      <c r="X47" s="37"/>
      <c r="Y47" s="37"/>
      <c r="Z47" s="37"/>
      <c r="AA47" s="37"/>
      <c r="AB47" s="37"/>
      <c r="AC47" s="37"/>
      <c r="AD47" s="37"/>
      <c r="AE47" s="37"/>
    </row>
    <row r="48" spans="1:31" s="2" customFormat="1" ht="6.95" customHeight="1">
      <c r="A48" s="37"/>
      <c r="B48" s="38"/>
      <c r="C48" s="39"/>
      <c r="D48" s="39"/>
      <c r="E48" s="39"/>
      <c r="F48" s="39"/>
      <c r="G48" s="39"/>
      <c r="H48" s="39"/>
      <c r="I48" s="39"/>
      <c r="J48" s="39"/>
      <c r="K48" s="39"/>
      <c r="L48" s="39"/>
      <c r="M48" s="130"/>
      <c r="S48" s="37"/>
      <c r="T48" s="37"/>
      <c r="U48" s="37"/>
      <c r="V48" s="37"/>
      <c r="W48" s="37"/>
      <c r="X48" s="37"/>
      <c r="Y48" s="37"/>
      <c r="Z48" s="37"/>
      <c r="AA48" s="37"/>
      <c r="AB48" s="37"/>
      <c r="AC48" s="37"/>
      <c r="AD48" s="37"/>
      <c r="AE48" s="37"/>
    </row>
    <row r="49" spans="1:31" s="2" customFormat="1" ht="12" customHeight="1">
      <c r="A49" s="37"/>
      <c r="B49" s="38"/>
      <c r="C49" s="31" t="s">
        <v>17</v>
      </c>
      <c r="D49" s="39"/>
      <c r="E49" s="39"/>
      <c r="F49" s="39"/>
      <c r="G49" s="39"/>
      <c r="H49" s="39"/>
      <c r="I49" s="39"/>
      <c r="J49" s="39"/>
      <c r="K49" s="39"/>
      <c r="L49" s="39"/>
      <c r="M49" s="130"/>
      <c r="S49" s="37"/>
      <c r="T49" s="37"/>
      <c r="U49" s="37"/>
      <c r="V49" s="37"/>
      <c r="W49" s="37"/>
      <c r="X49" s="37"/>
      <c r="Y49" s="37"/>
      <c r="Z49" s="37"/>
      <c r="AA49" s="37"/>
      <c r="AB49" s="37"/>
      <c r="AC49" s="37"/>
      <c r="AD49" s="37"/>
      <c r="AE49" s="37"/>
    </row>
    <row r="50" spans="1:31" s="2" customFormat="1" ht="16.5" customHeight="1">
      <c r="A50" s="37"/>
      <c r="B50" s="38"/>
      <c r="C50" s="39"/>
      <c r="D50" s="39"/>
      <c r="E50" s="156" t="str">
        <f>E7</f>
        <v>Odborná učebna pro výuku cizích jazyků A12</v>
      </c>
      <c r="F50" s="31"/>
      <c r="G50" s="31"/>
      <c r="H50" s="31"/>
      <c r="I50" s="39"/>
      <c r="J50" s="39"/>
      <c r="K50" s="39"/>
      <c r="L50" s="39"/>
      <c r="M50" s="130"/>
      <c r="S50" s="37"/>
      <c r="T50" s="37"/>
      <c r="U50" s="37"/>
      <c r="V50" s="37"/>
      <c r="W50" s="37"/>
      <c r="X50" s="37"/>
      <c r="Y50" s="37"/>
      <c r="Z50" s="37"/>
      <c r="AA50" s="37"/>
      <c r="AB50" s="37"/>
      <c r="AC50" s="37"/>
      <c r="AD50" s="37"/>
      <c r="AE50" s="37"/>
    </row>
    <row r="51" spans="1:31" s="2" customFormat="1" ht="12" customHeight="1">
      <c r="A51" s="37"/>
      <c r="B51" s="38"/>
      <c r="C51" s="31" t="s">
        <v>84</v>
      </c>
      <c r="D51" s="39"/>
      <c r="E51" s="39"/>
      <c r="F51" s="39"/>
      <c r="G51" s="39"/>
      <c r="H51" s="39"/>
      <c r="I51" s="39"/>
      <c r="J51" s="39"/>
      <c r="K51" s="39"/>
      <c r="L51" s="39"/>
      <c r="M51" s="130"/>
      <c r="S51" s="37"/>
      <c r="T51" s="37"/>
      <c r="U51" s="37"/>
      <c r="V51" s="37"/>
      <c r="W51" s="37"/>
      <c r="X51" s="37"/>
      <c r="Y51" s="37"/>
      <c r="Z51" s="37"/>
      <c r="AA51" s="37"/>
      <c r="AB51" s="37"/>
      <c r="AC51" s="37"/>
      <c r="AD51" s="37"/>
      <c r="AE51" s="37"/>
    </row>
    <row r="52" spans="1:31" s="2" customFormat="1" ht="16.5" customHeight="1">
      <c r="A52" s="37"/>
      <c r="B52" s="38"/>
      <c r="C52" s="39"/>
      <c r="D52" s="39"/>
      <c r="E52" s="68" t="str">
        <f>E9</f>
        <v>AVT a nábytek - Odborná učebna pro výuku cizích jazyků A12</v>
      </c>
      <c r="F52" s="39"/>
      <c r="G52" s="39"/>
      <c r="H52" s="39"/>
      <c r="I52" s="39"/>
      <c r="J52" s="39"/>
      <c r="K52" s="39"/>
      <c r="L52" s="39"/>
      <c r="M52" s="130"/>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39"/>
      <c r="M53" s="130"/>
      <c r="S53" s="37"/>
      <c r="T53" s="37"/>
      <c r="U53" s="37"/>
      <c r="V53" s="37"/>
      <c r="W53" s="37"/>
      <c r="X53" s="37"/>
      <c r="Y53" s="37"/>
      <c r="Z53" s="37"/>
      <c r="AA53" s="37"/>
      <c r="AB53" s="37"/>
      <c r="AC53" s="37"/>
      <c r="AD53" s="37"/>
      <c r="AE53" s="37"/>
    </row>
    <row r="54" spans="1:31" s="2" customFormat="1" ht="12" customHeight="1">
      <c r="A54" s="37"/>
      <c r="B54" s="38"/>
      <c r="C54" s="31" t="s">
        <v>22</v>
      </c>
      <c r="D54" s="39"/>
      <c r="E54" s="39"/>
      <c r="F54" s="26" t="str">
        <f>F12</f>
        <v>ZŠ a MŠ Děčín III, Březová 369/25</v>
      </c>
      <c r="G54" s="39"/>
      <c r="H54" s="39"/>
      <c r="I54" s="31" t="s">
        <v>24</v>
      </c>
      <c r="J54" s="71" t="str">
        <f>IF(J12="","",J12)</f>
        <v>8. 3. 2024</v>
      </c>
      <c r="K54" s="39"/>
      <c r="L54" s="39"/>
      <c r="M54" s="130"/>
      <c r="S54" s="37"/>
      <c r="T54" s="37"/>
      <c r="U54" s="37"/>
      <c r="V54" s="37"/>
      <c r="W54" s="37"/>
      <c r="X54" s="37"/>
      <c r="Y54" s="37"/>
      <c r="Z54" s="37"/>
      <c r="AA54" s="37"/>
      <c r="AB54" s="37"/>
      <c r="AC54" s="37"/>
      <c r="AD54" s="37"/>
      <c r="AE54" s="37"/>
    </row>
    <row r="55" spans="1:31" s="2" customFormat="1" ht="6.95" customHeight="1">
      <c r="A55" s="37"/>
      <c r="B55" s="38"/>
      <c r="C55" s="39"/>
      <c r="D55" s="39"/>
      <c r="E55" s="39"/>
      <c r="F55" s="39"/>
      <c r="G55" s="39"/>
      <c r="H55" s="39"/>
      <c r="I55" s="39"/>
      <c r="J55" s="39"/>
      <c r="K55" s="39"/>
      <c r="L55" s="39"/>
      <c r="M55" s="130"/>
      <c r="S55" s="37"/>
      <c r="T55" s="37"/>
      <c r="U55" s="37"/>
      <c r="V55" s="37"/>
      <c r="W55" s="37"/>
      <c r="X55" s="37"/>
      <c r="Y55" s="37"/>
      <c r="Z55" s="37"/>
      <c r="AA55" s="37"/>
      <c r="AB55" s="37"/>
      <c r="AC55" s="37"/>
      <c r="AD55" s="37"/>
      <c r="AE55" s="37"/>
    </row>
    <row r="56" spans="1:31" s="2" customFormat="1" ht="15.15" customHeight="1">
      <c r="A56" s="37"/>
      <c r="B56" s="38"/>
      <c r="C56" s="31" t="s">
        <v>26</v>
      </c>
      <c r="D56" s="39"/>
      <c r="E56" s="39"/>
      <c r="F56" s="26" t="str">
        <f>E15</f>
        <v>Statutární město Děčín, Mírové nám. 1175/5, 405 38</v>
      </c>
      <c r="G56" s="39"/>
      <c r="H56" s="39"/>
      <c r="I56" s="31" t="s">
        <v>32</v>
      </c>
      <c r="J56" s="35" t="str">
        <f>E21</f>
        <v>Sebastian Fenyk</v>
      </c>
      <c r="K56" s="39"/>
      <c r="L56" s="39"/>
      <c r="M56" s="130"/>
      <c r="S56" s="37"/>
      <c r="T56" s="37"/>
      <c r="U56" s="37"/>
      <c r="V56" s="37"/>
      <c r="W56" s="37"/>
      <c r="X56" s="37"/>
      <c r="Y56" s="37"/>
      <c r="Z56" s="37"/>
      <c r="AA56" s="37"/>
      <c r="AB56" s="37"/>
      <c r="AC56" s="37"/>
      <c r="AD56" s="37"/>
      <c r="AE56" s="37"/>
    </row>
    <row r="57" spans="1:31" s="2" customFormat="1" ht="15.15" customHeight="1">
      <c r="A57" s="37"/>
      <c r="B57" s="38"/>
      <c r="C57" s="31" t="s">
        <v>30</v>
      </c>
      <c r="D57" s="39"/>
      <c r="E57" s="39"/>
      <c r="F57" s="26" t="str">
        <f>IF(E18="","",E18)</f>
        <v>Vyplň údaj</v>
      </c>
      <c r="G57" s="39"/>
      <c r="H57" s="39"/>
      <c r="I57" s="31" t="s">
        <v>34</v>
      </c>
      <c r="J57" s="35" t="str">
        <f>E24</f>
        <v>Ing.Myšík Petr</v>
      </c>
      <c r="K57" s="39"/>
      <c r="L57" s="39"/>
      <c r="M57" s="130"/>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39"/>
      <c r="J58" s="39"/>
      <c r="K58" s="39"/>
      <c r="L58" s="39"/>
      <c r="M58" s="130"/>
      <c r="S58" s="37"/>
      <c r="T58" s="37"/>
      <c r="U58" s="37"/>
      <c r="V58" s="37"/>
      <c r="W58" s="37"/>
      <c r="X58" s="37"/>
      <c r="Y58" s="37"/>
      <c r="Z58" s="37"/>
      <c r="AA58" s="37"/>
      <c r="AB58" s="37"/>
      <c r="AC58" s="37"/>
      <c r="AD58" s="37"/>
      <c r="AE58" s="37"/>
    </row>
    <row r="59" spans="1:31" s="2" customFormat="1" ht="29.25" customHeight="1">
      <c r="A59" s="37"/>
      <c r="B59" s="38"/>
      <c r="C59" s="157" t="s">
        <v>89</v>
      </c>
      <c r="D59" s="158"/>
      <c r="E59" s="158"/>
      <c r="F59" s="158"/>
      <c r="G59" s="158"/>
      <c r="H59" s="158"/>
      <c r="I59" s="159" t="s">
        <v>90</v>
      </c>
      <c r="J59" s="159" t="s">
        <v>91</v>
      </c>
      <c r="K59" s="159" t="s">
        <v>92</v>
      </c>
      <c r="L59" s="158"/>
      <c r="M59" s="130"/>
      <c r="S59" s="37"/>
      <c r="T59" s="37"/>
      <c r="U59" s="37"/>
      <c r="V59" s="37"/>
      <c r="W59" s="37"/>
      <c r="X59" s="37"/>
      <c r="Y59" s="37"/>
      <c r="Z59" s="37"/>
      <c r="AA59" s="37"/>
      <c r="AB59" s="37"/>
      <c r="AC59" s="37"/>
      <c r="AD59" s="37"/>
      <c r="AE59" s="37"/>
    </row>
    <row r="60" spans="1:31" s="2" customFormat="1" ht="10.3" customHeight="1">
      <c r="A60" s="37"/>
      <c r="B60" s="38"/>
      <c r="C60" s="39"/>
      <c r="D60" s="39"/>
      <c r="E60" s="39"/>
      <c r="F60" s="39"/>
      <c r="G60" s="39"/>
      <c r="H60" s="39"/>
      <c r="I60" s="39"/>
      <c r="J60" s="39"/>
      <c r="K60" s="39"/>
      <c r="L60" s="39"/>
      <c r="M60" s="130"/>
      <c r="S60" s="37"/>
      <c r="T60" s="37"/>
      <c r="U60" s="37"/>
      <c r="V60" s="37"/>
      <c r="W60" s="37"/>
      <c r="X60" s="37"/>
      <c r="Y60" s="37"/>
      <c r="Z60" s="37"/>
      <c r="AA60" s="37"/>
      <c r="AB60" s="37"/>
      <c r="AC60" s="37"/>
      <c r="AD60" s="37"/>
      <c r="AE60" s="37"/>
    </row>
    <row r="61" spans="1:47" s="2" customFormat="1" ht="22.8" customHeight="1">
      <c r="A61" s="37"/>
      <c r="B61" s="38"/>
      <c r="C61" s="160" t="s">
        <v>71</v>
      </c>
      <c r="D61" s="39"/>
      <c r="E61" s="39"/>
      <c r="F61" s="39"/>
      <c r="G61" s="39"/>
      <c r="H61" s="39"/>
      <c r="I61" s="101">
        <f>Q87</f>
        <v>0</v>
      </c>
      <c r="J61" s="101">
        <f>R87</f>
        <v>0</v>
      </c>
      <c r="K61" s="101">
        <f>K87</f>
        <v>0</v>
      </c>
      <c r="L61" s="39"/>
      <c r="M61" s="130"/>
      <c r="S61" s="37"/>
      <c r="T61" s="37"/>
      <c r="U61" s="37"/>
      <c r="V61" s="37"/>
      <c r="W61" s="37"/>
      <c r="X61" s="37"/>
      <c r="Y61" s="37"/>
      <c r="Z61" s="37"/>
      <c r="AA61" s="37"/>
      <c r="AB61" s="37"/>
      <c r="AC61" s="37"/>
      <c r="AD61" s="37"/>
      <c r="AE61" s="37"/>
      <c r="AU61" s="16" t="s">
        <v>93</v>
      </c>
    </row>
    <row r="62" spans="1:31" s="9" customFormat="1" ht="24.95" customHeight="1">
      <c r="A62" s="9"/>
      <c r="B62" s="161"/>
      <c r="C62" s="162"/>
      <c r="D62" s="163" t="s">
        <v>94</v>
      </c>
      <c r="E62" s="164"/>
      <c r="F62" s="164"/>
      <c r="G62" s="164"/>
      <c r="H62" s="164"/>
      <c r="I62" s="165">
        <f>Q88</f>
        <v>0</v>
      </c>
      <c r="J62" s="165">
        <f>R88</f>
        <v>0</v>
      </c>
      <c r="K62" s="165">
        <f>K88</f>
        <v>0</v>
      </c>
      <c r="L62" s="162"/>
      <c r="M62" s="166"/>
      <c r="S62" s="9"/>
      <c r="T62" s="9"/>
      <c r="U62" s="9"/>
      <c r="V62" s="9"/>
      <c r="W62" s="9"/>
      <c r="X62" s="9"/>
      <c r="Y62" s="9"/>
      <c r="Z62" s="9"/>
      <c r="AA62" s="9"/>
      <c r="AB62" s="9"/>
      <c r="AC62" s="9"/>
      <c r="AD62" s="9"/>
      <c r="AE62" s="9"/>
    </row>
    <row r="63" spans="1:31" s="10" customFormat="1" ht="19.9" customHeight="1">
      <c r="A63" s="10"/>
      <c r="B63" s="167"/>
      <c r="C63" s="168"/>
      <c r="D63" s="169" t="s">
        <v>95</v>
      </c>
      <c r="E63" s="170"/>
      <c r="F63" s="170"/>
      <c r="G63" s="170"/>
      <c r="H63" s="170"/>
      <c r="I63" s="171">
        <f>Q89</f>
        <v>0</v>
      </c>
      <c r="J63" s="171">
        <f>R89</f>
        <v>0</v>
      </c>
      <c r="K63" s="171">
        <f>K89</f>
        <v>0</v>
      </c>
      <c r="L63" s="168"/>
      <c r="M63" s="172"/>
      <c r="S63" s="10"/>
      <c r="T63" s="10"/>
      <c r="U63" s="10"/>
      <c r="V63" s="10"/>
      <c r="W63" s="10"/>
      <c r="X63" s="10"/>
      <c r="Y63" s="10"/>
      <c r="Z63" s="10"/>
      <c r="AA63" s="10"/>
      <c r="AB63" s="10"/>
      <c r="AC63" s="10"/>
      <c r="AD63" s="10"/>
      <c r="AE63" s="10"/>
    </row>
    <row r="64" spans="1:31" s="10" customFormat="1" ht="19.9" customHeight="1">
      <c r="A64" s="10"/>
      <c r="B64" s="167"/>
      <c r="C64" s="168"/>
      <c r="D64" s="169" t="s">
        <v>96</v>
      </c>
      <c r="E64" s="170"/>
      <c r="F64" s="170"/>
      <c r="G64" s="170"/>
      <c r="H64" s="170"/>
      <c r="I64" s="171">
        <f>Q108</f>
        <v>0</v>
      </c>
      <c r="J64" s="171">
        <f>R108</f>
        <v>0</v>
      </c>
      <c r="K64" s="171">
        <f>K108</f>
        <v>0</v>
      </c>
      <c r="L64" s="168"/>
      <c r="M64" s="172"/>
      <c r="S64" s="10"/>
      <c r="T64" s="10"/>
      <c r="U64" s="10"/>
      <c r="V64" s="10"/>
      <c r="W64" s="10"/>
      <c r="X64" s="10"/>
      <c r="Y64" s="10"/>
      <c r="Z64" s="10"/>
      <c r="AA64" s="10"/>
      <c r="AB64" s="10"/>
      <c r="AC64" s="10"/>
      <c r="AD64" s="10"/>
      <c r="AE64" s="10"/>
    </row>
    <row r="65" spans="1:31" s="10" customFormat="1" ht="19.9" customHeight="1">
      <c r="A65" s="10"/>
      <c r="B65" s="167"/>
      <c r="C65" s="168"/>
      <c r="D65" s="169" t="s">
        <v>97</v>
      </c>
      <c r="E65" s="170"/>
      <c r="F65" s="170"/>
      <c r="G65" s="170"/>
      <c r="H65" s="170"/>
      <c r="I65" s="171">
        <f>Q175</f>
        <v>0</v>
      </c>
      <c r="J65" s="171">
        <f>R175</f>
        <v>0</v>
      </c>
      <c r="K65" s="171">
        <f>K175</f>
        <v>0</v>
      </c>
      <c r="L65" s="168"/>
      <c r="M65" s="172"/>
      <c r="S65" s="10"/>
      <c r="T65" s="10"/>
      <c r="U65" s="10"/>
      <c r="V65" s="10"/>
      <c r="W65" s="10"/>
      <c r="X65" s="10"/>
      <c r="Y65" s="10"/>
      <c r="Z65" s="10"/>
      <c r="AA65" s="10"/>
      <c r="AB65" s="10"/>
      <c r="AC65" s="10"/>
      <c r="AD65" s="10"/>
      <c r="AE65" s="10"/>
    </row>
    <row r="66" spans="1:31" s="9" customFormat="1" ht="24.95" customHeight="1">
      <c r="A66" s="9"/>
      <c r="B66" s="161"/>
      <c r="C66" s="162"/>
      <c r="D66" s="163" t="s">
        <v>98</v>
      </c>
      <c r="E66" s="164"/>
      <c r="F66" s="164"/>
      <c r="G66" s="164"/>
      <c r="H66" s="164"/>
      <c r="I66" s="165">
        <f>Q194</f>
        <v>0</v>
      </c>
      <c r="J66" s="165">
        <f>R194</f>
        <v>0</v>
      </c>
      <c r="K66" s="165">
        <f>K194</f>
        <v>0</v>
      </c>
      <c r="L66" s="162"/>
      <c r="M66" s="166"/>
      <c r="S66" s="9"/>
      <c r="T66" s="9"/>
      <c r="U66" s="9"/>
      <c r="V66" s="9"/>
      <c r="W66" s="9"/>
      <c r="X66" s="9"/>
      <c r="Y66" s="9"/>
      <c r="Z66" s="9"/>
      <c r="AA66" s="9"/>
      <c r="AB66" s="9"/>
      <c r="AC66" s="9"/>
      <c r="AD66" s="9"/>
      <c r="AE66" s="9"/>
    </row>
    <row r="67" spans="1:31" s="9" customFormat="1" ht="24.95" customHeight="1">
      <c r="A67" s="9"/>
      <c r="B67" s="161"/>
      <c r="C67" s="162"/>
      <c r="D67" s="163" t="s">
        <v>99</v>
      </c>
      <c r="E67" s="164"/>
      <c r="F67" s="164"/>
      <c r="G67" s="164"/>
      <c r="H67" s="164"/>
      <c r="I67" s="165">
        <f>Q204</f>
        <v>0</v>
      </c>
      <c r="J67" s="165">
        <f>R204</f>
        <v>0</v>
      </c>
      <c r="K67" s="165">
        <f>K204</f>
        <v>0</v>
      </c>
      <c r="L67" s="162"/>
      <c r="M67" s="166"/>
      <c r="S67" s="9"/>
      <c r="T67" s="9"/>
      <c r="U67" s="9"/>
      <c r="V67" s="9"/>
      <c r="W67" s="9"/>
      <c r="X67" s="9"/>
      <c r="Y67" s="9"/>
      <c r="Z67" s="9"/>
      <c r="AA67" s="9"/>
      <c r="AB67" s="9"/>
      <c r="AC67" s="9"/>
      <c r="AD67" s="9"/>
      <c r="AE67" s="9"/>
    </row>
    <row r="68" spans="1:31" s="2" customFormat="1" ht="21.8" customHeight="1">
      <c r="A68" s="37"/>
      <c r="B68" s="38"/>
      <c r="C68" s="39"/>
      <c r="D68" s="39"/>
      <c r="E68" s="39"/>
      <c r="F68" s="39"/>
      <c r="G68" s="39"/>
      <c r="H68" s="39"/>
      <c r="I68" s="39"/>
      <c r="J68" s="39"/>
      <c r="K68" s="39"/>
      <c r="L68" s="39"/>
      <c r="M68" s="130"/>
      <c r="S68" s="37"/>
      <c r="T68" s="37"/>
      <c r="U68" s="37"/>
      <c r="V68" s="37"/>
      <c r="W68" s="37"/>
      <c r="X68" s="37"/>
      <c r="Y68" s="37"/>
      <c r="Z68" s="37"/>
      <c r="AA68" s="37"/>
      <c r="AB68" s="37"/>
      <c r="AC68" s="37"/>
      <c r="AD68" s="37"/>
      <c r="AE68" s="37"/>
    </row>
    <row r="69" spans="1:31" s="2" customFormat="1" ht="6.95" customHeight="1">
      <c r="A69" s="37"/>
      <c r="B69" s="58"/>
      <c r="C69" s="59"/>
      <c r="D69" s="59"/>
      <c r="E69" s="59"/>
      <c r="F69" s="59"/>
      <c r="G69" s="59"/>
      <c r="H69" s="59"/>
      <c r="I69" s="59"/>
      <c r="J69" s="59"/>
      <c r="K69" s="59"/>
      <c r="L69" s="59"/>
      <c r="M69" s="130"/>
      <c r="S69" s="37"/>
      <c r="T69" s="37"/>
      <c r="U69" s="37"/>
      <c r="V69" s="37"/>
      <c r="W69" s="37"/>
      <c r="X69" s="37"/>
      <c r="Y69" s="37"/>
      <c r="Z69" s="37"/>
      <c r="AA69" s="37"/>
      <c r="AB69" s="37"/>
      <c r="AC69" s="37"/>
      <c r="AD69" s="37"/>
      <c r="AE69" s="37"/>
    </row>
    <row r="73" spans="1:31" s="2" customFormat="1" ht="6.95" customHeight="1">
      <c r="A73" s="37"/>
      <c r="B73" s="60"/>
      <c r="C73" s="61"/>
      <c r="D73" s="61"/>
      <c r="E73" s="61"/>
      <c r="F73" s="61"/>
      <c r="G73" s="61"/>
      <c r="H73" s="61"/>
      <c r="I73" s="61"/>
      <c r="J73" s="61"/>
      <c r="K73" s="61"/>
      <c r="L73" s="61"/>
      <c r="M73" s="130"/>
      <c r="S73" s="37"/>
      <c r="T73" s="37"/>
      <c r="U73" s="37"/>
      <c r="V73" s="37"/>
      <c r="W73" s="37"/>
      <c r="X73" s="37"/>
      <c r="Y73" s="37"/>
      <c r="Z73" s="37"/>
      <c r="AA73" s="37"/>
      <c r="AB73" s="37"/>
      <c r="AC73" s="37"/>
      <c r="AD73" s="37"/>
      <c r="AE73" s="37"/>
    </row>
    <row r="74" spans="1:31" s="2" customFormat="1" ht="24.95" customHeight="1">
      <c r="A74" s="37"/>
      <c r="B74" s="38"/>
      <c r="C74" s="22" t="s">
        <v>100</v>
      </c>
      <c r="D74" s="39"/>
      <c r="E74" s="39"/>
      <c r="F74" s="39"/>
      <c r="G74" s="39"/>
      <c r="H74" s="39"/>
      <c r="I74" s="39"/>
      <c r="J74" s="39"/>
      <c r="K74" s="39"/>
      <c r="L74" s="39"/>
      <c r="M74" s="130"/>
      <c r="S74" s="37"/>
      <c r="T74" s="37"/>
      <c r="U74" s="37"/>
      <c r="V74" s="37"/>
      <c r="W74" s="37"/>
      <c r="X74" s="37"/>
      <c r="Y74" s="37"/>
      <c r="Z74" s="37"/>
      <c r="AA74" s="37"/>
      <c r="AB74" s="37"/>
      <c r="AC74" s="37"/>
      <c r="AD74" s="37"/>
      <c r="AE74" s="37"/>
    </row>
    <row r="75" spans="1:31" s="2" customFormat="1" ht="6.95" customHeight="1">
      <c r="A75" s="37"/>
      <c r="B75" s="38"/>
      <c r="C75" s="39"/>
      <c r="D75" s="39"/>
      <c r="E75" s="39"/>
      <c r="F75" s="39"/>
      <c r="G75" s="39"/>
      <c r="H75" s="39"/>
      <c r="I75" s="39"/>
      <c r="J75" s="39"/>
      <c r="K75" s="39"/>
      <c r="L75" s="39"/>
      <c r="M75" s="130"/>
      <c r="S75" s="37"/>
      <c r="T75" s="37"/>
      <c r="U75" s="37"/>
      <c r="V75" s="37"/>
      <c r="W75" s="37"/>
      <c r="X75" s="37"/>
      <c r="Y75" s="37"/>
      <c r="Z75" s="37"/>
      <c r="AA75" s="37"/>
      <c r="AB75" s="37"/>
      <c r="AC75" s="37"/>
      <c r="AD75" s="37"/>
      <c r="AE75" s="37"/>
    </row>
    <row r="76" spans="1:31" s="2" customFormat="1" ht="12" customHeight="1">
      <c r="A76" s="37"/>
      <c r="B76" s="38"/>
      <c r="C76" s="31" t="s">
        <v>17</v>
      </c>
      <c r="D76" s="39"/>
      <c r="E76" s="39"/>
      <c r="F76" s="39"/>
      <c r="G76" s="39"/>
      <c r="H76" s="39"/>
      <c r="I76" s="39"/>
      <c r="J76" s="39"/>
      <c r="K76" s="39"/>
      <c r="L76" s="39"/>
      <c r="M76" s="130"/>
      <c r="S76" s="37"/>
      <c r="T76" s="37"/>
      <c r="U76" s="37"/>
      <c r="V76" s="37"/>
      <c r="W76" s="37"/>
      <c r="X76" s="37"/>
      <c r="Y76" s="37"/>
      <c r="Z76" s="37"/>
      <c r="AA76" s="37"/>
      <c r="AB76" s="37"/>
      <c r="AC76" s="37"/>
      <c r="AD76" s="37"/>
      <c r="AE76" s="37"/>
    </row>
    <row r="77" spans="1:31" s="2" customFormat="1" ht="16.5" customHeight="1">
      <c r="A77" s="37"/>
      <c r="B77" s="38"/>
      <c r="C77" s="39"/>
      <c r="D77" s="39"/>
      <c r="E77" s="156" t="str">
        <f>E7</f>
        <v>Odborná učebna pro výuku cizích jazyků A12</v>
      </c>
      <c r="F77" s="31"/>
      <c r="G77" s="31"/>
      <c r="H77" s="31"/>
      <c r="I77" s="39"/>
      <c r="J77" s="39"/>
      <c r="K77" s="39"/>
      <c r="L77" s="39"/>
      <c r="M77" s="130"/>
      <c r="S77" s="37"/>
      <c r="T77" s="37"/>
      <c r="U77" s="37"/>
      <c r="V77" s="37"/>
      <c r="W77" s="37"/>
      <c r="X77" s="37"/>
      <c r="Y77" s="37"/>
      <c r="Z77" s="37"/>
      <c r="AA77" s="37"/>
      <c r="AB77" s="37"/>
      <c r="AC77" s="37"/>
      <c r="AD77" s="37"/>
      <c r="AE77" s="37"/>
    </row>
    <row r="78" spans="1:31" s="2" customFormat="1" ht="12" customHeight="1">
      <c r="A78" s="37"/>
      <c r="B78" s="38"/>
      <c r="C78" s="31" t="s">
        <v>84</v>
      </c>
      <c r="D78" s="39"/>
      <c r="E78" s="39"/>
      <c r="F78" s="39"/>
      <c r="G78" s="39"/>
      <c r="H78" s="39"/>
      <c r="I78" s="39"/>
      <c r="J78" s="39"/>
      <c r="K78" s="39"/>
      <c r="L78" s="39"/>
      <c r="M78" s="130"/>
      <c r="S78" s="37"/>
      <c r="T78" s="37"/>
      <c r="U78" s="37"/>
      <c r="V78" s="37"/>
      <c r="W78" s="37"/>
      <c r="X78" s="37"/>
      <c r="Y78" s="37"/>
      <c r="Z78" s="37"/>
      <c r="AA78" s="37"/>
      <c r="AB78" s="37"/>
      <c r="AC78" s="37"/>
      <c r="AD78" s="37"/>
      <c r="AE78" s="37"/>
    </row>
    <row r="79" spans="1:31" s="2" customFormat="1" ht="16.5" customHeight="1">
      <c r="A79" s="37"/>
      <c r="B79" s="38"/>
      <c r="C79" s="39"/>
      <c r="D79" s="39"/>
      <c r="E79" s="68" t="str">
        <f>E9</f>
        <v>AVT a nábytek - Odborná učebna pro výuku cizích jazyků A12</v>
      </c>
      <c r="F79" s="39"/>
      <c r="G79" s="39"/>
      <c r="H79" s="39"/>
      <c r="I79" s="39"/>
      <c r="J79" s="39"/>
      <c r="K79" s="39"/>
      <c r="L79" s="39"/>
      <c r="M79" s="130"/>
      <c r="S79" s="37"/>
      <c r="T79" s="37"/>
      <c r="U79" s="37"/>
      <c r="V79" s="37"/>
      <c r="W79" s="37"/>
      <c r="X79" s="37"/>
      <c r="Y79" s="37"/>
      <c r="Z79" s="37"/>
      <c r="AA79" s="37"/>
      <c r="AB79" s="37"/>
      <c r="AC79" s="37"/>
      <c r="AD79" s="37"/>
      <c r="AE79" s="37"/>
    </row>
    <row r="80" spans="1:31" s="2" customFormat="1" ht="6.95" customHeight="1">
      <c r="A80" s="37"/>
      <c r="B80" s="38"/>
      <c r="C80" s="39"/>
      <c r="D80" s="39"/>
      <c r="E80" s="39"/>
      <c r="F80" s="39"/>
      <c r="G80" s="39"/>
      <c r="H80" s="39"/>
      <c r="I80" s="39"/>
      <c r="J80" s="39"/>
      <c r="K80" s="39"/>
      <c r="L80" s="39"/>
      <c r="M80" s="130"/>
      <c r="S80" s="37"/>
      <c r="T80" s="37"/>
      <c r="U80" s="37"/>
      <c r="V80" s="37"/>
      <c r="W80" s="37"/>
      <c r="X80" s="37"/>
      <c r="Y80" s="37"/>
      <c r="Z80" s="37"/>
      <c r="AA80" s="37"/>
      <c r="AB80" s="37"/>
      <c r="AC80" s="37"/>
      <c r="AD80" s="37"/>
      <c r="AE80" s="37"/>
    </row>
    <row r="81" spans="1:31" s="2" customFormat="1" ht="12" customHeight="1">
      <c r="A81" s="37"/>
      <c r="B81" s="38"/>
      <c r="C81" s="31" t="s">
        <v>22</v>
      </c>
      <c r="D81" s="39"/>
      <c r="E81" s="39"/>
      <c r="F81" s="26" t="str">
        <f>F12</f>
        <v>ZŠ a MŠ Děčín III, Březová 369/25</v>
      </c>
      <c r="G81" s="39"/>
      <c r="H81" s="39"/>
      <c r="I81" s="31" t="s">
        <v>24</v>
      </c>
      <c r="J81" s="71" t="str">
        <f>IF(J12="","",J12)</f>
        <v>8. 3. 2024</v>
      </c>
      <c r="K81" s="39"/>
      <c r="L81" s="39"/>
      <c r="M81" s="130"/>
      <c r="S81" s="37"/>
      <c r="T81" s="37"/>
      <c r="U81" s="37"/>
      <c r="V81" s="37"/>
      <c r="W81" s="37"/>
      <c r="X81" s="37"/>
      <c r="Y81" s="37"/>
      <c r="Z81" s="37"/>
      <c r="AA81" s="37"/>
      <c r="AB81" s="37"/>
      <c r="AC81" s="37"/>
      <c r="AD81" s="37"/>
      <c r="AE81" s="37"/>
    </row>
    <row r="82" spans="1:31" s="2" customFormat="1" ht="6.95" customHeight="1">
      <c r="A82" s="37"/>
      <c r="B82" s="38"/>
      <c r="C82" s="39"/>
      <c r="D82" s="39"/>
      <c r="E82" s="39"/>
      <c r="F82" s="39"/>
      <c r="G82" s="39"/>
      <c r="H82" s="39"/>
      <c r="I82" s="39"/>
      <c r="J82" s="39"/>
      <c r="K82" s="39"/>
      <c r="L82" s="39"/>
      <c r="M82" s="130"/>
      <c r="S82" s="37"/>
      <c r="T82" s="37"/>
      <c r="U82" s="37"/>
      <c r="V82" s="37"/>
      <c r="W82" s="37"/>
      <c r="X82" s="37"/>
      <c r="Y82" s="37"/>
      <c r="Z82" s="37"/>
      <c r="AA82" s="37"/>
      <c r="AB82" s="37"/>
      <c r="AC82" s="37"/>
      <c r="AD82" s="37"/>
      <c r="AE82" s="37"/>
    </row>
    <row r="83" spans="1:31" s="2" customFormat="1" ht="15.15" customHeight="1">
      <c r="A83" s="37"/>
      <c r="B83" s="38"/>
      <c r="C83" s="31" t="s">
        <v>26</v>
      </c>
      <c r="D83" s="39"/>
      <c r="E83" s="39"/>
      <c r="F83" s="26" t="str">
        <f>E15</f>
        <v>Statutární město Děčín, Mírové nám. 1175/5, 405 38</v>
      </c>
      <c r="G83" s="39"/>
      <c r="H83" s="39"/>
      <c r="I83" s="31" t="s">
        <v>32</v>
      </c>
      <c r="J83" s="35" t="str">
        <f>E21</f>
        <v>Sebastian Fenyk</v>
      </c>
      <c r="K83" s="39"/>
      <c r="L83" s="39"/>
      <c r="M83" s="130"/>
      <c r="S83" s="37"/>
      <c r="T83" s="37"/>
      <c r="U83" s="37"/>
      <c r="V83" s="37"/>
      <c r="W83" s="37"/>
      <c r="X83" s="37"/>
      <c r="Y83" s="37"/>
      <c r="Z83" s="37"/>
      <c r="AA83" s="37"/>
      <c r="AB83" s="37"/>
      <c r="AC83" s="37"/>
      <c r="AD83" s="37"/>
      <c r="AE83" s="37"/>
    </row>
    <row r="84" spans="1:31" s="2" customFormat="1" ht="15.15" customHeight="1">
      <c r="A84" s="37"/>
      <c r="B84" s="38"/>
      <c r="C84" s="31" t="s">
        <v>30</v>
      </c>
      <c r="D84" s="39"/>
      <c r="E84" s="39"/>
      <c r="F84" s="26" t="str">
        <f>IF(E18="","",E18)</f>
        <v>Vyplň údaj</v>
      </c>
      <c r="G84" s="39"/>
      <c r="H84" s="39"/>
      <c r="I84" s="31" t="s">
        <v>34</v>
      </c>
      <c r="J84" s="35" t="str">
        <f>E24</f>
        <v>Ing.Myšík Petr</v>
      </c>
      <c r="K84" s="39"/>
      <c r="L84" s="39"/>
      <c r="M84" s="130"/>
      <c r="S84" s="37"/>
      <c r="T84" s="37"/>
      <c r="U84" s="37"/>
      <c r="V84" s="37"/>
      <c r="W84" s="37"/>
      <c r="X84" s="37"/>
      <c r="Y84" s="37"/>
      <c r="Z84" s="37"/>
      <c r="AA84" s="37"/>
      <c r="AB84" s="37"/>
      <c r="AC84" s="37"/>
      <c r="AD84" s="37"/>
      <c r="AE84" s="37"/>
    </row>
    <row r="85" spans="1:31" s="2" customFormat="1" ht="10.3" customHeight="1">
      <c r="A85" s="37"/>
      <c r="B85" s="38"/>
      <c r="C85" s="39"/>
      <c r="D85" s="39"/>
      <c r="E85" s="39"/>
      <c r="F85" s="39"/>
      <c r="G85" s="39"/>
      <c r="H85" s="39"/>
      <c r="I85" s="39"/>
      <c r="J85" s="39"/>
      <c r="K85" s="39"/>
      <c r="L85" s="39"/>
      <c r="M85" s="130"/>
      <c r="S85" s="37"/>
      <c r="T85" s="37"/>
      <c r="U85" s="37"/>
      <c r="V85" s="37"/>
      <c r="W85" s="37"/>
      <c r="X85" s="37"/>
      <c r="Y85" s="37"/>
      <c r="Z85" s="37"/>
      <c r="AA85" s="37"/>
      <c r="AB85" s="37"/>
      <c r="AC85" s="37"/>
      <c r="AD85" s="37"/>
      <c r="AE85" s="37"/>
    </row>
    <row r="86" spans="1:31" s="11" customFormat="1" ht="29.25" customHeight="1">
      <c r="A86" s="173"/>
      <c r="B86" s="174"/>
      <c r="C86" s="175" t="s">
        <v>101</v>
      </c>
      <c r="D86" s="176" t="s">
        <v>56</v>
      </c>
      <c r="E86" s="176" t="s">
        <v>52</v>
      </c>
      <c r="F86" s="176" t="s">
        <v>53</v>
      </c>
      <c r="G86" s="176" t="s">
        <v>102</v>
      </c>
      <c r="H86" s="176" t="s">
        <v>103</v>
      </c>
      <c r="I86" s="176" t="s">
        <v>104</v>
      </c>
      <c r="J86" s="176" t="s">
        <v>105</v>
      </c>
      <c r="K86" s="176" t="s">
        <v>92</v>
      </c>
      <c r="L86" s="177" t="s">
        <v>106</v>
      </c>
      <c r="M86" s="178"/>
      <c r="N86" s="91" t="s">
        <v>20</v>
      </c>
      <c r="O86" s="92" t="s">
        <v>41</v>
      </c>
      <c r="P86" s="92" t="s">
        <v>107</v>
      </c>
      <c r="Q86" s="92" t="s">
        <v>108</v>
      </c>
      <c r="R86" s="92" t="s">
        <v>109</v>
      </c>
      <c r="S86" s="92" t="s">
        <v>110</v>
      </c>
      <c r="T86" s="92" t="s">
        <v>111</v>
      </c>
      <c r="U86" s="92" t="s">
        <v>112</v>
      </c>
      <c r="V86" s="92" t="s">
        <v>113</v>
      </c>
      <c r="W86" s="92" t="s">
        <v>114</v>
      </c>
      <c r="X86" s="93" t="s">
        <v>115</v>
      </c>
      <c r="Y86" s="173"/>
      <c r="Z86" s="173"/>
      <c r="AA86" s="173"/>
      <c r="AB86" s="173"/>
      <c r="AC86" s="173"/>
      <c r="AD86" s="173"/>
      <c r="AE86" s="173"/>
    </row>
    <row r="87" spans="1:63" s="2" customFormat="1" ht="22.8" customHeight="1">
      <c r="A87" s="37"/>
      <c r="B87" s="38"/>
      <c r="C87" s="98" t="s">
        <v>116</v>
      </c>
      <c r="D87" s="39"/>
      <c r="E87" s="39"/>
      <c r="F87" s="39"/>
      <c r="G87" s="39"/>
      <c r="H87" s="39"/>
      <c r="I87" s="39"/>
      <c r="J87" s="39"/>
      <c r="K87" s="179">
        <f>BK87</f>
        <v>0</v>
      </c>
      <c r="L87" s="39"/>
      <c r="M87" s="43"/>
      <c r="N87" s="94"/>
      <c r="O87" s="180"/>
      <c r="P87" s="95"/>
      <c r="Q87" s="181">
        <f>Q88+Q194+Q204</f>
        <v>0</v>
      </c>
      <c r="R87" s="181">
        <f>R88+R194+R204</f>
        <v>0</v>
      </c>
      <c r="S87" s="95"/>
      <c r="T87" s="182">
        <f>T88+T194+T204</f>
        <v>0</v>
      </c>
      <c r="U87" s="95"/>
      <c r="V87" s="182">
        <f>V88+V194+V204</f>
        <v>0</v>
      </c>
      <c r="W87" s="95"/>
      <c r="X87" s="183">
        <f>X88+X194+X204</f>
        <v>0</v>
      </c>
      <c r="Y87" s="37"/>
      <c r="Z87" s="37"/>
      <c r="AA87" s="37"/>
      <c r="AB87" s="37"/>
      <c r="AC87" s="37"/>
      <c r="AD87" s="37"/>
      <c r="AE87" s="37"/>
      <c r="AT87" s="16" t="s">
        <v>72</v>
      </c>
      <c r="AU87" s="16" t="s">
        <v>93</v>
      </c>
      <c r="BK87" s="184">
        <f>BK88+BK194+BK204</f>
        <v>0</v>
      </c>
    </row>
    <row r="88" spans="1:63" s="12" customFormat="1" ht="25.9" customHeight="1">
      <c r="A88" s="12"/>
      <c r="B88" s="185"/>
      <c r="C88" s="186"/>
      <c r="D88" s="187" t="s">
        <v>72</v>
      </c>
      <c r="E88" s="188" t="s">
        <v>117</v>
      </c>
      <c r="F88" s="188" t="s">
        <v>118</v>
      </c>
      <c r="G88" s="186"/>
      <c r="H88" s="186"/>
      <c r="I88" s="189"/>
      <c r="J88" s="189"/>
      <c r="K88" s="190">
        <f>BK88</f>
        <v>0</v>
      </c>
      <c r="L88" s="186"/>
      <c r="M88" s="191"/>
      <c r="N88" s="192"/>
      <c r="O88" s="193"/>
      <c r="P88" s="193"/>
      <c r="Q88" s="194">
        <f>Q89+Q108+Q175</f>
        <v>0</v>
      </c>
      <c r="R88" s="194">
        <f>R89+R108+R175</f>
        <v>0</v>
      </c>
      <c r="S88" s="193"/>
      <c r="T88" s="195">
        <f>T89+T108+T175</f>
        <v>0</v>
      </c>
      <c r="U88" s="193"/>
      <c r="V88" s="195">
        <f>V89+V108+V175</f>
        <v>0</v>
      </c>
      <c r="W88" s="193"/>
      <c r="X88" s="196">
        <f>X89+X108+X175</f>
        <v>0</v>
      </c>
      <c r="Y88" s="12"/>
      <c r="Z88" s="12"/>
      <c r="AA88" s="12"/>
      <c r="AB88" s="12"/>
      <c r="AC88" s="12"/>
      <c r="AD88" s="12"/>
      <c r="AE88" s="12"/>
      <c r="AR88" s="197" t="s">
        <v>80</v>
      </c>
      <c r="AT88" s="198" t="s">
        <v>72</v>
      </c>
      <c r="AU88" s="198" t="s">
        <v>73</v>
      </c>
      <c r="AY88" s="197" t="s">
        <v>119</v>
      </c>
      <c r="BK88" s="199">
        <f>BK89+BK108+BK175</f>
        <v>0</v>
      </c>
    </row>
    <row r="89" spans="1:63" s="12" customFormat="1" ht="22.8" customHeight="1">
      <c r="A89" s="12"/>
      <c r="B89" s="185"/>
      <c r="C89" s="186"/>
      <c r="D89" s="187" t="s">
        <v>72</v>
      </c>
      <c r="E89" s="200" t="s">
        <v>120</v>
      </c>
      <c r="F89" s="200" t="s">
        <v>121</v>
      </c>
      <c r="G89" s="186"/>
      <c r="H89" s="186"/>
      <c r="I89" s="189"/>
      <c r="J89" s="189"/>
      <c r="K89" s="201">
        <f>BK89</f>
        <v>0</v>
      </c>
      <c r="L89" s="186"/>
      <c r="M89" s="191"/>
      <c r="N89" s="192"/>
      <c r="O89" s="193"/>
      <c r="P89" s="193"/>
      <c r="Q89" s="194">
        <f>SUM(Q90:Q107)</f>
        <v>0</v>
      </c>
      <c r="R89" s="194">
        <f>SUM(R90:R107)</f>
        <v>0</v>
      </c>
      <c r="S89" s="193"/>
      <c r="T89" s="195">
        <f>SUM(T90:T107)</f>
        <v>0</v>
      </c>
      <c r="U89" s="193"/>
      <c r="V89" s="195">
        <f>SUM(V90:V107)</f>
        <v>0</v>
      </c>
      <c r="W89" s="193"/>
      <c r="X89" s="196">
        <f>SUM(X90:X107)</f>
        <v>0</v>
      </c>
      <c r="Y89" s="12"/>
      <c r="Z89" s="12"/>
      <c r="AA89" s="12"/>
      <c r="AB89" s="12"/>
      <c r="AC89" s="12"/>
      <c r="AD89" s="12"/>
      <c r="AE89" s="12"/>
      <c r="AR89" s="197" t="s">
        <v>80</v>
      </c>
      <c r="AT89" s="198" t="s">
        <v>72</v>
      </c>
      <c r="AU89" s="198" t="s">
        <v>80</v>
      </c>
      <c r="AY89" s="197" t="s">
        <v>119</v>
      </c>
      <c r="BK89" s="199">
        <f>SUM(BK90:BK107)</f>
        <v>0</v>
      </c>
    </row>
    <row r="90" spans="1:65" s="2" customFormat="1" ht="37.8" customHeight="1">
      <c r="A90" s="37"/>
      <c r="B90" s="38"/>
      <c r="C90" s="202" t="s">
        <v>80</v>
      </c>
      <c r="D90" s="202" t="s">
        <v>122</v>
      </c>
      <c r="E90" s="203" t="s">
        <v>123</v>
      </c>
      <c r="F90" s="204" t="s">
        <v>124</v>
      </c>
      <c r="G90" s="205" t="s">
        <v>125</v>
      </c>
      <c r="H90" s="206">
        <v>1</v>
      </c>
      <c r="I90" s="207"/>
      <c r="J90" s="208"/>
      <c r="K90" s="209">
        <f>ROUND(P90*H90,2)</f>
        <v>0</v>
      </c>
      <c r="L90" s="204" t="s">
        <v>20</v>
      </c>
      <c r="M90" s="210"/>
      <c r="N90" s="211" t="s">
        <v>20</v>
      </c>
      <c r="O90" s="212" t="s">
        <v>42</v>
      </c>
      <c r="P90" s="213">
        <f>I90+J90</f>
        <v>0</v>
      </c>
      <c r="Q90" s="213">
        <f>ROUND(I90*H90,2)</f>
        <v>0</v>
      </c>
      <c r="R90" s="213">
        <f>ROUND(J90*H90,2)</f>
        <v>0</v>
      </c>
      <c r="S90" s="83"/>
      <c r="T90" s="214">
        <f>S90*H90</f>
        <v>0</v>
      </c>
      <c r="U90" s="214">
        <v>0</v>
      </c>
      <c r="V90" s="214">
        <f>U90*H90</f>
        <v>0</v>
      </c>
      <c r="W90" s="214">
        <v>0</v>
      </c>
      <c r="X90" s="215">
        <f>W90*H90</f>
        <v>0</v>
      </c>
      <c r="Y90" s="37"/>
      <c r="Z90" s="37"/>
      <c r="AA90" s="37"/>
      <c r="AB90" s="37"/>
      <c r="AC90" s="37"/>
      <c r="AD90" s="37"/>
      <c r="AE90" s="37"/>
      <c r="AR90" s="216" t="s">
        <v>126</v>
      </c>
      <c r="AT90" s="216" t="s">
        <v>122</v>
      </c>
      <c r="AU90" s="216" t="s">
        <v>82</v>
      </c>
      <c r="AY90" s="16" t="s">
        <v>119</v>
      </c>
      <c r="BE90" s="217">
        <f>IF(O90="základní",K90,0)</f>
        <v>0</v>
      </c>
      <c r="BF90" s="217">
        <f>IF(O90="snížená",K90,0)</f>
        <v>0</v>
      </c>
      <c r="BG90" s="217">
        <f>IF(O90="zákl. přenesená",K90,0)</f>
        <v>0</v>
      </c>
      <c r="BH90" s="217">
        <f>IF(O90="sníž. přenesená",K90,0)</f>
        <v>0</v>
      </c>
      <c r="BI90" s="217">
        <f>IF(O90="nulová",K90,0)</f>
        <v>0</v>
      </c>
      <c r="BJ90" s="16" t="s">
        <v>80</v>
      </c>
      <c r="BK90" s="217">
        <f>ROUND(P90*H90,2)</f>
        <v>0</v>
      </c>
      <c r="BL90" s="16" t="s">
        <v>127</v>
      </c>
      <c r="BM90" s="216" t="s">
        <v>82</v>
      </c>
    </row>
    <row r="91" spans="1:47" s="2" customFormat="1" ht="12">
      <c r="A91" s="37"/>
      <c r="B91" s="38"/>
      <c r="C91" s="39"/>
      <c r="D91" s="218" t="s">
        <v>128</v>
      </c>
      <c r="E91" s="39"/>
      <c r="F91" s="219" t="s">
        <v>129</v>
      </c>
      <c r="G91" s="39"/>
      <c r="H91" s="39"/>
      <c r="I91" s="220"/>
      <c r="J91" s="220"/>
      <c r="K91" s="39"/>
      <c r="L91" s="39"/>
      <c r="M91" s="43"/>
      <c r="N91" s="221"/>
      <c r="O91" s="222"/>
      <c r="P91" s="83"/>
      <c r="Q91" s="83"/>
      <c r="R91" s="83"/>
      <c r="S91" s="83"/>
      <c r="T91" s="83"/>
      <c r="U91" s="83"/>
      <c r="V91" s="83"/>
      <c r="W91" s="83"/>
      <c r="X91" s="84"/>
      <c r="Y91" s="37"/>
      <c r="Z91" s="37"/>
      <c r="AA91" s="37"/>
      <c r="AB91" s="37"/>
      <c r="AC91" s="37"/>
      <c r="AD91" s="37"/>
      <c r="AE91" s="37"/>
      <c r="AT91" s="16" t="s">
        <v>128</v>
      </c>
      <c r="AU91" s="16" t="s">
        <v>82</v>
      </c>
    </row>
    <row r="92" spans="1:65" s="2" customFormat="1" ht="37.8" customHeight="1">
      <c r="A92" s="37"/>
      <c r="B92" s="38"/>
      <c r="C92" s="202" t="s">
        <v>82</v>
      </c>
      <c r="D92" s="202" t="s">
        <v>122</v>
      </c>
      <c r="E92" s="203" t="s">
        <v>130</v>
      </c>
      <c r="F92" s="204" t="s">
        <v>131</v>
      </c>
      <c r="G92" s="205" t="s">
        <v>125</v>
      </c>
      <c r="H92" s="206">
        <v>1</v>
      </c>
      <c r="I92" s="207"/>
      <c r="J92" s="208"/>
      <c r="K92" s="209">
        <f>ROUND(P92*H92,2)</f>
        <v>0</v>
      </c>
      <c r="L92" s="204" t="s">
        <v>20</v>
      </c>
      <c r="M92" s="210"/>
      <c r="N92" s="211" t="s">
        <v>20</v>
      </c>
      <c r="O92" s="212" t="s">
        <v>42</v>
      </c>
      <c r="P92" s="213">
        <f>I92+J92</f>
        <v>0</v>
      </c>
      <c r="Q92" s="213">
        <f>ROUND(I92*H92,2)</f>
        <v>0</v>
      </c>
      <c r="R92" s="213">
        <f>ROUND(J92*H92,2)</f>
        <v>0</v>
      </c>
      <c r="S92" s="83"/>
      <c r="T92" s="214">
        <f>S92*H92</f>
        <v>0</v>
      </c>
      <c r="U92" s="214">
        <v>0</v>
      </c>
      <c r="V92" s="214">
        <f>U92*H92</f>
        <v>0</v>
      </c>
      <c r="W92" s="214">
        <v>0</v>
      </c>
      <c r="X92" s="215">
        <f>W92*H92</f>
        <v>0</v>
      </c>
      <c r="Y92" s="37"/>
      <c r="Z92" s="37"/>
      <c r="AA92" s="37"/>
      <c r="AB92" s="37"/>
      <c r="AC92" s="37"/>
      <c r="AD92" s="37"/>
      <c r="AE92" s="37"/>
      <c r="AR92" s="216" t="s">
        <v>126</v>
      </c>
      <c r="AT92" s="216" t="s">
        <v>122</v>
      </c>
      <c r="AU92" s="216" t="s">
        <v>82</v>
      </c>
      <c r="AY92" s="16" t="s">
        <v>119</v>
      </c>
      <c r="BE92" s="217">
        <f>IF(O92="základní",K92,0)</f>
        <v>0</v>
      </c>
      <c r="BF92" s="217">
        <f>IF(O92="snížená",K92,0)</f>
        <v>0</v>
      </c>
      <c r="BG92" s="217">
        <f>IF(O92="zákl. přenesená",K92,0)</f>
        <v>0</v>
      </c>
      <c r="BH92" s="217">
        <f>IF(O92="sníž. přenesená",K92,0)</f>
        <v>0</v>
      </c>
      <c r="BI92" s="217">
        <f>IF(O92="nulová",K92,0)</f>
        <v>0</v>
      </c>
      <c r="BJ92" s="16" t="s">
        <v>80</v>
      </c>
      <c r="BK92" s="217">
        <f>ROUND(P92*H92,2)</f>
        <v>0</v>
      </c>
      <c r="BL92" s="16" t="s">
        <v>127</v>
      </c>
      <c r="BM92" s="216" t="s">
        <v>127</v>
      </c>
    </row>
    <row r="93" spans="1:47" s="2" customFormat="1" ht="12">
      <c r="A93" s="37"/>
      <c r="B93" s="38"/>
      <c r="C93" s="39"/>
      <c r="D93" s="218" t="s">
        <v>128</v>
      </c>
      <c r="E93" s="39"/>
      <c r="F93" s="219" t="s">
        <v>132</v>
      </c>
      <c r="G93" s="39"/>
      <c r="H93" s="39"/>
      <c r="I93" s="220"/>
      <c r="J93" s="220"/>
      <c r="K93" s="39"/>
      <c r="L93" s="39"/>
      <c r="M93" s="43"/>
      <c r="N93" s="221"/>
      <c r="O93" s="222"/>
      <c r="P93" s="83"/>
      <c r="Q93" s="83"/>
      <c r="R93" s="83"/>
      <c r="S93" s="83"/>
      <c r="T93" s="83"/>
      <c r="U93" s="83"/>
      <c r="V93" s="83"/>
      <c r="W93" s="83"/>
      <c r="X93" s="84"/>
      <c r="Y93" s="37"/>
      <c r="Z93" s="37"/>
      <c r="AA93" s="37"/>
      <c r="AB93" s="37"/>
      <c r="AC93" s="37"/>
      <c r="AD93" s="37"/>
      <c r="AE93" s="37"/>
      <c r="AT93" s="16" t="s">
        <v>128</v>
      </c>
      <c r="AU93" s="16" t="s">
        <v>82</v>
      </c>
    </row>
    <row r="94" spans="1:65" s="2" customFormat="1" ht="37.8" customHeight="1">
      <c r="A94" s="37"/>
      <c r="B94" s="38"/>
      <c r="C94" s="202" t="s">
        <v>133</v>
      </c>
      <c r="D94" s="202" t="s">
        <v>122</v>
      </c>
      <c r="E94" s="203" t="s">
        <v>134</v>
      </c>
      <c r="F94" s="204" t="s">
        <v>135</v>
      </c>
      <c r="G94" s="205" t="s">
        <v>136</v>
      </c>
      <c r="H94" s="206">
        <v>1</v>
      </c>
      <c r="I94" s="207"/>
      <c r="J94" s="208"/>
      <c r="K94" s="209">
        <f>ROUND(P94*H94,2)</f>
        <v>0</v>
      </c>
      <c r="L94" s="204" t="s">
        <v>20</v>
      </c>
      <c r="M94" s="210"/>
      <c r="N94" s="211" t="s">
        <v>20</v>
      </c>
      <c r="O94" s="212" t="s">
        <v>42</v>
      </c>
      <c r="P94" s="213">
        <f>I94+J94</f>
        <v>0</v>
      </c>
      <c r="Q94" s="213">
        <f>ROUND(I94*H94,2)</f>
        <v>0</v>
      </c>
      <c r="R94" s="213">
        <f>ROUND(J94*H94,2)</f>
        <v>0</v>
      </c>
      <c r="S94" s="83"/>
      <c r="T94" s="214">
        <f>S94*H94</f>
        <v>0</v>
      </c>
      <c r="U94" s="214">
        <v>0</v>
      </c>
      <c r="V94" s="214">
        <f>U94*H94</f>
        <v>0</v>
      </c>
      <c r="W94" s="214">
        <v>0</v>
      </c>
      <c r="X94" s="215">
        <f>W94*H94</f>
        <v>0</v>
      </c>
      <c r="Y94" s="37"/>
      <c r="Z94" s="37"/>
      <c r="AA94" s="37"/>
      <c r="AB94" s="37"/>
      <c r="AC94" s="37"/>
      <c r="AD94" s="37"/>
      <c r="AE94" s="37"/>
      <c r="AR94" s="216" t="s">
        <v>126</v>
      </c>
      <c r="AT94" s="216" t="s">
        <v>122</v>
      </c>
      <c r="AU94" s="216" t="s">
        <v>82</v>
      </c>
      <c r="AY94" s="16" t="s">
        <v>119</v>
      </c>
      <c r="BE94" s="217">
        <f>IF(O94="základní",K94,0)</f>
        <v>0</v>
      </c>
      <c r="BF94" s="217">
        <f>IF(O94="snížená",K94,0)</f>
        <v>0</v>
      </c>
      <c r="BG94" s="217">
        <f>IF(O94="zákl. přenesená",K94,0)</f>
        <v>0</v>
      </c>
      <c r="BH94" s="217">
        <f>IF(O94="sníž. přenesená",K94,0)</f>
        <v>0</v>
      </c>
      <c r="BI94" s="217">
        <f>IF(O94="nulová",K94,0)</f>
        <v>0</v>
      </c>
      <c r="BJ94" s="16" t="s">
        <v>80</v>
      </c>
      <c r="BK94" s="217">
        <f>ROUND(P94*H94,2)</f>
        <v>0</v>
      </c>
      <c r="BL94" s="16" t="s">
        <v>127</v>
      </c>
      <c r="BM94" s="216" t="s">
        <v>137</v>
      </c>
    </row>
    <row r="95" spans="1:47" s="2" customFormat="1" ht="12">
      <c r="A95" s="37"/>
      <c r="B95" s="38"/>
      <c r="C95" s="39"/>
      <c r="D95" s="218" t="s">
        <v>128</v>
      </c>
      <c r="E95" s="39"/>
      <c r="F95" s="219" t="s">
        <v>135</v>
      </c>
      <c r="G95" s="39"/>
      <c r="H95" s="39"/>
      <c r="I95" s="220"/>
      <c r="J95" s="220"/>
      <c r="K95" s="39"/>
      <c r="L95" s="39"/>
      <c r="M95" s="43"/>
      <c r="N95" s="221"/>
      <c r="O95" s="222"/>
      <c r="P95" s="83"/>
      <c r="Q95" s="83"/>
      <c r="R95" s="83"/>
      <c r="S95" s="83"/>
      <c r="T95" s="83"/>
      <c r="U95" s="83"/>
      <c r="V95" s="83"/>
      <c r="W95" s="83"/>
      <c r="X95" s="84"/>
      <c r="Y95" s="37"/>
      <c r="Z95" s="37"/>
      <c r="AA95" s="37"/>
      <c r="AB95" s="37"/>
      <c r="AC95" s="37"/>
      <c r="AD95" s="37"/>
      <c r="AE95" s="37"/>
      <c r="AT95" s="16" t="s">
        <v>128</v>
      </c>
      <c r="AU95" s="16" t="s">
        <v>82</v>
      </c>
    </row>
    <row r="96" spans="1:65" s="2" customFormat="1" ht="16.5" customHeight="1">
      <c r="A96" s="37"/>
      <c r="B96" s="38"/>
      <c r="C96" s="202" t="s">
        <v>127</v>
      </c>
      <c r="D96" s="202" t="s">
        <v>122</v>
      </c>
      <c r="E96" s="203" t="s">
        <v>138</v>
      </c>
      <c r="F96" s="204" t="s">
        <v>139</v>
      </c>
      <c r="G96" s="205" t="s">
        <v>125</v>
      </c>
      <c r="H96" s="206">
        <v>1</v>
      </c>
      <c r="I96" s="207"/>
      <c r="J96" s="208"/>
      <c r="K96" s="209">
        <f>ROUND(P96*H96,2)</f>
        <v>0</v>
      </c>
      <c r="L96" s="204" t="s">
        <v>20</v>
      </c>
      <c r="M96" s="210"/>
      <c r="N96" s="211" t="s">
        <v>20</v>
      </c>
      <c r="O96" s="212" t="s">
        <v>42</v>
      </c>
      <c r="P96" s="213">
        <f>I96+J96</f>
        <v>0</v>
      </c>
      <c r="Q96" s="213">
        <f>ROUND(I96*H96,2)</f>
        <v>0</v>
      </c>
      <c r="R96" s="213">
        <f>ROUND(J96*H96,2)</f>
        <v>0</v>
      </c>
      <c r="S96" s="83"/>
      <c r="T96" s="214">
        <f>S96*H96</f>
        <v>0</v>
      </c>
      <c r="U96" s="214">
        <v>0</v>
      </c>
      <c r="V96" s="214">
        <f>U96*H96</f>
        <v>0</v>
      </c>
      <c r="W96" s="214">
        <v>0</v>
      </c>
      <c r="X96" s="215">
        <f>W96*H96</f>
        <v>0</v>
      </c>
      <c r="Y96" s="37"/>
      <c r="Z96" s="37"/>
      <c r="AA96" s="37"/>
      <c r="AB96" s="37"/>
      <c r="AC96" s="37"/>
      <c r="AD96" s="37"/>
      <c r="AE96" s="37"/>
      <c r="AR96" s="216" t="s">
        <v>126</v>
      </c>
      <c r="AT96" s="216" t="s">
        <v>122</v>
      </c>
      <c r="AU96" s="216" t="s">
        <v>82</v>
      </c>
      <c r="AY96" s="16" t="s">
        <v>119</v>
      </c>
      <c r="BE96" s="217">
        <f>IF(O96="základní",K96,0)</f>
        <v>0</v>
      </c>
      <c r="BF96" s="217">
        <f>IF(O96="snížená",K96,0)</f>
        <v>0</v>
      </c>
      <c r="BG96" s="217">
        <f>IF(O96="zákl. přenesená",K96,0)</f>
        <v>0</v>
      </c>
      <c r="BH96" s="217">
        <f>IF(O96="sníž. přenesená",K96,0)</f>
        <v>0</v>
      </c>
      <c r="BI96" s="217">
        <f>IF(O96="nulová",K96,0)</f>
        <v>0</v>
      </c>
      <c r="BJ96" s="16" t="s">
        <v>80</v>
      </c>
      <c r="BK96" s="217">
        <f>ROUND(P96*H96,2)</f>
        <v>0</v>
      </c>
      <c r="BL96" s="16" t="s">
        <v>127</v>
      </c>
      <c r="BM96" s="216" t="s">
        <v>126</v>
      </c>
    </row>
    <row r="97" spans="1:47" s="2" customFormat="1" ht="12">
      <c r="A97" s="37"/>
      <c r="B97" s="38"/>
      <c r="C97" s="39"/>
      <c r="D97" s="218" t="s">
        <v>128</v>
      </c>
      <c r="E97" s="39"/>
      <c r="F97" s="219" t="s">
        <v>139</v>
      </c>
      <c r="G97" s="39"/>
      <c r="H97" s="39"/>
      <c r="I97" s="220"/>
      <c r="J97" s="220"/>
      <c r="K97" s="39"/>
      <c r="L97" s="39"/>
      <c r="M97" s="43"/>
      <c r="N97" s="221"/>
      <c r="O97" s="222"/>
      <c r="P97" s="83"/>
      <c r="Q97" s="83"/>
      <c r="R97" s="83"/>
      <c r="S97" s="83"/>
      <c r="T97" s="83"/>
      <c r="U97" s="83"/>
      <c r="V97" s="83"/>
      <c r="W97" s="83"/>
      <c r="X97" s="84"/>
      <c r="Y97" s="37"/>
      <c r="Z97" s="37"/>
      <c r="AA97" s="37"/>
      <c r="AB97" s="37"/>
      <c r="AC97" s="37"/>
      <c r="AD97" s="37"/>
      <c r="AE97" s="37"/>
      <c r="AT97" s="16" t="s">
        <v>128</v>
      </c>
      <c r="AU97" s="16" t="s">
        <v>82</v>
      </c>
    </row>
    <row r="98" spans="1:65" s="2" customFormat="1" ht="24.15" customHeight="1">
      <c r="A98" s="37"/>
      <c r="B98" s="38"/>
      <c r="C98" s="202" t="s">
        <v>140</v>
      </c>
      <c r="D98" s="202" t="s">
        <v>122</v>
      </c>
      <c r="E98" s="203" t="s">
        <v>141</v>
      </c>
      <c r="F98" s="204" t="s">
        <v>142</v>
      </c>
      <c r="G98" s="205" t="s">
        <v>125</v>
      </c>
      <c r="H98" s="206">
        <v>1</v>
      </c>
      <c r="I98" s="207"/>
      <c r="J98" s="208"/>
      <c r="K98" s="209">
        <f>ROUND(P98*H98,2)</f>
        <v>0</v>
      </c>
      <c r="L98" s="204" t="s">
        <v>20</v>
      </c>
      <c r="M98" s="210"/>
      <c r="N98" s="211" t="s">
        <v>20</v>
      </c>
      <c r="O98" s="212" t="s">
        <v>42</v>
      </c>
      <c r="P98" s="213">
        <f>I98+J98</f>
        <v>0</v>
      </c>
      <c r="Q98" s="213">
        <f>ROUND(I98*H98,2)</f>
        <v>0</v>
      </c>
      <c r="R98" s="213">
        <f>ROUND(J98*H98,2)</f>
        <v>0</v>
      </c>
      <c r="S98" s="83"/>
      <c r="T98" s="214">
        <f>S98*H98</f>
        <v>0</v>
      </c>
      <c r="U98" s="214">
        <v>0</v>
      </c>
      <c r="V98" s="214">
        <f>U98*H98</f>
        <v>0</v>
      </c>
      <c r="W98" s="214">
        <v>0</v>
      </c>
      <c r="X98" s="215">
        <f>W98*H98</f>
        <v>0</v>
      </c>
      <c r="Y98" s="37"/>
      <c r="Z98" s="37"/>
      <c r="AA98" s="37"/>
      <c r="AB98" s="37"/>
      <c r="AC98" s="37"/>
      <c r="AD98" s="37"/>
      <c r="AE98" s="37"/>
      <c r="AR98" s="216" t="s">
        <v>126</v>
      </c>
      <c r="AT98" s="216" t="s">
        <v>122</v>
      </c>
      <c r="AU98" s="216" t="s">
        <v>82</v>
      </c>
      <c r="AY98" s="16" t="s">
        <v>119</v>
      </c>
      <c r="BE98" s="217">
        <f>IF(O98="základní",K98,0)</f>
        <v>0</v>
      </c>
      <c r="BF98" s="217">
        <f>IF(O98="snížená",K98,0)</f>
        <v>0</v>
      </c>
      <c r="BG98" s="217">
        <f>IF(O98="zákl. přenesená",K98,0)</f>
        <v>0</v>
      </c>
      <c r="BH98" s="217">
        <f>IF(O98="sníž. přenesená",K98,0)</f>
        <v>0</v>
      </c>
      <c r="BI98" s="217">
        <f>IF(O98="nulová",K98,0)</f>
        <v>0</v>
      </c>
      <c r="BJ98" s="16" t="s">
        <v>80</v>
      </c>
      <c r="BK98" s="217">
        <f>ROUND(P98*H98,2)</f>
        <v>0</v>
      </c>
      <c r="BL98" s="16" t="s">
        <v>127</v>
      </c>
      <c r="BM98" s="216" t="s">
        <v>143</v>
      </c>
    </row>
    <row r="99" spans="1:47" s="2" customFormat="1" ht="12">
      <c r="A99" s="37"/>
      <c r="B99" s="38"/>
      <c r="C99" s="39"/>
      <c r="D99" s="218" t="s">
        <v>128</v>
      </c>
      <c r="E99" s="39"/>
      <c r="F99" s="219" t="s">
        <v>142</v>
      </c>
      <c r="G99" s="39"/>
      <c r="H99" s="39"/>
      <c r="I99" s="220"/>
      <c r="J99" s="220"/>
      <c r="K99" s="39"/>
      <c r="L99" s="39"/>
      <c r="M99" s="43"/>
      <c r="N99" s="221"/>
      <c r="O99" s="222"/>
      <c r="P99" s="83"/>
      <c r="Q99" s="83"/>
      <c r="R99" s="83"/>
      <c r="S99" s="83"/>
      <c r="T99" s="83"/>
      <c r="U99" s="83"/>
      <c r="V99" s="83"/>
      <c r="W99" s="83"/>
      <c r="X99" s="84"/>
      <c r="Y99" s="37"/>
      <c r="Z99" s="37"/>
      <c r="AA99" s="37"/>
      <c r="AB99" s="37"/>
      <c r="AC99" s="37"/>
      <c r="AD99" s="37"/>
      <c r="AE99" s="37"/>
      <c r="AT99" s="16" t="s">
        <v>128</v>
      </c>
      <c r="AU99" s="16" t="s">
        <v>82</v>
      </c>
    </row>
    <row r="100" spans="1:65" s="2" customFormat="1" ht="16.5" customHeight="1">
      <c r="A100" s="37"/>
      <c r="B100" s="38"/>
      <c r="C100" s="202" t="s">
        <v>137</v>
      </c>
      <c r="D100" s="202" t="s">
        <v>122</v>
      </c>
      <c r="E100" s="203" t="s">
        <v>144</v>
      </c>
      <c r="F100" s="204" t="s">
        <v>145</v>
      </c>
      <c r="G100" s="205" t="s">
        <v>125</v>
      </c>
      <c r="H100" s="206">
        <v>1</v>
      </c>
      <c r="I100" s="207"/>
      <c r="J100" s="208"/>
      <c r="K100" s="209">
        <f>ROUND(P100*H100,2)</f>
        <v>0</v>
      </c>
      <c r="L100" s="204" t="s">
        <v>20</v>
      </c>
      <c r="M100" s="210"/>
      <c r="N100" s="211" t="s">
        <v>20</v>
      </c>
      <c r="O100" s="212" t="s">
        <v>42</v>
      </c>
      <c r="P100" s="213">
        <f>I100+J100</f>
        <v>0</v>
      </c>
      <c r="Q100" s="213">
        <f>ROUND(I100*H100,2)</f>
        <v>0</v>
      </c>
      <c r="R100" s="213">
        <f>ROUND(J100*H100,2)</f>
        <v>0</v>
      </c>
      <c r="S100" s="83"/>
      <c r="T100" s="214">
        <f>S100*H100</f>
        <v>0</v>
      </c>
      <c r="U100" s="214">
        <v>0</v>
      </c>
      <c r="V100" s="214">
        <f>U100*H100</f>
        <v>0</v>
      </c>
      <c r="W100" s="214">
        <v>0</v>
      </c>
      <c r="X100" s="215">
        <f>W100*H100</f>
        <v>0</v>
      </c>
      <c r="Y100" s="37"/>
      <c r="Z100" s="37"/>
      <c r="AA100" s="37"/>
      <c r="AB100" s="37"/>
      <c r="AC100" s="37"/>
      <c r="AD100" s="37"/>
      <c r="AE100" s="37"/>
      <c r="AR100" s="216" t="s">
        <v>126</v>
      </c>
      <c r="AT100" s="216" t="s">
        <v>122</v>
      </c>
      <c r="AU100" s="216" t="s">
        <v>82</v>
      </c>
      <c r="AY100" s="16" t="s">
        <v>119</v>
      </c>
      <c r="BE100" s="217">
        <f>IF(O100="základní",K100,0)</f>
        <v>0</v>
      </c>
      <c r="BF100" s="217">
        <f>IF(O100="snížená",K100,0)</f>
        <v>0</v>
      </c>
      <c r="BG100" s="217">
        <f>IF(O100="zákl. přenesená",K100,0)</f>
        <v>0</v>
      </c>
      <c r="BH100" s="217">
        <f>IF(O100="sníž. přenesená",K100,0)</f>
        <v>0</v>
      </c>
      <c r="BI100" s="217">
        <f>IF(O100="nulová",K100,0)</f>
        <v>0</v>
      </c>
      <c r="BJ100" s="16" t="s">
        <v>80</v>
      </c>
      <c r="BK100" s="217">
        <f>ROUND(P100*H100,2)</f>
        <v>0</v>
      </c>
      <c r="BL100" s="16" t="s">
        <v>127</v>
      </c>
      <c r="BM100" s="216" t="s">
        <v>9</v>
      </c>
    </row>
    <row r="101" spans="1:47" s="2" customFormat="1" ht="12">
      <c r="A101" s="37"/>
      <c r="B101" s="38"/>
      <c r="C101" s="39"/>
      <c r="D101" s="218" t="s">
        <v>128</v>
      </c>
      <c r="E101" s="39"/>
      <c r="F101" s="219" t="s">
        <v>145</v>
      </c>
      <c r="G101" s="39"/>
      <c r="H101" s="39"/>
      <c r="I101" s="220"/>
      <c r="J101" s="220"/>
      <c r="K101" s="39"/>
      <c r="L101" s="39"/>
      <c r="M101" s="43"/>
      <c r="N101" s="221"/>
      <c r="O101" s="222"/>
      <c r="P101" s="83"/>
      <c r="Q101" s="83"/>
      <c r="R101" s="83"/>
      <c r="S101" s="83"/>
      <c r="T101" s="83"/>
      <c r="U101" s="83"/>
      <c r="V101" s="83"/>
      <c r="W101" s="83"/>
      <c r="X101" s="84"/>
      <c r="Y101" s="37"/>
      <c r="Z101" s="37"/>
      <c r="AA101" s="37"/>
      <c r="AB101" s="37"/>
      <c r="AC101" s="37"/>
      <c r="AD101" s="37"/>
      <c r="AE101" s="37"/>
      <c r="AT101" s="16" t="s">
        <v>128</v>
      </c>
      <c r="AU101" s="16" t="s">
        <v>82</v>
      </c>
    </row>
    <row r="102" spans="1:65" s="2" customFormat="1" ht="24.15" customHeight="1">
      <c r="A102" s="37"/>
      <c r="B102" s="38"/>
      <c r="C102" s="202" t="s">
        <v>146</v>
      </c>
      <c r="D102" s="202" t="s">
        <v>122</v>
      </c>
      <c r="E102" s="203" t="s">
        <v>147</v>
      </c>
      <c r="F102" s="204" t="s">
        <v>148</v>
      </c>
      <c r="G102" s="205" t="s">
        <v>20</v>
      </c>
      <c r="H102" s="206">
        <v>1</v>
      </c>
      <c r="I102" s="207"/>
      <c r="J102" s="208"/>
      <c r="K102" s="209">
        <f>ROUND(P102*H102,2)</f>
        <v>0</v>
      </c>
      <c r="L102" s="204" t="s">
        <v>20</v>
      </c>
      <c r="M102" s="210"/>
      <c r="N102" s="211" t="s">
        <v>20</v>
      </c>
      <c r="O102" s="212" t="s">
        <v>42</v>
      </c>
      <c r="P102" s="213">
        <f>I102+J102</f>
        <v>0</v>
      </c>
      <c r="Q102" s="213">
        <f>ROUND(I102*H102,2)</f>
        <v>0</v>
      </c>
      <c r="R102" s="213">
        <f>ROUND(J102*H102,2)</f>
        <v>0</v>
      </c>
      <c r="S102" s="83"/>
      <c r="T102" s="214">
        <f>S102*H102</f>
        <v>0</v>
      </c>
      <c r="U102" s="214">
        <v>0</v>
      </c>
      <c r="V102" s="214">
        <f>U102*H102</f>
        <v>0</v>
      </c>
      <c r="W102" s="214">
        <v>0</v>
      </c>
      <c r="X102" s="215">
        <f>W102*H102</f>
        <v>0</v>
      </c>
      <c r="Y102" s="37"/>
      <c r="Z102" s="37"/>
      <c r="AA102" s="37"/>
      <c r="AB102" s="37"/>
      <c r="AC102" s="37"/>
      <c r="AD102" s="37"/>
      <c r="AE102" s="37"/>
      <c r="AR102" s="216" t="s">
        <v>126</v>
      </c>
      <c r="AT102" s="216" t="s">
        <v>122</v>
      </c>
      <c r="AU102" s="216" t="s">
        <v>82</v>
      </c>
      <c r="AY102" s="16" t="s">
        <v>119</v>
      </c>
      <c r="BE102" s="217">
        <f>IF(O102="základní",K102,0)</f>
        <v>0</v>
      </c>
      <c r="BF102" s="217">
        <f>IF(O102="snížená",K102,0)</f>
        <v>0</v>
      </c>
      <c r="BG102" s="217">
        <f>IF(O102="zákl. přenesená",K102,0)</f>
        <v>0</v>
      </c>
      <c r="BH102" s="217">
        <f>IF(O102="sníž. přenesená",K102,0)</f>
        <v>0</v>
      </c>
      <c r="BI102" s="217">
        <f>IF(O102="nulová",K102,0)</f>
        <v>0</v>
      </c>
      <c r="BJ102" s="16" t="s">
        <v>80</v>
      </c>
      <c r="BK102" s="217">
        <f>ROUND(P102*H102,2)</f>
        <v>0</v>
      </c>
      <c r="BL102" s="16" t="s">
        <v>127</v>
      </c>
      <c r="BM102" s="216" t="s">
        <v>149</v>
      </c>
    </row>
    <row r="103" spans="1:47" s="2" customFormat="1" ht="12">
      <c r="A103" s="37"/>
      <c r="B103" s="38"/>
      <c r="C103" s="39"/>
      <c r="D103" s="218" t="s">
        <v>128</v>
      </c>
      <c r="E103" s="39"/>
      <c r="F103" s="219" t="s">
        <v>148</v>
      </c>
      <c r="G103" s="39"/>
      <c r="H103" s="39"/>
      <c r="I103" s="220"/>
      <c r="J103" s="220"/>
      <c r="K103" s="39"/>
      <c r="L103" s="39"/>
      <c r="M103" s="43"/>
      <c r="N103" s="221"/>
      <c r="O103" s="222"/>
      <c r="P103" s="83"/>
      <c r="Q103" s="83"/>
      <c r="R103" s="83"/>
      <c r="S103" s="83"/>
      <c r="T103" s="83"/>
      <c r="U103" s="83"/>
      <c r="V103" s="83"/>
      <c r="W103" s="83"/>
      <c r="X103" s="84"/>
      <c r="Y103" s="37"/>
      <c r="Z103" s="37"/>
      <c r="AA103" s="37"/>
      <c r="AB103" s="37"/>
      <c r="AC103" s="37"/>
      <c r="AD103" s="37"/>
      <c r="AE103" s="37"/>
      <c r="AT103" s="16" t="s">
        <v>128</v>
      </c>
      <c r="AU103" s="16" t="s">
        <v>82</v>
      </c>
    </row>
    <row r="104" spans="1:65" s="2" customFormat="1" ht="37.8" customHeight="1">
      <c r="A104" s="37"/>
      <c r="B104" s="38"/>
      <c r="C104" s="202" t="s">
        <v>126</v>
      </c>
      <c r="D104" s="202" t="s">
        <v>122</v>
      </c>
      <c r="E104" s="203" t="s">
        <v>150</v>
      </c>
      <c r="F104" s="204" t="s">
        <v>151</v>
      </c>
      <c r="G104" s="205" t="s">
        <v>125</v>
      </c>
      <c r="H104" s="206">
        <v>1</v>
      </c>
      <c r="I104" s="207"/>
      <c r="J104" s="208"/>
      <c r="K104" s="209">
        <f>ROUND(P104*H104,2)</f>
        <v>0</v>
      </c>
      <c r="L104" s="204" t="s">
        <v>20</v>
      </c>
      <c r="M104" s="210"/>
      <c r="N104" s="211" t="s">
        <v>20</v>
      </c>
      <c r="O104" s="212" t="s">
        <v>42</v>
      </c>
      <c r="P104" s="213">
        <f>I104+J104</f>
        <v>0</v>
      </c>
      <c r="Q104" s="213">
        <f>ROUND(I104*H104,2)</f>
        <v>0</v>
      </c>
      <c r="R104" s="213">
        <f>ROUND(J104*H104,2)</f>
        <v>0</v>
      </c>
      <c r="S104" s="83"/>
      <c r="T104" s="214">
        <f>S104*H104</f>
        <v>0</v>
      </c>
      <c r="U104" s="214">
        <v>0</v>
      </c>
      <c r="V104" s="214">
        <f>U104*H104</f>
        <v>0</v>
      </c>
      <c r="W104" s="214">
        <v>0</v>
      </c>
      <c r="X104" s="215">
        <f>W104*H104</f>
        <v>0</v>
      </c>
      <c r="Y104" s="37"/>
      <c r="Z104" s="37"/>
      <c r="AA104" s="37"/>
      <c r="AB104" s="37"/>
      <c r="AC104" s="37"/>
      <c r="AD104" s="37"/>
      <c r="AE104" s="37"/>
      <c r="AR104" s="216" t="s">
        <v>126</v>
      </c>
      <c r="AT104" s="216" t="s">
        <v>122</v>
      </c>
      <c r="AU104" s="216" t="s">
        <v>82</v>
      </c>
      <c r="AY104" s="16" t="s">
        <v>119</v>
      </c>
      <c r="BE104" s="217">
        <f>IF(O104="základní",K104,0)</f>
        <v>0</v>
      </c>
      <c r="BF104" s="217">
        <f>IF(O104="snížená",K104,0)</f>
        <v>0</v>
      </c>
      <c r="BG104" s="217">
        <f>IF(O104="zákl. přenesená",K104,0)</f>
        <v>0</v>
      </c>
      <c r="BH104" s="217">
        <f>IF(O104="sníž. přenesená",K104,0)</f>
        <v>0</v>
      </c>
      <c r="BI104" s="217">
        <f>IF(O104="nulová",K104,0)</f>
        <v>0</v>
      </c>
      <c r="BJ104" s="16" t="s">
        <v>80</v>
      </c>
      <c r="BK104" s="217">
        <f>ROUND(P104*H104,2)</f>
        <v>0</v>
      </c>
      <c r="BL104" s="16" t="s">
        <v>127</v>
      </c>
      <c r="BM104" s="216" t="s">
        <v>152</v>
      </c>
    </row>
    <row r="105" spans="1:47" s="2" customFormat="1" ht="12">
      <c r="A105" s="37"/>
      <c r="B105" s="38"/>
      <c r="C105" s="39"/>
      <c r="D105" s="218" t="s">
        <v>128</v>
      </c>
      <c r="E105" s="39"/>
      <c r="F105" s="219" t="s">
        <v>153</v>
      </c>
      <c r="G105" s="39"/>
      <c r="H105" s="39"/>
      <c r="I105" s="220"/>
      <c r="J105" s="220"/>
      <c r="K105" s="39"/>
      <c r="L105" s="39"/>
      <c r="M105" s="43"/>
      <c r="N105" s="221"/>
      <c r="O105" s="222"/>
      <c r="P105" s="83"/>
      <c r="Q105" s="83"/>
      <c r="R105" s="83"/>
      <c r="S105" s="83"/>
      <c r="T105" s="83"/>
      <c r="U105" s="83"/>
      <c r="V105" s="83"/>
      <c r="W105" s="83"/>
      <c r="X105" s="84"/>
      <c r="Y105" s="37"/>
      <c r="Z105" s="37"/>
      <c r="AA105" s="37"/>
      <c r="AB105" s="37"/>
      <c r="AC105" s="37"/>
      <c r="AD105" s="37"/>
      <c r="AE105" s="37"/>
      <c r="AT105" s="16" t="s">
        <v>128</v>
      </c>
      <c r="AU105" s="16" t="s">
        <v>82</v>
      </c>
    </row>
    <row r="106" spans="1:65" s="2" customFormat="1" ht="37.8" customHeight="1">
      <c r="A106" s="37"/>
      <c r="B106" s="38"/>
      <c r="C106" s="202" t="s">
        <v>154</v>
      </c>
      <c r="D106" s="202" t="s">
        <v>122</v>
      </c>
      <c r="E106" s="203" t="s">
        <v>155</v>
      </c>
      <c r="F106" s="204" t="s">
        <v>156</v>
      </c>
      <c r="G106" s="205" t="s">
        <v>125</v>
      </c>
      <c r="H106" s="206">
        <v>1</v>
      </c>
      <c r="I106" s="207"/>
      <c r="J106" s="208"/>
      <c r="K106" s="209">
        <f>ROUND(P106*H106,2)</f>
        <v>0</v>
      </c>
      <c r="L106" s="204" t="s">
        <v>20</v>
      </c>
      <c r="M106" s="210"/>
      <c r="N106" s="211" t="s">
        <v>20</v>
      </c>
      <c r="O106" s="212" t="s">
        <v>42</v>
      </c>
      <c r="P106" s="213">
        <f>I106+J106</f>
        <v>0</v>
      </c>
      <c r="Q106" s="213">
        <f>ROUND(I106*H106,2)</f>
        <v>0</v>
      </c>
      <c r="R106" s="213">
        <f>ROUND(J106*H106,2)</f>
        <v>0</v>
      </c>
      <c r="S106" s="83"/>
      <c r="T106" s="214">
        <f>S106*H106</f>
        <v>0</v>
      </c>
      <c r="U106" s="214">
        <v>0</v>
      </c>
      <c r="V106" s="214">
        <f>U106*H106</f>
        <v>0</v>
      </c>
      <c r="W106" s="214">
        <v>0</v>
      </c>
      <c r="X106" s="215">
        <f>W106*H106</f>
        <v>0</v>
      </c>
      <c r="Y106" s="37"/>
      <c r="Z106" s="37"/>
      <c r="AA106" s="37"/>
      <c r="AB106" s="37"/>
      <c r="AC106" s="37"/>
      <c r="AD106" s="37"/>
      <c r="AE106" s="37"/>
      <c r="AR106" s="216" t="s">
        <v>126</v>
      </c>
      <c r="AT106" s="216" t="s">
        <v>122</v>
      </c>
      <c r="AU106" s="216" t="s">
        <v>82</v>
      </c>
      <c r="AY106" s="16" t="s">
        <v>119</v>
      </c>
      <c r="BE106" s="217">
        <f>IF(O106="základní",K106,0)</f>
        <v>0</v>
      </c>
      <c r="BF106" s="217">
        <f>IF(O106="snížená",K106,0)</f>
        <v>0</v>
      </c>
      <c r="BG106" s="217">
        <f>IF(O106="zákl. přenesená",K106,0)</f>
        <v>0</v>
      </c>
      <c r="BH106" s="217">
        <f>IF(O106="sníž. přenesená",K106,0)</f>
        <v>0</v>
      </c>
      <c r="BI106" s="217">
        <f>IF(O106="nulová",K106,0)</f>
        <v>0</v>
      </c>
      <c r="BJ106" s="16" t="s">
        <v>80</v>
      </c>
      <c r="BK106" s="217">
        <f>ROUND(P106*H106,2)</f>
        <v>0</v>
      </c>
      <c r="BL106" s="16" t="s">
        <v>127</v>
      </c>
      <c r="BM106" s="216" t="s">
        <v>157</v>
      </c>
    </row>
    <row r="107" spans="1:47" s="2" customFormat="1" ht="12">
      <c r="A107" s="37"/>
      <c r="B107" s="38"/>
      <c r="C107" s="39"/>
      <c r="D107" s="218" t="s">
        <v>128</v>
      </c>
      <c r="E107" s="39"/>
      <c r="F107" s="219" t="s">
        <v>158</v>
      </c>
      <c r="G107" s="39"/>
      <c r="H107" s="39"/>
      <c r="I107" s="220"/>
      <c r="J107" s="220"/>
      <c r="K107" s="39"/>
      <c r="L107" s="39"/>
      <c r="M107" s="43"/>
      <c r="N107" s="221"/>
      <c r="O107" s="222"/>
      <c r="P107" s="83"/>
      <c r="Q107" s="83"/>
      <c r="R107" s="83"/>
      <c r="S107" s="83"/>
      <c r="T107" s="83"/>
      <c r="U107" s="83"/>
      <c r="V107" s="83"/>
      <c r="W107" s="83"/>
      <c r="X107" s="84"/>
      <c r="Y107" s="37"/>
      <c r="Z107" s="37"/>
      <c r="AA107" s="37"/>
      <c r="AB107" s="37"/>
      <c r="AC107" s="37"/>
      <c r="AD107" s="37"/>
      <c r="AE107" s="37"/>
      <c r="AT107" s="16" t="s">
        <v>128</v>
      </c>
      <c r="AU107" s="16" t="s">
        <v>82</v>
      </c>
    </row>
    <row r="108" spans="1:63" s="12" customFormat="1" ht="22.8" customHeight="1">
      <c r="A108" s="12"/>
      <c r="B108" s="185"/>
      <c r="C108" s="186"/>
      <c r="D108" s="187" t="s">
        <v>72</v>
      </c>
      <c r="E108" s="200" t="s">
        <v>159</v>
      </c>
      <c r="F108" s="200" t="s">
        <v>160</v>
      </c>
      <c r="G108" s="186"/>
      <c r="H108" s="186"/>
      <c r="I108" s="189"/>
      <c r="J108" s="189"/>
      <c r="K108" s="201">
        <f>BK108</f>
        <v>0</v>
      </c>
      <c r="L108" s="186"/>
      <c r="M108" s="191"/>
      <c r="N108" s="192"/>
      <c r="O108" s="193"/>
      <c r="P108" s="193"/>
      <c r="Q108" s="194">
        <f>SUM(Q109:Q174)</f>
        <v>0</v>
      </c>
      <c r="R108" s="194">
        <f>SUM(R109:R174)</f>
        <v>0</v>
      </c>
      <c r="S108" s="193"/>
      <c r="T108" s="195">
        <f>SUM(T109:T174)</f>
        <v>0</v>
      </c>
      <c r="U108" s="193"/>
      <c r="V108" s="195">
        <f>SUM(V109:V174)</f>
        <v>0</v>
      </c>
      <c r="W108" s="193"/>
      <c r="X108" s="196">
        <f>SUM(X109:X174)</f>
        <v>0</v>
      </c>
      <c r="Y108" s="12"/>
      <c r="Z108" s="12"/>
      <c r="AA108" s="12"/>
      <c r="AB108" s="12"/>
      <c r="AC108" s="12"/>
      <c r="AD108" s="12"/>
      <c r="AE108" s="12"/>
      <c r="AR108" s="197" t="s">
        <v>80</v>
      </c>
      <c r="AT108" s="198" t="s">
        <v>72</v>
      </c>
      <c r="AU108" s="198" t="s">
        <v>80</v>
      </c>
      <c r="AY108" s="197" t="s">
        <v>119</v>
      </c>
      <c r="BK108" s="199">
        <f>SUM(BK109:BK174)</f>
        <v>0</v>
      </c>
    </row>
    <row r="109" spans="1:65" s="2" customFormat="1" ht="37.8" customHeight="1">
      <c r="A109" s="37"/>
      <c r="B109" s="38"/>
      <c r="C109" s="202" t="s">
        <v>143</v>
      </c>
      <c r="D109" s="202" t="s">
        <v>122</v>
      </c>
      <c r="E109" s="203" t="s">
        <v>161</v>
      </c>
      <c r="F109" s="204" t="s">
        <v>162</v>
      </c>
      <c r="G109" s="205" t="s">
        <v>125</v>
      </c>
      <c r="H109" s="206">
        <v>24</v>
      </c>
      <c r="I109" s="207"/>
      <c r="J109" s="208"/>
      <c r="K109" s="209">
        <f>ROUND(P109*H109,2)</f>
        <v>0</v>
      </c>
      <c r="L109" s="204" t="s">
        <v>20</v>
      </c>
      <c r="M109" s="210"/>
      <c r="N109" s="211" t="s">
        <v>20</v>
      </c>
      <c r="O109" s="212" t="s">
        <v>42</v>
      </c>
      <c r="P109" s="213">
        <f>I109+J109</f>
        <v>0</v>
      </c>
      <c r="Q109" s="213">
        <f>ROUND(I109*H109,2)</f>
        <v>0</v>
      </c>
      <c r="R109" s="213">
        <f>ROUND(J109*H109,2)</f>
        <v>0</v>
      </c>
      <c r="S109" s="83"/>
      <c r="T109" s="214">
        <f>S109*H109</f>
        <v>0</v>
      </c>
      <c r="U109" s="214">
        <v>0</v>
      </c>
      <c r="V109" s="214">
        <f>U109*H109</f>
        <v>0</v>
      </c>
      <c r="W109" s="214">
        <v>0</v>
      </c>
      <c r="X109" s="215">
        <f>W109*H109</f>
        <v>0</v>
      </c>
      <c r="Y109" s="37"/>
      <c r="Z109" s="37"/>
      <c r="AA109" s="37"/>
      <c r="AB109" s="37"/>
      <c r="AC109" s="37"/>
      <c r="AD109" s="37"/>
      <c r="AE109" s="37"/>
      <c r="AR109" s="216" t="s">
        <v>126</v>
      </c>
      <c r="AT109" s="216" t="s">
        <v>122</v>
      </c>
      <c r="AU109" s="216" t="s">
        <v>82</v>
      </c>
      <c r="AY109" s="16" t="s">
        <v>119</v>
      </c>
      <c r="BE109" s="217">
        <f>IF(O109="základní",K109,0)</f>
        <v>0</v>
      </c>
      <c r="BF109" s="217">
        <f>IF(O109="snížená",K109,0)</f>
        <v>0</v>
      </c>
      <c r="BG109" s="217">
        <f>IF(O109="zákl. přenesená",K109,0)</f>
        <v>0</v>
      </c>
      <c r="BH109" s="217">
        <f>IF(O109="sníž. přenesená",K109,0)</f>
        <v>0</v>
      </c>
      <c r="BI109" s="217">
        <f>IF(O109="nulová",K109,0)</f>
        <v>0</v>
      </c>
      <c r="BJ109" s="16" t="s">
        <v>80</v>
      </c>
      <c r="BK109" s="217">
        <f>ROUND(P109*H109,2)</f>
        <v>0</v>
      </c>
      <c r="BL109" s="16" t="s">
        <v>127</v>
      </c>
      <c r="BM109" s="216" t="s">
        <v>163</v>
      </c>
    </row>
    <row r="110" spans="1:47" s="2" customFormat="1" ht="12">
      <c r="A110" s="37"/>
      <c r="B110" s="38"/>
      <c r="C110" s="39"/>
      <c r="D110" s="218" t="s">
        <v>128</v>
      </c>
      <c r="E110" s="39"/>
      <c r="F110" s="219" t="s">
        <v>164</v>
      </c>
      <c r="G110" s="39"/>
      <c r="H110" s="39"/>
      <c r="I110" s="220"/>
      <c r="J110" s="220"/>
      <c r="K110" s="39"/>
      <c r="L110" s="39"/>
      <c r="M110" s="43"/>
      <c r="N110" s="221"/>
      <c r="O110" s="222"/>
      <c r="P110" s="83"/>
      <c r="Q110" s="83"/>
      <c r="R110" s="83"/>
      <c r="S110" s="83"/>
      <c r="T110" s="83"/>
      <c r="U110" s="83"/>
      <c r="V110" s="83"/>
      <c r="W110" s="83"/>
      <c r="X110" s="84"/>
      <c r="Y110" s="37"/>
      <c r="Z110" s="37"/>
      <c r="AA110" s="37"/>
      <c r="AB110" s="37"/>
      <c r="AC110" s="37"/>
      <c r="AD110" s="37"/>
      <c r="AE110" s="37"/>
      <c r="AT110" s="16" t="s">
        <v>128</v>
      </c>
      <c r="AU110" s="16" t="s">
        <v>82</v>
      </c>
    </row>
    <row r="111" spans="1:65" s="2" customFormat="1" ht="37.8" customHeight="1">
      <c r="A111" s="37"/>
      <c r="B111" s="38"/>
      <c r="C111" s="202" t="s">
        <v>165</v>
      </c>
      <c r="D111" s="202" t="s">
        <v>122</v>
      </c>
      <c r="E111" s="203" t="s">
        <v>166</v>
      </c>
      <c r="F111" s="204" t="s">
        <v>167</v>
      </c>
      <c r="G111" s="205" t="s">
        <v>125</v>
      </c>
      <c r="H111" s="206">
        <v>24</v>
      </c>
      <c r="I111" s="207"/>
      <c r="J111" s="208"/>
      <c r="K111" s="209">
        <f>ROUND(P111*H111,2)</f>
        <v>0</v>
      </c>
      <c r="L111" s="204" t="s">
        <v>20</v>
      </c>
      <c r="M111" s="210"/>
      <c r="N111" s="211" t="s">
        <v>20</v>
      </c>
      <c r="O111" s="212" t="s">
        <v>42</v>
      </c>
      <c r="P111" s="213">
        <f>I111+J111</f>
        <v>0</v>
      </c>
      <c r="Q111" s="213">
        <f>ROUND(I111*H111,2)</f>
        <v>0</v>
      </c>
      <c r="R111" s="213">
        <f>ROUND(J111*H111,2)</f>
        <v>0</v>
      </c>
      <c r="S111" s="83"/>
      <c r="T111" s="214">
        <f>S111*H111</f>
        <v>0</v>
      </c>
      <c r="U111" s="214">
        <v>0</v>
      </c>
      <c r="V111" s="214">
        <f>U111*H111</f>
        <v>0</v>
      </c>
      <c r="W111" s="214">
        <v>0</v>
      </c>
      <c r="X111" s="215">
        <f>W111*H111</f>
        <v>0</v>
      </c>
      <c r="Y111" s="37"/>
      <c r="Z111" s="37"/>
      <c r="AA111" s="37"/>
      <c r="AB111" s="37"/>
      <c r="AC111" s="37"/>
      <c r="AD111" s="37"/>
      <c r="AE111" s="37"/>
      <c r="AR111" s="216" t="s">
        <v>126</v>
      </c>
      <c r="AT111" s="216" t="s">
        <v>122</v>
      </c>
      <c r="AU111" s="216" t="s">
        <v>82</v>
      </c>
      <c r="AY111" s="16" t="s">
        <v>119</v>
      </c>
      <c r="BE111" s="217">
        <f>IF(O111="základní",K111,0)</f>
        <v>0</v>
      </c>
      <c r="BF111" s="217">
        <f>IF(O111="snížená",K111,0)</f>
        <v>0</v>
      </c>
      <c r="BG111" s="217">
        <f>IF(O111="zákl. přenesená",K111,0)</f>
        <v>0</v>
      </c>
      <c r="BH111" s="217">
        <f>IF(O111="sníž. přenesená",K111,0)</f>
        <v>0</v>
      </c>
      <c r="BI111" s="217">
        <f>IF(O111="nulová",K111,0)</f>
        <v>0</v>
      </c>
      <c r="BJ111" s="16" t="s">
        <v>80</v>
      </c>
      <c r="BK111" s="217">
        <f>ROUND(P111*H111,2)</f>
        <v>0</v>
      </c>
      <c r="BL111" s="16" t="s">
        <v>127</v>
      </c>
      <c r="BM111" s="216" t="s">
        <v>168</v>
      </c>
    </row>
    <row r="112" spans="1:47" s="2" customFormat="1" ht="12">
      <c r="A112" s="37"/>
      <c r="B112" s="38"/>
      <c r="C112" s="39"/>
      <c r="D112" s="218" t="s">
        <v>128</v>
      </c>
      <c r="E112" s="39"/>
      <c r="F112" s="219" t="s">
        <v>169</v>
      </c>
      <c r="G112" s="39"/>
      <c r="H112" s="39"/>
      <c r="I112" s="220"/>
      <c r="J112" s="220"/>
      <c r="K112" s="39"/>
      <c r="L112" s="39"/>
      <c r="M112" s="43"/>
      <c r="N112" s="221"/>
      <c r="O112" s="222"/>
      <c r="P112" s="83"/>
      <c r="Q112" s="83"/>
      <c r="R112" s="83"/>
      <c r="S112" s="83"/>
      <c r="T112" s="83"/>
      <c r="U112" s="83"/>
      <c r="V112" s="83"/>
      <c r="W112" s="83"/>
      <c r="X112" s="84"/>
      <c r="Y112" s="37"/>
      <c r="Z112" s="37"/>
      <c r="AA112" s="37"/>
      <c r="AB112" s="37"/>
      <c r="AC112" s="37"/>
      <c r="AD112" s="37"/>
      <c r="AE112" s="37"/>
      <c r="AT112" s="16" t="s">
        <v>128</v>
      </c>
      <c r="AU112" s="16" t="s">
        <v>82</v>
      </c>
    </row>
    <row r="113" spans="1:65" s="2" customFormat="1" ht="33" customHeight="1">
      <c r="A113" s="37"/>
      <c r="B113" s="38"/>
      <c r="C113" s="202" t="s">
        <v>9</v>
      </c>
      <c r="D113" s="202" t="s">
        <v>122</v>
      </c>
      <c r="E113" s="203" t="s">
        <v>170</v>
      </c>
      <c r="F113" s="204" t="s">
        <v>171</v>
      </c>
      <c r="G113" s="205" t="s">
        <v>125</v>
      </c>
      <c r="H113" s="206">
        <v>4</v>
      </c>
      <c r="I113" s="207"/>
      <c r="J113" s="208"/>
      <c r="K113" s="209">
        <f>ROUND(P113*H113,2)</f>
        <v>0</v>
      </c>
      <c r="L113" s="204" t="s">
        <v>20</v>
      </c>
      <c r="M113" s="210"/>
      <c r="N113" s="211" t="s">
        <v>20</v>
      </c>
      <c r="O113" s="212" t="s">
        <v>42</v>
      </c>
      <c r="P113" s="213">
        <f>I113+J113</f>
        <v>0</v>
      </c>
      <c r="Q113" s="213">
        <f>ROUND(I113*H113,2)</f>
        <v>0</v>
      </c>
      <c r="R113" s="213">
        <f>ROUND(J113*H113,2)</f>
        <v>0</v>
      </c>
      <c r="S113" s="83"/>
      <c r="T113" s="214">
        <f>S113*H113</f>
        <v>0</v>
      </c>
      <c r="U113" s="214">
        <v>0</v>
      </c>
      <c r="V113" s="214">
        <f>U113*H113</f>
        <v>0</v>
      </c>
      <c r="W113" s="214">
        <v>0</v>
      </c>
      <c r="X113" s="215">
        <f>W113*H113</f>
        <v>0</v>
      </c>
      <c r="Y113" s="37"/>
      <c r="Z113" s="37"/>
      <c r="AA113" s="37"/>
      <c r="AB113" s="37"/>
      <c r="AC113" s="37"/>
      <c r="AD113" s="37"/>
      <c r="AE113" s="37"/>
      <c r="AR113" s="216" t="s">
        <v>126</v>
      </c>
      <c r="AT113" s="216" t="s">
        <v>122</v>
      </c>
      <c r="AU113" s="216" t="s">
        <v>82</v>
      </c>
      <c r="AY113" s="16" t="s">
        <v>119</v>
      </c>
      <c r="BE113" s="217">
        <f>IF(O113="základní",K113,0)</f>
        <v>0</v>
      </c>
      <c r="BF113" s="217">
        <f>IF(O113="snížená",K113,0)</f>
        <v>0</v>
      </c>
      <c r="BG113" s="217">
        <f>IF(O113="zákl. přenesená",K113,0)</f>
        <v>0</v>
      </c>
      <c r="BH113" s="217">
        <f>IF(O113="sníž. přenesená",K113,0)</f>
        <v>0</v>
      </c>
      <c r="BI113" s="217">
        <f>IF(O113="nulová",K113,0)</f>
        <v>0</v>
      </c>
      <c r="BJ113" s="16" t="s">
        <v>80</v>
      </c>
      <c r="BK113" s="217">
        <f>ROUND(P113*H113,2)</f>
        <v>0</v>
      </c>
      <c r="BL113" s="16" t="s">
        <v>127</v>
      </c>
      <c r="BM113" s="216" t="s">
        <v>172</v>
      </c>
    </row>
    <row r="114" spans="1:47" s="2" customFormat="1" ht="12">
      <c r="A114" s="37"/>
      <c r="B114" s="38"/>
      <c r="C114" s="39"/>
      <c r="D114" s="218" t="s">
        <v>128</v>
      </c>
      <c r="E114" s="39"/>
      <c r="F114" s="219" t="s">
        <v>171</v>
      </c>
      <c r="G114" s="39"/>
      <c r="H114" s="39"/>
      <c r="I114" s="220"/>
      <c r="J114" s="220"/>
      <c r="K114" s="39"/>
      <c r="L114" s="39"/>
      <c r="M114" s="43"/>
      <c r="N114" s="221"/>
      <c r="O114" s="222"/>
      <c r="P114" s="83"/>
      <c r="Q114" s="83"/>
      <c r="R114" s="83"/>
      <c r="S114" s="83"/>
      <c r="T114" s="83"/>
      <c r="U114" s="83"/>
      <c r="V114" s="83"/>
      <c r="W114" s="83"/>
      <c r="X114" s="84"/>
      <c r="Y114" s="37"/>
      <c r="Z114" s="37"/>
      <c r="AA114" s="37"/>
      <c r="AB114" s="37"/>
      <c r="AC114" s="37"/>
      <c r="AD114" s="37"/>
      <c r="AE114" s="37"/>
      <c r="AT114" s="16" t="s">
        <v>128</v>
      </c>
      <c r="AU114" s="16" t="s">
        <v>82</v>
      </c>
    </row>
    <row r="115" spans="1:65" s="2" customFormat="1" ht="33" customHeight="1">
      <c r="A115" s="37"/>
      <c r="B115" s="38"/>
      <c r="C115" s="202" t="s">
        <v>173</v>
      </c>
      <c r="D115" s="202" t="s">
        <v>122</v>
      </c>
      <c r="E115" s="203" t="s">
        <v>174</v>
      </c>
      <c r="F115" s="204" t="s">
        <v>175</v>
      </c>
      <c r="G115" s="205" t="s">
        <v>125</v>
      </c>
      <c r="H115" s="206">
        <v>1</v>
      </c>
      <c r="I115" s="207"/>
      <c r="J115" s="208"/>
      <c r="K115" s="209">
        <f>ROUND(P115*H115,2)</f>
        <v>0</v>
      </c>
      <c r="L115" s="204" t="s">
        <v>20</v>
      </c>
      <c r="M115" s="210"/>
      <c r="N115" s="211" t="s">
        <v>20</v>
      </c>
      <c r="O115" s="212" t="s">
        <v>42</v>
      </c>
      <c r="P115" s="213">
        <f>I115+J115</f>
        <v>0</v>
      </c>
      <c r="Q115" s="213">
        <f>ROUND(I115*H115,2)</f>
        <v>0</v>
      </c>
      <c r="R115" s="213">
        <f>ROUND(J115*H115,2)</f>
        <v>0</v>
      </c>
      <c r="S115" s="83"/>
      <c r="T115" s="214">
        <f>S115*H115</f>
        <v>0</v>
      </c>
      <c r="U115" s="214">
        <v>0</v>
      </c>
      <c r="V115" s="214">
        <f>U115*H115</f>
        <v>0</v>
      </c>
      <c r="W115" s="214">
        <v>0</v>
      </c>
      <c r="X115" s="215">
        <f>W115*H115</f>
        <v>0</v>
      </c>
      <c r="Y115" s="37"/>
      <c r="Z115" s="37"/>
      <c r="AA115" s="37"/>
      <c r="AB115" s="37"/>
      <c r="AC115" s="37"/>
      <c r="AD115" s="37"/>
      <c r="AE115" s="37"/>
      <c r="AR115" s="216" t="s">
        <v>126</v>
      </c>
      <c r="AT115" s="216" t="s">
        <v>122</v>
      </c>
      <c r="AU115" s="216" t="s">
        <v>82</v>
      </c>
      <c r="AY115" s="16" t="s">
        <v>119</v>
      </c>
      <c r="BE115" s="217">
        <f>IF(O115="základní",K115,0)</f>
        <v>0</v>
      </c>
      <c r="BF115" s="217">
        <f>IF(O115="snížená",K115,0)</f>
        <v>0</v>
      </c>
      <c r="BG115" s="217">
        <f>IF(O115="zákl. přenesená",K115,0)</f>
        <v>0</v>
      </c>
      <c r="BH115" s="217">
        <f>IF(O115="sníž. přenesená",K115,0)</f>
        <v>0</v>
      </c>
      <c r="BI115" s="217">
        <f>IF(O115="nulová",K115,0)</f>
        <v>0</v>
      </c>
      <c r="BJ115" s="16" t="s">
        <v>80</v>
      </c>
      <c r="BK115" s="217">
        <f>ROUND(P115*H115,2)</f>
        <v>0</v>
      </c>
      <c r="BL115" s="16" t="s">
        <v>127</v>
      </c>
      <c r="BM115" s="216" t="s">
        <v>176</v>
      </c>
    </row>
    <row r="116" spans="1:47" s="2" customFormat="1" ht="12">
      <c r="A116" s="37"/>
      <c r="B116" s="38"/>
      <c r="C116" s="39"/>
      <c r="D116" s="218" t="s">
        <v>128</v>
      </c>
      <c r="E116" s="39"/>
      <c r="F116" s="219" t="s">
        <v>175</v>
      </c>
      <c r="G116" s="39"/>
      <c r="H116" s="39"/>
      <c r="I116" s="220"/>
      <c r="J116" s="220"/>
      <c r="K116" s="39"/>
      <c r="L116" s="39"/>
      <c r="M116" s="43"/>
      <c r="N116" s="221"/>
      <c r="O116" s="222"/>
      <c r="P116" s="83"/>
      <c r="Q116" s="83"/>
      <c r="R116" s="83"/>
      <c r="S116" s="83"/>
      <c r="T116" s="83"/>
      <c r="U116" s="83"/>
      <c r="V116" s="83"/>
      <c r="W116" s="83"/>
      <c r="X116" s="84"/>
      <c r="Y116" s="37"/>
      <c r="Z116" s="37"/>
      <c r="AA116" s="37"/>
      <c r="AB116" s="37"/>
      <c r="AC116" s="37"/>
      <c r="AD116" s="37"/>
      <c r="AE116" s="37"/>
      <c r="AT116" s="16" t="s">
        <v>128</v>
      </c>
      <c r="AU116" s="16" t="s">
        <v>82</v>
      </c>
    </row>
    <row r="117" spans="1:65" s="2" customFormat="1" ht="37.8" customHeight="1">
      <c r="A117" s="37"/>
      <c r="B117" s="38"/>
      <c r="C117" s="202" t="s">
        <v>149</v>
      </c>
      <c r="D117" s="202" t="s">
        <v>122</v>
      </c>
      <c r="E117" s="203" t="s">
        <v>177</v>
      </c>
      <c r="F117" s="204" t="s">
        <v>178</v>
      </c>
      <c r="G117" s="205" t="s">
        <v>125</v>
      </c>
      <c r="H117" s="206">
        <v>1</v>
      </c>
      <c r="I117" s="207"/>
      <c r="J117" s="208"/>
      <c r="K117" s="209">
        <f>ROUND(P117*H117,2)</f>
        <v>0</v>
      </c>
      <c r="L117" s="204" t="s">
        <v>20</v>
      </c>
      <c r="M117" s="210"/>
      <c r="N117" s="211" t="s">
        <v>20</v>
      </c>
      <c r="O117" s="212" t="s">
        <v>42</v>
      </c>
      <c r="P117" s="213">
        <f>I117+J117</f>
        <v>0</v>
      </c>
      <c r="Q117" s="213">
        <f>ROUND(I117*H117,2)</f>
        <v>0</v>
      </c>
      <c r="R117" s="213">
        <f>ROUND(J117*H117,2)</f>
        <v>0</v>
      </c>
      <c r="S117" s="83"/>
      <c r="T117" s="214">
        <f>S117*H117</f>
        <v>0</v>
      </c>
      <c r="U117" s="214">
        <v>0</v>
      </c>
      <c r="V117" s="214">
        <f>U117*H117</f>
        <v>0</v>
      </c>
      <c r="W117" s="214">
        <v>0</v>
      </c>
      <c r="X117" s="215">
        <f>W117*H117</f>
        <v>0</v>
      </c>
      <c r="Y117" s="37"/>
      <c r="Z117" s="37"/>
      <c r="AA117" s="37"/>
      <c r="AB117" s="37"/>
      <c r="AC117" s="37"/>
      <c r="AD117" s="37"/>
      <c r="AE117" s="37"/>
      <c r="AR117" s="216" t="s">
        <v>126</v>
      </c>
      <c r="AT117" s="216" t="s">
        <v>122</v>
      </c>
      <c r="AU117" s="216" t="s">
        <v>82</v>
      </c>
      <c r="AY117" s="16" t="s">
        <v>119</v>
      </c>
      <c r="BE117" s="217">
        <f>IF(O117="základní",K117,0)</f>
        <v>0</v>
      </c>
      <c r="BF117" s="217">
        <f>IF(O117="snížená",K117,0)</f>
        <v>0</v>
      </c>
      <c r="BG117" s="217">
        <f>IF(O117="zákl. přenesená",K117,0)</f>
        <v>0</v>
      </c>
      <c r="BH117" s="217">
        <f>IF(O117="sníž. přenesená",K117,0)</f>
        <v>0</v>
      </c>
      <c r="BI117" s="217">
        <f>IF(O117="nulová",K117,0)</f>
        <v>0</v>
      </c>
      <c r="BJ117" s="16" t="s">
        <v>80</v>
      </c>
      <c r="BK117" s="217">
        <f>ROUND(P117*H117,2)</f>
        <v>0</v>
      </c>
      <c r="BL117" s="16" t="s">
        <v>127</v>
      </c>
      <c r="BM117" s="216" t="s">
        <v>179</v>
      </c>
    </row>
    <row r="118" spans="1:47" s="2" customFormat="1" ht="12">
      <c r="A118" s="37"/>
      <c r="B118" s="38"/>
      <c r="C118" s="39"/>
      <c r="D118" s="218" t="s">
        <v>128</v>
      </c>
      <c r="E118" s="39"/>
      <c r="F118" s="219" t="s">
        <v>180</v>
      </c>
      <c r="G118" s="39"/>
      <c r="H118" s="39"/>
      <c r="I118" s="220"/>
      <c r="J118" s="220"/>
      <c r="K118" s="39"/>
      <c r="L118" s="39"/>
      <c r="M118" s="43"/>
      <c r="N118" s="221"/>
      <c r="O118" s="222"/>
      <c r="P118" s="83"/>
      <c r="Q118" s="83"/>
      <c r="R118" s="83"/>
      <c r="S118" s="83"/>
      <c r="T118" s="83"/>
      <c r="U118" s="83"/>
      <c r="V118" s="83"/>
      <c r="W118" s="83"/>
      <c r="X118" s="84"/>
      <c r="Y118" s="37"/>
      <c r="Z118" s="37"/>
      <c r="AA118" s="37"/>
      <c r="AB118" s="37"/>
      <c r="AC118" s="37"/>
      <c r="AD118" s="37"/>
      <c r="AE118" s="37"/>
      <c r="AT118" s="16" t="s">
        <v>128</v>
      </c>
      <c r="AU118" s="16" t="s">
        <v>82</v>
      </c>
    </row>
    <row r="119" spans="1:65" s="2" customFormat="1" ht="37.8" customHeight="1">
      <c r="A119" s="37"/>
      <c r="B119" s="38"/>
      <c r="C119" s="202" t="s">
        <v>181</v>
      </c>
      <c r="D119" s="202" t="s">
        <v>122</v>
      </c>
      <c r="E119" s="203" t="s">
        <v>182</v>
      </c>
      <c r="F119" s="204" t="s">
        <v>183</v>
      </c>
      <c r="G119" s="205" t="s">
        <v>125</v>
      </c>
      <c r="H119" s="206">
        <v>24</v>
      </c>
      <c r="I119" s="207"/>
      <c r="J119" s="208"/>
      <c r="K119" s="209">
        <f>ROUND(P119*H119,2)</f>
        <v>0</v>
      </c>
      <c r="L119" s="204" t="s">
        <v>20</v>
      </c>
      <c r="M119" s="210"/>
      <c r="N119" s="211" t="s">
        <v>20</v>
      </c>
      <c r="O119" s="212" t="s">
        <v>42</v>
      </c>
      <c r="P119" s="213">
        <f>I119+J119</f>
        <v>0</v>
      </c>
      <c r="Q119" s="213">
        <f>ROUND(I119*H119,2)</f>
        <v>0</v>
      </c>
      <c r="R119" s="213">
        <f>ROUND(J119*H119,2)</f>
        <v>0</v>
      </c>
      <c r="S119" s="83"/>
      <c r="T119" s="214">
        <f>S119*H119</f>
        <v>0</v>
      </c>
      <c r="U119" s="214">
        <v>0</v>
      </c>
      <c r="V119" s="214">
        <f>U119*H119</f>
        <v>0</v>
      </c>
      <c r="W119" s="214">
        <v>0</v>
      </c>
      <c r="X119" s="215">
        <f>W119*H119</f>
        <v>0</v>
      </c>
      <c r="Y119" s="37"/>
      <c r="Z119" s="37"/>
      <c r="AA119" s="37"/>
      <c r="AB119" s="37"/>
      <c r="AC119" s="37"/>
      <c r="AD119" s="37"/>
      <c r="AE119" s="37"/>
      <c r="AR119" s="216" t="s">
        <v>126</v>
      </c>
      <c r="AT119" s="216" t="s">
        <v>122</v>
      </c>
      <c r="AU119" s="216" t="s">
        <v>82</v>
      </c>
      <c r="AY119" s="16" t="s">
        <v>119</v>
      </c>
      <c r="BE119" s="217">
        <f>IF(O119="základní",K119,0)</f>
        <v>0</v>
      </c>
      <c r="BF119" s="217">
        <f>IF(O119="snížená",K119,0)</f>
        <v>0</v>
      </c>
      <c r="BG119" s="217">
        <f>IF(O119="zákl. přenesená",K119,0)</f>
        <v>0</v>
      </c>
      <c r="BH119" s="217">
        <f>IF(O119="sníž. přenesená",K119,0)</f>
        <v>0</v>
      </c>
      <c r="BI119" s="217">
        <f>IF(O119="nulová",K119,0)</f>
        <v>0</v>
      </c>
      <c r="BJ119" s="16" t="s">
        <v>80</v>
      </c>
      <c r="BK119" s="217">
        <f>ROUND(P119*H119,2)</f>
        <v>0</v>
      </c>
      <c r="BL119" s="16" t="s">
        <v>127</v>
      </c>
      <c r="BM119" s="216" t="s">
        <v>184</v>
      </c>
    </row>
    <row r="120" spans="1:47" s="2" customFormat="1" ht="12">
      <c r="A120" s="37"/>
      <c r="B120" s="38"/>
      <c r="C120" s="39"/>
      <c r="D120" s="218" t="s">
        <v>128</v>
      </c>
      <c r="E120" s="39"/>
      <c r="F120" s="219" t="s">
        <v>185</v>
      </c>
      <c r="G120" s="39"/>
      <c r="H120" s="39"/>
      <c r="I120" s="220"/>
      <c r="J120" s="220"/>
      <c r="K120" s="39"/>
      <c r="L120" s="39"/>
      <c r="M120" s="43"/>
      <c r="N120" s="221"/>
      <c r="O120" s="222"/>
      <c r="P120" s="83"/>
      <c r="Q120" s="83"/>
      <c r="R120" s="83"/>
      <c r="S120" s="83"/>
      <c r="T120" s="83"/>
      <c r="U120" s="83"/>
      <c r="V120" s="83"/>
      <c r="W120" s="83"/>
      <c r="X120" s="84"/>
      <c r="Y120" s="37"/>
      <c r="Z120" s="37"/>
      <c r="AA120" s="37"/>
      <c r="AB120" s="37"/>
      <c r="AC120" s="37"/>
      <c r="AD120" s="37"/>
      <c r="AE120" s="37"/>
      <c r="AT120" s="16" t="s">
        <v>128</v>
      </c>
      <c r="AU120" s="16" t="s">
        <v>82</v>
      </c>
    </row>
    <row r="121" spans="1:65" s="2" customFormat="1" ht="37.8" customHeight="1">
      <c r="A121" s="37"/>
      <c r="B121" s="38"/>
      <c r="C121" s="202" t="s">
        <v>152</v>
      </c>
      <c r="D121" s="202" t="s">
        <v>122</v>
      </c>
      <c r="E121" s="203" t="s">
        <v>186</v>
      </c>
      <c r="F121" s="204" t="s">
        <v>187</v>
      </c>
      <c r="G121" s="205" t="s">
        <v>125</v>
      </c>
      <c r="H121" s="206">
        <v>25</v>
      </c>
      <c r="I121" s="207"/>
      <c r="J121" s="208"/>
      <c r="K121" s="209">
        <f>ROUND(P121*H121,2)</f>
        <v>0</v>
      </c>
      <c r="L121" s="204" t="s">
        <v>20</v>
      </c>
      <c r="M121" s="210"/>
      <c r="N121" s="211" t="s">
        <v>20</v>
      </c>
      <c r="O121" s="212" t="s">
        <v>42</v>
      </c>
      <c r="P121" s="213">
        <f>I121+J121</f>
        <v>0</v>
      </c>
      <c r="Q121" s="213">
        <f>ROUND(I121*H121,2)</f>
        <v>0</v>
      </c>
      <c r="R121" s="213">
        <f>ROUND(J121*H121,2)</f>
        <v>0</v>
      </c>
      <c r="S121" s="83"/>
      <c r="T121" s="214">
        <f>S121*H121</f>
        <v>0</v>
      </c>
      <c r="U121" s="214">
        <v>0</v>
      </c>
      <c r="V121" s="214">
        <f>U121*H121</f>
        <v>0</v>
      </c>
      <c r="W121" s="214">
        <v>0</v>
      </c>
      <c r="X121" s="215">
        <f>W121*H121</f>
        <v>0</v>
      </c>
      <c r="Y121" s="37"/>
      <c r="Z121" s="37"/>
      <c r="AA121" s="37"/>
      <c r="AB121" s="37"/>
      <c r="AC121" s="37"/>
      <c r="AD121" s="37"/>
      <c r="AE121" s="37"/>
      <c r="AR121" s="216" t="s">
        <v>126</v>
      </c>
      <c r="AT121" s="216" t="s">
        <v>122</v>
      </c>
      <c r="AU121" s="216" t="s">
        <v>82</v>
      </c>
      <c r="AY121" s="16" t="s">
        <v>119</v>
      </c>
      <c r="BE121" s="217">
        <f>IF(O121="základní",K121,0)</f>
        <v>0</v>
      </c>
      <c r="BF121" s="217">
        <f>IF(O121="snížená",K121,0)</f>
        <v>0</v>
      </c>
      <c r="BG121" s="217">
        <f>IF(O121="zákl. přenesená",K121,0)</f>
        <v>0</v>
      </c>
      <c r="BH121" s="217">
        <f>IF(O121="sníž. přenesená",K121,0)</f>
        <v>0</v>
      </c>
      <c r="BI121" s="217">
        <f>IF(O121="nulová",K121,0)</f>
        <v>0</v>
      </c>
      <c r="BJ121" s="16" t="s">
        <v>80</v>
      </c>
      <c r="BK121" s="217">
        <f>ROUND(P121*H121,2)</f>
        <v>0</v>
      </c>
      <c r="BL121" s="16" t="s">
        <v>127</v>
      </c>
      <c r="BM121" s="216" t="s">
        <v>188</v>
      </c>
    </row>
    <row r="122" spans="1:47" s="2" customFormat="1" ht="12">
      <c r="A122" s="37"/>
      <c r="B122" s="38"/>
      <c r="C122" s="39"/>
      <c r="D122" s="218" t="s">
        <v>128</v>
      </c>
      <c r="E122" s="39"/>
      <c r="F122" s="219" t="s">
        <v>189</v>
      </c>
      <c r="G122" s="39"/>
      <c r="H122" s="39"/>
      <c r="I122" s="220"/>
      <c r="J122" s="220"/>
      <c r="K122" s="39"/>
      <c r="L122" s="39"/>
      <c r="M122" s="43"/>
      <c r="N122" s="221"/>
      <c r="O122" s="222"/>
      <c r="P122" s="83"/>
      <c r="Q122" s="83"/>
      <c r="R122" s="83"/>
      <c r="S122" s="83"/>
      <c r="T122" s="83"/>
      <c r="U122" s="83"/>
      <c r="V122" s="83"/>
      <c r="W122" s="83"/>
      <c r="X122" s="84"/>
      <c r="Y122" s="37"/>
      <c r="Z122" s="37"/>
      <c r="AA122" s="37"/>
      <c r="AB122" s="37"/>
      <c r="AC122" s="37"/>
      <c r="AD122" s="37"/>
      <c r="AE122" s="37"/>
      <c r="AT122" s="16" t="s">
        <v>128</v>
      </c>
      <c r="AU122" s="16" t="s">
        <v>82</v>
      </c>
    </row>
    <row r="123" spans="1:65" s="2" customFormat="1" ht="37.8" customHeight="1">
      <c r="A123" s="37"/>
      <c r="B123" s="38"/>
      <c r="C123" s="202" t="s">
        <v>190</v>
      </c>
      <c r="D123" s="202" t="s">
        <v>122</v>
      </c>
      <c r="E123" s="203" t="s">
        <v>191</v>
      </c>
      <c r="F123" s="204" t="s">
        <v>192</v>
      </c>
      <c r="G123" s="205" t="s">
        <v>125</v>
      </c>
      <c r="H123" s="206">
        <v>24</v>
      </c>
      <c r="I123" s="207"/>
      <c r="J123" s="208"/>
      <c r="K123" s="209">
        <f>ROUND(P123*H123,2)</f>
        <v>0</v>
      </c>
      <c r="L123" s="204" t="s">
        <v>20</v>
      </c>
      <c r="M123" s="210"/>
      <c r="N123" s="211" t="s">
        <v>20</v>
      </c>
      <c r="O123" s="212" t="s">
        <v>42</v>
      </c>
      <c r="P123" s="213">
        <f>I123+J123</f>
        <v>0</v>
      </c>
      <c r="Q123" s="213">
        <f>ROUND(I123*H123,2)</f>
        <v>0</v>
      </c>
      <c r="R123" s="213">
        <f>ROUND(J123*H123,2)</f>
        <v>0</v>
      </c>
      <c r="S123" s="83"/>
      <c r="T123" s="214">
        <f>S123*H123</f>
        <v>0</v>
      </c>
      <c r="U123" s="214">
        <v>0</v>
      </c>
      <c r="V123" s="214">
        <f>U123*H123</f>
        <v>0</v>
      </c>
      <c r="W123" s="214">
        <v>0</v>
      </c>
      <c r="X123" s="215">
        <f>W123*H123</f>
        <v>0</v>
      </c>
      <c r="Y123" s="37"/>
      <c r="Z123" s="37"/>
      <c r="AA123" s="37"/>
      <c r="AB123" s="37"/>
      <c r="AC123" s="37"/>
      <c r="AD123" s="37"/>
      <c r="AE123" s="37"/>
      <c r="AR123" s="216" t="s">
        <v>126</v>
      </c>
      <c r="AT123" s="216" t="s">
        <v>122</v>
      </c>
      <c r="AU123" s="216" t="s">
        <v>82</v>
      </c>
      <c r="AY123" s="16" t="s">
        <v>119</v>
      </c>
      <c r="BE123" s="217">
        <f>IF(O123="základní",K123,0)</f>
        <v>0</v>
      </c>
      <c r="BF123" s="217">
        <f>IF(O123="snížená",K123,0)</f>
        <v>0</v>
      </c>
      <c r="BG123" s="217">
        <f>IF(O123="zákl. přenesená",K123,0)</f>
        <v>0</v>
      </c>
      <c r="BH123" s="217">
        <f>IF(O123="sníž. přenesená",K123,0)</f>
        <v>0</v>
      </c>
      <c r="BI123" s="217">
        <f>IF(O123="nulová",K123,0)</f>
        <v>0</v>
      </c>
      <c r="BJ123" s="16" t="s">
        <v>80</v>
      </c>
      <c r="BK123" s="217">
        <f>ROUND(P123*H123,2)</f>
        <v>0</v>
      </c>
      <c r="BL123" s="16" t="s">
        <v>127</v>
      </c>
      <c r="BM123" s="216" t="s">
        <v>193</v>
      </c>
    </row>
    <row r="124" spans="1:47" s="2" customFormat="1" ht="12">
      <c r="A124" s="37"/>
      <c r="B124" s="38"/>
      <c r="C124" s="39"/>
      <c r="D124" s="218" t="s">
        <v>128</v>
      </c>
      <c r="E124" s="39"/>
      <c r="F124" s="219" t="s">
        <v>194</v>
      </c>
      <c r="G124" s="39"/>
      <c r="H124" s="39"/>
      <c r="I124" s="220"/>
      <c r="J124" s="220"/>
      <c r="K124" s="39"/>
      <c r="L124" s="39"/>
      <c r="M124" s="43"/>
      <c r="N124" s="221"/>
      <c r="O124" s="222"/>
      <c r="P124" s="83"/>
      <c r="Q124" s="83"/>
      <c r="R124" s="83"/>
      <c r="S124" s="83"/>
      <c r="T124" s="83"/>
      <c r="U124" s="83"/>
      <c r="V124" s="83"/>
      <c r="W124" s="83"/>
      <c r="X124" s="84"/>
      <c r="Y124" s="37"/>
      <c r="Z124" s="37"/>
      <c r="AA124" s="37"/>
      <c r="AB124" s="37"/>
      <c r="AC124" s="37"/>
      <c r="AD124" s="37"/>
      <c r="AE124" s="37"/>
      <c r="AT124" s="16" t="s">
        <v>128</v>
      </c>
      <c r="AU124" s="16" t="s">
        <v>82</v>
      </c>
    </row>
    <row r="125" spans="1:65" s="2" customFormat="1" ht="24.15" customHeight="1">
      <c r="A125" s="37"/>
      <c r="B125" s="38"/>
      <c r="C125" s="202" t="s">
        <v>157</v>
      </c>
      <c r="D125" s="202" t="s">
        <v>122</v>
      </c>
      <c r="E125" s="203" t="s">
        <v>195</v>
      </c>
      <c r="F125" s="204" t="s">
        <v>196</v>
      </c>
      <c r="G125" s="205" t="s">
        <v>125</v>
      </c>
      <c r="H125" s="206">
        <v>1</v>
      </c>
      <c r="I125" s="207"/>
      <c r="J125" s="208"/>
      <c r="K125" s="209">
        <f>ROUND(P125*H125,2)</f>
        <v>0</v>
      </c>
      <c r="L125" s="204" t="s">
        <v>20</v>
      </c>
      <c r="M125" s="210"/>
      <c r="N125" s="211" t="s">
        <v>20</v>
      </c>
      <c r="O125" s="212" t="s">
        <v>42</v>
      </c>
      <c r="P125" s="213">
        <f>I125+J125</f>
        <v>0</v>
      </c>
      <c r="Q125" s="213">
        <f>ROUND(I125*H125,2)</f>
        <v>0</v>
      </c>
      <c r="R125" s="213">
        <f>ROUND(J125*H125,2)</f>
        <v>0</v>
      </c>
      <c r="S125" s="83"/>
      <c r="T125" s="214">
        <f>S125*H125</f>
        <v>0</v>
      </c>
      <c r="U125" s="214">
        <v>0</v>
      </c>
      <c r="V125" s="214">
        <f>U125*H125</f>
        <v>0</v>
      </c>
      <c r="W125" s="214">
        <v>0</v>
      </c>
      <c r="X125" s="215">
        <f>W125*H125</f>
        <v>0</v>
      </c>
      <c r="Y125" s="37"/>
      <c r="Z125" s="37"/>
      <c r="AA125" s="37"/>
      <c r="AB125" s="37"/>
      <c r="AC125" s="37"/>
      <c r="AD125" s="37"/>
      <c r="AE125" s="37"/>
      <c r="AR125" s="216" t="s">
        <v>126</v>
      </c>
      <c r="AT125" s="216" t="s">
        <v>122</v>
      </c>
      <c r="AU125" s="216" t="s">
        <v>82</v>
      </c>
      <c r="AY125" s="16" t="s">
        <v>119</v>
      </c>
      <c r="BE125" s="217">
        <f>IF(O125="základní",K125,0)</f>
        <v>0</v>
      </c>
      <c r="BF125" s="217">
        <f>IF(O125="snížená",K125,0)</f>
        <v>0</v>
      </c>
      <c r="BG125" s="217">
        <f>IF(O125="zákl. přenesená",K125,0)</f>
        <v>0</v>
      </c>
      <c r="BH125" s="217">
        <f>IF(O125="sníž. přenesená",K125,0)</f>
        <v>0</v>
      </c>
      <c r="BI125" s="217">
        <f>IF(O125="nulová",K125,0)</f>
        <v>0</v>
      </c>
      <c r="BJ125" s="16" t="s">
        <v>80</v>
      </c>
      <c r="BK125" s="217">
        <f>ROUND(P125*H125,2)</f>
        <v>0</v>
      </c>
      <c r="BL125" s="16" t="s">
        <v>127</v>
      </c>
      <c r="BM125" s="216" t="s">
        <v>197</v>
      </c>
    </row>
    <row r="126" spans="1:47" s="2" customFormat="1" ht="12">
      <c r="A126" s="37"/>
      <c r="B126" s="38"/>
      <c r="C126" s="39"/>
      <c r="D126" s="218" t="s">
        <v>128</v>
      </c>
      <c r="E126" s="39"/>
      <c r="F126" s="219" t="s">
        <v>196</v>
      </c>
      <c r="G126" s="39"/>
      <c r="H126" s="39"/>
      <c r="I126" s="220"/>
      <c r="J126" s="220"/>
      <c r="K126" s="39"/>
      <c r="L126" s="39"/>
      <c r="M126" s="43"/>
      <c r="N126" s="221"/>
      <c r="O126" s="222"/>
      <c r="P126" s="83"/>
      <c r="Q126" s="83"/>
      <c r="R126" s="83"/>
      <c r="S126" s="83"/>
      <c r="T126" s="83"/>
      <c r="U126" s="83"/>
      <c r="V126" s="83"/>
      <c r="W126" s="83"/>
      <c r="X126" s="84"/>
      <c r="Y126" s="37"/>
      <c r="Z126" s="37"/>
      <c r="AA126" s="37"/>
      <c r="AB126" s="37"/>
      <c r="AC126" s="37"/>
      <c r="AD126" s="37"/>
      <c r="AE126" s="37"/>
      <c r="AT126" s="16" t="s">
        <v>128</v>
      </c>
      <c r="AU126" s="16" t="s">
        <v>82</v>
      </c>
    </row>
    <row r="127" spans="1:65" s="2" customFormat="1" ht="37.8" customHeight="1">
      <c r="A127" s="37"/>
      <c r="B127" s="38"/>
      <c r="C127" s="202" t="s">
        <v>198</v>
      </c>
      <c r="D127" s="202" t="s">
        <v>122</v>
      </c>
      <c r="E127" s="203" t="s">
        <v>199</v>
      </c>
      <c r="F127" s="204" t="s">
        <v>200</v>
      </c>
      <c r="G127" s="205" t="s">
        <v>125</v>
      </c>
      <c r="H127" s="206">
        <v>1</v>
      </c>
      <c r="I127" s="207"/>
      <c r="J127" s="208"/>
      <c r="K127" s="209">
        <f>ROUND(P127*H127,2)</f>
        <v>0</v>
      </c>
      <c r="L127" s="204" t="s">
        <v>20</v>
      </c>
      <c r="M127" s="210"/>
      <c r="N127" s="211" t="s">
        <v>20</v>
      </c>
      <c r="O127" s="212" t="s">
        <v>42</v>
      </c>
      <c r="P127" s="213">
        <f>I127+J127</f>
        <v>0</v>
      </c>
      <c r="Q127" s="213">
        <f>ROUND(I127*H127,2)</f>
        <v>0</v>
      </c>
      <c r="R127" s="213">
        <f>ROUND(J127*H127,2)</f>
        <v>0</v>
      </c>
      <c r="S127" s="83"/>
      <c r="T127" s="214">
        <f>S127*H127</f>
        <v>0</v>
      </c>
      <c r="U127" s="214">
        <v>0</v>
      </c>
      <c r="V127" s="214">
        <f>U127*H127</f>
        <v>0</v>
      </c>
      <c r="W127" s="214">
        <v>0</v>
      </c>
      <c r="X127" s="215">
        <f>W127*H127</f>
        <v>0</v>
      </c>
      <c r="Y127" s="37"/>
      <c r="Z127" s="37"/>
      <c r="AA127" s="37"/>
      <c r="AB127" s="37"/>
      <c r="AC127" s="37"/>
      <c r="AD127" s="37"/>
      <c r="AE127" s="37"/>
      <c r="AR127" s="216" t="s">
        <v>126</v>
      </c>
      <c r="AT127" s="216" t="s">
        <v>122</v>
      </c>
      <c r="AU127" s="216" t="s">
        <v>82</v>
      </c>
      <c r="AY127" s="16" t="s">
        <v>119</v>
      </c>
      <c r="BE127" s="217">
        <f>IF(O127="základní",K127,0)</f>
        <v>0</v>
      </c>
      <c r="BF127" s="217">
        <f>IF(O127="snížená",K127,0)</f>
        <v>0</v>
      </c>
      <c r="BG127" s="217">
        <f>IF(O127="zákl. přenesená",K127,0)</f>
        <v>0</v>
      </c>
      <c r="BH127" s="217">
        <f>IF(O127="sníž. přenesená",K127,0)</f>
        <v>0</v>
      </c>
      <c r="BI127" s="217">
        <f>IF(O127="nulová",K127,0)</f>
        <v>0</v>
      </c>
      <c r="BJ127" s="16" t="s">
        <v>80</v>
      </c>
      <c r="BK127" s="217">
        <f>ROUND(P127*H127,2)</f>
        <v>0</v>
      </c>
      <c r="BL127" s="16" t="s">
        <v>127</v>
      </c>
      <c r="BM127" s="216" t="s">
        <v>201</v>
      </c>
    </row>
    <row r="128" spans="1:47" s="2" customFormat="1" ht="12">
      <c r="A128" s="37"/>
      <c r="B128" s="38"/>
      <c r="C128" s="39"/>
      <c r="D128" s="218" t="s">
        <v>128</v>
      </c>
      <c r="E128" s="39"/>
      <c r="F128" s="219" t="s">
        <v>202</v>
      </c>
      <c r="G128" s="39"/>
      <c r="H128" s="39"/>
      <c r="I128" s="220"/>
      <c r="J128" s="220"/>
      <c r="K128" s="39"/>
      <c r="L128" s="39"/>
      <c r="M128" s="43"/>
      <c r="N128" s="221"/>
      <c r="O128" s="222"/>
      <c r="P128" s="83"/>
      <c r="Q128" s="83"/>
      <c r="R128" s="83"/>
      <c r="S128" s="83"/>
      <c r="T128" s="83"/>
      <c r="U128" s="83"/>
      <c r="V128" s="83"/>
      <c r="W128" s="83"/>
      <c r="X128" s="84"/>
      <c r="Y128" s="37"/>
      <c r="Z128" s="37"/>
      <c r="AA128" s="37"/>
      <c r="AB128" s="37"/>
      <c r="AC128" s="37"/>
      <c r="AD128" s="37"/>
      <c r="AE128" s="37"/>
      <c r="AT128" s="16" t="s">
        <v>128</v>
      </c>
      <c r="AU128" s="16" t="s">
        <v>82</v>
      </c>
    </row>
    <row r="129" spans="1:65" s="2" customFormat="1" ht="33" customHeight="1">
      <c r="A129" s="37"/>
      <c r="B129" s="38"/>
      <c r="C129" s="202" t="s">
        <v>163</v>
      </c>
      <c r="D129" s="202" t="s">
        <v>122</v>
      </c>
      <c r="E129" s="203" t="s">
        <v>203</v>
      </c>
      <c r="F129" s="204" t="s">
        <v>204</v>
      </c>
      <c r="G129" s="205" t="s">
        <v>125</v>
      </c>
      <c r="H129" s="206">
        <v>25</v>
      </c>
      <c r="I129" s="207"/>
      <c r="J129" s="208"/>
      <c r="K129" s="209">
        <f>ROUND(P129*H129,2)</f>
        <v>0</v>
      </c>
      <c r="L129" s="204" t="s">
        <v>20</v>
      </c>
      <c r="M129" s="210"/>
      <c r="N129" s="211" t="s">
        <v>20</v>
      </c>
      <c r="O129" s="212" t="s">
        <v>42</v>
      </c>
      <c r="P129" s="213">
        <f>I129+J129</f>
        <v>0</v>
      </c>
      <c r="Q129" s="213">
        <f>ROUND(I129*H129,2)</f>
        <v>0</v>
      </c>
      <c r="R129" s="213">
        <f>ROUND(J129*H129,2)</f>
        <v>0</v>
      </c>
      <c r="S129" s="83"/>
      <c r="T129" s="214">
        <f>S129*H129</f>
        <v>0</v>
      </c>
      <c r="U129" s="214">
        <v>0</v>
      </c>
      <c r="V129" s="214">
        <f>U129*H129</f>
        <v>0</v>
      </c>
      <c r="W129" s="214">
        <v>0</v>
      </c>
      <c r="X129" s="215">
        <f>W129*H129</f>
        <v>0</v>
      </c>
      <c r="Y129" s="37"/>
      <c r="Z129" s="37"/>
      <c r="AA129" s="37"/>
      <c r="AB129" s="37"/>
      <c r="AC129" s="37"/>
      <c r="AD129" s="37"/>
      <c r="AE129" s="37"/>
      <c r="AR129" s="216" t="s">
        <v>126</v>
      </c>
      <c r="AT129" s="216" t="s">
        <v>122</v>
      </c>
      <c r="AU129" s="216" t="s">
        <v>82</v>
      </c>
      <c r="AY129" s="16" t="s">
        <v>119</v>
      </c>
      <c r="BE129" s="217">
        <f>IF(O129="základní",K129,0)</f>
        <v>0</v>
      </c>
      <c r="BF129" s="217">
        <f>IF(O129="snížená",K129,0)</f>
        <v>0</v>
      </c>
      <c r="BG129" s="217">
        <f>IF(O129="zákl. přenesená",K129,0)</f>
        <v>0</v>
      </c>
      <c r="BH129" s="217">
        <f>IF(O129="sníž. přenesená",K129,0)</f>
        <v>0</v>
      </c>
      <c r="BI129" s="217">
        <f>IF(O129="nulová",K129,0)</f>
        <v>0</v>
      </c>
      <c r="BJ129" s="16" t="s">
        <v>80</v>
      </c>
      <c r="BK129" s="217">
        <f>ROUND(P129*H129,2)</f>
        <v>0</v>
      </c>
      <c r="BL129" s="16" t="s">
        <v>127</v>
      </c>
      <c r="BM129" s="216" t="s">
        <v>205</v>
      </c>
    </row>
    <row r="130" spans="1:47" s="2" customFormat="1" ht="12">
      <c r="A130" s="37"/>
      <c r="B130" s="38"/>
      <c r="C130" s="39"/>
      <c r="D130" s="218" t="s">
        <v>128</v>
      </c>
      <c r="E130" s="39"/>
      <c r="F130" s="219" t="s">
        <v>204</v>
      </c>
      <c r="G130" s="39"/>
      <c r="H130" s="39"/>
      <c r="I130" s="220"/>
      <c r="J130" s="220"/>
      <c r="K130" s="39"/>
      <c r="L130" s="39"/>
      <c r="M130" s="43"/>
      <c r="N130" s="221"/>
      <c r="O130" s="222"/>
      <c r="P130" s="83"/>
      <c r="Q130" s="83"/>
      <c r="R130" s="83"/>
      <c r="S130" s="83"/>
      <c r="T130" s="83"/>
      <c r="U130" s="83"/>
      <c r="V130" s="83"/>
      <c r="W130" s="83"/>
      <c r="X130" s="84"/>
      <c r="Y130" s="37"/>
      <c r="Z130" s="37"/>
      <c r="AA130" s="37"/>
      <c r="AB130" s="37"/>
      <c r="AC130" s="37"/>
      <c r="AD130" s="37"/>
      <c r="AE130" s="37"/>
      <c r="AT130" s="16" t="s">
        <v>128</v>
      </c>
      <c r="AU130" s="16" t="s">
        <v>82</v>
      </c>
    </row>
    <row r="131" spans="1:65" s="2" customFormat="1" ht="37.8" customHeight="1">
      <c r="A131" s="37"/>
      <c r="B131" s="38"/>
      <c r="C131" s="202" t="s">
        <v>8</v>
      </c>
      <c r="D131" s="202" t="s">
        <v>122</v>
      </c>
      <c r="E131" s="203" t="s">
        <v>206</v>
      </c>
      <c r="F131" s="204" t="s">
        <v>207</v>
      </c>
      <c r="G131" s="205" t="s">
        <v>125</v>
      </c>
      <c r="H131" s="206">
        <v>2</v>
      </c>
      <c r="I131" s="207"/>
      <c r="J131" s="208"/>
      <c r="K131" s="209">
        <f>ROUND(P131*H131,2)</f>
        <v>0</v>
      </c>
      <c r="L131" s="204" t="s">
        <v>20</v>
      </c>
      <c r="M131" s="210"/>
      <c r="N131" s="211" t="s">
        <v>20</v>
      </c>
      <c r="O131" s="212" t="s">
        <v>42</v>
      </c>
      <c r="P131" s="213">
        <f>I131+J131</f>
        <v>0</v>
      </c>
      <c r="Q131" s="213">
        <f>ROUND(I131*H131,2)</f>
        <v>0</v>
      </c>
      <c r="R131" s="213">
        <f>ROUND(J131*H131,2)</f>
        <v>0</v>
      </c>
      <c r="S131" s="83"/>
      <c r="T131" s="214">
        <f>S131*H131</f>
        <v>0</v>
      </c>
      <c r="U131" s="214">
        <v>0</v>
      </c>
      <c r="V131" s="214">
        <f>U131*H131</f>
        <v>0</v>
      </c>
      <c r="W131" s="214">
        <v>0</v>
      </c>
      <c r="X131" s="215">
        <f>W131*H131</f>
        <v>0</v>
      </c>
      <c r="Y131" s="37"/>
      <c r="Z131" s="37"/>
      <c r="AA131" s="37"/>
      <c r="AB131" s="37"/>
      <c r="AC131" s="37"/>
      <c r="AD131" s="37"/>
      <c r="AE131" s="37"/>
      <c r="AR131" s="216" t="s">
        <v>126</v>
      </c>
      <c r="AT131" s="216" t="s">
        <v>122</v>
      </c>
      <c r="AU131" s="216" t="s">
        <v>82</v>
      </c>
      <c r="AY131" s="16" t="s">
        <v>119</v>
      </c>
      <c r="BE131" s="217">
        <f>IF(O131="základní",K131,0)</f>
        <v>0</v>
      </c>
      <c r="BF131" s="217">
        <f>IF(O131="snížená",K131,0)</f>
        <v>0</v>
      </c>
      <c r="BG131" s="217">
        <f>IF(O131="zákl. přenesená",K131,0)</f>
        <v>0</v>
      </c>
      <c r="BH131" s="217">
        <f>IF(O131="sníž. přenesená",K131,0)</f>
        <v>0</v>
      </c>
      <c r="BI131" s="217">
        <f>IF(O131="nulová",K131,0)</f>
        <v>0</v>
      </c>
      <c r="BJ131" s="16" t="s">
        <v>80</v>
      </c>
      <c r="BK131" s="217">
        <f>ROUND(P131*H131,2)</f>
        <v>0</v>
      </c>
      <c r="BL131" s="16" t="s">
        <v>127</v>
      </c>
      <c r="BM131" s="216" t="s">
        <v>208</v>
      </c>
    </row>
    <row r="132" spans="1:47" s="2" customFormat="1" ht="12">
      <c r="A132" s="37"/>
      <c r="B132" s="38"/>
      <c r="C132" s="39"/>
      <c r="D132" s="218" t="s">
        <v>128</v>
      </c>
      <c r="E132" s="39"/>
      <c r="F132" s="219" t="s">
        <v>209</v>
      </c>
      <c r="G132" s="39"/>
      <c r="H132" s="39"/>
      <c r="I132" s="220"/>
      <c r="J132" s="220"/>
      <c r="K132" s="39"/>
      <c r="L132" s="39"/>
      <c r="M132" s="43"/>
      <c r="N132" s="221"/>
      <c r="O132" s="222"/>
      <c r="P132" s="83"/>
      <c r="Q132" s="83"/>
      <c r="R132" s="83"/>
      <c r="S132" s="83"/>
      <c r="T132" s="83"/>
      <c r="U132" s="83"/>
      <c r="V132" s="83"/>
      <c r="W132" s="83"/>
      <c r="X132" s="84"/>
      <c r="Y132" s="37"/>
      <c r="Z132" s="37"/>
      <c r="AA132" s="37"/>
      <c r="AB132" s="37"/>
      <c r="AC132" s="37"/>
      <c r="AD132" s="37"/>
      <c r="AE132" s="37"/>
      <c r="AT132" s="16" t="s">
        <v>128</v>
      </c>
      <c r="AU132" s="16" t="s">
        <v>82</v>
      </c>
    </row>
    <row r="133" spans="1:65" s="2" customFormat="1" ht="16.5" customHeight="1">
      <c r="A133" s="37"/>
      <c r="B133" s="38"/>
      <c r="C133" s="202" t="s">
        <v>168</v>
      </c>
      <c r="D133" s="202" t="s">
        <v>122</v>
      </c>
      <c r="E133" s="203" t="s">
        <v>210</v>
      </c>
      <c r="F133" s="204" t="s">
        <v>211</v>
      </c>
      <c r="G133" s="205" t="s">
        <v>125</v>
      </c>
      <c r="H133" s="206">
        <v>1</v>
      </c>
      <c r="I133" s="207"/>
      <c r="J133" s="208"/>
      <c r="K133" s="209">
        <f>ROUND(P133*H133,2)</f>
        <v>0</v>
      </c>
      <c r="L133" s="204" t="s">
        <v>20</v>
      </c>
      <c r="M133" s="210"/>
      <c r="N133" s="211" t="s">
        <v>20</v>
      </c>
      <c r="O133" s="212" t="s">
        <v>42</v>
      </c>
      <c r="P133" s="213">
        <f>I133+J133</f>
        <v>0</v>
      </c>
      <c r="Q133" s="213">
        <f>ROUND(I133*H133,2)</f>
        <v>0</v>
      </c>
      <c r="R133" s="213">
        <f>ROUND(J133*H133,2)</f>
        <v>0</v>
      </c>
      <c r="S133" s="83"/>
      <c r="T133" s="214">
        <f>S133*H133</f>
        <v>0</v>
      </c>
      <c r="U133" s="214">
        <v>0</v>
      </c>
      <c r="V133" s="214">
        <f>U133*H133</f>
        <v>0</v>
      </c>
      <c r="W133" s="214">
        <v>0</v>
      </c>
      <c r="X133" s="215">
        <f>W133*H133</f>
        <v>0</v>
      </c>
      <c r="Y133" s="37"/>
      <c r="Z133" s="37"/>
      <c r="AA133" s="37"/>
      <c r="AB133" s="37"/>
      <c r="AC133" s="37"/>
      <c r="AD133" s="37"/>
      <c r="AE133" s="37"/>
      <c r="AR133" s="216" t="s">
        <v>126</v>
      </c>
      <c r="AT133" s="216" t="s">
        <v>122</v>
      </c>
      <c r="AU133" s="216" t="s">
        <v>82</v>
      </c>
      <c r="AY133" s="16" t="s">
        <v>119</v>
      </c>
      <c r="BE133" s="217">
        <f>IF(O133="základní",K133,0)</f>
        <v>0</v>
      </c>
      <c r="BF133" s="217">
        <f>IF(O133="snížená",K133,0)</f>
        <v>0</v>
      </c>
      <c r="BG133" s="217">
        <f>IF(O133="zákl. přenesená",K133,0)</f>
        <v>0</v>
      </c>
      <c r="BH133" s="217">
        <f>IF(O133="sníž. přenesená",K133,0)</f>
        <v>0</v>
      </c>
      <c r="BI133" s="217">
        <f>IF(O133="nulová",K133,0)</f>
        <v>0</v>
      </c>
      <c r="BJ133" s="16" t="s">
        <v>80</v>
      </c>
      <c r="BK133" s="217">
        <f>ROUND(P133*H133,2)</f>
        <v>0</v>
      </c>
      <c r="BL133" s="16" t="s">
        <v>127</v>
      </c>
      <c r="BM133" s="216" t="s">
        <v>212</v>
      </c>
    </row>
    <row r="134" spans="1:47" s="2" customFormat="1" ht="12">
      <c r="A134" s="37"/>
      <c r="B134" s="38"/>
      <c r="C134" s="39"/>
      <c r="D134" s="218" t="s">
        <v>128</v>
      </c>
      <c r="E134" s="39"/>
      <c r="F134" s="219" t="s">
        <v>211</v>
      </c>
      <c r="G134" s="39"/>
      <c r="H134" s="39"/>
      <c r="I134" s="220"/>
      <c r="J134" s="220"/>
      <c r="K134" s="39"/>
      <c r="L134" s="39"/>
      <c r="M134" s="43"/>
      <c r="N134" s="221"/>
      <c r="O134" s="222"/>
      <c r="P134" s="83"/>
      <c r="Q134" s="83"/>
      <c r="R134" s="83"/>
      <c r="S134" s="83"/>
      <c r="T134" s="83"/>
      <c r="U134" s="83"/>
      <c r="V134" s="83"/>
      <c r="W134" s="83"/>
      <c r="X134" s="84"/>
      <c r="Y134" s="37"/>
      <c r="Z134" s="37"/>
      <c r="AA134" s="37"/>
      <c r="AB134" s="37"/>
      <c r="AC134" s="37"/>
      <c r="AD134" s="37"/>
      <c r="AE134" s="37"/>
      <c r="AT134" s="16" t="s">
        <v>128</v>
      </c>
      <c r="AU134" s="16" t="s">
        <v>82</v>
      </c>
    </row>
    <row r="135" spans="1:65" s="2" customFormat="1" ht="21.75" customHeight="1">
      <c r="A135" s="37"/>
      <c r="B135" s="38"/>
      <c r="C135" s="202" t="s">
        <v>213</v>
      </c>
      <c r="D135" s="202" t="s">
        <v>122</v>
      </c>
      <c r="E135" s="203" t="s">
        <v>214</v>
      </c>
      <c r="F135" s="204" t="s">
        <v>215</v>
      </c>
      <c r="G135" s="205" t="s">
        <v>125</v>
      </c>
      <c r="H135" s="206">
        <v>1</v>
      </c>
      <c r="I135" s="207"/>
      <c r="J135" s="208"/>
      <c r="K135" s="209">
        <f>ROUND(P135*H135,2)</f>
        <v>0</v>
      </c>
      <c r="L135" s="204" t="s">
        <v>20</v>
      </c>
      <c r="M135" s="210"/>
      <c r="N135" s="211" t="s">
        <v>20</v>
      </c>
      <c r="O135" s="212" t="s">
        <v>42</v>
      </c>
      <c r="P135" s="213">
        <f>I135+J135</f>
        <v>0</v>
      </c>
      <c r="Q135" s="213">
        <f>ROUND(I135*H135,2)</f>
        <v>0</v>
      </c>
      <c r="R135" s="213">
        <f>ROUND(J135*H135,2)</f>
        <v>0</v>
      </c>
      <c r="S135" s="83"/>
      <c r="T135" s="214">
        <f>S135*H135</f>
        <v>0</v>
      </c>
      <c r="U135" s="214">
        <v>0</v>
      </c>
      <c r="V135" s="214">
        <f>U135*H135</f>
        <v>0</v>
      </c>
      <c r="W135" s="214">
        <v>0</v>
      </c>
      <c r="X135" s="215">
        <f>W135*H135</f>
        <v>0</v>
      </c>
      <c r="Y135" s="37"/>
      <c r="Z135" s="37"/>
      <c r="AA135" s="37"/>
      <c r="AB135" s="37"/>
      <c r="AC135" s="37"/>
      <c r="AD135" s="37"/>
      <c r="AE135" s="37"/>
      <c r="AR135" s="216" t="s">
        <v>126</v>
      </c>
      <c r="AT135" s="216" t="s">
        <v>122</v>
      </c>
      <c r="AU135" s="216" t="s">
        <v>82</v>
      </c>
      <c r="AY135" s="16" t="s">
        <v>119</v>
      </c>
      <c r="BE135" s="217">
        <f>IF(O135="základní",K135,0)</f>
        <v>0</v>
      </c>
      <c r="BF135" s="217">
        <f>IF(O135="snížená",K135,0)</f>
        <v>0</v>
      </c>
      <c r="BG135" s="217">
        <f>IF(O135="zákl. přenesená",K135,0)</f>
        <v>0</v>
      </c>
      <c r="BH135" s="217">
        <f>IF(O135="sníž. přenesená",K135,0)</f>
        <v>0</v>
      </c>
      <c r="BI135" s="217">
        <f>IF(O135="nulová",K135,0)</f>
        <v>0</v>
      </c>
      <c r="BJ135" s="16" t="s">
        <v>80</v>
      </c>
      <c r="BK135" s="217">
        <f>ROUND(P135*H135,2)</f>
        <v>0</v>
      </c>
      <c r="BL135" s="16" t="s">
        <v>127</v>
      </c>
      <c r="BM135" s="216" t="s">
        <v>216</v>
      </c>
    </row>
    <row r="136" spans="1:47" s="2" customFormat="1" ht="12">
      <c r="A136" s="37"/>
      <c r="B136" s="38"/>
      <c r="C136" s="39"/>
      <c r="D136" s="218" t="s">
        <v>128</v>
      </c>
      <c r="E136" s="39"/>
      <c r="F136" s="219" t="s">
        <v>215</v>
      </c>
      <c r="G136" s="39"/>
      <c r="H136" s="39"/>
      <c r="I136" s="220"/>
      <c r="J136" s="220"/>
      <c r="K136" s="39"/>
      <c r="L136" s="39"/>
      <c r="M136" s="43"/>
      <c r="N136" s="221"/>
      <c r="O136" s="222"/>
      <c r="P136" s="83"/>
      <c r="Q136" s="83"/>
      <c r="R136" s="83"/>
      <c r="S136" s="83"/>
      <c r="T136" s="83"/>
      <c r="U136" s="83"/>
      <c r="V136" s="83"/>
      <c r="W136" s="83"/>
      <c r="X136" s="84"/>
      <c r="Y136" s="37"/>
      <c r="Z136" s="37"/>
      <c r="AA136" s="37"/>
      <c r="AB136" s="37"/>
      <c r="AC136" s="37"/>
      <c r="AD136" s="37"/>
      <c r="AE136" s="37"/>
      <c r="AT136" s="16" t="s">
        <v>128</v>
      </c>
      <c r="AU136" s="16" t="s">
        <v>82</v>
      </c>
    </row>
    <row r="137" spans="1:65" s="2" customFormat="1" ht="16.5" customHeight="1">
      <c r="A137" s="37"/>
      <c r="B137" s="38"/>
      <c r="C137" s="202" t="s">
        <v>172</v>
      </c>
      <c r="D137" s="202" t="s">
        <v>122</v>
      </c>
      <c r="E137" s="203" t="s">
        <v>217</v>
      </c>
      <c r="F137" s="204" t="s">
        <v>218</v>
      </c>
      <c r="G137" s="205" t="s">
        <v>125</v>
      </c>
      <c r="H137" s="206">
        <v>1</v>
      </c>
      <c r="I137" s="207"/>
      <c r="J137" s="208"/>
      <c r="K137" s="209">
        <f>ROUND(P137*H137,2)</f>
        <v>0</v>
      </c>
      <c r="L137" s="204" t="s">
        <v>20</v>
      </c>
      <c r="M137" s="210"/>
      <c r="N137" s="211" t="s">
        <v>20</v>
      </c>
      <c r="O137" s="212" t="s">
        <v>42</v>
      </c>
      <c r="P137" s="213">
        <f>I137+J137</f>
        <v>0</v>
      </c>
      <c r="Q137" s="213">
        <f>ROUND(I137*H137,2)</f>
        <v>0</v>
      </c>
      <c r="R137" s="213">
        <f>ROUND(J137*H137,2)</f>
        <v>0</v>
      </c>
      <c r="S137" s="83"/>
      <c r="T137" s="214">
        <f>S137*H137</f>
        <v>0</v>
      </c>
      <c r="U137" s="214">
        <v>0</v>
      </c>
      <c r="V137" s="214">
        <f>U137*H137</f>
        <v>0</v>
      </c>
      <c r="W137" s="214">
        <v>0</v>
      </c>
      <c r="X137" s="215">
        <f>W137*H137</f>
        <v>0</v>
      </c>
      <c r="Y137" s="37"/>
      <c r="Z137" s="37"/>
      <c r="AA137" s="37"/>
      <c r="AB137" s="37"/>
      <c r="AC137" s="37"/>
      <c r="AD137" s="37"/>
      <c r="AE137" s="37"/>
      <c r="AR137" s="216" t="s">
        <v>126</v>
      </c>
      <c r="AT137" s="216" t="s">
        <v>122</v>
      </c>
      <c r="AU137" s="216" t="s">
        <v>82</v>
      </c>
      <c r="AY137" s="16" t="s">
        <v>119</v>
      </c>
      <c r="BE137" s="217">
        <f>IF(O137="základní",K137,0)</f>
        <v>0</v>
      </c>
      <c r="BF137" s="217">
        <f>IF(O137="snížená",K137,0)</f>
        <v>0</v>
      </c>
      <c r="BG137" s="217">
        <f>IF(O137="zákl. přenesená",K137,0)</f>
        <v>0</v>
      </c>
      <c r="BH137" s="217">
        <f>IF(O137="sníž. přenesená",K137,0)</f>
        <v>0</v>
      </c>
      <c r="BI137" s="217">
        <f>IF(O137="nulová",K137,0)</f>
        <v>0</v>
      </c>
      <c r="BJ137" s="16" t="s">
        <v>80</v>
      </c>
      <c r="BK137" s="217">
        <f>ROUND(P137*H137,2)</f>
        <v>0</v>
      </c>
      <c r="BL137" s="16" t="s">
        <v>127</v>
      </c>
      <c r="BM137" s="216" t="s">
        <v>219</v>
      </c>
    </row>
    <row r="138" spans="1:47" s="2" customFormat="1" ht="12">
      <c r="A138" s="37"/>
      <c r="B138" s="38"/>
      <c r="C138" s="39"/>
      <c r="D138" s="218" t="s">
        <v>128</v>
      </c>
      <c r="E138" s="39"/>
      <c r="F138" s="219" t="s">
        <v>218</v>
      </c>
      <c r="G138" s="39"/>
      <c r="H138" s="39"/>
      <c r="I138" s="220"/>
      <c r="J138" s="220"/>
      <c r="K138" s="39"/>
      <c r="L138" s="39"/>
      <c r="M138" s="43"/>
      <c r="N138" s="221"/>
      <c r="O138" s="222"/>
      <c r="P138" s="83"/>
      <c r="Q138" s="83"/>
      <c r="R138" s="83"/>
      <c r="S138" s="83"/>
      <c r="T138" s="83"/>
      <c r="U138" s="83"/>
      <c r="V138" s="83"/>
      <c r="W138" s="83"/>
      <c r="X138" s="84"/>
      <c r="Y138" s="37"/>
      <c r="Z138" s="37"/>
      <c r="AA138" s="37"/>
      <c r="AB138" s="37"/>
      <c r="AC138" s="37"/>
      <c r="AD138" s="37"/>
      <c r="AE138" s="37"/>
      <c r="AT138" s="16" t="s">
        <v>128</v>
      </c>
      <c r="AU138" s="16" t="s">
        <v>82</v>
      </c>
    </row>
    <row r="139" spans="1:65" s="2" customFormat="1" ht="37.8" customHeight="1">
      <c r="A139" s="37"/>
      <c r="B139" s="38"/>
      <c r="C139" s="202" t="s">
        <v>220</v>
      </c>
      <c r="D139" s="202" t="s">
        <v>122</v>
      </c>
      <c r="E139" s="203" t="s">
        <v>221</v>
      </c>
      <c r="F139" s="204" t="s">
        <v>222</v>
      </c>
      <c r="G139" s="205" t="s">
        <v>125</v>
      </c>
      <c r="H139" s="206">
        <v>1</v>
      </c>
      <c r="I139" s="207"/>
      <c r="J139" s="208"/>
      <c r="K139" s="209">
        <f>ROUND(P139*H139,2)</f>
        <v>0</v>
      </c>
      <c r="L139" s="204" t="s">
        <v>20</v>
      </c>
      <c r="M139" s="210"/>
      <c r="N139" s="211" t="s">
        <v>20</v>
      </c>
      <c r="O139" s="212" t="s">
        <v>42</v>
      </c>
      <c r="P139" s="213">
        <f>I139+J139</f>
        <v>0</v>
      </c>
      <c r="Q139" s="213">
        <f>ROUND(I139*H139,2)</f>
        <v>0</v>
      </c>
      <c r="R139" s="213">
        <f>ROUND(J139*H139,2)</f>
        <v>0</v>
      </c>
      <c r="S139" s="83"/>
      <c r="T139" s="214">
        <f>S139*H139</f>
        <v>0</v>
      </c>
      <c r="U139" s="214">
        <v>0</v>
      </c>
      <c r="V139" s="214">
        <f>U139*H139</f>
        <v>0</v>
      </c>
      <c r="W139" s="214">
        <v>0</v>
      </c>
      <c r="X139" s="215">
        <f>W139*H139</f>
        <v>0</v>
      </c>
      <c r="Y139" s="37"/>
      <c r="Z139" s="37"/>
      <c r="AA139" s="37"/>
      <c r="AB139" s="37"/>
      <c r="AC139" s="37"/>
      <c r="AD139" s="37"/>
      <c r="AE139" s="37"/>
      <c r="AR139" s="216" t="s">
        <v>126</v>
      </c>
      <c r="AT139" s="216" t="s">
        <v>122</v>
      </c>
      <c r="AU139" s="216" t="s">
        <v>82</v>
      </c>
      <c r="AY139" s="16" t="s">
        <v>119</v>
      </c>
      <c r="BE139" s="217">
        <f>IF(O139="základní",K139,0)</f>
        <v>0</v>
      </c>
      <c r="BF139" s="217">
        <f>IF(O139="snížená",K139,0)</f>
        <v>0</v>
      </c>
      <c r="BG139" s="217">
        <f>IF(O139="zákl. přenesená",K139,0)</f>
        <v>0</v>
      </c>
      <c r="BH139" s="217">
        <f>IF(O139="sníž. přenesená",K139,0)</f>
        <v>0</v>
      </c>
      <c r="BI139" s="217">
        <f>IF(O139="nulová",K139,0)</f>
        <v>0</v>
      </c>
      <c r="BJ139" s="16" t="s">
        <v>80</v>
      </c>
      <c r="BK139" s="217">
        <f>ROUND(P139*H139,2)</f>
        <v>0</v>
      </c>
      <c r="BL139" s="16" t="s">
        <v>127</v>
      </c>
      <c r="BM139" s="216" t="s">
        <v>223</v>
      </c>
    </row>
    <row r="140" spans="1:47" s="2" customFormat="1" ht="12">
      <c r="A140" s="37"/>
      <c r="B140" s="38"/>
      <c r="C140" s="39"/>
      <c r="D140" s="218" t="s">
        <v>128</v>
      </c>
      <c r="E140" s="39"/>
      <c r="F140" s="219" t="s">
        <v>224</v>
      </c>
      <c r="G140" s="39"/>
      <c r="H140" s="39"/>
      <c r="I140" s="220"/>
      <c r="J140" s="220"/>
      <c r="K140" s="39"/>
      <c r="L140" s="39"/>
      <c r="M140" s="43"/>
      <c r="N140" s="221"/>
      <c r="O140" s="222"/>
      <c r="P140" s="83"/>
      <c r="Q140" s="83"/>
      <c r="R140" s="83"/>
      <c r="S140" s="83"/>
      <c r="T140" s="83"/>
      <c r="U140" s="83"/>
      <c r="V140" s="83"/>
      <c r="W140" s="83"/>
      <c r="X140" s="84"/>
      <c r="Y140" s="37"/>
      <c r="Z140" s="37"/>
      <c r="AA140" s="37"/>
      <c r="AB140" s="37"/>
      <c r="AC140" s="37"/>
      <c r="AD140" s="37"/>
      <c r="AE140" s="37"/>
      <c r="AT140" s="16" t="s">
        <v>128</v>
      </c>
      <c r="AU140" s="16" t="s">
        <v>82</v>
      </c>
    </row>
    <row r="141" spans="1:65" s="2" customFormat="1" ht="37.8" customHeight="1">
      <c r="A141" s="37"/>
      <c r="B141" s="38"/>
      <c r="C141" s="202" t="s">
        <v>176</v>
      </c>
      <c r="D141" s="202" t="s">
        <v>122</v>
      </c>
      <c r="E141" s="203" t="s">
        <v>225</v>
      </c>
      <c r="F141" s="204" t="s">
        <v>226</v>
      </c>
      <c r="G141" s="205" t="s">
        <v>125</v>
      </c>
      <c r="H141" s="206">
        <v>24</v>
      </c>
      <c r="I141" s="207"/>
      <c r="J141" s="208"/>
      <c r="K141" s="209">
        <f>ROUND(P141*H141,2)</f>
        <v>0</v>
      </c>
      <c r="L141" s="204" t="s">
        <v>20</v>
      </c>
      <c r="M141" s="210"/>
      <c r="N141" s="211" t="s">
        <v>20</v>
      </c>
      <c r="O141" s="212" t="s">
        <v>42</v>
      </c>
      <c r="P141" s="213">
        <f>I141+J141</f>
        <v>0</v>
      </c>
      <c r="Q141" s="213">
        <f>ROUND(I141*H141,2)</f>
        <v>0</v>
      </c>
      <c r="R141" s="213">
        <f>ROUND(J141*H141,2)</f>
        <v>0</v>
      </c>
      <c r="S141" s="83"/>
      <c r="T141" s="214">
        <f>S141*H141</f>
        <v>0</v>
      </c>
      <c r="U141" s="214">
        <v>0</v>
      </c>
      <c r="V141" s="214">
        <f>U141*H141</f>
        <v>0</v>
      </c>
      <c r="W141" s="214">
        <v>0</v>
      </c>
      <c r="X141" s="215">
        <f>W141*H141</f>
        <v>0</v>
      </c>
      <c r="Y141" s="37"/>
      <c r="Z141" s="37"/>
      <c r="AA141" s="37"/>
      <c r="AB141" s="37"/>
      <c r="AC141" s="37"/>
      <c r="AD141" s="37"/>
      <c r="AE141" s="37"/>
      <c r="AR141" s="216" t="s">
        <v>126</v>
      </c>
      <c r="AT141" s="216" t="s">
        <v>122</v>
      </c>
      <c r="AU141" s="216" t="s">
        <v>82</v>
      </c>
      <c r="AY141" s="16" t="s">
        <v>119</v>
      </c>
      <c r="BE141" s="217">
        <f>IF(O141="základní",K141,0)</f>
        <v>0</v>
      </c>
      <c r="BF141" s="217">
        <f>IF(O141="snížená",K141,0)</f>
        <v>0</v>
      </c>
      <c r="BG141" s="217">
        <f>IF(O141="zákl. přenesená",K141,0)</f>
        <v>0</v>
      </c>
      <c r="BH141" s="217">
        <f>IF(O141="sníž. přenesená",K141,0)</f>
        <v>0</v>
      </c>
      <c r="BI141" s="217">
        <f>IF(O141="nulová",K141,0)</f>
        <v>0</v>
      </c>
      <c r="BJ141" s="16" t="s">
        <v>80</v>
      </c>
      <c r="BK141" s="217">
        <f>ROUND(P141*H141,2)</f>
        <v>0</v>
      </c>
      <c r="BL141" s="16" t="s">
        <v>127</v>
      </c>
      <c r="BM141" s="216" t="s">
        <v>227</v>
      </c>
    </row>
    <row r="142" spans="1:47" s="2" customFormat="1" ht="12">
      <c r="A142" s="37"/>
      <c r="B142" s="38"/>
      <c r="C142" s="39"/>
      <c r="D142" s="218" t="s">
        <v>128</v>
      </c>
      <c r="E142" s="39"/>
      <c r="F142" s="219" t="s">
        <v>228</v>
      </c>
      <c r="G142" s="39"/>
      <c r="H142" s="39"/>
      <c r="I142" s="220"/>
      <c r="J142" s="220"/>
      <c r="K142" s="39"/>
      <c r="L142" s="39"/>
      <c r="M142" s="43"/>
      <c r="N142" s="221"/>
      <c r="O142" s="222"/>
      <c r="P142" s="83"/>
      <c r="Q142" s="83"/>
      <c r="R142" s="83"/>
      <c r="S142" s="83"/>
      <c r="T142" s="83"/>
      <c r="U142" s="83"/>
      <c r="V142" s="83"/>
      <c r="W142" s="83"/>
      <c r="X142" s="84"/>
      <c r="Y142" s="37"/>
      <c r="Z142" s="37"/>
      <c r="AA142" s="37"/>
      <c r="AB142" s="37"/>
      <c r="AC142" s="37"/>
      <c r="AD142" s="37"/>
      <c r="AE142" s="37"/>
      <c r="AT142" s="16" t="s">
        <v>128</v>
      </c>
      <c r="AU142" s="16" t="s">
        <v>82</v>
      </c>
    </row>
    <row r="143" spans="1:65" s="2" customFormat="1" ht="37.8" customHeight="1">
      <c r="A143" s="37"/>
      <c r="B143" s="38"/>
      <c r="C143" s="202" t="s">
        <v>229</v>
      </c>
      <c r="D143" s="202" t="s">
        <v>122</v>
      </c>
      <c r="E143" s="203" t="s">
        <v>230</v>
      </c>
      <c r="F143" s="204" t="s">
        <v>207</v>
      </c>
      <c r="G143" s="205" t="s">
        <v>125</v>
      </c>
      <c r="H143" s="206">
        <v>24</v>
      </c>
      <c r="I143" s="207"/>
      <c r="J143" s="208"/>
      <c r="K143" s="209">
        <f>ROUND(P143*H143,2)</f>
        <v>0</v>
      </c>
      <c r="L143" s="204" t="s">
        <v>20</v>
      </c>
      <c r="M143" s="210"/>
      <c r="N143" s="211" t="s">
        <v>20</v>
      </c>
      <c r="O143" s="212" t="s">
        <v>42</v>
      </c>
      <c r="P143" s="213">
        <f>I143+J143</f>
        <v>0</v>
      </c>
      <c r="Q143" s="213">
        <f>ROUND(I143*H143,2)</f>
        <v>0</v>
      </c>
      <c r="R143" s="213">
        <f>ROUND(J143*H143,2)</f>
        <v>0</v>
      </c>
      <c r="S143" s="83"/>
      <c r="T143" s="214">
        <f>S143*H143</f>
        <v>0</v>
      </c>
      <c r="U143" s="214">
        <v>0</v>
      </c>
      <c r="V143" s="214">
        <f>U143*H143</f>
        <v>0</v>
      </c>
      <c r="W143" s="214">
        <v>0</v>
      </c>
      <c r="X143" s="215">
        <f>W143*H143</f>
        <v>0</v>
      </c>
      <c r="Y143" s="37"/>
      <c r="Z143" s="37"/>
      <c r="AA143" s="37"/>
      <c r="AB143" s="37"/>
      <c r="AC143" s="37"/>
      <c r="AD143" s="37"/>
      <c r="AE143" s="37"/>
      <c r="AR143" s="216" t="s">
        <v>126</v>
      </c>
      <c r="AT143" s="216" t="s">
        <v>122</v>
      </c>
      <c r="AU143" s="216" t="s">
        <v>82</v>
      </c>
      <c r="AY143" s="16" t="s">
        <v>119</v>
      </c>
      <c r="BE143" s="217">
        <f>IF(O143="základní",K143,0)</f>
        <v>0</v>
      </c>
      <c r="BF143" s="217">
        <f>IF(O143="snížená",K143,0)</f>
        <v>0</v>
      </c>
      <c r="BG143" s="217">
        <f>IF(O143="zákl. přenesená",K143,0)</f>
        <v>0</v>
      </c>
      <c r="BH143" s="217">
        <f>IF(O143="sníž. přenesená",K143,0)</f>
        <v>0</v>
      </c>
      <c r="BI143" s="217">
        <f>IF(O143="nulová",K143,0)</f>
        <v>0</v>
      </c>
      <c r="BJ143" s="16" t="s">
        <v>80</v>
      </c>
      <c r="BK143" s="217">
        <f>ROUND(P143*H143,2)</f>
        <v>0</v>
      </c>
      <c r="BL143" s="16" t="s">
        <v>127</v>
      </c>
      <c r="BM143" s="216" t="s">
        <v>231</v>
      </c>
    </row>
    <row r="144" spans="1:47" s="2" customFormat="1" ht="12">
      <c r="A144" s="37"/>
      <c r="B144" s="38"/>
      <c r="C144" s="39"/>
      <c r="D144" s="218" t="s">
        <v>128</v>
      </c>
      <c r="E144" s="39"/>
      <c r="F144" s="219" t="s">
        <v>209</v>
      </c>
      <c r="G144" s="39"/>
      <c r="H144" s="39"/>
      <c r="I144" s="220"/>
      <c r="J144" s="220"/>
      <c r="K144" s="39"/>
      <c r="L144" s="39"/>
      <c r="M144" s="43"/>
      <c r="N144" s="221"/>
      <c r="O144" s="222"/>
      <c r="P144" s="83"/>
      <c r="Q144" s="83"/>
      <c r="R144" s="83"/>
      <c r="S144" s="83"/>
      <c r="T144" s="83"/>
      <c r="U144" s="83"/>
      <c r="V144" s="83"/>
      <c r="W144" s="83"/>
      <c r="X144" s="84"/>
      <c r="Y144" s="37"/>
      <c r="Z144" s="37"/>
      <c r="AA144" s="37"/>
      <c r="AB144" s="37"/>
      <c r="AC144" s="37"/>
      <c r="AD144" s="37"/>
      <c r="AE144" s="37"/>
      <c r="AT144" s="16" t="s">
        <v>128</v>
      </c>
      <c r="AU144" s="16" t="s">
        <v>82</v>
      </c>
    </row>
    <row r="145" spans="1:65" s="2" customFormat="1" ht="24.15" customHeight="1">
      <c r="A145" s="37"/>
      <c r="B145" s="38"/>
      <c r="C145" s="202" t="s">
        <v>179</v>
      </c>
      <c r="D145" s="202" t="s">
        <v>122</v>
      </c>
      <c r="E145" s="203" t="s">
        <v>232</v>
      </c>
      <c r="F145" s="204" t="s">
        <v>233</v>
      </c>
      <c r="G145" s="205" t="s">
        <v>125</v>
      </c>
      <c r="H145" s="206">
        <v>24</v>
      </c>
      <c r="I145" s="207"/>
      <c r="J145" s="208"/>
      <c r="K145" s="209">
        <f>ROUND(P145*H145,2)</f>
        <v>0</v>
      </c>
      <c r="L145" s="204" t="s">
        <v>20</v>
      </c>
      <c r="M145" s="210"/>
      <c r="N145" s="211" t="s">
        <v>20</v>
      </c>
      <c r="O145" s="212" t="s">
        <v>42</v>
      </c>
      <c r="P145" s="213">
        <f>I145+J145</f>
        <v>0</v>
      </c>
      <c r="Q145" s="213">
        <f>ROUND(I145*H145,2)</f>
        <v>0</v>
      </c>
      <c r="R145" s="213">
        <f>ROUND(J145*H145,2)</f>
        <v>0</v>
      </c>
      <c r="S145" s="83"/>
      <c r="T145" s="214">
        <f>S145*H145</f>
        <v>0</v>
      </c>
      <c r="U145" s="214">
        <v>0</v>
      </c>
      <c r="V145" s="214">
        <f>U145*H145</f>
        <v>0</v>
      </c>
      <c r="W145" s="214">
        <v>0</v>
      </c>
      <c r="X145" s="215">
        <f>W145*H145</f>
        <v>0</v>
      </c>
      <c r="Y145" s="37"/>
      <c r="Z145" s="37"/>
      <c r="AA145" s="37"/>
      <c r="AB145" s="37"/>
      <c r="AC145" s="37"/>
      <c r="AD145" s="37"/>
      <c r="AE145" s="37"/>
      <c r="AR145" s="216" t="s">
        <v>126</v>
      </c>
      <c r="AT145" s="216" t="s">
        <v>122</v>
      </c>
      <c r="AU145" s="216" t="s">
        <v>82</v>
      </c>
      <c r="AY145" s="16" t="s">
        <v>119</v>
      </c>
      <c r="BE145" s="217">
        <f>IF(O145="základní",K145,0)</f>
        <v>0</v>
      </c>
      <c r="BF145" s="217">
        <f>IF(O145="snížená",K145,0)</f>
        <v>0</v>
      </c>
      <c r="BG145" s="217">
        <f>IF(O145="zákl. přenesená",K145,0)</f>
        <v>0</v>
      </c>
      <c r="BH145" s="217">
        <f>IF(O145="sníž. přenesená",K145,0)</f>
        <v>0</v>
      </c>
      <c r="BI145" s="217">
        <f>IF(O145="nulová",K145,0)</f>
        <v>0</v>
      </c>
      <c r="BJ145" s="16" t="s">
        <v>80</v>
      </c>
      <c r="BK145" s="217">
        <f>ROUND(P145*H145,2)</f>
        <v>0</v>
      </c>
      <c r="BL145" s="16" t="s">
        <v>127</v>
      </c>
      <c r="BM145" s="216" t="s">
        <v>234</v>
      </c>
    </row>
    <row r="146" spans="1:47" s="2" customFormat="1" ht="12">
      <c r="A146" s="37"/>
      <c r="B146" s="38"/>
      <c r="C146" s="39"/>
      <c r="D146" s="218" t="s">
        <v>128</v>
      </c>
      <c r="E146" s="39"/>
      <c r="F146" s="219" t="s">
        <v>233</v>
      </c>
      <c r="G146" s="39"/>
      <c r="H146" s="39"/>
      <c r="I146" s="220"/>
      <c r="J146" s="220"/>
      <c r="K146" s="39"/>
      <c r="L146" s="39"/>
      <c r="M146" s="43"/>
      <c r="N146" s="221"/>
      <c r="O146" s="222"/>
      <c r="P146" s="83"/>
      <c r="Q146" s="83"/>
      <c r="R146" s="83"/>
      <c r="S146" s="83"/>
      <c r="T146" s="83"/>
      <c r="U146" s="83"/>
      <c r="V146" s="83"/>
      <c r="W146" s="83"/>
      <c r="X146" s="84"/>
      <c r="Y146" s="37"/>
      <c r="Z146" s="37"/>
      <c r="AA146" s="37"/>
      <c r="AB146" s="37"/>
      <c r="AC146" s="37"/>
      <c r="AD146" s="37"/>
      <c r="AE146" s="37"/>
      <c r="AT146" s="16" t="s">
        <v>128</v>
      </c>
      <c r="AU146" s="16" t="s">
        <v>82</v>
      </c>
    </row>
    <row r="147" spans="1:65" s="2" customFormat="1" ht="37.8" customHeight="1">
      <c r="A147" s="37"/>
      <c r="B147" s="38"/>
      <c r="C147" s="202" t="s">
        <v>235</v>
      </c>
      <c r="D147" s="202" t="s">
        <v>122</v>
      </c>
      <c r="E147" s="203" t="s">
        <v>236</v>
      </c>
      <c r="F147" s="204" t="s">
        <v>222</v>
      </c>
      <c r="G147" s="205" t="s">
        <v>125</v>
      </c>
      <c r="H147" s="206">
        <v>24</v>
      </c>
      <c r="I147" s="207"/>
      <c r="J147" s="208"/>
      <c r="K147" s="209">
        <f>ROUND(P147*H147,2)</f>
        <v>0</v>
      </c>
      <c r="L147" s="204" t="s">
        <v>20</v>
      </c>
      <c r="M147" s="210"/>
      <c r="N147" s="211" t="s">
        <v>20</v>
      </c>
      <c r="O147" s="212" t="s">
        <v>42</v>
      </c>
      <c r="P147" s="213">
        <f>I147+J147</f>
        <v>0</v>
      </c>
      <c r="Q147" s="213">
        <f>ROUND(I147*H147,2)</f>
        <v>0</v>
      </c>
      <c r="R147" s="213">
        <f>ROUND(J147*H147,2)</f>
        <v>0</v>
      </c>
      <c r="S147" s="83"/>
      <c r="T147" s="214">
        <f>S147*H147</f>
        <v>0</v>
      </c>
      <c r="U147" s="214">
        <v>0</v>
      </c>
      <c r="V147" s="214">
        <f>U147*H147</f>
        <v>0</v>
      </c>
      <c r="W147" s="214">
        <v>0</v>
      </c>
      <c r="X147" s="215">
        <f>W147*H147</f>
        <v>0</v>
      </c>
      <c r="Y147" s="37"/>
      <c r="Z147" s="37"/>
      <c r="AA147" s="37"/>
      <c r="AB147" s="37"/>
      <c r="AC147" s="37"/>
      <c r="AD147" s="37"/>
      <c r="AE147" s="37"/>
      <c r="AR147" s="216" t="s">
        <v>126</v>
      </c>
      <c r="AT147" s="216" t="s">
        <v>122</v>
      </c>
      <c r="AU147" s="216" t="s">
        <v>82</v>
      </c>
      <c r="AY147" s="16" t="s">
        <v>119</v>
      </c>
      <c r="BE147" s="217">
        <f>IF(O147="základní",K147,0)</f>
        <v>0</v>
      </c>
      <c r="BF147" s="217">
        <f>IF(O147="snížená",K147,0)</f>
        <v>0</v>
      </c>
      <c r="BG147" s="217">
        <f>IF(O147="zákl. přenesená",K147,0)</f>
        <v>0</v>
      </c>
      <c r="BH147" s="217">
        <f>IF(O147="sníž. přenesená",K147,0)</f>
        <v>0</v>
      </c>
      <c r="BI147" s="217">
        <f>IF(O147="nulová",K147,0)</f>
        <v>0</v>
      </c>
      <c r="BJ147" s="16" t="s">
        <v>80</v>
      </c>
      <c r="BK147" s="217">
        <f>ROUND(P147*H147,2)</f>
        <v>0</v>
      </c>
      <c r="BL147" s="16" t="s">
        <v>127</v>
      </c>
      <c r="BM147" s="216" t="s">
        <v>237</v>
      </c>
    </row>
    <row r="148" spans="1:47" s="2" customFormat="1" ht="12">
      <c r="A148" s="37"/>
      <c r="B148" s="38"/>
      <c r="C148" s="39"/>
      <c r="D148" s="218" t="s">
        <v>128</v>
      </c>
      <c r="E148" s="39"/>
      <c r="F148" s="219" t="s">
        <v>224</v>
      </c>
      <c r="G148" s="39"/>
      <c r="H148" s="39"/>
      <c r="I148" s="220"/>
      <c r="J148" s="220"/>
      <c r="K148" s="39"/>
      <c r="L148" s="39"/>
      <c r="M148" s="43"/>
      <c r="N148" s="221"/>
      <c r="O148" s="222"/>
      <c r="P148" s="83"/>
      <c r="Q148" s="83"/>
      <c r="R148" s="83"/>
      <c r="S148" s="83"/>
      <c r="T148" s="83"/>
      <c r="U148" s="83"/>
      <c r="V148" s="83"/>
      <c r="W148" s="83"/>
      <c r="X148" s="84"/>
      <c r="Y148" s="37"/>
      <c r="Z148" s="37"/>
      <c r="AA148" s="37"/>
      <c r="AB148" s="37"/>
      <c r="AC148" s="37"/>
      <c r="AD148" s="37"/>
      <c r="AE148" s="37"/>
      <c r="AT148" s="16" t="s">
        <v>128</v>
      </c>
      <c r="AU148" s="16" t="s">
        <v>82</v>
      </c>
    </row>
    <row r="149" spans="1:65" s="2" customFormat="1" ht="21.75" customHeight="1">
      <c r="A149" s="37"/>
      <c r="B149" s="38"/>
      <c r="C149" s="202" t="s">
        <v>184</v>
      </c>
      <c r="D149" s="202" t="s">
        <v>122</v>
      </c>
      <c r="E149" s="203" t="s">
        <v>238</v>
      </c>
      <c r="F149" s="204" t="s">
        <v>239</v>
      </c>
      <c r="G149" s="205" t="s">
        <v>125</v>
      </c>
      <c r="H149" s="206">
        <v>1</v>
      </c>
      <c r="I149" s="207"/>
      <c r="J149" s="208"/>
      <c r="K149" s="209">
        <f>ROUND(P149*H149,2)</f>
        <v>0</v>
      </c>
      <c r="L149" s="204" t="s">
        <v>20</v>
      </c>
      <c r="M149" s="210"/>
      <c r="N149" s="211" t="s">
        <v>20</v>
      </c>
      <c r="O149" s="212" t="s">
        <v>42</v>
      </c>
      <c r="P149" s="213">
        <f>I149+J149</f>
        <v>0</v>
      </c>
      <c r="Q149" s="213">
        <f>ROUND(I149*H149,2)</f>
        <v>0</v>
      </c>
      <c r="R149" s="213">
        <f>ROUND(J149*H149,2)</f>
        <v>0</v>
      </c>
      <c r="S149" s="83"/>
      <c r="T149" s="214">
        <f>S149*H149</f>
        <v>0</v>
      </c>
      <c r="U149" s="214">
        <v>0</v>
      </c>
      <c r="V149" s="214">
        <f>U149*H149</f>
        <v>0</v>
      </c>
      <c r="W149" s="214">
        <v>0</v>
      </c>
      <c r="X149" s="215">
        <f>W149*H149</f>
        <v>0</v>
      </c>
      <c r="Y149" s="37"/>
      <c r="Z149" s="37"/>
      <c r="AA149" s="37"/>
      <c r="AB149" s="37"/>
      <c r="AC149" s="37"/>
      <c r="AD149" s="37"/>
      <c r="AE149" s="37"/>
      <c r="AR149" s="216" t="s">
        <v>126</v>
      </c>
      <c r="AT149" s="216" t="s">
        <v>122</v>
      </c>
      <c r="AU149" s="216" t="s">
        <v>82</v>
      </c>
      <c r="AY149" s="16" t="s">
        <v>119</v>
      </c>
      <c r="BE149" s="217">
        <f>IF(O149="základní",K149,0)</f>
        <v>0</v>
      </c>
      <c r="BF149" s="217">
        <f>IF(O149="snížená",K149,0)</f>
        <v>0</v>
      </c>
      <c r="BG149" s="217">
        <f>IF(O149="zákl. přenesená",K149,0)</f>
        <v>0</v>
      </c>
      <c r="BH149" s="217">
        <f>IF(O149="sníž. přenesená",K149,0)</f>
        <v>0</v>
      </c>
      <c r="BI149" s="217">
        <f>IF(O149="nulová",K149,0)</f>
        <v>0</v>
      </c>
      <c r="BJ149" s="16" t="s">
        <v>80</v>
      </c>
      <c r="BK149" s="217">
        <f>ROUND(P149*H149,2)</f>
        <v>0</v>
      </c>
      <c r="BL149" s="16" t="s">
        <v>127</v>
      </c>
      <c r="BM149" s="216" t="s">
        <v>240</v>
      </c>
    </row>
    <row r="150" spans="1:47" s="2" customFormat="1" ht="12">
      <c r="A150" s="37"/>
      <c r="B150" s="38"/>
      <c r="C150" s="39"/>
      <c r="D150" s="218" t="s">
        <v>128</v>
      </c>
      <c r="E150" s="39"/>
      <c r="F150" s="219" t="s">
        <v>239</v>
      </c>
      <c r="G150" s="39"/>
      <c r="H150" s="39"/>
      <c r="I150" s="220"/>
      <c r="J150" s="220"/>
      <c r="K150" s="39"/>
      <c r="L150" s="39"/>
      <c r="M150" s="43"/>
      <c r="N150" s="221"/>
      <c r="O150" s="222"/>
      <c r="P150" s="83"/>
      <c r="Q150" s="83"/>
      <c r="R150" s="83"/>
      <c r="S150" s="83"/>
      <c r="T150" s="83"/>
      <c r="U150" s="83"/>
      <c r="V150" s="83"/>
      <c r="W150" s="83"/>
      <c r="X150" s="84"/>
      <c r="Y150" s="37"/>
      <c r="Z150" s="37"/>
      <c r="AA150" s="37"/>
      <c r="AB150" s="37"/>
      <c r="AC150" s="37"/>
      <c r="AD150" s="37"/>
      <c r="AE150" s="37"/>
      <c r="AT150" s="16" t="s">
        <v>128</v>
      </c>
      <c r="AU150" s="16" t="s">
        <v>82</v>
      </c>
    </row>
    <row r="151" spans="1:65" s="2" customFormat="1" ht="37.8" customHeight="1">
      <c r="A151" s="37"/>
      <c r="B151" s="38"/>
      <c r="C151" s="202" t="s">
        <v>241</v>
      </c>
      <c r="D151" s="202" t="s">
        <v>122</v>
      </c>
      <c r="E151" s="203" t="s">
        <v>242</v>
      </c>
      <c r="F151" s="204" t="s">
        <v>243</v>
      </c>
      <c r="G151" s="205" t="s">
        <v>125</v>
      </c>
      <c r="H151" s="206">
        <v>1</v>
      </c>
      <c r="I151" s="207"/>
      <c r="J151" s="208"/>
      <c r="K151" s="209">
        <f>ROUND(P151*H151,2)</f>
        <v>0</v>
      </c>
      <c r="L151" s="204" t="s">
        <v>20</v>
      </c>
      <c r="M151" s="210"/>
      <c r="N151" s="211" t="s">
        <v>20</v>
      </c>
      <c r="O151" s="212" t="s">
        <v>42</v>
      </c>
      <c r="P151" s="213">
        <f>I151+J151</f>
        <v>0</v>
      </c>
      <c r="Q151" s="213">
        <f>ROUND(I151*H151,2)</f>
        <v>0</v>
      </c>
      <c r="R151" s="213">
        <f>ROUND(J151*H151,2)</f>
        <v>0</v>
      </c>
      <c r="S151" s="83"/>
      <c r="T151" s="214">
        <f>S151*H151</f>
        <v>0</v>
      </c>
      <c r="U151" s="214">
        <v>0</v>
      </c>
      <c r="V151" s="214">
        <f>U151*H151</f>
        <v>0</v>
      </c>
      <c r="W151" s="214">
        <v>0</v>
      </c>
      <c r="X151" s="215">
        <f>W151*H151</f>
        <v>0</v>
      </c>
      <c r="Y151" s="37"/>
      <c r="Z151" s="37"/>
      <c r="AA151" s="37"/>
      <c r="AB151" s="37"/>
      <c r="AC151" s="37"/>
      <c r="AD151" s="37"/>
      <c r="AE151" s="37"/>
      <c r="AR151" s="216" t="s">
        <v>126</v>
      </c>
      <c r="AT151" s="216" t="s">
        <v>122</v>
      </c>
      <c r="AU151" s="216" t="s">
        <v>82</v>
      </c>
      <c r="AY151" s="16" t="s">
        <v>119</v>
      </c>
      <c r="BE151" s="217">
        <f>IF(O151="základní",K151,0)</f>
        <v>0</v>
      </c>
      <c r="BF151" s="217">
        <f>IF(O151="snížená",K151,0)</f>
        <v>0</v>
      </c>
      <c r="BG151" s="217">
        <f>IF(O151="zákl. přenesená",K151,0)</f>
        <v>0</v>
      </c>
      <c r="BH151" s="217">
        <f>IF(O151="sníž. přenesená",K151,0)</f>
        <v>0</v>
      </c>
      <c r="BI151" s="217">
        <f>IF(O151="nulová",K151,0)</f>
        <v>0</v>
      </c>
      <c r="BJ151" s="16" t="s">
        <v>80</v>
      </c>
      <c r="BK151" s="217">
        <f>ROUND(P151*H151,2)</f>
        <v>0</v>
      </c>
      <c r="BL151" s="16" t="s">
        <v>127</v>
      </c>
      <c r="BM151" s="216" t="s">
        <v>244</v>
      </c>
    </row>
    <row r="152" spans="1:47" s="2" customFormat="1" ht="12">
      <c r="A152" s="37"/>
      <c r="B152" s="38"/>
      <c r="C152" s="39"/>
      <c r="D152" s="218" t="s">
        <v>128</v>
      </c>
      <c r="E152" s="39"/>
      <c r="F152" s="219" t="s">
        <v>245</v>
      </c>
      <c r="G152" s="39"/>
      <c r="H152" s="39"/>
      <c r="I152" s="220"/>
      <c r="J152" s="220"/>
      <c r="K152" s="39"/>
      <c r="L152" s="39"/>
      <c r="M152" s="43"/>
      <c r="N152" s="221"/>
      <c r="O152" s="222"/>
      <c r="P152" s="83"/>
      <c r="Q152" s="83"/>
      <c r="R152" s="83"/>
      <c r="S152" s="83"/>
      <c r="T152" s="83"/>
      <c r="U152" s="83"/>
      <c r="V152" s="83"/>
      <c r="W152" s="83"/>
      <c r="X152" s="84"/>
      <c r="Y152" s="37"/>
      <c r="Z152" s="37"/>
      <c r="AA152" s="37"/>
      <c r="AB152" s="37"/>
      <c r="AC152" s="37"/>
      <c r="AD152" s="37"/>
      <c r="AE152" s="37"/>
      <c r="AT152" s="16" t="s">
        <v>128</v>
      </c>
      <c r="AU152" s="16" t="s">
        <v>82</v>
      </c>
    </row>
    <row r="153" spans="1:65" s="2" customFormat="1" ht="33" customHeight="1">
      <c r="A153" s="37"/>
      <c r="B153" s="38"/>
      <c r="C153" s="202" t="s">
        <v>188</v>
      </c>
      <c r="D153" s="202" t="s">
        <v>122</v>
      </c>
      <c r="E153" s="203" t="s">
        <v>246</v>
      </c>
      <c r="F153" s="204" t="s">
        <v>247</v>
      </c>
      <c r="G153" s="205" t="s">
        <v>125</v>
      </c>
      <c r="H153" s="206">
        <v>2</v>
      </c>
      <c r="I153" s="207"/>
      <c r="J153" s="208"/>
      <c r="K153" s="209">
        <f>ROUND(P153*H153,2)</f>
        <v>0</v>
      </c>
      <c r="L153" s="204" t="s">
        <v>20</v>
      </c>
      <c r="M153" s="210"/>
      <c r="N153" s="211" t="s">
        <v>20</v>
      </c>
      <c r="O153" s="212" t="s">
        <v>42</v>
      </c>
      <c r="P153" s="213">
        <f>I153+J153</f>
        <v>0</v>
      </c>
      <c r="Q153" s="213">
        <f>ROUND(I153*H153,2)</f>
        <v>0</v>
      </c>
      <c r="R153" s="213">
        <f>ROUND(J153*H153,2)</f>
        <v>0</v>
      </c>
      <c r="S153" s="83"/>
      <c r="T153" s="214">
        <f>S153*H153</f>
        <v>0</v>
      </c>
      <c r="U153" s="214">
        <v>0</v>
      </c>
      <c r="V153" s="214">
        <f>U153*H153</f>
        <v>0</v>
      </c>
      <c r="W153" s="214">
        <v>0</v>
      </c>
      <c r="X153" s="215">
        <f>W153*H153</f>
        <v>0</v>
      </c>
      <c r="Y153" s="37"/>
      <c r="Z153" s="37"/>
      <c r="AA153" s="37"/>
      <c r="AB153" s="37"/>
      <c r="AC153" s="37"/>
      <c r="AD153" s="37"/>
      <c r="AE153" s="37"/>
      <c r="AR153" s="216" t="s">
        <v>126</v>
      </c>
      <c r="AT153" s="216" t="s">
        <v>122</v>
      </c>
      <c r="AU153" s="216" t="s">
        <v>82</v>
      </c>
      <c r="AY153" s="16" t="s">
        <v>119</v>
      </c>
      <c r="BE153" s="217">
        <f>IF(O153="základní",K153,0)</f>
        <v>0</v>
      </c>
      <c r="BF153" s="217">
        <f>IF(O153="snížená",K153,0)</f>
        <v>0</v>
      </c>
      <c r="BG153" s="217">
        <f>IF(O153="zákl. přenesená",K153,0)</f>
        <v>0</v>
      </c>
      <c r="BH153" s="217">
        <f>IF(O153="sníž. přenesená",K153,0)</f>
        <v>0</v>
      </c>
      <c r="BI153" s="217">
        <f>IF(O153="nulová",K153,0)</f>
        <v>0</v>
      </c>
      <c r="BJ153" s="16" t="s">
        <v>80</v>
      </c>
      <c r="BK153" s="217">
        <f>ROUND(P153*H153,2)</f>
        <v>0</v>
      </c>
      <c r="BL153" s="16" t="s">
        <v>127</v>
      </c>
      <c r="BM153" s="216" t="s">
        <v>248</v>
      </c>
    </row>
    <row r="154" spans="1:47" s="2" customFormat="1" ht="12">
      <c r="A154" s="37"/>
      <c r="B154" s="38"/>
      <c r="C154" s="39"/>
      <c r="D154" s="218" t="s">
        <v>128</v>
      </c>
      <c r="E154" s="39"/>
      <c r="F154" s="219" t="s">
        <v>247</v>
      </c>
      <c r="G154" s="39"/>
      <c r="H154" s="39"/>
      <c r="I154" s="220"/>
      <c r="J154" s="220"/>
      <c r="K154" s="39"/>
      <c r="L154" s="39"/>
      <c r="M154" s="43"/>
      <c r="N154" s="221"/>
      <c r="O154" s="222"/>
      <c r="P154" s="83"/>
      <c r="Q154" s="83"/>
      <c r="R154" s="83"/>
      <c r="S154" s="83"/>
      <c r="T154" s="83"/>
      <c r="U154" s="83"/>
      <c r="V154" s="83"/>
      <c r="W154" s="83"/>
      <c r="X154" s="84"/>
      <c r="Y154" s="37"/>
      <c r="Z154" s="37"/>
      <c r="AA154" s="37"/>
      <c r="AB154" s="37"/>
      <c r="AC154" s="37"/>
      <c r="AD154" s="37"/>
      <c r="AE154" s="37"/>
      <c r="AT154" s="16" t="s">
        <v>128</v>
      </c>
      <c r="AU154" s="16" t="s">
        <v>82</v>
      </c>
    </row>
    <row r="155" spans="1:65" s="2" customFormat="1" ht="37.8" customHeight="1">
      <c r="A155" s="37"/>
      <c r="B155" s="38"/>
      <c r="C155" s="202" t="s">
        <v>249</v>
      </c>
      <c r="D155" s="202" t="s">
        <v>122</v>
      </c>
      <c r="E155" s="203" t="s">
        <v>250</v>
      </c>
      <c r="F155" s="204" t="s">
        <v>251</v>
      </c>
      <c r="G155" s="205" t="s">
        <v>125</v>
      </c>
      <c r="H155" s="206">
        <v>1</v>
      </c>
      <c r="I155" s="207"/>
      <c r="J155" s="208"/>
      <c r="K155" s="209">
        <f>ROUND(P155*H155,2)</f>
        <v>0</v>
      </c>
      <c r="L155" s="204" t="s">
        <v>20</v>
      </c>
      <c r="M155" s="210"/>
      <c r="N155" s="211" t="s">
        <v>20</v>
      </c>
      <c r="O155" s="212" t="s">
        <v>42</v>
      </c>
      <c r="P155" s="213">
        <f>I155+J155</f>
        <v>0</v>
      </c>
      <c r="Q155" s="213">
        <f>ROUND(I155*H155,2)</f>
        <v>0</v>
      </c>
      <c r="R155" s="213">
        <f>ROUND(J155*H155,2)</f>
        <v>0</v>
      </c>
      <c r="S155" s="83"/>
      <c r="T155" s="214">
        <f>S155*H155</f>
        <v>0</v>
      </c>
      <c r="U155" s="214">
        <v>0</v>
      </c>
      <c r="V155" s="214">
        <f>U155*H155</f>
        <v>0</v>
      </c>
      <c r="W155" s="214">
        <v>0</v>
      </c>
      <c r="X155" s="215">
        <f>W155*H155</f>
        <v>0</v>
      </c>
      <c r="Y155" s="37"/>
      <c r="Z155" s="37"/>
      <c r="AA155" s="37"/>
      <c r="AB155" s="37"/>
      <c r="AC155" s="37"/>
      <c r="AD155" s="37"/>
      <c r="AE155" s="37"/>
      <c r="AR155" s="216" t="s">
        <v>126</v>
      </c>
      <c r="AT155" s="216" t="s">
        <v>122</v>
      </c>
      <c r="AU155" s="216" t="s">
        <v>82</v>
      </c>
      <c r="AY155" s="16" t="s">
        <v>119</v>
      </c>
      <c r="BE155" s="217">
        <f>IF(O155="základní",K155,0)</f>
        <v>0</v>
      </c>
      <c r="BF155" s="217">
        <f>IF(O155="snížená",K155,0)</f>
        <v>0</v>
      </c>
      <c r="BG155" s="217">
        <f>IF(O155="zákl. přenesená",K155,0)</f>
        <v>0</v>
      </c>
      <c r="BH155" s="217">
        <f>IF(O155="sníž. přenesená",K155,0)</f>
        <v>0</v>
      </c>
      <c r="BI155" s="217">
        <f>IF(O155="nulová",K155,0)</f>
        <v>0</v>
      </c>
      <c r="BJ155" s="16" t="s">
        <v>80</v>
      </c>
      <c r="BK155" s="217">
        <f>ROUND(P155*H155,2)</f>
        <v>0</v>
      </c>
      <c r="BL155" s="16" t="s">
        <v>127</v>
      </c>
      <c r="BM155" s="216" t="s">
        <v>252</v>
      </c>
    </row>
    <row r="156" spans="1:47" s="2" customFormat="1" ht="12">
      <c r="A156" s="37"/>
      <c r="B156" s="38"/>
      <c r="C156" s="39"/>
      <c r="D156" s="218" t="s">
        <v>128</v>
      </c>
      <c r="E156" s="39"/>
      <c r="F156" s="219" t="s">
        <v>251</v>
      </c>
      <c r="G156" s="39"/>
      <c r="H156" s="39"/>
      <c r="I156" s="220"/>
      <c r="J156" s="220"/>
      <c r="K156" s="39"/>
      <c r="L156" s="39"/>
      <c r="M156" s="43"/>
      <c r="N156" s="221"/>
      <c r="O156" s="222"/>
      <c r="P156" s="83"/>
      <c r="Q156" s="83"/>
      <c r="R156" s="83"/>
      <c r="S156" s="83"/>
      <c r="T156" s="83"/>
      <c r="U156" s="83"/>
      <c r="V156" s="83"/>
      <c r="W156" s="83"/>
      <c r="X156" s="84"/>
      <c r="Y156" s="37"/>
      <c r="Z156" s="37"/>
      <c r="AA156" s="37"/>
      <c r="AB156" s="37"/>
      <c r="AC156" s="37"/>
      <c r="AD156" s="37"/>
      <c r="AE156" s="37"/>
      <c r="AT156" s="16" t="s">
        <v>128</v>
      </c>
      <c r="AU156" s="16" t="s">
        <v>82</v>
      </c>
    </row>
    <row r="157" spans="1:65" s="2" customFormat="1" ht="21.75" customHeight="1">
      <c r="A157" s="37"/>
      <c r="B157" s="38"/>
      <c r="C157" s="202" t="s">
        <v>193</v>
      </c>
      <c r="D157" s="202" t="s">
        <v>122</v>
      </c>
      <c r="E157" s="203" t="s">
        <v>253</v>
      </c>
      <c r="F157" s="204" t="s">
        <v>254</v>
      </c>
      <c r="G157" s="205" t="s">
        <v>125</v>
      </c>
      <c r="H157" s="206">
        <v>1</v>
      </c>
      <c r="I157" s="207"/>
      <c r="J157" s="208"/>
      <c r="K157" s="209">
        <f>ROUND(P157*H157,2)</f>
        <v>0</v>
      </c>
      <c r="L157" s="204" t="s">
        <v>20</v>
      </c>
      <c r="M157" s="210"/>
      <c r="N157" s="211" t="s">
        <v>20</v>
      </c>
      <c r="O157" s="212" t="s">
        <v>42</v>
      </c>
      <c r="P157" s="213">
        <f>I157+J157</f>
        <v>0</v>
      </c>
      <c r="Q157" s="213">
        <f>ROUND(I157*H157,2)</f>
        <v>0</v>
      </c>
      <c r="R157" s="213">
        <f>ROUND(J157*H157,2)</f>
        <v>0</v>
      </c>
      <c r="S157" s="83"/>
      <c r="T157" s="214">
        <f>S157*H157</f>
        <v>0</v>
      </c>
      <c r="U157" s="214">
        <v>0</v>
      </c>
      <c r="V157" s="214">
        <f>U157*H157</f>
        <v>0</v>
      </c>
      <c r="W157" s="214">
        <v>0</v>
      </c>
      <c r="X157" s="215">
        <f>W157*H157</f>
        <v>0</v>
      </c>
      <c r="Y157" s="37"/>
      <c r="Z157" s="37"/>
      <c r="AA157" s="37"/>
      <c r="AB157" s="37"/>
      <c r="AC157" s="37"/>
      <c r="AD157" s="37"/>
      <c r="AE157" s="37"/>
      <c r="AR157" s="216" t="s">
        <v>126</v>
      </c>
      <c r="AT157" s="216" t="s">
        <v>122</v>
      </c>
      <c r="AU157" s="216" t="s">
        <v>82</v>
      </c>
      <c r="AY157" s="16" t="s">
        <v>119</v>
      </c>
      <c r="BE157" s="217">
        <f>IF(O157="základní",K157,0)</f>
        <v>0</v>
      </c>
      <c r="BF157" s="217">
        <f>IF(O157="snížená",K157,0)</f>
        <v>0</v>
      </c>
      <c r="BG157" s="217">
        <f>IF(O157="zákl. přenesená",K157,0)</f>
        <v>0</v>
      </c>
      <c r="BH157" s="217">
        <f>IF(O157="sníž. přenesená",K157,0)</f>
        <v>0</v>
      </c>
      <c r="BI157" s="217">
        <f>IF(O157="nulová",K157,0)</f>
        <v>0</v>
      </c>
      <c r="BJ157" s="16" t="s">
        <v>80</v>
      </c>
      <c r="BK157" s="217">
        <f>ROUND(P157*H157,2)</f>
        <v>0</v>
      </c>
      <c r="BL157" s="16" t="s">
        <v>127</v>
      </c>
      <c r="BM157" s="216" t="s">
        <v>255</v>
      </c>
    </row>
    <row r="158" spans="1:47" s="2" customFormat="1" ht="12">
      <c r="A158" s="37"/>
      <c r="B158" s="38"/>
      <c r="C158" s="39"/>
      <c r="D158" s="218" t="s">
        <v>128</v>
      </c>
      <c r="E158" s="39"/>
      <c r="F158" s="219" t="s">
        <v>254</v>
      </c>
      <c r="G158" s="39"/>
      <c r="H158" s="39"/>
      <c r="I158" s="220"/>
      <c r="J158" s="220"/>
      <c r="K158" s="39"/>
      <c r="L158" s="39"/>
      <c r="M158" s="43"/>
      <c r="N158" s="221"/>
      <c r="O158" s="222"/>
      <c r="P158" s="83"/>
      <c r="Q158" s="83"/>
      <c r="R158" s="83"/>
      <c r="S158" s="83"/>
      <c r="T158" s="83"/>
      <c r="U158" s="83"/>
      <c r="V158" s="83"/>
      <c r="W158" s="83"/>
      <c r="X158" s="84"/>
      <c r="Y158" s="37"/>
      <c r="Z158" s="37"/>
      <c r="AA158" s="37"/>
      <c r="AB158" s="37"/>
      <c r="AC158" s="37"/>
      <c r="AD158" s="37"/>
      <c r="AE158" s="37"/>
      <c r="AT158" s="16" t="s">
        <v>128</v>
      </c>
      <c r="AU158" s="16" t="s">
        <v>82</v>
      </c>
    </row>
    <row r="159" spans="1:65" s="2" customFormat="1" ht="16.5" customHeight="1">
      <c r="A159" s="37"/>
      <c r="B159" s="38"/>
      <c r="C159" s="202" t="s">
        <v>256</v>
      </c>
      <c r="D159" s="202" t="s">
        <v>122</v>
      </c>
      <c r="E159" s="203" t="s">
        <v>257</v>
      </c>
      <c r="F159" s="204" t="s">
        <v>258</v>
      </c>
      <c r="G159" s="205" t="s">
        <v>125</v>
      </c>
      <c r="H159" s="206">
        <v>1</v>
      </c>
      <c r="I159" s="207"/>
      <c r="J159" s="208"/>
      <c r="K159" s="209">
        <f>ROUND(P159*H159,2)</f>
        <v>0</v>
      </c>
      <c r="L159" s="204" t="s">
        <v>20</v>
      </c>
      <c r="M159" s="210"/>
      <c r="N159" s="211" t="s">
        <v>20</v>
      </c>
      <c r="O159" s="212" t="s">
        <v>42</v>
      </c>
      <c r="P159" s="213">
        <f>I159+J159</f>
        <v>0</v>
      </c>
      <c r="Q159" s="213">
        <f>ROUND(I159*H159,2)</f>
        <v>0</v>
      </c>
      <c r="R159" s="213">
        <f>ROUND(J159*H159,2)</f>
        <v>0</v>
      </c>
      <c r="S159" s="83"/>
      <c r="T159" s="214">
        <f>S159*H159</f>
        <v>0</v>
      </c>
      <c r="U159" s="214">
        <v>0</v>
      </c>
      <c r="V159" s="214">
        <f>U159*H159</f>
        <v>0</v>
      </c>
      <c r="W159" s="214">
        <v>0</v>
      </c>
      <c r="X159" s="215">
        <f>W159*H159</f>
        <v>0</v>
      </c>
      <c r="Y159" s="37"/>
      <c r="Z159" s="37"/>
      <c r="AA159" s="37"/>
      <c r="AB159" s="37"/>
      <c r="AC159" s="37"/>
      <c r="AD159" s="37"/>
      <c r="AE159" s="37"/>
      <c r="AR159" s="216" t="s">
        <v>126</v>
      </c>
      <c r="AT159" s="216" t="s">
        <v>122</v>
      </c>
      <c r="AU159" s="216" t="s">
        <v>82</v>
      </c>
      <c r="AY159" s="16" t="s">
        <v>119</v>
      </c>
      <c r="BE159" s="217">
        <f>IF(O159="základní",K159,0)</f>
        <v>0</v>
      </c>
      <c r="BF159" s="217">
        <f>IF(O159="snížená",K159,0)</f>
        <v>0</v>
      </c>
      <c r="BG159" s="217">
        <f>IF(O159="zákl. přenesená",K159,0)</f>
        <v>0</v>
      </c>
      <c r="BH159" s="217">
        <f>IF(O159="sníž. přenesená",K159,0)</f>
        <v>0</v>
      </c>
      <c r="BI159" s="217">
        <f>IF(O159="nulová",K159,0)</f>
        <v>0</v>
      </c>
      <c r="BJ159" s="16" t="s">
        <v>80</v>
      </c>
      <c r="BK159" s="217">
        <f>ROUND(P159*H159,2)</f>
        <v>0</v>
      </c>
      <c r="BL159" s="16" t="s">
        <v>127</v>
      </c>
      <c r="BM159" s="216" t="s">
        <v>259</v>
      </c>
    </row>
    <row r="160" spans="1:47" s="2" customFormat="1" ht="12">
      <c r="A160" s="37"/>
      <c r="B160" s="38"/>
      <c r="C160" s="39"/>
      <c r="D160" s="218" t="s">
        <v>128</v>
      </c>
      <c r="E160" s="39"/>
      <c r="F160" s="219" t="s">
        <v>258</v>
      </c>
      <c r="G160" s="39"/>
      <c r="H160" s="39"/>
      <c r="I160" s="220"/>
      <c r="J160" s="220"/>
      <c r="K160" s="39"/>
      <c r="L160" s="39"/>
      <c r="M160" s="43"/>
      <c r="N160" s="221"/>
      <c r="O160" s="222"/>
      <c r="P160" s="83"/>
      <c r="Q160" s="83"/>
      <c r="R160" s="83"/>
      <c r="S160" s="83"/>
      <c r="T160" s="83"/>
      <c r="U160" s="83"/>
      <c r="V160" s="83"/>
      <c r="W160" s="83"/>
      <c r="X160" s="84"/>
      <c r="Y160" s="37"/>
      <c r="Z160" s="37"/>
      <c r="AA160" s="37"/>
      <c r="AB160" s="37"/>
      <c r="AC160" s="37"/>
      <c r="AD160" s="37"/>
      <c r="AE160" s="37"/>
      <c r="AT160" s="16" t="s">
        <v>128</v>
      </c>
      <c r="AU160" s="16" t="s">
        <v>82</v>
      </c>
    </row>
    <row r="161" spans="1:65" s="2" customFormat="1" ht="16.5" customHeight="1">
      <c r="A161" s="37"/>
      <c r="B161" s="38"/>
      <c r="C161" s="202" t="s">
        <v>197</v>
      </c>
      <c r="D161" s="202" t="s">
        <v>122</v>
      </c>
      <c r="E161" s="203" t="s">
        <v>260</v>
      </c>
      <c r="F161" s="204" t="s">
        <v>20</v>
      </c>
      <c r="G161" s="205" t="s">
        <v>125</v>
      </c>
      <c r="H161" s="206">
        <v>1</v>
      </c>
      <c r="I161" s="207"/>
      <c r="J161" s="208"/>
      <c r="K161" s="209">
        <f>ROUND(P161*H161,2)</f>
        <v>0</v>
      </c>
      <c r="L161" s="204" t="s">
        <v>20</v>
      </c>
      <c r="M161" s="210"/>
      <c r="N161" s="211" t="s">
        <v>20</v>
      </c>
      <c r="O161" s="212" t="s">
        <v>42</v>
      </c>
      <c r="P161" s="213">
        <f>I161+J161</f>
        <v>0</v>
      </c>
      <c r="Q161" s="213">
        <f>ROUND(I161*H161,2)</f>
        <v>0</v>
      </c>
      <c r="R161" s="213">
        <f>ROUND(J161*H161,2)</f>
        <v>0</v>
      </c>
      <c r="S161" s="83"/>
      <c r="T161" s="214">
        <f>S161*H161</f>
        <v>0</v>
      </c>
      <c r="U161" s="214">
        <v>0</v>
      </c>
      <c r="V161" s="214">
        <f>U161*H161</f>
        <v>0</v>
      </c>
      <c r="W161" s="214">
        <v>0</v>
      </c>
      <c r="X161" s="215">
        <f>W161*H161</f>
        <v>0</v>
      </c>
      <c r="Y161" s="37"/>
      <c r="Z161" s="37"/>
      <c r="AA161" s="37"/>
      <c r="AB161" s="37"/>
      <c r="AC161" s="37"/>
      <c r="AD161" s="37"/>
      <c r="AE161" s="37"/>
      <c r="AR161" s="216" t="s">
        <v>126</v>
      </c>
      <c r="AT161" s="216" t="s">
        <v>122</v>
      </c>
      <c r="AU161" s="216" t="s">
        <v>82</v>
      </c>
      <c r="AY161" s="16" t="s">
        <v>119</v>
      </c>
      <c r="BE161" s="217">
        <f>IF(O161="základní",K161,0)</f>
        <v>0</v>
      </c>
      <c r="BF161" s="217">
        <f>IF(O161="snížená",K161,0)</f>
        <v>0</v>
      </c>
      <c r="BG161" s="217">
        <f>IF(O161="zákl. přenesená",K161,0)</f>
        <v>0</v>
      </c>
      <c r="BH161" s="217">
        <f>IF(O161="sníž. přenesená",K161,0)</f>
        <v>0</v>
      </c>
      <c r="BI161" s="217">
        <f>IF(O161="nulová",K161,0)</f>
        <v>0</v>
      </c>
      <c r="BJ161" s="16" t="s">
        <v>80</v>
      </c>
      <c r="BK161" s="217">
        <f>ROUND(P161*H161,2)</f>
        <v>0</v>
      </c>
      <c r="BL161" s="16" t="s">
        <v>127</v>
      </c>
      <c r="BM161" s="216" t="s">
        <v>261</v>
      </c>
    </row>
    <row r="162" spans="1:47" s="2" customFormat="1" ht="12">
      <c r="A162" s="37"/>
      <c r="B162" s="38"/>
      <c r="C162" s="39"/>
      <c r="D162" s="218" t="s">
        <v>128</v>
      </c>
      <c r="E162" s="39"/>
      <c r="F162" s="219" t="s">
        <v>262</v>
      </c>
      <c r="G162" s="39"/>
      <c r="H162" s="39"/>
      <c r="I162" s="220"/>
      <c r="J162" s="220"/>
      <c r="K162" s="39"/>
      <c r="L162" s="39"/>
      <c r="M162" s="43"/>
      <c r="N162" s="221"/>
      <c r="O162" s="222"/>
      <c r="P162" s="83"/>
      <c r="Q162" s="83"/>
      <c r="R162" s="83"/>
      <c r="S162" s="83"/>
      <c r="T162" s="83"/>
      <c r="U162" s="83"/>
      <c r="V162" s="83"/>
      <c r="W162" s="83"/>
      <c r="X162" s="84"/>
      <c r="Y162" s="37"/>
      <c r="Z162" s="37"/>
      <c r="AA162" s="37"/>
      <c r="AB162" s="37"/>
      <c r="AC162" s="37"/>
      <c r="AD162" s="37"/>
      <c r="AE162" s="37"/>
      <c r="AT162" s="16" t="s">
        <v>128</v>
      </c>
      <c r="AU162" s="16" t="s">
        <v>82</v>
      </c>
    </row>
    <row r="163" spans="1:65" s="2" customFormat="1" ht="16.5" customHeight="1">
      <c r="A163" s="37"/>
      <c r="B163" s="38"/>
      <c r="C163" s="202" t="s">
        <v>263</v>
      </c>
      <c r="D163" s="202" t="s">
        <v>122</v>
      </c>
      <c r="E163" s="203" t="s">
        <v>264</v>
      </c>
      <c r="F163" s="204" t="s">
        <v>20</v>
      </c>
      <c r="G163" s="205" t="s">
        <v>125</v>
      </c>
      <c r="H163" s="206">
        <v>1</v>
      </c>
      <c r="I163" s="207"/>
      <c r="J163" s="208"/>
      <c r="K163" s="209">
        <f>ROUND(P163*H163,2)</f>
        <v>0</v>
      </c>
      <c r="L163" s="204" t="s">
        <v>20</v>
      </c>
      <c r="M163" s="210"/>
      <c r="N163" s="211" t="s">
        <v>20</v>
      </c>
      <c r="O163" s="212" t="s">
        <v>42</v>
      </c>
      <c r="P163" s="213">
        <f>I163+J163</f>
        <v>0</v>
      </c>
      <c r="Q163" s="213">
        <f>ROUND(I163*H163,2)</f>
        <v>0</v>
      </c>
      <c r="R163" s="213">
        <f>ROUND(J163*H163,2)</f>
        <v>0</v>
      </c>
      <c r="S163" s="83"/>
      <c r="T163" s="214">
        <f>S163*H163</f>
        <v>0</v>
      </c>
      <c r="U163" s="214">
        <v>0</v>
      </c>
      <c r="V163" s="214">
        <f>U163*H163</f>
        <v>0</v>
      </c>
      <c r="W163" s="214">
        <v>0</v>
      </c>
      <c r="X163" s="215">
        <f>W163*H163</f>
        <v>0</v>
      </c>
      <c r="Y163" s="37"/>
      <c r="Z163" s="37"/>
      <c r="AA163" s="37"/>
      <c r="AB163" s="37"/>
      <c r="AC163" s="37"/>
      <c r="AD163" s="37"/>
      <c r="AE163" s="37"/>
      <c r="AR163" s="216" t="s">
        <v>126</v>
      </c>
      <c r="AT163" s="216" t="s">
        <v>122</v>
      </c>
      <c r="AU163" s="216" t="s">
        <v>82</v>
      </c>
      <c r="AY163" s="16" t="s">
        <v>119</v>
      </c>
      <c r="BE163" s="217">
        <f>IF(O163="základní",K163,0)</f>
        <v>0</v>
      </c>
      <c r="BF163" s="217">
        <f>IF(O163="snížená",K163,0)</f>
        <v>0</v>
      </c>
      <c r="BG163" s="217">
        <f>IF(O163="zákl. přenesená",K163,0)</f>
        <v>0</v>
      </c>
      <c r="BH163" s="217">
        <f>IF(O163="sníž. přenesená",K163,0)</f>
        <v>0</v>
      </c>
      <c r="BI163" s="217">
        <f>IF(O163="nulová",K163,0)</f>
        <v>0</v>
      </c>
      <c r="BJ163" s="16" t="s">
        <v>80</v>
      </c>
      <c r="BK163" s="217">
        <f>ROUND(P163*H163,2)</f>
        <v>0</v>
      </c>
      <c r="BL163" s="16" t="s">
        <v>127</v>
      </c>
      <c r="BM163" s="216" t="s">
        <v>265</v>
      </c>
    </row>
    <row r="164" spans="1:47" s="2" customFormat="1" ht="12">
      <c r="A164" s="37"/>
      <c r="B164" s="38"/>
      <c r="C164" s="39"/>
      <c r="D164" s="218" t="s">
        <v>128</v>
      </c>
      <c r="E164" s="39"/>
      <c r="F164" s="219" t="s">
        <v>266</v>
      </c>
      <c r="G164" s="39"/>
      <c r="H164" s="39"/>
      <c r="I164" s="220"/>
      <c r="J164" s="220"/>
      <c r="K164" s="39"/>
      <c r="L164" s="39"/>
      <c r="M164" s="43"/>
      <c r="N164" s="221"/>
      <c r="O164" s="222"/>
      <c r="P164" s="83"/>
      <c r="Q164" s="83"/>
      <c r="R164" s="83"/>
      <c r="S164" s="83"/>
      <c r="T164" s="83"/>
      <c r="U164" s="83"/>
      <c r="V164" s="83"/>
      <c r="W164" s="83"/>
      <c r="X164" s="84"/>
      <c r="Y164" s="37"/>
      <c r="Z164" s="37"/>
      <c r="AA164" s="37"/>
      <c r="AB164" s="37"/>
      <c r="AC164" s="37"/>
      <c r="AD164" s="37"/>
      <c r="AE164" s="37"/>
      <c r="AT164" s="16" t="s">
        <v>128</v>
      </c>
      <c r="AU164" s="16" t="s">
        <v>82</v>
      </c>
    </row>
    <row r="165" spans="1:65" s="2" customFormat="1" ht="16.5" customHeight="1">
      <c r="A165" s="37"/>
      <c r="B165" s="38"/>
      <c r="C165" s="202" t="s">
        <v>201</v>
      </c>
      <c r="D165" s="202" t="s">
        <v>122</v>
      </c>
      <c r="E165" s="203" t="s">
        <v>267</v>
      </c>
      <c r="F165" s="204" t="s">
        <v>268</v>
      </c>
      <c r="G165" s="205" t="s">
        <v>125</v>
      </c>
      <c r="H165" s="206">
        <v>8</v>
      </c>
      <c r="I165" s="207"/>
      <c r="J165" s="208"/>
      <c r="K165" s="209">
        <f>ROUND(P165*H165,2)</f>
        <v>0</v>
      </c>
      <c r="L165" s="204" t="s">
        <v>20</v>
      </c>
      <c r="M165" s="210"/>
      <c r="N165" s="211" t="s">
        <v>20</v>
      </c>
      <c r="O165" s="212" t="s">
        <v>42</v>
      </c>
      <c r="P165" s="213">
        <f>I165+J165</f>
        <v>0</v>
      </c>
      <c r="Q165" s="213">
        <f>ROUND(I165*H165,2)</f>
        <v>0</v>
      </c>
      <c r="R165" s="213">
        <f>ROUND(J165*H165,2)</f>
        <v>0</v>
      </c>
      <c r="S165" s="83"/>
      <c r="T165" s="214">
        <f>S165*H165</f>
        <v>0</v>
      </c>
      <c r="U165" s="214">
        <v>0</v>
      </c>
      <c r="V165" s="214">
        <f>U165*H165</f>
        <v>0</v>
      </c>
      <c r="W165" s="214">
        <v>0</v>
      </c>
      <c r="X165" s="215">
        <f>W165*H165</f>
        <v>0</v>
      </c>
      <c r="Y165" s="37"/>
      <c r="Z165" s="37"/>
      <c r="AA165" s="37"/>
      <c r="AB165" s="37"/>
      <c r="AC165" s="37"/>
      <c r="AD165" s="37"/>
      <c r="AE165" s="37"/>
      <c r="AR165" s="216" t="s">
        <v>126</v>
      </c>
      <c r="AT165" s="216" t="s">
        <v>122</v>
      </c>
      <c r="AU165" s="216" t="s">
        <v>82</v>
      </c>
      <c r="AY165" s="16" t="s">
        <v>119</v>
      </c>
      <c r="BE165" s="217">
        <f>IF(O165="základní",K165,0)</f>
        <v>0</v>
      </c>
      <c r="BF165" s="217">
        <f>IF(O165="snížená",K165,0)</f>
        <v>0</v>
      </c>
      <c r="BG165" s="217">
        <f>IF(O165="zákl. přenesená",K165,0)</f>
        <v>0</v>
      </c>
      <c r="BH165" s="217">
        <f>IF(O165="sníž. přenesená",K165,0)</f>
        <v>0</v>
      </c>
      <c r="BI165" s="217">
        <f>IF(O165="nulová",K165,0)</f>
        <v>0</v>
      </c>
      <c r="BJ165" s="16" t="s">
        <v>80</v>
      </c>
      <c r="BK165" s="217">
        <f>ROUND(P165*H165,2)</f>
        <v>0</v>
      </c>
      <c r="BL165" s="16" t="s">
        <v>127</v>
      </c>
      <c r="BM165" s="216" t="s">
        <v>269</v>
      </c>
    </row>
    <row r="166" spans="1:47" s="2" customFormat="1" ht="12">
      <c r="A166" s="37"/>
      <c r="B166" s="38"/>
      <c r="C166" s="39"/>
      <c r="D166" s="218" t="s">
        <v>128</v>
      </c>
      <c r="E166" s="39"/>
      <c r="F166" s="219" t="s">
        <v>268</v>
      </c>
      <c r="G166" s="39"/>
      <c r="H166" s="39"/>
      <c r="I166" s="220"/>
      <c r="J166" s="220"/>
      <c r="K166" s="39"/>
      <c r="L166" s="39"/>
      <c r="M166" s="43"/>
      <c r="N166" s="221"/>
      <c r="O166" s="222"/>
      <c r="P166" s="83"/>
      <c r="Q166" s="83"/>
      <c r="R166" s="83"/>
      <c r="S166" s="83"/>
      <c r="T166" s="83"/>
      <c r="U166" s="83"/>
      <c r="V166" s="83"/>
      <c r="W166" s="83"/>
      <c r="X166" s="84"/>
      <c r="Y166" s="37"/>
      <c r="Z166" s="37"/>
      <c r="AA166" s="37"/>
      <c r="AB166" s="37"/>
      <c r="AC166" s="37"/>
      <c r="AD166" s="37"/>
      <c r="AE166" s="37"/>
      <c r="AT166" s="16" t="s">
        <v>128</v>
      </c>
      <c r="AU166" s="16" t="s">
        <v>82</v>
      </c>
    </row>
    <row r="167" spans="1:65" s="2" customFormat="1" ht="16.5" customHeight="1">
      <c r="A167" s="37"/>
      <c r="B167" s="38"/>
      <c r="C167" s="202" t="s">
        <v>270</v>
      </c>
      <c r="D167" s="202" t="s">
        <v>122</v>
      </c>
      <c r="E167" s="203" t="s">
        <v>271</v>
      </c>
      <c r="F167" s="204" t="s">
        <v>20</v>
      </c>
      <c r="G167" s="205" t="s">
        <v>125</v>
      </c>
      <c r="H167" s="206">
        <v>2</v>
      </c>
      <c r="I167" s="207"/>
      <c r="J167" s="208"/>
      <c r="K167" s="209">
        <f>ROUND(P167*H167,2)</f>
        <v>0</v>
      </c>
      <c r="L167" s="204" t="s">
        <v>20</v>
      </c>
      <c r="M167" s="210"/>
      <c r="N167" s="211" t="s">
        <v>20</v>
      </c>
      <c r="O167" s="212" t="s">
        <v>42</v>
      </c>
      <c r="P167" s="213">
        <f>I167+J167</f>
        <v>0</v>
      </c>
      <c r="Q167" s="213">
        <f>ROUND(I167*H167,2)</f>
        <v>0</v>
      </c>
      <c r="R167" s="213">
        <f>ROUND(J167*H167,2)</f>
        <v>0</v>
      </c>
      <c r="S167" s="83"/>
      <c r="T167" s="214">
        <f>S167*H167</f>
        <v>0</v>
      </c>
      <c r="U167" s="214">
        <v>0</v>
      </c>
      <c r="V167" s="214">
        <f>U167*H167</f>
        <v>0</v>
      </c>
      <c r="W167" s="214">
        <v>0</v>
      </c>
      <c r="X167" s="215">
        <f>W167*H167</f>
        <v>0</v>
      </c>
      <c r="Y167" s="37"/>
      <c r="Z167" s="37"/>
      <c r="AA167" s="37"/>
      <c r="AB167" s="37"/>
      <c r="AC167" s="37"/>
      <c r="AD167" s="37"/>
      <c r="AE167" s="37"/>
      <c r="AR167" s="216" t="s">
        <v>126</v>
      </c>
      <c r="AT167" s="216" t="s">
        <v>122</v>
      </c>
      <c r="AU167" s="216" t="s">
        <v>82</v>
      </c>
      <c r="AY167" s="16" t="s">
        <v>119</v>
      </c>
      <c r="BE167" s="217">
        <f>IF(O167="základní",K167,0)</f>
        <v>0</v>
      </c>
      <c r="BF167" s="217">
        <f>IF(O167="snížená",K167,0)</f>
        <v>0</v>
      </c>
      <c r="BG167" s="217">
        <f>IF(O167="zákl. přenesená",K167,0)</f>
        <v>0</v>
      </c>
      <c r="BH167" s="217">
        <f>IF(O167="sníž. přenesená",K167,0)</f>
        <v>0</v>
      </c>
      <c r="BI167" s="217">
        <f>IF(O167="nulová",K167,0)</f>
        <v>0</v>
      </c>
      <c r="BJ167" s="16" t="s">
        <v>80</v>
      </c>
      <c r="BK167" s="217">
        <f>ROUND(P167*H167,2)</f>
        <v>0</v>
      </c>
      <c r="BL167" s="16" t="s">
        <v>127</v>
      </c>
      <c r="BM167" s="216" t="s">
        <v>272</v>
      </c>
    </row>
    <row r="168" spans="1:47" s="2" customFormat="1" ht="12">
      <c r="A168" s="37"/>
      <c r="B168" s="38"/>
      <c r="C168" s="39"/>
      <c r="D168" s="218" t="s">
        <v>128</v>
      </c>
      <c r="E168" s="39"/>
      <c r="F168" s="219" t="s">
        <v>273</v>
      </c>
      <c r="G168" s="39"/>
      <c r="H168" s="39"/>
      <c r="I168" s="220"/>
      <c r="J168" s="220"/>
      <c r="K168" s="39"/>
      <c r="L168" s="39"/>
      <c r="M168" s="43"/>
      <c r="N168" s="221"/>
      <c r="O168" s="222"/>
      <c r="P168" s="83"/>
      <c r="Q168" s="83"/>
      <c r="R168" s="83"/>
      <c r="S168" s="83"/>
      <c r="T168" s="83"/>
      <c r="U168" s="83"/>
      <c r="V168" s="83"/>
      <c r="W168" s="83"/>
      <c r="X168" s="84"/>
      <c r="Y168" s="37"/>
      <c r="Z168" s="37"/>
      <c r="AA168" s="37"/>
      <c r="AB168" s="37"/>
      <c r="AC168" s="37"/>
      <c r="AD168" s="37"/>
      <c r="AE168" s="37"/>
      <c r="AT168" s="16" t="s">
        <v>128</v>
      </c>
      <c r="AU168" s="16" t="s">
        <v>82</v>
      </c>
    </row>
    <row r="169" spans="1:65" s="2" customFormat="1" ht="16.5" customHeight="1">
      <c r="A169" s="37"/>
      <c r="B169" s="38"/>
      <c r="C169" s="202" t="s">
        <v>205</v>
      </c>
      <c r="D169" s="202" t="s">
        <v>122</v>
      </c>
      <c r="E169" s="203" t="s">
        <v>274</v>
      </c>
      <c r="F169" s="204" t="s">
        <v>20</v>
      </c>
      <c r="G169" s="205" t="s">
        <v>125</v>
      </c>
      <c r="H169" s="206">
        <v>2</v>
      </c>
      <c r="I169" s="207"/>
      <c r="J169" s="208"/>
      <c r="K169" s="209">
        <f>ROUND(P169*H169,2)</f>
        <v>0</v>
      </c>
      <c r="L169" s="204" t="s">
        <v>20</v>
      </c>
      <c r="M169" s="210"/>
      <c r="N169" s="211" t="s">
        <v>20</v>
      </c>
      <c r="O169" s="212" t="s">
        <v>42</v>
      </c>
      <c r="P169" s="213">
        <f>I169+J169</f>
        <v>0</v>
      </c>
      <c r="Q169" s="213">
        <f>ROUND(I169*H169,2)</f>
        <v>0</v>
      </c>
      <c r="R169" s="213">
        <f>ROUND(J169*H169,2)</f>
        <v>0</v>
      </c>
      <c r="S169" s="83"/>
      <c r="T169" s="214">
        <f>S169*H169</f>
        <v>0</v>
      </c>
      <c r="U169" s="214">
        <v>0</v>
      </c>
      <c r="V169" s="214">
        <f>U169*H169</f>
        <v>0</v>
      </c>
      <c r="W169" s="214">
        <v>0</v>
      </c>
      <c r="X169" s="215">
        <f>W169*H169</f>
        <v>0</v>
      </c>
      <c r="Y169" s="37"/>
      <c r="Z169" s="37"/>
      <c r="AA169" s="37"/>
      <c r="AB169" s="37"/>
      <c r="AC169" s="37"/>
      <c r="AD169" s="37"/>
      <c r="AE169" s="37"/>
      <c r="AR169" s="216" t="s">
        <v>126</v>
      </c>
      <c r="AT169" s="216" t="s">
        <v>122</v>
      </c>
      <c r="AU169" s="216" t="s">
        <v>82</v>
      </c>
      <c r="AY169" s="16" t="s">
        <v>119</v>
      </c>
      <c r="BE169" s="217">
        <f>IF(O169="základní",K169,0)</f>
        <v>0</v>
      </c>
      <c r="BF169" s="217">
        <f>IF(O169="snížená",K169,0)</f>
        <v>0</v>
      </c>
      <c r="BG169" s="217">
        <f>IF(O169="zákl. přenesená",K169,0)</f>
        <v>0</v>
      </c>
      <c r="BH169" s="217">
        <f>IF(O169="sníž. přenesená",K169,0)</f>
        <v>0</v>
      </c>
      <c r="BI169" s="217">
        <f>IF(O169="nulová",K169,0)</f>
        <v>0</v>
      </c>
      <c r="BJ169" s="16" t="s">
        <v>80</v>
      </c>
      <c r="BK169" s="217">
        <f>ROUND(P169*H169,2)</f>
        <v>0</v>
      </c>
      <c r="BL169" s="16" t="s">
        <v>127</v>
      </c>
      <c r="BM169" s="216" t="s">
        <v>275</v>
      </c>
    </row>
    <row r="170" spans="1:47" s="2" customFormat="1" ht="12">
      <c r="A170" s="37"/>
      <c r="B170" s="38"/>
      <c r="C170" s="39"/>
      <c r="D170" s="218" t="s">
        <v>128</v>
      </c>
      <c r="E170" s="39"/>
      <c r="F170" s="219" t="s">
        <v>276</v>
      </c>
      <c r="G170" s="39"/>
      <c r="H170" s="39"/>
      <c r="I170" s="220"/>
      <c r="J170" s="220"/>
      <c r="K170" s="39"/>
      <c r="L170" s="39"/>
      <c r="M170" s="43"/>
      <c r="N170" s="221"/>
      <c r="O170" s="222"/>
      <c r="P170" s="83"/>
      <c r="Q170" s="83"/>
      <c r="R170" s="83"/>
      <c r="S170" s="83"/>
      <c r="T170" s="83"/>
      <c r="U170" s="83"/>
      <c r="V170" s="83"/>
      <c r="W170" s="83"/>
      <c r="X170" s="84"/>
      <c r="Y170" s="37"/>
      <c r="Z170" s="37"/>
      <c r="AA170" s="37"/>
      <c r="AB170" s="37"/>
      <c r="AC170" s="37"/>
      <c r="AD170" s="37"/>
      <c r="AE170" s="37"/>
      <c r="AT170" s="16" t="s">
        <v>128</v>
      </c>
      <c r="AU170" s="16" t="s">
        <v>82</v>
      </c>
    </row>
    <row r="171" spans="1:65" s="2" customFormat="1" ht="24.15" customHeight="1">
      <c r="A171" s="37"/>
      <c r="B171" s="38"/>
      <c r="C171" s="202" t="s">
        <v>277</v>
      </c>
      <c r="D171" s="202" t="s">
        <v>122</v>
      </c>
      <c r="E171" s="203" t="s">
        <v>278</v>
      </c>
      <c r="F171" s="204" t="s">
        <v>279</v>
      </c>
      <c r="G171" s="205" t="s">
        <v>125</v>
      </c>
      <c r="H171" s="206">
        <v>30</v>
      </c>
      <c r="I171" s="207"/>
      <c r="J171" s="208"/>
      <c r="K171" s="209">
        <f>ROUND(P171*H171,2)</f>
        <v>0</v>
      </c>
      <c r="L171" s="204" t="s">
        <v>20</v>
      </c>
      <c r="M171" s="210"/>
      <c r="N171" s="211" t="s">
        <v>20</v>
      </c>
      <c r="O171" s="212" t="s">
        <v>42</v>
      </c>
      <c r="P171" s="213">
        <f>I171+J171</f>
        <v>0</v>
      </c>
      <c r="Q171" s="213">
        <f>ROUND(I171*H171,2)</f>
        <v>0</v>
      </c>
      <c r="R171" s="213">
        <f>ROUND(J171*H171,2)</f>
        <v>0</v>
      </c>
      <c r="S171" s="83"/>
      <c r="T171" s="214">
        <f>S171*H171</f>
        <v>0</v>
      </c>
      <c r="U171" s="214">
        <v>0</v>
      </c>
      <c r="V171" s="214">
        <f>U171*H171</f>
        <v>0</v>
      </c>
      <c r="W171" s="214">
        <v>0</v>
      </c>
      <c r="X171" s="215">
        <f>W171*H171</f>
        <v>0</v>
      </c>
      <c r="Y171" s="37"/>
      <c r="Z171" s="37"/>
      <c r="AA171" s="37"/>
      <c r="AB171" s="37"/>
      <c r="AC171" s="37"/>
      <c r="AD171" s="37"/>
      <c r="AE171" s="37"/>
      <c r="AR171" s="216" t="s">
        <v>126</v>
      </c>
      <c r="AT171" s="216" t="s">
        <v>122</v>
      </c>
      <c r="AU171" s="216" t="s">
        <v>82</v>
      </c>
      <c r="AY171" s="16" t="s">
        <v>119</v>
      </c>
      <c r="BE171" s="217">
        <f>IF(O171="základní",K171,0)</f>
        <v>0</v>
      </c>
      <c r="BF171" s="217">
        <f>IF(O171="snížená",K171,0)</f>
        <v>0</v>
      </c>
      <c r="BG171" s="217">
        <f>IF(O171="zákl. přenesená",K171,0)</f>
        <v>0</v>
      </c>
      <c r="BH171" s="217">
        <f>IF(O171="sníž. přenesená",K171,0)</f>
        <v>0</v>
      </c>
      <c r="BI171" s="217">
        <f>IF(O171="nulová",K171,0)</f>
        <v>0</v>
      </c>
      <c r="BJ171" s="16" t="s">
        <v>80</v>
      </c>
      <c r="BK171" s="217">
        <f>ROUND(P171*H171,2)</f>
        <v>0</v>
      </c>
      <c r="BL171" s="16" t="s">
        <v>127</v>
      </c>
      <c r="BM171" s="216" t="s">
        <v>280</v>
      </c>
    </row>
    <row r="172" spans="1:47" s="2" customFormat="1" ht="12">
      <c r="A172" s="37"/>
      <c r="B172" s="38"/>
      <c r="C172" s="39"/>
      <c r="D172" s="218" t="s">
        <v>128</v>
      </c>
      <c r="E172" s="39"/>
      <c r="F172" s="219" t="s">
        <v>281</v>
      </c>
      <c r="G172" s="39"/>
      <c r="H172" s="39"/>
      <c r="I172" s="220"/>
      <c r="J172" s="220"/>
      <c r="K172" s="39"/>
      <c r="L172" s="39"/>
      <c r="M172" s="43"/>
      <c r="N172" s="221"/>
      <c r="O172" s="222"/>
      <c r="P172" s="83"/>
      <c r="Q172" s="83"/>
      <c r="R172" s="83"/>
      <c r="S172" s="83"/>
      <c r="T172" s="83"/>
      <c r="U172" s="83"/>
      <c r="V172" s="83"/>
      <c r="W172" s="83"/>
      <c r="X172" s="84"/>
      <c r="Y172" s="37"/>
      <c r="Z172" s="37"/>
      <c r="AA172" s="37"/>
      <c r="AB172" s="37"/>
      <c r="AC172" s="37"/>
      <c r="AD172" s="37"/>
      <c r="AE172" s="37"/>
      <c r="AT172" s="16" t="s">
        <v>128</v>
      </c>
      <c r="AU172" s="16" t="s">
        <v>82</v>
      </c>
    </row>
    <row r="173" spans="1:65" s="2" customFormat="1" ht="37.8" customHeight="1">
      <c r="A173" s="37"/>
      <c r="B173" s="38"/>
      <c r="C173" s="202" t="s">
        <v>208</v>
      </c>
      <c r="D173" s="202" t="s">
        <v>122</v>
      </c>
      <c r="E173" s="203" t="s">
        <v>282</v>
      </c>
      <c r="F173" s="204" t="s">
        <v>283</v>
      </c>
      <c r="G173" s="205" t="s">
        <v>125</v>
      </c>
      <c r="H173" s="206">
        <v>2</v>
      </c>
      <c r="I173" s="207"/>
      <c r="J173" s="208"/>
      <c r="K173" s="209">
        <f>ROUND(P173*H173,2)</f>
        <v>0</v>
      </c>
      <c r="L173" s="204" t="s">
        <v>20</v>
      </c>
      <c r="M173" s="210"/>
      <c r="N173" s="211" t="s">
        <v>20</v>
      </c>
      <c r="O173" s="212" t="s">
        <v>42</v>
      </c>
      <c r="P173" s="213">
        <f>I173+J173</f>
        <v>0</v>
      </c>
      <c r="Q173" s="213">
        <f>ROUND(I173*H173,2)</f>
        <v>0</v>
      </c>
      <c r="R173" s="213">
        <f>ROUND(J173*H173,2)</f>
        <v>0</v>
      </c>
      <c r="S173" s="83"/>
      <c r="T173" s="214">
        <f>S173*H173</f>
        <v>0</v>
      </c>
      <c r="U173" s="214">
        <v>0</v>
      </c>
      <c r="V173" s="214">
        <f>U173*H173</f>
        <v>0</v>
      </c>
      <c r="W173" s="214">
        <v>0</v>
      </c>
      <c r="X173" s="215">
        <f>W173*H173</f>
        <v>0</v>
      </c>
      <c r="Y173" s="37"/>
      <c r="Z173" s="37"/>
      <c r="AA173" s="37"/>
      <c r="AB173" s="37"/>
      <c r="AC173" s="37"/>
      <c r="AD173" s="37"/>
      <c r="AE173" s="37"/>
      <c r="AR173" s="216" t="s">
        <v>126</v>
      </c>
      <c r="AT173" s="216" t="s">
        <v>122</v>
      </c>
      <c r="AU173" s="216" t="s">
        <v>82</v>
      </c>
      <c r="AY173" s="16" t="s">
        <v>119</v>
      </c>
      <c r="BE173" s="217">
        <f>IF(O173="základní",K173,0)</f>
        <v>0</v>
      </c>
      <c r="BF173" s="217">
        <f>IF(O173="snížená",K173,0)</f>
        <v>0</v>
      </c>
      <c r="BG173" s="217">
        <f>IF(O173="zákl. přenesená",K173,0)</f>
        <v>0</v>
      </c>
      <c r="BH173" s="217">
        <f>IF(O173="sníž. přenesená",K173,0)</f>
        <v>0</v>
      </c>
      <c r="BI173" s="217">
        <f>IF(O173="nulová",K173,0)</f>
        <v>0</v>
      </c>
      <c r="BJ173" s="16" t="s">
        <v>80</v>
      </c>
      <c r="BK173" s="217">
        <f>ROUND(P173*H173,2)</f>
        <v>0</v>
      </c>
      <c r="BL173" s="16" t="s">
        <v>127</v>
      </c>
      <c r="BM173" s="216" t="s">
        <v>284</v>
      </c>
    </row>
    <row r="174" spans="1:47" s="2" customFormat="1" ht="12">
      <c r="A174" s="37"/>
      <c r="B174" s="38"/>
      <c r="C174" s="39"/>
      <c r="D174" s="218" t="s">
        <v>128</v>
      </c>
      <c r="E174" s="39"/>
      <c r="F174" s="219" t="s">
        <v>283</v>
      </c>
      <c r="G174" s="39"/>
      <c r="H174" s="39"/>
      <c r="I174" s="220"/>
      <c r="J174" s="220"/>
      <c r="K174" s="39"/>
      <c r="L174" s="39"/>
      <c r="M174" s="43"/>
      <c r="N174" s="221"/>
      <c r="O174" s="222"/>
      <c r="P174" s="83"/>
      <c r="Q174" s="83"/>
      <c r="R174" s="83"/>
      <c r="S174" s="83"/>
      <c r="T174" s="83"/>
      <c r="U174" s="83"/>
      <c r="V174" s="83"/>
      <c r="W174" s="83"/>
      <c r="X174" s="84"/>
      <c r="Y174" s="37"/>
      <c r="Z174" s="37"/>
      <c r="AA174" s="37"/>
      <c r="AB174" s="37"/>
      <c r="AC174" s="37"/>
      <c r="AD174" s="37"/>
      <c r="AE174" s="37"/>
      <c r="AT174" s="16" t="s">
        <v>128</v>
      </c>
      <c r="AU174" s="16" t="s">
        <v>82</v>
      </c>
    </row>
    <row r="175" spans="1:63" s="12" customFormat="1" ht="22.8" customHeight="1">
      <c r="A175" s="12"/>
      <c r="B175" s="185"/>
      <c r="C175" s="186"/>
      <c r="D175" s="187" t="s">
        <v>72</v>
      </c>
      <c r="E175" s="200" t="s">
        <v>285</v>
      </c>
      <c r="F175" s="200" t="s">
        <v>286</v>
      </c>
      <c r="G175" s="186"/>
      <c r="H175" s="186"/>
      <c r="I175" s="189"/>
      <c r="J175" s="189"/>
      <c r="K175" s="201">
        <f>BK175</f>
        <v>0</v>
      </c>
      <c r="L175" s="186"/>
      <c r="M175" s="191"/>
      <c r="N175" s="192"/>
      <c r="O175" s="193"/>
      <c r="P175" s="193"/>
      <c r="Q175" s="194">
        <f>SUM(Q176:Q193)</f>
        <v>0</v>
      </c>
      <c r="R175" s="194">
        <f>SUM(R176:R193)</f>
        <v>0</v>
      </c>
      <c r="S175" s="193"/>
      <c r="T175" s="195">
        <f>SUM(T176:T193)</f>
        <v>0</v>
      </c>
      <c r="U175" s="193"/>
      <c r="V175" s="195">
        <f>SUM(V176:V193)</f>
        <v>0</v>
      </c>
      <c r="W175" s="193"/>
      <c r="X175" s="196">
        <f>SUM(X176:X193)</f>
        <v>0</v>
      </c>
      <c r="Y175" s="12"/>
      <c r="Z175" s="12"/>
      <c r="AA175" s="12"/>
      <c r="AB175" s="12"/>
      <c r="AC175" s="12"/>
      <c r="AD175" s="12"/>
      <c r="AE175" s="12"/>
      <c r="AR175" s="197" t="s">
        <v>80</v>
      </c>
      <c r="AT175" s="198" t="s">
        <v>72</v>
      </c>
      <c r="AU175" s="198" t="s">
        <v>80</v>
      </c>
      <c r="AY175" s="197" t="s">
        <v>119</v>
      </c>
      <c r="BK175" s="199">
        <f>SUM(BK176:BK193)</f>
        <v>0</v>
      </c>
    </row>
    <row r="176" spans="1:65" s="2" customFormat="1" ht="37.8" customHeight="1">
      <c r="A176" s="37"/>
      <c r="B176" s="38"/>
      <c r="C176" s="202" t="s">
        <v>287</v>
      </c>
      <c r="D176" s="202" t="s">
        <v>122</v>
      </c>
      <c r="E176" s="203" t="s">
        <v>288</v>
      </c>
      <c r="F176" s="204" t="s">
        <v>289</v>
      </c>
      <c r="G176" s="205" t="s">
        <v>125</v>
      </c>
      <c r="H176" s="206">
        <v>1</v>
      </c>
      <c r="I176" s="207"/>
      <c r="J176" s="208"/>
      <c r="K176" s="209">
        <f>ROUND(P176*H176,2)</f>
        <v>0</v>
      </c>
      <c r="L176" s="204" t="s">
        <v>20</v>
      </c>
      <c r="M176" s="210"/>
      <c r="N176" s="211" t="s">
        <v>20</v>
      </c>
      <c r="O176" s="212" t="s">
        <v>42</v>
      </c>
      <c r="P176" s="213">
        <f>I176+J176</f>
        <v>0</v>
      </c>
      <c r="Q176" s="213">
        <f>ROUND(I176*H176,2)</f>
        <v>0</v>
      </c>
      <c r="R176" s="213">
        <f>ROUND(J176*H176,2)</f>
        <v>0</v>
      </c>
      <c r="S176" s="83"/>
      <c r="T176" s="214">
        <f>S176*H176</f>
        <v>0</v>
      </c>
      <c r="U176" s="214">
        <v>0</v>
      </c>
      <c r="V176" s="214">
        <f>U176*H176</f>
        <v>0</v>
      </c>
      <c r="W176" s="214">
        <v>0</v>
      </c>
      <c r="X176" s="215">
        <f>W176*H176</f>
        <v>0</v>
      </c>
      <c r="Y176" s="37"/>
      <c r="Z176" s="37"/>
      <c r="AA176" s="37"/>
      <c r="AB176" s="37"/>
      <c r="AC176" s="37"/>
      <c r="AD176" s="37"/>
      <c r="AE176" s="37"/>
      <c r="AR176" s="216" t="s">
        <v>126</v>
      </c>
      <c r="AT176" s="216" t="s">
        <v>122</v>
      </c>
      <c r="AU176" s="216" t="s">
        <v>82</v>
      </c>
      <c r="AY176" s="16" t="s">
        <v>119</v>
      </c>
      <c r="BE176" s="217">
        <f>IF(O176="základní",K176,0)</f>
        <v>0</v>
      </c>
      <c r="BF176" s="217">
        <f>IF(O176="snížená",K176,0)</f>
        <v>0</v>
      </c>
      <c r="BG176" s="217">
        <f>IF(O176="zákl. přenesená",K176,0)</f>
        <v>0</v>
      </c>
      <c r="BH176" s="217">
        <f>IF(O176="sníž. přenesená",K176,0)</f>
        <v>0</v>
      </c>
      <c r="BI176" s="217">
        <f>IF(O176="nulová",K176,0)</f>
        <v>0</v>
      </c>
      <c r="BJ176" s="16" t="s">
        <v>80</v>
      </c>
      <c r="BK176" s="217">
        <f>ROUND(P176*H176,2)</f>
        <v>0</v>
      </c>
      <c r="BL176" s="16" t="s">
        <v>127</v>
      </c>
      <c r="BM176" s="216" t="s">
        <v>290</v>
      </c>
    </row>
    <row r="177" spans="1:47" s="2" customFormat="1" ht="12">
      <c r="A177" s="37"/>
      <c r="B177" s="38"/>
      <c r="C177" s="39"/>
      <c r="D177" s="218" t="s">
        <v>128</v>
      </c>
      <c r="E177" s="39"/>
      <c r="F177" s="219" t="s">
        <v>291</v>
      </c>
      <c r="G177" s="39"/>
      <c r="H177" s="39"/>
      <c r="I177" s="220"/>
      <c r="J177" s="220"/>
      <c r="K177" s="39"/>
      <c r="L177" s="39"/>
      <c r="M177" s="43"/>
      <c r="N177" s="221"/>
      <c r="O177" s="222"/>
      <c r="P177" s="83"/>
      <c r="Q177" s="83"/>
      <c r="R177" s="83"/>
      <c r="S177" s="83"/>
      <c r="T177" s="83"/>
      <c r="U177" s="83"/>
      <c r="V177" s="83"/>
      <c r="W177" s="83"/>
      <c r="X177" s="84"/>
      <c r="Y177" s="37"/>
      <c r="Z177" s="37"/>
      <c r="AA177" s="37"/>
      <c r="AB177" s="37"/>
      <c r="AC177" s="37"/>
      <c r="AD177" s="37"/>
      <c r="AE177" s="37"/>
      <c r="AT177" s="16" t="s">
        <v>128</v>
      </c>
      <c r="AU177" s="16" t="s">
        <v>82</v>
      </c>
    </row>
    <row r="178" spans="1:65" s="2" customFormat="1" ht="37.8" customHeight="1">
      <c r="A178" s="37"/>
      <c r="B178" s="38"/>
      <c r="C178" s="202" t="s">
        <v>212</v>
      </c>
      <c r="D178" s="202" t="s">
        <v>122</v>
      </c>
      <c r="E178" s="203" t="s">
        <v>292</v>
      </c>
      <c r="F178" s="204" t="s">
        <v>293</v>
      </c>
      <c r="G178" s="205" t="s">
        <v>125</v>
      </c>
      <c r="H178" s="206">
        <v>1</v>
      </c>
      <c r="I178" s="207"/>
      <c r="J178" s="208"/>
      <c r="K178" s="209">
        <f>ROUND(P178*H178,2)</f>
        <v>0</v>
      </c>
      <c r="L178" s="204" t="s">
        <v>20</v>
      </c>
      <c r="M178" s="210"/>
      <c r="N178" s="211" t="s">
        <v>20</v>
      </c>
      <c r="O178" s="212" t="s">
        <v>42</v>
      </c>
      <c r="P178" s="213">
        <f>I178+J178</f>
        <v>0</v>
      </c>
      <c r="Q178" s="213">
        <f>ROUND(I178*H178,2)</f>
        <v>0</v>
      </c>
      <c r="R178" s="213">
        <f>ROUND(J178*H178,2)</f>
        <v>0</v>
      </c>
      <c r="S178" s="83"/>
      <c r="T178" s="214">
        <f>S178*H178</f>
        <v>0</v>
      </c>
      <c r="U178" s="214">
        <v>0</v>
      </c>
      <c r="V178" s="214">
        <f>U178*H178</f>
        <v>0</v>
      </c>
      <c r="W178" s="214">
        <v>0</v>
      </c>
      <c r="X178" s="215">
        <f>W178*H178</f>
        <v>0</v>
      </c>
      <c r="Y178" s="37"/>
      <c r="Z178" s="37"/>
      <c r="AA178" s="37"/>
      <c r="AB178" s="37"/>
      <c r="AC178" s="37"/>
      <c r="AD178" s="37"/>
      <c r="AE178" s="37"/>
      <c r="AR178" s="216" t="s">
        <v>126</v>
      </c>
      <c r="AT178" s="216" t="s">
        <v>122</v>
      </c>
      <c r="AU178" s="216" t="s">
        <v>82</v>
      </c>
      <c r="AY178" s="16" t="s">
        <v>119</v>
      </c>
      <c r="BE178" s="217">
        <f>IF(O178="základní",K178,0)</f>
        <v>0</v>
      </c>
      <c r="BF178" s="217">
        <f>IF(O178="snížená",K178,0)</f>
        <v>0</v>
      </c>
      <c r="BG178" s="217">
        <f>IF(O178="zákl. přenesená",K178,0)</f>
        <v>0</v>
      </c>
      <c r="BH178" s="217">
        <f>IF(O178="sníž. přenesená",K178,0)</f>
        <v>0</v>
      </c>
      <c r="BI178" s="217">
        <f>IF(O178="nulová",K178,0)</f>
        <v>0</v>
      </c>
      <c r="BJ178" s="16" t="s">
        <v>80</v>
      </c>
      <c r="BK178" s="217">
        <f>ROUND(P178*H178,2)</f>
        <v>0</v>
      </c>
      <c r="BL178" s="16" t="s">
        <v>127</v>
      </c>
      <c r="BM178" s="216" t="s">
        <v>294</v>
      </c>
    </row>
    <row r="179" spans="1:47" s="2" customFormat="1" ht="12">
      <c r="A179" s="37"/>
      <c r="B179" s="38"/>
      <c r="C179" s="39"/>
      <c r="D179" s="218" t="s">
        <v>128</v>
      </c>
      <c r="E179" s="39"/>
      <c r="F179" s="219" t="s">
        <v>295</v>
      </c>
      <c r="G179" s="39"/>
      <c r="H179" s="39"/>
      <c r="I179" s="220"/>
      <c r="J179" s="220"/>
      <c r="K179" s="39"/>
      <c r="L179" s="39"/>
      <c r="M179" s="43"/>
      <c r="N179" s="221"/>
      <c r="O179" s="222"/>
      <c r="P179" s="83"/>
      <c r="Q179" s="83"/>
      <c r="R179" s="83"/>
      <c r="S179" s="83"/>
      <c r="T179" s="83"/>
      <c r="U179" s="83"/>
      <c r="V179" s="83"/>
      <c r="W179" s="83"/>
      <c r="X179" s="84"/>
      <c r="Y179" s="37"/>
      <c r="Z179" s="37"/>
      <c r="AA179" s="37"/>
      <c r="AB179" s="37"/>
      <c r="AC179" s="37"/>
      <c r="AD179" s="37"/>
      <c r="AE179" s="37"/>
      <c r="AT179" s="16" t="s">
        <v>128</v>
      </c>
      <c r="AU179" s="16" t="s">
        <v>82</v>
      </c>
    </row>
    <row r="180" spans="1:65" s="2" customFormat="1" ht="21.75" customHeight="1">
      <c r="A180" s="37"/>
      <c r="B180" s="38"/>
      <c r="C180" s="202" t="s">
        <v>296</v>
      </c>
      <c r="D180" s="202" t="s">
        <v>122</v>
      </c>
      <c r="E180" s="203" t="s">
        <v>238</v>
      </c>
      <c r="F180" s="204" t="s">
        <v>239</v>
      </c>
      <c r="G180" s="205" t="s">
        <v>125</v>
      </c>
      <c r="H180" s="206">
        <v>1</v>
      </c>
      <c r="I180" s="207"/>
      <c r="J180" s="208"/>
      <c r="K180" s="209">
        <f>ROUND(P180*H180,2)</f>
        <v>0</v>
      </c>
      <c r="L180" s="204" t="s">
        <v>20</v>
      </c>
      <c r="M180" s="210"/>
      <c r="N180" s="211" t="s">
        <v>20</v>
      </c>
      <c r="O180" s="212" t="s">
        <v>42</v>
      </c>
      <c r="P180" s="213">
        <f>I180+J180</f>
        <v>0</v>
      </c>
      <c r="Q180" s="213">
        <f>ROUND(I180*H180,2)</f>
        <v>0</v>
      </c>
      <c r="R180" s="213">
        <f>ROUND(J180*H180,2)</f>
        <v>0</v>
      </c>
      <c r="S180" s="83"/>
      <c r="T180" s="214">
        <f>S180*H180</f>
        <v>0</v>
      </c>
      <c r="U180" s="214">
        <v>0</v>
      </c>
      <c r="V180" s="214">
        <f>U180*H180</f>
        <v>0</v>
      </c>
      <c r="W180" s="214">
        <v>0</v>
      </c>
      <c r="X180" s="215">
        <f>W180*H180</f>
        <v>0</v>
      </c>
      <c r="Y180" s="37"/>
      <c r="Z180" s="37"/>
      <c r="AA180" s="37"/>
      <c r="AB180" s="37"/>
      <c r="AC180" s="37"/>
      <c r="AD180" s="37"/>
      <c r="AE180" s="37"/>
      <c r="AR180" s="216" t="s">
        <v>126</v>
      </c>
      <c r="AT180" s="216" t="s">
        <v>122</v>
      </c>
      <c r="AU180" s="216" t="s">
        <v>82</v>
      </c>
      <c r="AY180" s="16" t="s">
        <v>119</v>
      </c>
      <c r="BE180" s="217">
        <f>IF(O180="základní",K180,0)</f>
        <v>0</v>
      </c>
      <c r="BF180" s="217">
        <f>IF(O180="snížená",K180,0)</f>
        <v>0</v>
      </c>
      <c r="BG180" s="217">
        <f>IF(O180="zákl. přenesená",K180,0)</f>
        <v>0</v>
      </c>
      <c r="BH180" s="217">
        <f>IF(O180="sníž. přenesená",K180,0)</f>
        <v>0</v>
      </c>
      <c r="BI180" s="217">
        <f>IF(O180="nulová",K180,0)</f>
        <v>0</v>
      </c>
      <c r="BJ180" s="16" t="s">
        <v>80</v>
      </c>
      <c r="BK180" s="217">
        <f>ROUND(P180*H180,2)</f>
        <v>0</v>
      </c>
      <c r="BL180" s="16" t="s">
        <v>127</v>
      </c>
      <c r="BM180" s="216" t="s">
        <v>297</v>
      </c>
    </row>
    <row r="181" spans="1:47" s="2" customFormat="1" ht="12">
      <c r="A181" s="37"/>
      <c r="B181" s="38"/>
      <c r="C181" s="39"/>
      <c r="D181" s="218" t="s">
        <v>128</v>
      </c>
      <c r="E181" s="39"/>
      <c r="F181" s="219" t="s">
        <v>239</v>
      </c>
      <c r="G181" s="39"/>
      <c r="H181" s="39"/>
      <c r="I181" s="220"/>
      <c r="J181" s="220"/>
      <c r="K181" s="39"/>
      <c r="L181" s="39"/>
      <c r="M181" s="43"/>
      <c r="N181" s="221"/>
      <c r="O181" s="222"/>
      <c r="P181" s="83"/>
      <c r="Q181" s="83"/>
      <c r="R181" s="83"/>
      <c r="S181" s="83"/>
      <c r="T181" s="83"/>
      <c r="U181" s="83"/>
      <c r="V181" s="83"/>
      <c r="W181" s="83"/>
      <c r="X181" s="84"/>
      <c r="Y181" s="37"/>
      <c r="Z181" s="37"/>
      <c r="AA181" s="37"/>
      <c r="AB181" s="37"/>
      <c r="AC181" s="37"/>
      <c r="AD181" s="37"/>
      <c r="AE181" s="37"/>
      <c r="AT181" s="16" t="s">
        <v>128</v>
      </c>
      <c r="AU181" s="16" t="s">
        <v>82</v>
      </c>
    </row>
    <row r="182" spans="1:65" s="2" customFormat="1" ht="37.8" customHeight="1">
      <c r="A182" s="37"/>
      <c r="B182" s="38"/>
      <c r="C182" s="202" t="s">
        <v>216</v>
      </c>
      <c r="D182" s="202" t="s">
        <v>122</v>
      </c>
      <c r="E182" s="203" t="s">
        <v>298</v>
      </c>
      <c r="F182" s="204" t="s">
        <v>299</v>
      </c>
      <c r="G182" s="205" t="s">
        <v>125</v>
      </c>
      <c r="H182" s="206">
        <v>1</v>
      </c>
      <c r="I182" s="207"/>
      <c r="J182" s="208"/>
      <c r="K182" s="209">
        <f>ROUND(P182*H182,2)</f>
        <v>0</v>
      </c>
      <c r="L182" s="204" t="s">
        <v>20</v>
      </c>
      <c r="M182" s="210"/>
      <c r="N182" s="211" t="s">
        <v>20</v>
      </c>
      <c r="O182" s="212" t="s">
        <v>42</v>
      </c>
      <c r="P182" s="213">
        <f>I182+J182</f>
        <v>0</v>
      </c>
      <c r="Q182" s="213">
        <f>ROUND(I182*H182,2)</f>
        <v>0</v>
      </c>
      <c r="R182" s="213">
        <f>ROUND(J182*H182,2)</f>
        <v>0</v>
      </c>
      <c r="S182" s="83"/>
      <c r="T182" s="214">
        <f>S182*H182</f>
        <v>0</v>
      </c>
      <c r="U182" s="214">
        <v>0</v>
      </c>
      <c r="V182" s="214">
        <f>U182*H182</f>
        <v>0</v>
      </c>
      <c r="W182" s="214">
        <v>0</v>
      </c>
      <c r="X182" s="215">
        <f>W182*H182</f>
        <v>0</v>
      </c>
      <c r="Y182" s="37"/>
      <c r="Z182" s="37"/>
      <c r="AA182" s="37"/>
      <c r="AB182" s="37"/>
      <c r="AC182" s="37"/>
      <c r="AD182" s="37"/>
      <c r="AE182" s="37"/>
      <c r="AR182" s="216" t="s">
        <v>126</v>
      </c>
      <c r="AT182" s="216" t="s">
        <v>122</v>
      </c>
      <c r="AU182" s="216" t="s">
        <v>82</v>
      </c>
      <c r="AY182" s="16" t="s">
        <v>119</v>
      </c>
      <c r="BE182" s="217">
        <f>IF(O182="základní",K182,0)</f>
        <v>0</v>
      </c>
      <c r="BF182" s="217">
        <f>IF(O182="snížená",K182,0)</f>
        <v>0</v>
      </c>
      <c r="BG182" s="217">
        <f>IF(O182="zákl. přenesená",K182,0)</f>
        <v>0</v>
      </c>
      <c r="BH182" s="217">
        <f>IF(O182="sníž. přenesená",K182,0)</f>
        <v>0</v>
      </c>
      <c r="BI182" s="217">
        <f>IF(O182="nulová",K182,0)</f>
        <v>0</v>
      </c>
      <c r="BJ182" s="16" t="s">
        <v>80</v>
      </c>
      <c r="BK182" s="217">
        <f>ROUND(P182*H182,2)</f>
        <v>0</v>
      </c>
      <c r="BL182" s="16" t="s">
        <v>127</v>
      </c>
      <c r="BM182" s="216" t="s">
        <v>300</v>
      </c>
    </row>
    <row r="183" spans="1:47" s="2" customFormat="1" ht="12">
      <c r="A183" s="37"/>
      <c r="B183" s="38"/>
      <c r="C183" s="39"/>
      <c r="D183" s="218" t="s">
        <v>128</v>
      </c>
      <c r="E183" s="39"/>
      <c r="F183" s="219" t="s">
        <v>301</v>
      </c>
      <c r="G183" s="39"/>
      <c r="H183" s="39"/>
      <c r="I183" s="220"/>
      <c r="J183" s="220"/>
      <c r="K183" s="39"/>
      <c r="L183" s="39"/>
      <c r="M183" s="43"/>
      <c r="N183" s="221"/>
      <c r="O183" s="222"/>
      <c r="P183" s="83"/>
      <c r="Q183" s="83"/>
      <c r="R183" s="83"/>
      <c r="S183" s="83"/>
      <c r="T183" s="83"/>
      <c r="U183" s="83"/>
      <c r="V183" s="83"/>
      <c r="W183" s="83"/>
      <c r="X183" s="84"/>
      <c r="Y183" s="37"/>
      <c r="Z183" s="37"/>
      <c r="AA183" s="37"/>
      <c r="AB183" s="37"/>
      <c r="AC183" s="37"/>
      <c r="AD183" s="37"/>
      <c r="AE183" s="37"/>
      <c r="AT183" s="16" t="s">
        <v>128</v>
      </c>
      <c r="AU183" s="16" t="s">
        <v>82</v>
      </c>
    </row>
    <row r="184" spans="1:65" s="2" customFormat="1" ht="37.8" customHeight="1">
      <c r="A184" s="37"/>
      <c r="B184" s="38"/>
      <c r="C184" s="202" t="s">
        <v>302</v>
      </c>
      <c r="D184" s="202" t="s">
        <v>122</v>
      </c>
      <c r="E184" s="203" t="s">
        <v>303</v>
      </c>
      <c r="F184" s="204" t="s">
        <v>304</v>
      </c>
      <c r="G184" s="205" t="s">
        <v>125</v>
      </c>
      <c r="H184" s="206">
        <v>1</v>
      </c>
      <c r="I184" s="207"/>
      <c r="J184" s="208"/>
      <c r="K184" s="209">
        <f>ROUND(P184*H184,2)</f>
        <v>0</v>
      </c>
      <c r="L184" s="204" t="s">
        <v>20</v>
      </c>
      <c r="M184" s="210"/>
      <c r="N184" s="211" t="s">
        <v>20</v>
      </c>
      <c r="O184" s="212" t="s">
        <v>42</v>
      </c>
      <c r="P184" s="213">
        <f>I184+J184</f>
        <v>0</v>
      </c>
      <c r="Q184" s="213">
        <f>ROUND(I184*H184,2)</f>
        <v>0</v>
      </c>
      <c r="R184" s="213">
        <f>ROUND(J184*H184,2)</f>
        <v>0</v>
      </c>
      <c r="S184" s="83"/>
      <c r="T184" s="214">
        <f>S184*H184</f>
        <v>0</v>
      </c>
      <c r="U184" s="214">
        <v>0</v>
      </c>
      <c r="V184" s="214">
        <f>U184*H184</f>
        <v>0</v>
      </c>
      <c r="W184" s="214">
        <v>0</v>
      </c>
      <c r="X184" s="215">
        <f>W184*H184</f>
        <v>0</v>
      </c>
      <c r="Y184" s="37"/>
      <c r="Z184" s="37"/>
      <c r="AA184" s="37"/>
      <c r="AB184" s="37"/>
      <c r="AC184" s="37"/>
      <c r="AD184" s="37"/>
      <c r="AE184" s="37"/>
      <c r="AR184" s="216" t="s">
        <v>126</v>
      </c>
      <c r="AT184" s="216" t="s">
        <v>122</v>
      </c>
      <c r="AU184" s="216" t="s">
        <v>82</v>
      </c>
      <c r="AY184" s="16" t="s">
        <v>119</v>
      </c>
      <c r="BE184" s="217">
        <f>IF(O184="základní",K184,0)</f>
        <v>0</v>
      </c>
      <c r="BF184" s="217">
        <f>IF(O184="snížená",K184,0)</f>
        <v>0</v>
      </c>
      <c r="BG184" s="217">
        <f>IF(O184="zákl. přenesená",K184,0)</f>
        <v>0</v>
      </c>
      <c r="BH184" s="217">
        <f>IF(O184="sníž. přenesená",K184,0)</f>
        <v>0</v>
      </c>
      <c r="BI184" s="217">
        <f>IF(O184="nulová",K184,0)</f>
        <v>0</v>
      </c>
      <c r="BJ184" s="16" t="s">
        <v>80</v>
      </c>
      <c r="BK184" s="217">
        <f>ROUND(P184*H184,2)</f>
        <v>0</v>
      </c>
      <c r="BL184" s="16" t="s">
        <v>127</v>
      </c>
      <c r="BM184" s="216" t="s">
        <v>305</v>
      </c>
    </row>
    <row r="185" spans="1:47" s="2" customFormat="1" ht="12">
      <c r="A185" s="37"/>
      <c r="B185" s="38"/>
      <c r="C185" s="39"/>
      <c r="D185" s="218" t="s">
        <v>128</v>
      </c>
      <c r="E185" s="39"/>
      <c r="F185" s="219" t="s">
        <v>306</v>
      </c>
      <c r="G185" s="39"/>
      <c r="H185" s="39"/>
      <c r="I185" s="220"/>
      <c r="J185" s="220"/>
      <c r="K185" s="39"/>
      <c r="L185" s="39"/>
      <c r="M185" s="43"/>
      <c r="N185" s="221"/>
      <c r="O185" s="222"/>
      <c r="P185" s="83"/>
      <c r="Q185" s="83"/>
      <c r="R185" s="83"/>
      <c r="S185" s="83"/>
      <c r="T185" s="83"/>
      <c r="U185" s="83"/>
      <c r="V185" s="83"/>
      <c r="W185" s="83"/>
      <c r="X185" s="84"/>
      <c r="Y185" s="37"/>
      <c r="Z185" s="37"/>
      <c r="AA185" s="37"/>
      <c r="AB185" s="37"/>
      <c r="AC185" s="37"/>
      <c r="AD185" s="37"/>
      <c r="AE185" s="37"/>
      <c r="AT185" s="16" t="s">
        <v>128</v>
      </c>
      <c r="AU185" s="16" t="s">
        <v>82</v>
      </c>
    </row>
    <row r="186" spans="1:65" s="2" customFormat="1" ht="37.8" customHeight="1">
      <c r="A186" s="37"/>
      <c r="B186" s="38"/>
      <c r="C186" s="202" t="s">
        <v>219</v>
      </c>
      <c r="D186" s="202" t="s">
        <v>122</v>
      </c>
      <c r="E186" s="203" t="s">
        <v>307</v>
      </c>
      <c r="F186" s="204" t="s">
        <v>308</v>
      </c>
      <c r="G186" s="205" t="s">
        <v>125</v>
      </c>
      <c r="H186" s="206">
        <v>1</v>
      </c>
      <c r="I186" s="207"/>
      <c r="J186" s="208"/>
      <c r="K186" s="209">
        <f>ROUND(P186*H186,2)</f>
        <v>0</v>
      </c>
      <c r="L186" s="204" t="s">
        <v>20</v>
      </c>
      <c r="M186" s="210"/>
      <c r="N186" s="211" t="s">
        <v>20</v>
      </c>
      <c r="O186" s="212" t="s">
        <v>42</v>
      </c>
      <c r="P186" s="213">
        <f>I186+J186</f>
        <v>0</v>
      </c>
      <c r="Q186" s="213">
        <f>ROUND(I186*H186,2)</f>
        <v>0</v>
      </c>
      <c r="R186" s="213">
        <f>ROUND(J186*H186,2)</f>
        <v>0</v>
      </c>
      <c r="S186" s="83"/>
      <c r="T186" s="214">
        <f>S186*H186</f>
        <v>0</v>
      </c>
      <c r="U186" s="214">
        <v>0</v>
      </c>
      <c r="V186" s="214">
        <f>U186*H186</f>
        <v>0</v>
      </c>
      <c r="W186" s="214">
        <v>0</v>
      </c>
      <c r="X186" s="215">
        <f>W186*H186</f>
        <v>0</v>
      </c>
      <c r="Y186" s="37"/>
      <c r="Z186" s="37"/>
      <c r="AA186" s="37"/>
      <c r="AB186" s="37"/>
      <c r="AC186" s="37"/>
      <c r="AD186" s="37"/>
      <c r="AE186" s="37"/>
      <c r="AR186" s="216" t="s">
        <v>126</v>
      </c>
      <c r="AT186" s="216" t="s">
        <v>122</v>
      </c>
      <c r="AU186" s="216" t="s">
        <v>82</v>
      </c>
      <c r="AY186" s="16" t="s">
        <v>119</v>
      </c>
      <c r="BE186" s="217">
        <f>IF(O186="základní",K186,0)</f>
        <v>0</v>
      </c>
      <c r="BF186" s="217">
        <f>IF(O186="snížená",K186,0)</f>
        <v>0</v>
      </c>
      <c r="BG186" s="217">
        <f>IF(O186="zákl. přenesená",K186,0)</f>
        <v>0</v>
      </c>
      <c r="BH186" s="217">
        <f>IF(O186="sníž. přenesená",K186,0)</f>
        <v>0</v>
      </c>
      <c r="BI186" s="217">
        <f>IF(O186="nulová",K186,0)</f>
        <v>0</v>
      </c>
      <c r="BJ186" s="16" t="s">
        <v>80</v>
      </c>
      <c r="BK186" s="217">
        <f>ROUND(P186*H186,2)</f>
        <v>0</v>
      </c>
      <c r="BL186" s="16" t="s">
        <v>127</v>
      </c>
      <c r="BM186" s="216" t="s">
        <v>309</v>
      </c>
    </row>
    <row r="187" spans="1:47" s="2" customFormat="1" ht="12">
      <c r="A187" s="37"/>
      <c r="B187" s="38"/>
      <c r="C187" s="39"/>
      <c r="D187" s="218" t="s">
        <v>128</v>
      </c>
      <c r="E187" s="39"/>
      <c r="F187" s="219" t="s">
        <v>310</v>
      </c>
      <c r="G187" s="39"/>
      <c r="H187" s="39"/>
      <c r="I187" s="220"/>
      <c r="J187" s="220"/>
      <c r="K187" s="39"/>
      <c r="L187" s="39"/>
      <c r="M187" s="43"/>
      <c r="N187" s="221"/>
      <c r="O187" s="222"/>
      <c r="P187" s="83"/>
      <c r="Q187" s="83"/>
      <c r="R187" s="83"/>
      <c r="S187" s="83"/>
      <c r="T187" s="83"/>
      <c r="U187" s="83"/>
      <c r="V187" s="83"/>
      <c r="W187" s="83"/>
      <c r="X187" s="84"/>
      <c r="Y187" s="37"/>
      <c r="Z187" s="37"/>
      <c r="AA187" s="37"/>
      <c r="AB187" s="37"/>
      <c r="AC187" s="37"/>
      <c r="AD187" s="37"/>
      <c r="AE187" s="37"/>
      <c r="AT187" s="16" t="s">
        <v>128</v>
      </c>
      <c r="AU187" s="16" t="s">
        <v>82</v>
      </c>
    </row>
    <row r="188" spans="1:65" s="2" customFormat="1" ht="24.15" customHeight="1">
      <c r="A188" s="37"/>
      <c r="B188" s="38"/>
      <c r="C188" s="202" t="s">
        <v>311</v>
      </c>
      <c r="D188" s="202" t="s">
        <v>122</v>
      </c>
      <c r="E188" s="203" t="s">
        <v>312</v>
      </c>
      <c r="F188" s="204" t="s">
        <v>279</v>
      </c>
      <c r="G188" s="205" t="s">
        <v>125</v>
      </c>
      <c r="H188" s="206">
        <v>1</v>
      </c>
      <c r="I188" s="207"/>
      <c r="J188" s="208"/>
      <c r="K188" s="209">
        <f>ROUND(P188*H188,2)</f>
        <v>0</v>
      </c>
      <c r="L188" s="204" t="s">
        <v>20</v>
      </c>
      <c r="M188" s="210"/>
      <c r="N188" s="211" t="s">
        <v>20</v>
      </c>
      <c r="O188" s="212" t="s">
        <v>42</v>
      </c>
      <c r="P188" s="213">
        <f>I188+J188</f>
        <v>0</v>
      </c>
      <c r="Q188" s="213">
        <f>ROUND(I188*H188,2)</f>
        <v>0</v>
      </c>
      <c r="R188" s="213">
        <f>ROUND(J188*H188,2)</f>
        <v>0</v>
      </c>
      <c r="S188" s="83"/>
      <c r="T188" s="214">
        <f>S188*H188</f>
        <v>0</v>
      </c>
      <c r="U188" s="214">
        <v>0</v>
      </c>
      <c r="V188" s="214">
        <f>U188*H188</f>
        <v>0</v>
      </c>
      <c r="W188" s="214">
        <v>0</v>
      </c>
      <c r="X188" s="215">
        <f>W188*H188</f>
        <v>0</v>
      </c>
      <c r="Y188" s="37"/>
      <c r="Z188" s="37"/>
      <c r="AA188" s="37"/>
      <c r="AB188" s="37"/>
      <c r="AC188" s="37"/>
      <c r="AD188" s="37"/>
      <c r="AE188" s="37"/>
      <c r="AR188" s="216" t="s">
        <v>126</v>
      </c>
      <c r="AT188" s="216" t="s">
        <v>122</v>
      </c>
      <c r="AU188" s="216" t="s">
        <v>82</v>
      </c>
      <c r="AY188" s="16" t="s">
        <v>119</v>
      </c>
      <c r="BE188" s="217">
        <f>IF(O188="základní",K188,0)</f>
        <v>0</v>
      </c>
      <c r="BF188" s="217">
        <f>IF(O188="snížená",K188,0)</f>
        <v>0</v>
      </c>
      <c r="BG188" s="217">
        <f>IF(O188="zákl. přenesená",K188,0)</f>
        <v>0</v>
      </c>
      <c r="BH188" s="217">
        <f>IF(O188="sníž. přenesená",K188,0)</f>
        <v>0</v>
      </c>
      <c r="BI188" s="217">
        <f>IF(O188="nulová",K188,0)</f>
        <v>0</v>
      </c>
      <c r="BJ188" s="16" t="s">
        <v>80</v>
      </c>
      <c r="BK188" s="217">
        <f>ROUND(P188*H188,2)</f>
        <v>0</v>
      </c>
      <c r="BL188" s="16" t="s">
        <v>127</v>
      </c>
      <c r="BM188" s="216" t="s">
        <v>313</v>
      </c>
    </row>
    <row r="189" spans="1:47" s="2" customFormat="1" ht="12">
      <c r="A189" s="37"/>
      <c r="B189" s="38"/>
      <c r="C189" s="39"/>
      <c r="D189" s="218" t="s">
        <v>128</v>
      </c>
      <c r="E189" s="39"/>
      <c r="F189" s="219" t="s">
        <v>279</v>
      </c>
      <c r="G189" s="39"/>
      <c r="H189" s="39"/>
      <c r="I189" s="220"/>
      <c r="J189" s="220"/>
      <c r="K189" s="39"/>
      <c r="L189" s="39"/>
      <c r="M189" s="43"/>
      <c r="N189" s="221"/>
      <c r="O189" s="222"/>
      <c r="P189" s="83"/>
      <c r="Q189" s="83"/>
      <c r="R189" s="83"/>
      <c r="S189" s="83"/>
      <c r="T189" s="83"/>
      <c r="U189" s="83"/>
      <c r="V189" s="83"/>
      <c r="W189" s="83"/>
      <c r="X189" s="84"/>
      <c r="Y189" s="37"/>
      <c r="Z189" s="37"/>
      <c r="AA189" s="37"/>
      <c r="AB189" s="37"/>
      <c r="AC189" s="37"/>
      <c r="AD189" s="37"/>
      <c r="AE189" s="37"/>
      <c r="AT189" s="16" t="s">
        <v>128</v>
      </c>
      <c r="AU189" s="16" t="s">
        <v>82</v>
      </c>
    </row>
    <row r="190" spans="1:65" s="2" customFormat="1" ht="16.5" customHeight="1">
      <c r="A190" s="37"/>
      <c r="B190" s="38"/>
      <c r="C190" s="202" t="s">
        <v>223</v>
      </c>
      <c r="D190" s="202" t="s">
        <v>122</v>
      </c>
      <c r="E190" s="203" t="s">
        <v>314</v>
      </c>
      <c r="F190" s="204" t="s">
        <v>315</v>
      </c>
      <c r="G190" s="205" t="s">
        <v>125</v>
      </c>
      <c r="H190" s="206">
        <v>2</v>
      </c>
      <c r="I190" s="207"/>
      <c r="J190" s="208"/>
      <c r="K190" s="209">
        <f>ROUND(P190*H190,2)</f>
        <v>0</v>
      </c>
      <c r="L190" s="204" t="s">
        <v>20</v>
      </c>
      <c r="M190" s="210"/>
      <c r="N190" s="211" t="s">
        <v>20</v>
      </c>
      <c r="O190" s="212" t="s">
        <v>42</v>
      </c>
      <c r="P190" s="213">
        <f>I190+J190</f>
        <v>0</v>
      </c>
      <c r="Q190" s="213">
        <f>ROUND(I190*H190,2)</f>
        <v>0</v>
      </c>
      <c r="R190" s="213">
        <f>ROUND(J190*H190,2)</f>
        <v>0</v>
      </c>
      <c r="S190" s="83"/>
      <c r="T190" s="214">
        <f>S190*H190</f>
        <v>0</v>
      </c>
      <c r="U190" s="214">
        <v>0</v>
      </c>
      <c r="V190" s="214">
        <f>U190*H190</f>
        <v>0</v>
      </c>
      <c r="W190" s="214">
        <v>0</v>
      </c>
      <c r="X190" s="215">
        <f>W190*H190</f>
        <v>0</v>
      </c>
      <c r="Y190" s="37"/>
      <c r="Z190" s="37"/>
      <c r="AA190" s="37"/>
      <c r="AB190" s="37"/>
      <c r="AC190" s="37"/>
      <c r="AD190" s="37"/>
      <c r="AE190" s="37"/>
      <c r="AR190" s="216" t="s">
        <v>126</v>
      </c>
      <c r="AT190" s="216" t="s">
        <v>122</v>
      </c>
      <c r="AU190" s="216" t="s">
        <v>82</v>
      </c>
      <c r="AY190" s="16" t="s">
        <v>119</v>
      </c>
      <c r="BE190" s="217">
        <f>IF(O190="základní",K190,0)</f>
        <v>0</v>
      </c>
      <c r="BF190" s="217">
        <f>IF(O190="snížená",K190,0)</f>
        <v>0</v>
      </c>
      <c r="BG190" s="217">
        <f>IF(O190="zákl. přenesená",K190,0)</f>
        <v>0</v>
      </c>
      <c r="BH190" s="217">
        <f>IF(O190="sníž. přenesená",K190,0)</f>
        <v>0</v>
      </c>
      <c r="BI190" s="217">
        <f>IF(O190="nulová",K190,0)</f>
        <v>0</v>
      </c>
      <c r="BJ190" s="16" t="s">
        <v>80</v>
      </c>
      <c r="BK190" s="217">
        <f>ROUND(P190*H190,2)</f>
        <v>0</v>
      </c>
      <c r="BL190" s="16" t="s">
        <v>127</v>
      </c>
      <c r="BM190" s="216" t="s">
        <v>316</v>
      </c>
    </row>
    <row r="191" spans="1:47" s="2" customFormat="1" ht="12">
      <c r="A191" s="37"/>
      <c r="B191" s="38"/>
      <c r="C191" s="39"/>
      <c r="D191" s="218" t="s">
        <v>128</v>
      </c>
      <c r="E191" s="39"/>
      <c r="F191" s="219" t="s">
        <v>315</v>
      </c>
      <c r="G191" s="39"/>
      <c r="H191" s="39"/>
      <c r="I191" s="220"/>
      <c r="J191" s="220"/>
      <c r="K191" s="39"/>
      <c r="L191" s="39"/>
      <c r="M191" s="43"/>
      <c r="N191" s="221"/>
      <c r="O191" s="222"/>
      <c r="P191" s="83"/>
      <c r="Q191" s="83"/>
      <c r="R191" s="83"/>
      <c r="S191" s="83"/>
      <c r="T191" s="83"/>
      <c r="U191" s="83"/>
      <c r="V191" s="83"/>
      <c r="W191" s="83"/>
      <c r="X191" s="84"/>
      <c r="Y191" s="37"/>
      <c r="Z191" s="37"/>
      <c r="AA191" s="37"/>
      <c r="AB191" s="37"/>
      <c r="AC191" s="37"/>
      <c r="AD191" s="37"/>
      <c r="AE191" s="37"/>
      <c r="AT191" s="16" t="s">
        <v>128</v>
      </c>
      <c r="AU191" s="16" t="s">
        <v>82</v>
      </c>
    </row>
    <row r="192" spans="1:65" s="2" customFormat="1" ht="37.8" customHeight="1">
      <c r="A192" s="37"/>
      <c r="B192" s="38"/>
      <c r="C192" s="202" t="s">
        <v>317</v>
      </c>
      <c r="D192" s="202" t="s">
        <v>122</v>
      </c>
      <c r="E192" s="203" t="s">
        <v>130</v>
      </c>
      <c r="F192" s="204" t="s">
        <v>131</v>
      </c>
      <c r="G192" s="205" t="s">
        <v>125</v>
      </c>
      <c r="H192" s="206">
        <v>1</v>
      </c>
      <c r="I192" s="207"/>
      <c r="J192" s="208"/>
      <c r="K192" s="209">
        <f>ROUND(P192*H192,2)</f>
        <v>0</v>
      </c>
      <c r="L192" s="204" t="s">
        <v>20</v>
      </c>
      <c r="M192" s="210"/>
      <c r="N192" s="211" t="s">
        <v>20</v>
      </c>
      <c r="O192" s="212" t="s">
        <v>42</v>
      </c>
      <c r="P192" s="213">
        <f>I192+J192</f>
        <v>0</v>
      </c>
      <c r="Q192" s="213">
        <f>ROUND(I192*H192,2)</f>
        <v>0</v>
      </c>
      <c r="R192" s="213">
        <f>ROUND(J192*H192,2)</f>
        <v>0</v>
      </c>
      <c r="S192" s="83"/>
      <c r="T192" s="214">
        <f>S192*H192</f>
        <v>0</v>
      </c>
      <c r="U192" s="214">
        <v>0</v>
      </c>
      <c r="V192" s="214">
        <f>U192*H192</f>
        <v>0</v>
      </c>
      <c r="W192" s="214">
        <v>0</v>
      </c>
      <c r="X192" s="215">
        <f>W192*H192</f>
        <v>0</v>
      </c>
      <c r="Y192" s="37"/>
      <c r="Z192" s="37"/>
      <c r="AA192" s="37"/>
      <c r="AB192" s="37"/>
      <c r="AC192" s="37"/>
      <c r="AD192" s="37"/>
      <c r="AE192" s="37"/>
      <c r="AR192" s="216" t="s">
        <v>126</v>
      </c>
      <c r="AT192" s="216" t="s">
        <v>122</v>
      </c>
      <c r="AU192" s="216" t="s">
        <v>82</v>
      </c>
      <c r="AY192" s="16" t="s">
        <v>119</v>
      </c>
      <c r="BE192" s="217">
        <f>IF(O192="základní",K192,0)</f>
        <v>0</v>
      </c>
      <c r="BF192" s="217">
        <f>IF(O192="snížená",K192,0)</f>
        <v>0</v>
      </c>
      <c r="BG192" s="217">
        <f>IF(O192="zákl. přenesená",K192,0)</f>
        <v>0</v>
      </c>
      <c r="BH192" s="217">
        <f>IF(O192="sníž. přenesená",K192,0)</f>
        <v>0</v>
      </c>
      <c r="BI192" s="217">
        <f>IF(O192="nulová",K192,0)</f>
        <v>0</v>
      </c>
      <c r="BJ192" s="16" t="s">
        <v>80</v>
      </c>
      <c r="BK192" s="217">
        <f>ROUND(P192*H192,2)</f>
        <v>0</v>
      </c>
      <c r="BL192" s="16" t="s">
        <v>127</v>
      </c>
      <c r="BM192" s="216" t="s">
        <v>318</v>
      </c>
    </row>
    <row r="193" spans="1:47" s="2" customFormat="1" ht="12">
      <c r="A193" s="37"/>
      <c r="B193" s="38"/>
      <c r="C193" s="39"/>
      <c r="D193" s="218" t="s">
        <v>128</v>
      </c>
      <c r="E193" s="39"/>
      <c r="F193" s="219" t="s">
        <v>132</v>
      </c>
      <c r="G193" s="39"/>
      <c r="H193" s="39"/>
      <c r="I193" s="220"/>
      <c r="J193" s="220"/>
      <c r="K193" s="39"/>
      <c r="L193" s="39"/>
      <c r="M193" s="43"/>
      <c r="N193" s="221"/>
      <c r="O193" s="222"/>
      <c r="P193" s="83"/>
      <c r="Q193" s="83"/>
      <c r="R193" s="83"/>
      <c r="S193" s="83"/>
      <c r="T193" s="83"/>
      <c r="U193" s="83"/>
      <c r="V193" s="83"/>
      <c r="W193" s="83"/>
      <c r="X193" s="84"/>
      <c r="Y193" s="37"/>
      <c r="Z193" s="37"/>
      <c r="AA193" s="37"/>
      <c r="AB193" s="37"/>
      <c r="AC193" s="37"/>
      <c r="AD193" s="37"/>
      <c r="AE193" s="37"/>
      <c r="AT193" s="16" t="s">
        <v>128</v>
      </c>
      <c r="AU193" s="16" t="s">
        <v>82</v>
      </c>
    </row>
    <row r="194" spans="1:63" s="12" customFormat="1" ht="25.9" customHeight="1">
      <c r="A194" s="12"/>
      <c r="B194" s="185"/>
      <c r="C194" s="186"/>
      <c r="D194" s="187" t="s">
        <v>72</v>
      </c>
      <c r="E194" s="188" t="s">
        <v>319</v>
      </c>
      <c r="F194" s="188" t="s">
        <v>320</v>
      </c>
      <c r="G194" s="186"/>
      <c r="H194" s="186"/>
      <c r="I194" s="189"/>
      <c r="J194" s="189"/>
      <c r="K194" s="190">
        <f>BK194</f>
        <v>0</v>
      </c>
      <c r="L194" s="186"/>
      <c r="M194" s="191"/>
      <c r="N194" s="192"/>
      <c r="O194" s="193"/>
      <c r="P194" s="193"/>
      <c r="Q194" s="194">
        <f>SUM(Q195:Q203)</f>
        <v>0</v>
      </c>
      <c r="R194" s="194">
        <f>SUM(R195:R203)</f>
        <v>0</v>
      </c>
      <c r="S194" s="193"/>
      <c r="T194" s="195">
        <f>SUM(T195:T203)</f>
        <v>0</v>
      </c>
      <c r="U194" s="193"/>
      <c r="V194" s="195">
        <f>SUM(V195:V203)</f>
        <v>0</v>
      </c>
      <c r="W194" s="193"/>
      <c r="X194" s="196">
        <f>SUM(X195:X203)</f>
        <v>0</v>
      </c>
      <c r="Y194" s="12"/>
      <c r="Z194" s="12"/>
      <c r="AA194" s="12"/>
      <c r="AB194" s="12"/>
      <c r="AC194" s="12"/>
      <c r="AD194" s="12"/>
      <c r="AE194" s="12"/>
      <c r="AR194" s="197" t="s">
        <v>127</v>
      </c>
      <c r="AT194" s="198" t="s">
        <v>72</v>
      </c>
      <c r="AU194" s="198" t="s">
        <v>73</v>
      </c>
      <c r="AY194" s="197" t="s">
        <v>119</v>
      </c>
      <c r="BK194" s="199">
        <f>SUM(BK195:BK203)</f>
        <v>0</v>
      </c>
    </row>
    <row r="195" spans="1:65" s="2" customFormat="1" ht="24.15" customHeight="1">
      <c r="A195" s="37"/>
      <c r="B195" s="38"/>
      <c r="C195" s="223" t="s">
        <v>227</v>
      </c>
      <c r="D195" s="223" t="s">
        <v>321</v>
      </c>
      <c r="E195" s="224" t="s">
        <v>322</v>
      </c>
      <c r="F195" s="225" t="s">
        <v>323</v>
      </c>
      <c r="G195" s="226" t="s">
        <v>324</v>
      </c>
      <c r="H195" s="227">
        <v>180</v>
      </c>
      <c r="I195" s="228"/>
      <c r="J195" s="228"/>
      <c r="K195" s="229">
        <f>ROUND(P195*H195,2)</f>
        <v>0</v>
      </c>
      <c r="L195" s="225" t="s">
        <v>325</v>
      </c>
      <c r="M195" s="43"/>
      <c r="N195" s="230" t="s">
        <v>20</v>
      </c>
      <c r="O195" s="212" t="s">
        <v>42</v>
      </c>
      <c r="P195" s="213">
        <f>I195+J195</f>
        <v>0</v>
      </c>
      <c r="Q195" s="213">
        <f>ROUND(I195*H195,2)</f>
        <v>0</v>
      </c>
      <c r="R195" s="213">
        <f>ROUND(J195*H195,2)</f>
        <v>0</v>
      </c>
      <c r="S195" s="83"/>
      <c r="T195" s="214">
        <f>S195*H195</f>
        <v>0</v>
      </c>
      <c r="U195" s="214">
        <v>0</v>
      </c>
      <c r="V195" s="214">
        <f>U195*H195</f>
        <v>0</v>
      </c>
      <c r="W195" s="214">
        <v>0</v>
      </c>
      <c r="X195" s="215">
        <f>W195*H195</f>
        <v>0</v>
      </c>
      <c r="Y195" s="37"/>
      <c r="Z195" s="37"/>
      <c r="AA195" s="37"/>
      <c r="AB195" s="37"/>
      <c r="AC195" s="37"/>
      <c r="AD195" s="37"/>
      <c r="AE195" s="37"/>
      <c r="AR195" s="216" t="s">
        <v>326</v>
      </c>
      <c r="AT195" s="216" t="s">
        <v>321</v>
      </c>
      <c r="AU195" s="216" t="s">
        <v>80</v>
      </c>
      <c r="AY195" s="16" t="s">
        <v>119</v>
      </c>
      <c r="BE195" s="217">
        <f>IF(O195="základní",K195,0)</f>
        <v>0</v>
      </c>
      <c r="BF195" s="217">
        <f>IF(O195="snížená",K195,0)</f>
        <v>0</v>
      </c>
      <c r="BG195" s="217">
        <f>IF(O195="zákl. přenesená",K195,0)</f>
        <v>0</v>
      </c>
      <c r="BH195" s="217">
        <f>IF(O195="sníž. přenesená",K195,0)</f>
        <v>0</v>
      </c>
      <c r="BI195" s="217">
        <f>IF(O195="nulová",K195,0)</f>
        <v>0</v>
      </c>
      <c r="BJ195" s="16" t="s">
        <v>80</v>
      </c>
      <c r="BK195" s="217">
        <f>ROUND(P195*H195,2)</f>
        <v>0</v>
      </c>
      <c r="BL195" s="16" t="s">
        <v>326</v>
      </c>
      <c r="BM195" s="216" t="s">
        <v>327</v>
      </c>
    </row>
    <row r="196" spans="1:47" s="2" customFormat="1" ht="12">
      <c r="A196" s="37"/>
      <c r="B196" s="38"/>
      <c r="C196" s="39"/>
      <c r="D196" s="218" t="s">
        <v>128</v>
      </c>
      <c r="E196" s="39"/>
      <c r="F196" s="219" t="s">
        <v>323</v>
      </c>
      <c r="G196" s="39"/>
      <c r="H196" s="39"/>
      <c r="I196" s="220"/>
      <c r="J196" s="220"/>
      <c r="K196" s="39"/>
      <c r="L196" s="39"/>
      <c r="M196" s="43"/>
      <c r="N196" s="221"/>
      <c r="O196" s="222"/>
      <c r="P196" s="83"/>
      <c r="Q196" s="83"/>
      <c r="R196" s="83"/>
      <c r="S196" s="83"/>
      <c r="T196" s="83"/>
      <c r="U196" s="83"/>
      <c r="V196" s="83"/>
      <c r="W196" s="83"/>
      <c r="X196" s="84"/>
      <c r="Y196" s="37"/>
      <c r="Z196" s="37"/>
      <c r="AA196" s="37"/>
      <c r="AB196" s="37"/>
      <c r="AC196" s="37"/>
      <c r="AD196" s="37"/>
      <c r="AE196" s="37"/>
      <c r="AT196" s="16" t="s">
        <v>128</v>
      </c>
      <c r="AU196" s="16" t="s">
        <v>80</v>
      </c>
    </row>
    <row r="197" spans="1:47" s="2" customFormat="1" ht="12">
      <c r="A197" s="37"/>
      <c r="B197" s="38"/>
      <c r="C197" s="39"/>
      <c r="D197" s="231" t="s">
        <v>328</v>
      </c>
      <c r="E197" s="39"/>
      <c r="F197" s="232" t="s">
        <v>329</v>
      </c>
      <c r="G197" s="39"/>
      <c r="H197" s="39"/>
      <c r="I197" s="220"/>
      <c r="J197" s="220"/>
      <c r="K197" s="39"/>
      <c r="L197" s="39"/>
      <c r="M197" s="43"/>
      <c r="N197" s="221"/>
      <c r="O197" s="222"/>
      <c r="P197" s="83"/>
      <c r="Q197" s="83"/>
      <c r="R197" s="83"/>
      <c r="S197" s="83"/>
      <c r="T197" s="83"/>
      <c r="U197" s="83"/>
      <c r="V197" s="83"/>
      <c r="W197" s="83"/>
      <c r="X197" s="84"/>
      <c r="Y197" s="37"/>
      <c r="Z197" s="37"/>
      <c r="AA197" s="37"/>
      <c r="AB197" s="37"/>
      <c r="AC197" s="37"/>
      <c r="AD197" s="37"/>
      <c r="AE197" s="37"/>
      <c r="AT197" s="16" t="s">
        <v>328</v>
      </c>
      <c r="AU197" s="16" t="s">
        <v>80</v>
      </c>
    </row>
    <row r="198" spans="1:65" s="2" customFormat="1" ht="24.15" customHeight="1">
      <c r="A198" s="37"/>
      <c r="B198" s="38"/>
      <c r="C198" s="223" t="s">
        <v>330</v>
      </c>
      <c r="D198" s="223" t="s">
        <v>321</v>
      </c>
      <c r="E198" s="224" t="s">
        <v>331</v>
      </c>
      <c r="F198" s="225" t="s">
        <v>332</v>
      </c>
      <c r="G198" s="226" t="s">
        <v>324</v>
      </c>
      <c r="H198" s="227">
        <v>70</v>
      </c>
      <c r="I198" s="228"/>
      <c r="J198" s="228"/>
      <c r="K198" s="229">
        <f>ROUND(P198*H198,2)</f>
        <v>0</v>
      </c>
      <c r="L198" s="225" t="s">
        <v>325</v>
      </c>
      <c r="M198" s="43"/>
      <c r="N198" s="230" t="s">
        <v>20</v>
      </c>
      <c r="O198" s="212" t="s">
        <v>42</v>
      </c>
      <c r="P198" s="213">
        <f>I198+J198</f>
        <v>0</v>
      </c>
      <c r="Q198" s="213">
        <f>ROUND(I198*H198,2)</f>
        <v>0</v>
      </c>
      <c r="R198" s="213">
        <f>ROUND(J198*H198,2)</f>
        <v>0</v>
      </c>
      <c r="S198" s="83"/>
      <c r="T198" s="214">
        <f>S198*H198</f>
        <v>0</v>
      </c>
      <c r="U198" s="214">
        <v>0</v>
      </c>
      <c r="V198" s="214">
        <f>U198*H198</f>
        <v>0</v>
      </c>
      <c r="W198" s="214">
        <v>0</v>
      </c>
      <c r="X198" s="215">
        <f>W198*H198</f>
        <v>0</v>
      </c>
      <c r="Y198" s="37"/>
      <c r="Z198" s="37"/>
      <c r="AA198" s="37"/>
      <c r="AB198" s="37"/>
      <c r="AC198" s="37"/>
      <c r="AD198" s="37"/>
      <c r="AE198" s="37"/>
      <c r="AR198" s="216" t="s">
        <v>326</v>
      </c>
      <c r="AT198" s="216" t="s">
        <v>321</v>
      </c>
      <c r="AU198" s="216" t="s">
        <v>80</v>
      </c>
      <c r="AY198" s="16" t="s">
        <v>119</v>
      </c>
      <c r="BE198" s="217">
        <f>IF(O198="základní",K198,0)</f>
        <v>0</v>
      </c>
      <c r="BF198" s="217">
        <f>IF(O198="snížená",K198,0)</f>
        <v>0</v>
      </c>
      <c r="BG198" s="217">
        <f>IF(O198="zákl. přenesená",K198,0)</f>
        <v>0</v>
      </c>
      <c r="BH198" s="217">
        <f>IF(O198="sníž. přenesená",K198,0)</f>
        <v>0</v>
      </c>
      <c r="BI198" s="217">
        <f>IF(O198="nulová",K198,0)</f>
        <v>0</v>
      </c>
      <c r="BJ198" s="16" t="s">
        <v>80</v>
      </c>
      <c r="BK198" s="217">
        <f>ROUND(P198*H198,2)</f>
        <v>0</v>
      </c>
      <c r="BL198" s="16" t="s">
        <v>326</v>
      </c>
      <c r="BM198" s="216" t="s">
        <v>333</v>
      </c>
    </row>
    <row r="199" spans="1:47" s="2" customFormat="1" ht="12">
      <c r="A199" s="37"/>
      <c r="B199" s="38"/>
      <c r="C199" s="39"/>
      <c r="D199" s="218" t="s">
        <v>128</v>
      </c>
      <c r="E199" s="39"/>
      <c r="F199" s="219" t="s">
        <v>332</v>
      </c>
      <c r="G199" s="39"/>
      <c r="H199" s="39"/>
      <c r="I199" s="220"/>
      <c r="J199" s="220"/>
      <c r="K199" s="39"/>
      <c r="L199" s="39"/>
      <c r="M199" s="43"/>
      <c r="N199" s="221"/>
      <c r="O199" s="222"/>
      <c r="P199" s="83"/>
      <c r="Q199" s="83"/>
      <c r="R199" s="83"/>
      <c r="S199" s="83"/>
      <c r="T199" s="83"/>
      <c r="U199" s="83"/>
      <c r="V199" s="83"/>
      <c r="W199" s="83"/>
      <c r="X199" s="84"/>
      <c r="Y199" s="37"/>
      <c r="Z199" s="37"/>
      <c r="AA199" s="37"/>
      <c r="AB199" s="37"/>
      <c r="AC199" s="37"/>
      <c r="AD199" s="37"/>
      <c r="AE199" s="37"/>
      <c r="AT199" s="16" t="s">
        <v>128</v>
      </c>
      <c r="AU199" s="16" t="s">
        <v>80</v>
      </c>
    </row>
    <row r="200" spans="1:47" s="2" customFormat="1" ht="12">
      <c r="A200" s="37"/>
      <c r="B200" s="38"/>
      <c r="C200" s="39"/>
      <c r="D200" s="231" t="s">
        <v>328</v>
      </c>
      <c r="E200" s="39"/>
      <c r="F200" s="232" t="s">
        <v>334</v>
      </c>
      <c r="G200" s="39"/>
      <c r="H200" s="39"/>
      <c r="I200" s="220"/>
      <c r="J200" s="220"/>
      <c r="K200" s="39"/>
      <c r="L200" s="39"/>
      <c r="M200" s="43"/>
      <c r="N200" s="221"/>
      <c r="O200" s="222"/>
      <c r="P200" s="83"/>
      <c r="Q200" s="83"/>
      <c r="R200" s="83"/>
      <c r="S200" s="83"/>
      <c r="T200" s="83"/>
      <c r="U200" s="83"/>
      <c r="V200" s="83"/>
      <c r="W200" s="83"/>
      <c r="X200" s="84"/>
      <c r="Y200" s="37"/>
      <c r="Z200" s="37"/>
      <c r="AA200" s="37"/>
      <c r="AB200" s="37"/>
      <c r="AC200" s="37"/>
      <c r="AD200" s="37"/>
      <c r="AE200" s="37"/>
      <c r="AT200" s="16" t="s">
        <v>328</v>
      </c>
      <c r="AU200" s="16" t="s">
        <v>80</v>
      </c>
    </row>
    <row r="201" spans="1:65" s="2" customFormat="1" ht="24.15" customHeight="1">
      <c r="A201" s="37"/>
      <c r="B201" s="38"/>
      <c r="C201" s="223" t="s">
        <v>231</v>
      </c>
      <c r="D201" s="223" t="s">
        <v>321</v>
      </c>
      <c r="E201" s="224" t="s">
        <v>335</v>
      </c>
      <c r="F201" s="225" t="s">
        <v>336</v>
      </c>
      <c r="G201" s="226" t="s">
        <v>324</v>
      </c>
      <c r="H201" s="227">
        <v>50</v>
      </c>
      <c r="I201" s="228"/>
      <c r="J201" s="228"/>
      <c r="K201" s="229">
        <f>ROUND(P201*H201,2)</f>
        <v>0</v>
      </c>
      <c r="L201" s="225" t="s">
        <v>325</v>
      </c>
      <c r="M201" s="43"/>
      <c r="N201" s="230" t="s">
        <v>20</v>
      </c>
      <c r="O201" s="212" t="s">
        <v>42</v>
      </c>
      <c r="P201" s="213">
        <f>I201+J201</f>
        <v>0</v>
      </c>
      <c r="Q201" s="213">
        <f>ROUND(I201*H201,2)</f>
        <v>0</v>
      </c>
      <c r="R201" s="213">
        <f>ROUND(J201*H201,2)</f>
        <v>0</v>
      </c>
      <c r="S201" s="83"/>
      <c r="T201" s="214">
        <f>S201*H201</f>
        <v>0</v>
      </c>
      <c r="U201" s="214">
        <v>0</v>
      </c>
      <c r="V201" s="214">
        <f>U201*H201</f>
        <v>0</v>
      </c>
      <c r="W201" s="214">
        <v>0</v>
      </c>
      <c r="X201" s="215">
        <f>W201*H201</f>
        <v>0</v>
      </c>
      <c r="Y201" s="37"/>
      <c r="Z201" s="37"/>
      <c r="AA201" s="37"/>
      <c r="AB201" s="37"/>
      <c r="AC201" s="37"/>
      <c r="AD201" s="37"/>
      <c r="AE201" s="37"/>
      <c r="AR201" s="216" t="s">
        <v>326</v>
      </c>
      <c r="AT201" s="216" t="s">
        <v>321</v>
      </c>
      <c r="AU201" s="216" t="s">
        <v>80</v>
      </c>
      <c r="AY201" s="16" t="s">
        <v>119</v>
      </c>
      <c r="BE201" s="217">
        <f>IF(O201="základní",K201,0)</f>
        <v>0</v>
      </c>
      <c r="BF201" s="217">
        <f>IF(O201="snížená",K201,0)</f>
        <v>0</v>
      </c>
      <c r="BG201" s="217">
        <f>IF(O201="zákl. přenesená",K201,0)</f>
        <v>0</v>
      </c>
      <c r="BH201" s="217">
        <f>IF(O201="sníž. přenesená",K201,0)</f>
        <v>0</v>
      </c>
      <c r="BI201" s="217">
        <f>IF(O201="nulová",K201,0)</f>
        <v>0</v>
      </c>
      <c r="BJ201" s="16" t="s">
        <v>80</v>
      </c>
      <c r="BK201" s="217">
        <f>ROUND(P201*H201,2)</f>
        <v>0</v>
      </c>
      <c r="BL201" s="16" t="s">
        <v>326</v>
      </c>
      <c r="BM201" s="216" t="s">
        <v>337</v>
      </c>
    </row>
    <row r="202" spans="1:47" s="2" customFormat="1" ht="12">
      <c r="A202" s="37"/>
      <c r="B202" s="38"/>
      <c r="C202" s="39"/>
      <c r="D202" s="218" t="s">
        <v>128</v>
      </c>
      <c r="E202" s="39"/>
      <c r="F202" s="219" t="s">
        <v>336</v>
      </c>
      <c r="G202" s="39"/>
      <c r="H202" s="39"/>
      <c r="I202" s="220"/>
      <c r="J202" s="220"/>
      <c r="K202" s="39"/>
      <c r="L202" s="39"/>
      <c r="M202" s="43"/>
      <c r="N202" s="221"/>
      <c r="O202" s="222"/>
      <c r="P202" s="83"/>
      <c r="Q202" s="83"/>
      <c r="R202" s="83"/>
      <c r="S202" s="83"/>
      <c r="T202" s="83"/>
      <c r="U202" s="83"/>
      <c r="V202" s="83"/>
      <c r="W202" s="83"/>
      <c r="X202" s="84"/>
      <c r="Y202" s="37"/>
      <c r="Z202" s="37"/>
      <c r="AA202" s="37"/>
      <c r="AB202" s="37"/>
      <c r="AC202" s="37"/>
      <c r="AD202" s="37"/>
      <c r="AE202" s="37"/>
      <c r="AT202" s="16" t="s">
        <v>128</v>
      </c>
      <c r="AU202" s="16" t="s">
        <v>80</v>
      </c>
    </row>
    <row r="203" spans="1:47" s="2" customFormat="1" ht="12">
      <c r="A203" s="37"/>
      <c r="B203" s="38"/>
      <c r="C203" s="39"/>
      <c r="D203" s="231" t="s">
        <v>328</v>
      </c>
      <c r="E203" s="39"/>
      <c r="F203" s="232" t="s">
        <v>338</v>
      </c>
      <c r="G203" s="39"/>
      <c r="H203" s="39"/>
      <c r="I203" s="220"/>
      <c r="J203" s="220"/>
      <c r="K203" s="39"/>
      <c r="L203" s="39"/>
      <c r="M203" s="43"/>
      <c r="N203" s="221"/>
      <c r="O203" s="222"/>
      <c r="P203" s="83"/>
      <c r="Q203" s="83"/>
      <c r="R203" s="83"/>
      <c r="S203" s="83"/>
      <c r="T203" s="83"/>
      <c r="U203" s="83"/>
      <c r="V203" s="83"/>
      <c r="W203" s="83"/>
      <c r="X203" s="84"/>
      <c r="Y203" s="37"/>
      <c r="Z203" s="37"/>
      <c r="AA203" s="37"/>
      <c r="AB203" s="37"/>
      <c r="AC203" s="37"/>
      <c r="AD203" s="37"/>
      <c r="AE203" s="37"/>
      <c r="AT203" s="16" t="s">
        <v>328</v>
      </c>
      <c r="AU203" s="16" t="s">
        <v>80</v>
      </c>
    </row>
    <row r="204" spans="1:63" s="12" customFormat="1" ht="25.9" customHeight="1">
      <c r="A204" s="12"/>
      <c r="B204" s="185"/>
      <c r="C204" s="186"/>
      <c r="D204" s="187" t="s">
        <v>72</v>
      </c>
      <c r="E204" s="188" t="s">
        <v>339</v>
      </c>
      <c r="F204" s="188" t="s">
        <v>340</v>
      </c>
      <c r="G204" s="186"/>
      <c r="H204" s="186"/>
      <c r="I204" s="189"/>
      <c r="J204" s="189"/>
      <c r="K204" s="190">
        <f>BK204</f>
        <v>0</v>
      </c>
      <c r="L204" s="186"/>
      <c r="M204" s="191"/>
      <c r="N204" s="192"/>
      <c r="O204" s="193"/>
      <c r="P204" s="193"/>
      <c r="Q204" s="194">
        <f>SUM(Q205:Q207)</f>
        <v>0</v>
      </c>
      <c r="R204" s="194">
        <f>SUM(R205:R207)</f>
        <v>0</v>
      </c>
      <c r="S204" s="193"/>
      <c r="T204" s="195">
        <f>SUM(T205:T207)</f>
        <v>0</v>
      </c>
      <c r="U204" s="193"/>
      <c r="V204" s="195">
        <f>SUM(V205:V207)</f>
        <v>0</v>
      </c>
      <c r="W204" s="193"/>
      <c r="X204" s="196">
        <f>SUM(X205:X207)</f>
        <v>0</v>
      </c>
      <c r="Y204" s="12"/>
      <c r="Z204" s="12"/>
      <c r="AA204" s="12"/>
      <c r="AB204" s="12"/>
      <c r="AC204" s="12"/>
      <c r="AD204" s="12"/>
      <c r="AE204" s="12"/>
      <c r="AR204" s="197" t="s">
        <v>80</v>
      </c>
      <c r="AT204" s="198" t="s">
        <v>72</v>
      </c>
      <c r="AU204" s="198" t="s">
        <v>73</v>
      </c>
      <c r="AY204" s="197" t="s">
        <v>119</v>
      </c>
      <c r="BK204" s="199">
        <f>SUM(BK205:BK207)</f>
        <v>0</v>
      </c>
    </row>
    <row r="205" spans="1:65" s="2" customFormat="1" ht="24.15" customHeight="1">
      <c r="A205" s="37"/>
      <c r="B205" s="38"/>
      <c r="C205" s="223" t="s">
        <v>341</v>
      </c>
      <c r="D205" s="223" t="s">
        <v>321</v>
      </c>
      <c r="E205" s="224" t="s">
        <v>342</v>
      </c>
      <c r="F205" s="225" t="s">
        <v>343</v>
      </c>
      <c r="G205" s="226" t="s">
        <v>344</v>
      </c>
      <c r="H205" s="233"/>
      <c r="I205" s="228"/>
      <c r="J205" s="228"/>
      <c r="K205" s="229">
        <f>ROUND(P205*H205,2)</f>
        <v>0</v>
      </c>
      <c r="L205" s="225" t="s">
        <v>345</v>
      </c>
      <c r="M205" s="43"/>
      <c r="N205" s="230" t="s">
        <v>20</v>
      </c>
      <c r="O205" s="212" t="s">
        <v>42</v>
      </c>
      <c r="P205" s="213">
        <f>I205+J205</f>
        <v>0</v>
      </c>
      <c r="Q205" s="213">
        <f>ROUND(I205*H205,2)</f>
        <v>0</v>
      </c>
      <c r="R205" s="213">
        <f>ROUND(J205*H205,2)</f>
        <v>0</v>
      </c>
      <c r="S205" s="83"/>
      <c r="T205" s="214">
        <f>S205*H205</f>
        <v>0</v>
      </c>
      <c r="U205" s="214">
        <v>0</v>
      </c>
      <c r="V205" s="214">
        <f>U205*H205</f>
        <v>0</v>
      </c>
      <c r="W205" s="214">
        <v>0</v>
      </c>
      <c r="X205" s="215">
        <f>W205*H205</f>
        <v>0</v>
      </c>
      <c r="Y205" s="37"/>
      <c r="Z205" s="37"/>
      <c r="AA205" s="37"/>
      <c r="AB205" s="37"/>
      <c r="AC205" s="37"/>
      <c r="AD205" s="37"/>
      <c r="AE205" s="37"/>
      <c r="AR205" s="216" t="s">
        <v>127</v>
      </c>
      <c r="AT205" s="216" t="s">
        <v>321</v>
      </c>
      <c r="AU205" s="216" t="s">
        <v>80</v>
      </c>
      <c r="AY205" s="16" t="s">
        <v>119</v>
      </c>
      <c r="BE205" s="217">
        <f>IF(O205="základní",K205,0)</f>
        <v>0</v>
      </c>
      <c r="BF205" s="217">
        <f>IF(O205="snížená",K205,0)</f>
        <v>0</v>
      </c>
      <c r="BG205" s="217">
        <f>IF(O205="zákl. přenesená",K205,0)</f>
        <v>0</v>
      </c>
      <c r="BH205" s="217">
        <f>IF(O205="sníž. přenesená",K205,0)</f>
        <v>0</v>
      </c>
      <c r="BI205" s="217">
        <f>IF(O205="nulová",K205,0)</f>
        <v>0</v>
      </c>
      <c r="BJ205" s="16" t="s">
        <v>80</v>
      </c>
      <c r="BK205" s="217">
        <f>ROUND(P205*H205,2)</f>
        <v>0</v>
      </c>
      <c r="BL205" s="16" t="s">
        <v>127</v>
      </c>
      <c r="BM205" s="216" t="s">
        <v>346</v>
      </c>
    </row>
    <row r="206" spans="1:47" s="2" customFormat="1" ht="12">
      <c r="A206" s="37"/>
      <c r="B206" s="38"/>
      <c r="C206" s="39"/>
      <c r="D206" s="218" t="s">
        <v>128</v>
      </c>
      <c r="E206" s="39"/>
      <c r="F206" s="219" t="s">
        <v>343</v>
      </c>
      <c r="G206" s="39"/>
      <c r="H206" s="39"/>
      <c r="I206" s="220"/>
      <c r="J206" s="220"/>
      <c r="K206" s="39"/>
      <c r="L206" s="39"/>
      <c r="M206" s="43"/>
      <c r="N206" s="221"/>
      <c r="O206" s="222"/>
      <c r="P206" s="83"/>
      <c r="Q206" s="83"/>
      <c r="R206" s="83"/>
      <c r="S206" s="83"/>
      <c r="T206" s="83"/>
      <c r="U206" s="83"/>
      <c r="V206" s="83"/>
      <c r="W206" s="83"/>
      <c r="X206" s="84"/>
      <c r="Y206" s="37"/>
      <c r="Z206" s="37"/>
      <c r="AA206" s="37"/>
      <c r="AB206" s="37"/>
      <c r="AC206" s="37"/>
      <c r="AD206" s="37"/>
      <c r="AE206" s="37"/>
      <c r="AT206" s="16" t="s">
        <v>128</v>
      </c>
      <c r="AU206" s="16" t="s">
        <v>80</v>
      </c>
    </row>
    <row r="207" spans="1:47" s="2" customFormat="1" ht="12">
      <c r="A207" s="37"/>
      <c r="B207" s="38"/>
      <c r="C207" s="39"/>
      <c r="D207" s="231" t="s">
        <v>328</v>
      </c>
      <c r="E207" s="39"/>
      <c r="F207" s="232" t="s">
        <v>347</v>
      </c>
      <c r="G207" s="39"/>
      <c r="H207" s="39"/>
      <c r="I207" s="220"/>
      <c r="J207" s="220"/>
      <c r="K207" s="39"/>
      <c r="L207" s="39"/>
      <c r="M207" s="43"/>
      <c r="N207" s="234"/>
      <c r="O207" s="235"/>
      <c r="P207" s="236"/>
      <c r="Q207" s="236"/>
      <c r="R207" s="236"/>
      <c r="S207" s="236"/>
      <c r="T207" s="236"/>
      <c r="U207" s="236"/>
      <c r="V207" s="236"/>
      <c r="W207" s="236"/>
      <c r="X207" s="237"/>
      <c r="Y207" s="37"/>
      <c r="Z207" s="37"/>
      <c r="AA207" s="37"/>
      <c r="AB207" s="37"/>
      <c r="AC207" s="37"/>
      <c r="AD207" s="37"/>
      <c r="AE207" s="37"/>
      <c r="AT207" s="16" t="s">
        <v>328</v>
      </c>
      <c r="AU207" s="16" t="s">
        <v>80</v>
      </c>
    </row>
    <row r="208" spans="1:31" s="2" customFormat="1" ht="6.95" customHeight="1">
      <c r="A208" s="37"/>
      <c r="B208" s="58"/>
      <c r="C208" s="59"/>
      <c r="D208" s="59"/>
      <c r="E208" s="59"/>
      <c r="F208" s="59"/>
      <c r="G208" s="59"/>
      <c r="H208" s="59"/>
      <c r="I208" s="59"/>
      <c r="J208" s="59"/>
      <c r="K208" s="59"/>
      <c r="L208" s="59"/>
      <c r="M208" s="43"/>
      <c r="N208" s="37"/>
      <c r="P208" s="37"/>
      <c r="Q208" s="37"/>
      <c r="R208" s="37"/>
      <c r="S208" s="37"/>
      <c r="T208" s="37"/>
      <c r="U208" s="37"/>
      <c r="V208" s="37"/>
      <c r="W208" s="37"/>
      <c r="X208" s="37"/>
      <c r="Y208" s="37"/>
      <c r="Z208" s="37"/>
      <c r="AA208" s="37"/>
      <c r="AB208" s="37"/>
      <c r="AC208" s="37"/>
      <c r="AD208" s="37"/>
      <c r="AE208" s="37"/>
    </row>
  </sheetData>
  <sheetProtection password="CC35" sheet="1" objects="1" scenarios="1" formatColumns="0" formatRows="0" autoFilter="0"/>
  <autoFilter ref="C86:L207"/>
  <mergeCells count="9">
    <mergeCell ref="E7:H7"/>
    <mergeCell ref="E9:H9"/>
    <mergeCell ref="E18:H18"/>
    <mergeCell ref="E27:H27"/>
    <mergeCell ref="E50:H50"/>
    <mergeCell ref="E52:H52"/>
    <mergeCell ref="E77:H77"/>
    <mergeCell ref="E79:H79"/>
    <mergeCell ref="M2:Z2"/>
  </mergeCells>
  <hyperlinks>
    <hyperlink ref="F197" r:id="rId1" display="https://podminky.urs.cz/item/CS_URS_2024_01/HZS3222"/>
    <hyperlink ref="F200" r:id="rId2" display="https://podminky.urs.cz/item/CS_URS_2024_01/HZS3232"/>
    <hyperlink ref="F203" r:id="rId3" display="https://podminky.urs.cz/item/CS_URS_2024_01/HZS4232"/>
    <hyperlink ref="F207" r:id="rId4" display="https://podminky.urs.cz/item/CS_URS_2022_02/990A0303"/>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5"/>
</worksheet>
</file>

<file path=xl/worksheets/sheet3.xml><?xml version="1.0" encoding="utf-8"?>
<worksheet xmlns="http://schemas.openxmlformats.org/spreadsheetml/2006/main" xmlns:r="http://schemas.openxmlformats.org/officeDocument/2006/relationships">
  <sheetPr>
    <pageSetUpPr fitToPage="1"/>
  </sheetPr>
  <dimension ref="B2:K224"/>
  <sheetViews>
    <sheetView showGridLines="0" workbookViewId="0" topLeftCell="A202"/>
  </sheetViews>
  <sheetFormatPr defaultColWidth="9.140625" defaultRowHeight="12"/>
  <cols>
    <col min="1" max="1" width="8.28125" style="238" customWidth="1"/>
    <col min="2" max="2" width="1.7109375" style="238" customWidth="1"/>
    <col min="3" max="4" width="5.00390625" style="238" customWidth="1"/>
    <col min="5" max="5" width="11.7109375" style="238" customWidth="1"/>
    <col min="6" max="6" width="9.140625" style="238" customWidth="1"/>
    <col min="7" max="7" width="5.00390625" style="238" customWidth="1"/>
    <col min="8" max="8" width="77.8515625" style="238" customWidth="1"/>
    <col min="9" max="10" width="20.00390625" style="238" customWidth="1"/>
    <col min="11" max="11" width="1.7109375" style="238" customWidth="1"/>
  </cols>
  <sheetData>
    <row r="1" s="1" customFormat="1" ht="37.5" customHeight="1"/>
    <row r="2" spans="2:11" s="1" customFormat="1" ht="7.5" customHeight="1">
      <c r="B2" s="239"/>
      <c r="C2" s="240"/>
      <c r="D2" s="240"/>
      <c r="E2" s="240"/>
      <c r="F2" s="240"/>
      <c r="G2" s="240"/>
      <c r="H2" s="240"/>
      <c r="I2" s="240"/>
      <c r="J2" s="240"/>
      <c r="K2" s="241"/>
    </row>
    <row r="3" spans="2:11" s="13" customFormat="1" ht="45" customHeight="1">
      <c r="B3" s="242"/>
      <c r="C3" s="243" t="s">
        <v>348</v>
      </c>
      <c r="D3" s="243"/>
      <c r="E3" s="243"/>
      <c r="F3" s="243"/>
      <c r="G3" s="243"/>
      <c r="H3" s="243"/>
      <c r="I3" s="243"/>
      <c r="J3" s="243"/>
      <c r="K3" s="244"/>
    </row>
    <row r="4" spans="2:11" s="1" customFormat="1" ht="25.5" customHeight="1">
      <c r="B4" s="245"/>
      <c r="C4" s="246" t="s">
        <v>349</v>
      </c>
      <c r="D4" s="246"/>
      <c r="E4" s="246"/>
      <c r="F4" s="246"/>
      <c r="G4" s="246"/>
      <c r="H4" s="246"/>
      <c r="I4" s="246"/>
      <c r="J4" s="246"/>
      <c r="K4" s="247"/>
    </row>
    <row r="5" spans="2:11" s="1" customFormat="1" ht="5.25" customHeight="1">
      <c r="B5" s="245"/>
      <c r="C5" s="248"/>
      <c r="D5" s="248"/>
      <c r="E5" s="248"/>
      <c r="F5" s="248"/>
      <c r="G5" s="248"/>
      <c r="H5" s="248"/>
      <c r="I5" s="248"/>
      <c r="J5" s="248"/>
      <c r="K5" s="247"/>
    </row>
    <row r="6" spans="2:11" s="1" customFormat="1" ht="15" customHeight="1">
      <c r="B6" s="245"/>
      <c r="C6" s="249" t="s">
        <v>350</v>
      </c>
      <c r="D6" s="249"/>
      <c r="E6" s="249"/>
      <c r="F6" s="249"/>
      <c r="G6" s="249"/>
      <c r="H6" s="249"/>
      <c r="I6" s="249"/>
      <c r="J6" s="249"/>
      <c r="K6" s="247"/>
    </row>
    <row r="7" spans="2:11" s="1" customFormat="1" ht="15" customHeight="1">
      <c r="B7" s="250"/>
      <c r="C7" s="249" t="s">
        <v>351</v>
      </c>
      <c r="D7" s="249"/>
      <c r="E7" s="249"/>
      <c r="F7" s="249"/>
      <c r="G7" s="249"/>
      <c r="H7" s="249"/>
      <c r="I7" s="249"/>
      <c r="J7" s="249"/>
      <c r="K7" s="247"/>
    </row>
    <row r="8" spans="2:11" s="1" customFormat="1" ht="12.75" customHeight="1">
      <c r="B8" s="250"/>
      <c r="C8" s="249"/>
      <c r="D8" s="249"/>
      <c r="E8" s="249"/>
      <c r="F8" s="249"/>
      <c r="G8" s="249"/>
      <c r="H8" s="249"/>
      <c r="I8" s="249"/>
      <c r="J8" s="249"/>
      <c r="K8" s="247"/>
    </row>
    <row r="9" spans="2:11" s="1" customFormat="1" ht="15" customHeight="1">
      <c r="B9" s="250"/>
      <c r="C9" s="249" t="s">
        <v>352</v>
      </c>
      <c r="D9" s="249"/>
      <c r="E9" s="249"/>
      <c r="F9" s="249"/>
      <c r="G9" s="249"/>
      <c r="H9" s="249"/>
      <c r="I9" s="249"/>
      <c r="J9" s="249"/>
      <c r="K9" s="247"/>
    </row>
    <row r="10" spans="2:11" s="1" customFormat="1" ht="15" customHeight="1">
      <c r="B10" s="250"/>
      <c r="C10" s="249"/>
      <c r="D10" s="249" t="s">
        <v>353</v>
      </c>
      <c r="E10" s="249"/>
      <c r="F10" s="249"/>
      <c r="G10" s="249"/>
      <c r="H10" s="249"/>
      <c r="I10" s="249"/>
      <c r="J10" s="249"/>
      <c r="K10" s="247"/>
    </row>
    <row r="11" spans="2:11" s="1" customFormat="1" ht="15" customHeight="1">
      <c r="B11" s="250"/>
      <c r="C11" s="251"/>
      <c r="D11" s="249" t="s">
        <v>354</v>
      </c>
      <c r="E11" s="249"/>
      <c r="F11" s="249"/>
      <c r="G11" s="249"/>
      <c r="H11" s="249"/>
      <c r="I11" s="249"/>
      <c r="J11" s="249"/>
      <c r="K11" s="247"/>
    </row>
    <row r="12" spans="2:11" s="1" customFormat="1" ht="15" customHeight="1">
      <c r="B12" s="250"/>
      <c r="C12" s="251"/>
      <c r="D12" s="249"/>
      <c r="E12" s="249"/>
      <c r="F12" s="249"/>
      <c r="G12" s="249"/>
      <c r="H12" s="249"/>
      <c r="I12" s="249"/>
      <c r="J12" s="249"/>
      <c r="K12" s="247"/>
    </row>
    <row r="13" spans="2:11" s="1" customFormat="1" ht="15" customHeight="1">
      <c r="B13" s="250"/>
      <c r="C13" s="251"/>
      <c r="D13" s="252" t="s">
        <v>355</v>
      </c>
      <c r="E13" s="249"/>
      <c r="F13" s="249"/>
      <c r="G13" s="249"/>
      <c r="H13" s="249"/>
      <c r="I13" s="249"/>
      <c r="J13" s="249"/>
      <c r="K13" s="247"/>
    </row>
    <row r="14" spans="2:11" s="1" customFormat="1" ht="12.75" customHeight="1">
      <c r="B14" s="250"/>
      <c r="C14" s="251"/>
      <c r="D14" s="251"/>
      <c r="E14" s="251"/>
      <c r="F14" s="251"/>
      <c r="G14" s="251"/>
      <c r="H14" s="251"/>
      <c r="I14" s="251"/>
      <c r="J14" s="251"/>
      <c r="K14" s="247"/>
    </row>
    <row r="15" spans="2:11" s="1" customFormat="1" ht="15" customHeight="1">
      <c r="B15" s="250"/>
      <c r="C15" s="251"/>
      <c r="D15" s="249" t="s">
        <v>356</v>
      </c>
      <c r="E15" s="249"/>
      <c r="F15" s="249"/>
      <c r="G15" s="249"/>
      <c r="H15" s="249"/>
      <c r="I15" s="249"/>
      <c r="J15" s="249"/>
      <c r="K15" s="247"/>
    </row>
    <row r="16" spans="2:11" s="1" customFormat="1" ht="15" customHeight="1">
      <c r="B16" s="250"/>
      <c r="C16" s="251"/>
      <c r="D16" s="249" t="s">
        <v>357</v>
      </c>
      <c r="E16" s="249"/>
      <c r="F16" s="249"/>
      <c r="G16" s="249"/>
      <c r="H16" s="249"/>
      <c r="I16" s="249"/>
      <c r="J16" s="249"/>
      <c r="K16" s="247"/>
    </row>
    <row r="17" spans="2:11" s="1" customFormat="1" ht="15" customHeight="1">
      <c r="B17" s="250"/>
      <c r="C17" s="251"/>
      <c r="D17" s="249" t="s">
        <v>358</v>
      </c>
      <c r="E17" s="249"/>
      <c r="F17" s="249"/>
      <c r="G17" s="249"/>
      <c r="H17" s="249"/>
      <c r="I17" s="249"/>
      <c r="J17" s="249"/>
      <c r="K17" s="247"/>
    </row>
    <row r="18" spans="2:11" s="1" customFormat="1" ht="15" customHeight="1">
      <c r="B18" s="250"/>
      <c r="C18" s="251"/>
      <c r="D18" s="251"/>
      <c r="E18" s="253" t="s">
        <v>79</v>
      </c>
      <c r="F18" s="249" t="s">
        <v>359</v>
      </c>
      <c r="G18" s="249"/>
      <c r="H18" s="249"/>
      <c r="I18" s="249"/>
      <c r="J18" s="249"/>
      <c r="K18" s="247"/>
    </row>
    <row r="19" spans="2:11" s="1" customFormat="1" ht="15" customHeight="1">
      <c r="B19" s="250"/>
      <c r="C19" s="251"/>
      <c r="D19" s="251"/>
      <c r="E19" s="253" t="s">
        <v>360</v>
      </c>
      <c r="F19" s="249" t="s">
        <v>361</v>
      </c>
      <c r="G19" s="249"/>
      <c r="H19" s="249"/>
      <c r="I19" s="249"/>
      <c r="J19" s="249"/>
      <c r="K19" s="247"/>
    </row>
    <row r="20" spans="2:11" s="1" customFormat="1" ht="15" customHeight="1">
      <c r="B20" s="250"/>
      <c r="C20" s="251"/>
      <c r="D20" s="251"/>
      <c r="E20" s="253" t="s">
        <v>362</v>
      </c>
      <c r="F20" s="249" t="s">
        <v>363</v>
      </c>
      <c r="G20" s="249"/>
      <c r="H20" s="249"/>
      <c r="I20" s="249"/>
      <c r="J20" s="249"/>
      <c r="K20" s="247"/>
    </row>
    <row r="21" spans="2:11" s="1" customFormat="1" ht="15" customHeight="1">
      <c r="B21" s="250"/>
      <c r="C21" s="251"/>
      <c r="D21" s="251"/>
      <c r="E21" s="253" t="s">
        <v>364</v>
      </c>
      <c r="F21" s="249" t="s">
        <v>365</v>
      </c>
      <c r="G21" s="249"/>
      <c r="H21" s="249"/>
      <c r="I21" s="249"/>
      <c r="J21" s="249"/>
      <c r="K21" s="247"/>
    </row>
    <row r="22" spans="2:11" s="1" customFormat="1" ht="15" customHeight="1">
      <c r="B22" s="250"/>
      <c r="C22" s="251"/>
      <c r="D22" s="251"/>
      <c r="E22" s="253" t="s">
        <v>366</v>
      </c>
      <c r="F22" s="249" t="s">
        <v>367</v>
      </c>
      <c r="G22" s="249"/>
      <c r="H22" s="249"/>
      <c r="I22" s="249"/>
      <c r="J22" s="249"/>
      <c r="K22" s="247"/>
    </row>
    <row r="23" spans="2:11" s="1" customFormat="1" ht="15" customHeight="1">
      <c r="B23" s="250"/>
      <c r="C23" s="251"/>
      <c r="D23" s="251"/>
      <c r="E23" s="253" t="s">
        <v>368</v>
      </c>
      <c r="F23" s="249" t="s">
        <v>369</v>
      </c>
      <c r="G23" s="249"/>
      <c r="H23" s="249"/>
      <c r="I23" s="249"/>
      <c r="J23" s="249"/>
      <c r="K23" s="247"/>
    </row>
    <row r="24" spans="2:11" s="1" customFormat="1" ht="12.75" customHeight="1">
      <c r="B24" s="250"/>
      <c r="C24" s="251"/>
      <c r="D24" s="251"/>
      <c r="E24" s="251"/>
      <c r="F24" s="251"/>
      <c r="G24" s="251"/>
      <c r="H24" s="251"/>
      <c r="I24" s="251"/>
      <c r="J24" s="251"/>
      <c r="K24" s="247"/>
    </row>
    <row r="25" spans="2:11" s="1" customFormat="1" ht="15" customHeight="1">
      <c r="B25" s="250"/>
      <c r="C25" s="249" t="s">
        <v>370</v>
      </c>
      <c r="D25" s="249"/>
      <c r="E25" s="249"/>
      <c r="F25" s="249"/>
      <c r="G25" s="249"/>
      <c r="H25" s="249"/>
      <c r="I25" s="249"/>
      <c r="J25" s="249"/>
      <c r="K25" s="247"/>
    </row>
    <row r="26" spans="2:11" s="1" customFormat="1" ht="15" customHeight="1">
      <c r="B26" s="250"/>
      <c r="C26" s="249" t="s">
        <v>371</v>
      </c>
      <c r="D26" s="249"/>
      <c r="E26" s="249"/>
      <c r="F26" s="249"/>
      <c r="G26" s="249"/>
      <c r="H26" s="249"/>
      <c r="I26" s="249"/>
      <c r="J26" s="249"/>
      <c r="K26" s="247"/>
    </row>
    <row r="27" spans="2:11" s="1" customFormat="1" ht="15" customHeight="1">
      <c r="B27" s="250"/>
      <c r="C27" s="249"/>
      <c r="D27" s="249" t="s">
        <v>372</v>
      </c>
      <c r="E27" s="249"/>
      <c r="F27" s="249"/>
      <c r="G27" s="249"/>
      <c r="H27" s="249"/>
      <c r="I27" s="249"/>
      <c r="J27" s="249"/>
      <c r="K27" s="247"/>
    </row>
    <row r="28" spans="2:11" s="1" customFormat="1" ht="15" customHeight="1">
      <c r="B28" s="250"/>
      <c r="C28" s="251"/>
      <c r="D28" s="249" t="s">
        <v>373</v>
      </c>
      <c r="E28" s="249"/>
      <c r="F28" s="249"/>
      <c r="G28" s="249"/>
      <c r="H28" s="249"/>
      <c r="I28" s="249"/>
      <c r="J28" s="249"/>
      <c r="K28" s="247"/>
    </row>
    <row r="29" spans="2:11" s="1" customFormat="1" ht="12.75" customHeight="1">
      <c r="B29" s="250"/>
      <c r="C29" s="251"/>
      <c r="D29" s="251"/>
      <c r="E29" s="251"/>
      <c r="F29" s="251"/>
      <c r="G29" s="251"/>
      <c r="H29" s="251"/>
      <c r="I29" s="251"/>
      <c r="J29" s="251"/>
      <c r="K29" s="247"/>
    </row>
    <row r="30" spans="2:11" s="1" customFormat="1" ht="15" customHeight="1">
      <c r="B30" s="250"/>
      <c r="C30" s="251"/>
      <c r="D30" s="249" t="s">
        <v>374</v>
      </c>
      <c r="E30" s="249"/>
      <c r="F30" s="249"/>
      <c r="G30" s="249"/>
      <c r="H30" s="249"/>
      <c r="I30" s="249"/>
      <c r="J30" s="249"/>
      <c r="K30" s="247"/>
    </row>
    <row r="31" spans="2:11" s="1" customFormat="1" ht="15" customHeight="1">
      <c r="B31" s="250"/>
      <c r="C31" s="251"/>
      <c r="D31" s="249" t="s">
        <v>375</v>
      </c>
      <c r="E31" s="249"/>
      <c r="F31" s="249"/>
      <c r="G31" s="249"/>
      <c r="H31" s="249"/>
      <c r="I31" s="249"/>
      <c r="J31" s="249"/>
      <c r="K31" s="247"/>
    </row>
    <row r="32" spans="2:11" s="1" customFormat="1" ht="12.75" customHeight="1">
      <c r="B32" s="250"/>
      <c r="C32" s="251"/>
      <c r="D32" s="251"/>
      <c r="E32" s="251"/>
      <c r="F32" s="251"/>
      <c r="G32" s="251"/>
      <c r="H32" s="251"/>
      <c r="I32" s="251"/>
      <c r="J32" s="251"/>
      <c r="K32" s="247"/>
    </row>
    <row r="33" spans="2:11" s="1" customFormat="1" ht="15" customHeight="1">
      <c r="B33" s="250"/>
      <c r="C33" s="251"/>
      <c r="D33" s="249" t="s">
        <v>376</v>
      </c>
      <c r="E33" s="249"/>
      <c r="F33" s="249"/>
      <c r="G33" s="249"/>
      <c r="H33" s="249"/>
      <c r="I33" s="249"/>
      <c r="J33" s="249"/>
      <c r="K33" s="247"/>
    </row>
    <row r="34" spans="2:11" s="1" customFormat="1" ht="15" customHeight="1">
      <c r="B34" s="250"/>
      <c r="C34" s="251"/>
      <c r="D34" s="249" t="s">
        <v>377</v>
      </c>
      <c r="E34" s="249"/>
      <c r="F34" s="249"/>
      <c r="G34" s="249"/>
      <c r="H34" s="249"/>
      <c r="I34" s="249"/>
      <c r="J34" s="249"/>
      <c r="K34" s="247"/>
    </row>
    <row r="35" spans="2:11" s="1" customFormat="1" ht="15" customHeight="1">
      <c r="B35" s="250"/>
      <c r="C35" s="251"/>
      <c r="D35" s="249" t="s">
        <v>378</v>
      </c>
      <c r="E35" s="249"/>
      <c r="F35" s="249"/>
      <c r="G35" s="249"/>
      <c r="H35" s="249"/>
      <c r="I35" s="249"/>
      <c r="J35" s="249"/>
      <c r="K35" s="247"/>
    </row>
    <row r="36" spans="2:11" s="1" customFormat="1" ht="15" customHeight="1">
      <c r="B36" s="250"/>
      <c r="C36" s="251"/>
      <c r="D36" s="249"/>
      <c r="E36" s="252" t="s">
        <v>101</v>
      </c>
      <c r="F36" s="249"/>
      <c r="G36" s="249" t="s">
        <v>379</v>
      </c>
      <c r="H36" s="249"/>
      <c r="I36" s="249"/>
      <c r="J36" s="249"/>
      <c r="K36" s="247"/>
    </row>
    <row r="37" spans="2:11" s="1" customFormat="1" ht="30.75" customHeight="1">
      <c r="B37" s="250"/>
      <c r="C37" s="251"/>
      <c r="D37" s="249"/>
      <c r="E37" s="252" t="s">
        <v>380</v>
      </c>
      <c r="F37" s="249"/>
      <c r="G37" s="249" t="s">
        <v>381</v>
      </c>
      <c r="H37" s="249"/>
      <c r="I37" s="249"/>
      <c r="J37" s="249"/>
      <c r="K37" s="247"/>
    </row>
    <row r="38" spans="2:11" s="1" customFormat="1" ht="15" customHeight="1">
      <c r="B38" s="250"/>
      <c r="C38" s="251"/>
      <c r="D38" s="249"/>
      <c r="E38" s="252" t="s">
        <v>52</v>
      </c>
      <c r="F38" s="249"/>
      <c r="G38" s="249" t="s">
        <v>382</v>
      </c>
      <c r="H38" s="249"/>
      <c r="I38" s="249"/>
      <c r="J38" s="249"/>
      <c r="K38" s="247"/>
    </row>
    <row r="39" spans="2:11" s="1" customFormat="1" ht="15" customHeight="1">
      <c r="B39" s="250"/>
      <c r="C39" s="251"/>
      <c r="D39" s="249"/>
      <c r="E39" s="252" t="s">
        <v>53</v>
      </c>
      <c r="F39" s="249"/>
      <c r="G39" s="249" t="s">
        <v>383</v>
      </c>
      <c r="H39" s="249"/>
      <c r="I39" s="249"/>
      <c r="J39" s="249"/>
      <c r="K39" s="247"/>
    </row>
    <row r="40" spans="2:11" s="1" customFormat="1" ht="15" customHeight="1">
      <c r="B40" s="250"/>
      <c r="C40" s="251"/>
      <c r="D40" s="249"/>
      <c r="E40" s="252" t="s">
        <v>102</v>
      </c>
      <c r="F40" s="249"/>
      <c r="G40" s="249" t="s">
        <v>384</v>
      </c>
      <c r="H40" s="249"/>
      <c r="I40" s="249"/>
      <c r="J40" s="249"/>
      <c r="K40" s="247"/>
    </row>
    <row r="41" spans="2:11" s="1" customFormat="1" ht="15" customHeight="1">
      <c r="B41" s="250"/>
      <c r="C41" s="251"/>
      <c r="D41" s="249"/>
      <c r="E41" s="252" t="s">
        <v>103</v>
      </c>
      <c r="F41" s="249"/>
      <c r="G41" s="249" t="s">
        <v>385</v>
      </c>
      <c r="H41" s="249"/>
      <c r="I41" s="249"/>
      <c r="J41" s="249"/>
      <c r="K41" s="247"/>
    </row>
    <row r="42" spans="2:11" s="1" customFormat="1" ht="15" customHeight="1">
      <c r="B42" s="250"/>
      <c r="C42" s="251"/>
      <c r="D42" s="249"/>
      <c r="E42" s="252" t="s">
        <v>386</v>
      </c>
      <c r="F42" s="249"/>
      <c r="G42" s="249" t="s">
        <v>387</v>
      </c>
      <c r="H42" s="249"/>
      <c r="I42" s="249"/>
      <c r="J42" s="249"/>
      <c r="K42" s="247"/>
    </row>
    <row r="43" spans="2:11" s="1" customFormat="1" ht="15" customHeight="1">
      <c r="B43" s="250"/>
      <c r="C43" s="251"/>
      <c r="D43" s="249"/>
      <c r="E43" s="252"/>
      <c r="F43" s="249"/>
      <c r="G43" s="249" t="s">
        <v>388</v>
      </c>
      <c r="H43" s="249"/>
      <c r="I43" s="249"/>
      <c r="J43" s="249"/>
      <c r="K43" s="247"/>
    </row>
    <row r="44" spans="2:11" s="1" customFormat="1" ht="15" customHeight="1">
      <c r="B44" s="250"/>
      <c r="C44" s="251"/>
      <c r="D44" s="249"/>
      <c r="E44" s="252" t="s">
        <v>389</v>
      </c>
      <c r="F44" s="249"/>
      <c r="G44" s="249" t="s">
        <v>390</v>
      </c>
      <c r="H44" s="249"/>
      <c r="I44" s="249"/>
      <c r="J44" s="249"/>
      <c r="K44" s="247"/>
    </row>
    <row r="45" spans="2:11" s="1" customFormat="1" ht="15" customHeight="1">
      <c r="B45" s="250"/>
      <c r="C45" s="251"/>
      <c r="D45" s="249"/>
      <c r="E45" s="252" t="s">
        <v>106</v>
      </c>
      <c r="F45" s="249"/>
      <c r="G45" s="249" t="s">
        <v>391</v>
      </c>
      <c r="H45" s="249"/>
      <c r="I45" s="249"/>
      <c r="J45" s="249"/>
      <c r="K45" s="247"/>
    </row>
    <row r="46" spans="2:11" s="1" customFormat="1" ht="12.75" customHeight="1">
      <c r="B46" s="250"/>
      <c r="C46" s="251"/>
      <c r="D46" s="249"/>
      <c r="E46" s="249"/>
      <c r="F46" s="249"/>
      <c r="G46" s="249"/>
      <c r="H46" s="249"/>
      <c r="I46" s="249"/>
      <c r="J46" s="249"/>
      <c r="K46" s="247"/>
    </row>
    <row r="47" spans="2:11" s="1" customFormat="1" ht="15" customHeight="1">
      <c r="B47" s="250"/>
      <c r="C47" s="251"/>
      <c r="D47" s="249" t="s">
        <v>392</v>
      </c>
      <c r="E47" s="249"/>
      <c r="F47" s="249"/>
      <c r="G47" s="249"/>
      <c r="H47" s="249"/>
      <c r="I47" s="249"/>
      <c r="J47" s="249"/>
      <c r="K47" s="247"/>
    </row>
    <row r="48" spans="2:11" s="1" customFormat="1" ht="15" customHeight="1">
      <c r="B48" s="250"/>
      <c r="C48" s="251"/>
      <c r="D48" s="251"/>
      <c r="E48" s="249" t="s">
        <v>393</v>
      </c>
      <c r="F48" s="249"/>
      <c r="G48" s="249"/>
      <c r="H48" s="249"/>
      <c r="I48" s="249"/>
      <c r="J48" s="249"/>
      <c r="K48" s="247"/>
    </row>
    <row r="49" spans="2:11" s="1" customFormat="1" ht="15" customHeight="1">
      <c r="B49" s="250"/>
      <c r="C49" s="251"/>
      <c r="D49" s="251"/>
      <c r="E49" s="249" t="s">
        <v>394</v>
      </c>
      <c r="F49" s="249"/>
      <c r="G49" s="249"/>
      <c r="H49" s="249"/>
      <c r="I49" s="249"/>
      <c r="J49" s="249"/>
      <c r="K49" s="247"/>
    </row>
    <row r="50" spans="2:11" s="1" customFormat="1" ht="15" customHeight="1">
      <c r="B50" s="250"/>
      <c r="C50" s="251"/>
      <c r="D50" s="251"/>
      <c r="E50" s="249" t="s">
        <v>395</v>
      </c>
      <c r="F50" s="249"/>
      <c r="G50" s="249"/>
      <c r="H50" s="249"/>
      <c r="I50" s="249"/>
      <c r="J50" s="249"/>
      <c r="K50" s="247"/>
    </row>
    <row r="51" spans="2:11" s="1" customFormat="1" ht="15" customHeight="1">
      <c r="B51" s="250"/>
      <c r="C51" s="251"/>
      <c r="D51" s="249" t="s">
        <v>396</v>
      </c>
      <c r="E51" s="249"/>
      <c r="F51" s="249"/>
      <c r="G51" s="249"/>
      <c r="H51" s="249"/>
      <c r="I51" s="249"/>
      <c r="J51" s="249"/>
      <c r="K51" s="247"/>
    </row>
    <row r="52" spans="2:11" s="1" customFormat="1" ht="25.5" customHeight="1">
      <c r="B52" s="245"/>
      <c r="C52" s="246" t="s">
        <v>397</v>
      </c>
      <c r="D52" s="246"/>
      <c r="E52" s="246"/>
      <c r="F52" s="246"/>
      <c r="G52" s="246"/>
      <c r="H52" s="246"/>
      <c r="I52" s="246"/>
      <c r="J52" s="246"/>
      <c r="K52" s="247"/>
    </row>
    <row r="53" spans="2:11" s="1" customFormat="1" ht="5.25" customHeight="1">
      <c r="B53" s="245"/>
      <c r="C53" s="248"/>
      <c r="D53" s="248"/>
      <c r="E53" s="248"/>
      <c r="F53" s="248"/>
      <c r="G53" s="248"/>
      <c r="H53" s="248"/>
      <c r="I53" s="248"/>
      <c r="J53" s="248"/>
      <c r="K53" s="247"/>
    </row>
    <row r="54" spans="2:11" s="1" customFormat="1" ht="15" customHeight="1">
      <c r="B54" s="245"/>
      <c r="C54" s="249" t="s">
        <v>398</v>
      </c>
      <c r="D54" s="249"/>
      <c r="E54" s="249"/>
      <c r="F54" s="249"/>
      <c r="G54" s="249"/>
      <c r="H54" s="249"/>
      <c r="I54" s="249"/>
      <c r="J54" s="249"/>
      <c r="K54" s="247"/>
    </row>
    <row r="55" spans="2:11" s="1" customFormat="1" ht="15" customHeight="1">
      <c r="B55" s="245"/>
      <c r="C55" s="249" t="s">
        <v>399</v>
      </c>
      <c r="D55" s="249"/>
      <c r="E55" s="249"/>
      <c r="F55" s="249"/>
      <c r="G55" s="249"/>
      <c r="H55" s="249"/>
      <c r="I55" s="249"/>
      <c r="J55" s="249"/>
      <c r="K55" s="247"/>
    </row>
    <row r="56" spans="2:11" s="1" customFormat="1" ht="12.75" customHeight="1">
      <c r="B56" s="245"/>
      <c r="C56" s="249"/>
      <c r="D56" s="249"/>
      <c r="E56" s="249"/>
      <c r="F56" s="249"/>
      <c r="G56" s="249"/>
      <c r="H56" s="249"/>
      <c r="I56" s="249"/>
      <c r="J56" s="249"/>
      <c r="K56" s="247"/>
    </row>
    <row r="57" spans="2:11" s="1" customFormat="1" ht="15" customHeight="1">
      <c r="B57" s="245"/>
      <c r="C57" s="249" t="s">
        <v>400</v>
      </c>
      <c r="D57" s="249"/>
      <c r="E57" s="249"/>
      <c r="F57" s="249"/>
      <c r="G57" s="249"/>
      <c r="H57" s="249"/>
      <c r="I57" s="249"/>
      <c r="J57" s="249"/>
      <c r="K57" s="247"/>
    </row>
    <row r="58" spans="2:11" s="1" customFormat="1" ht="15" customHeight="1">
      <c r="B58" s="245"/>
      <c r="C58" s="251"/>
      <c r="D58" s="249" t="s">
        <v>401</v>
      </c>
      <c r="E58" s="249"/>
      <c r="F58" s="249"/>
      <c r="G58" s="249"/>
      <c r="H58" s="249"/>
      <c r="I58" s="249"/>
      <c r="J58" s="249"/>
      <c r="K58" s="247"/>
    </row>
    <row r="59" spans="2:11" s="1" customFormat="1" ht="15" customHeight="1">
      <c r="B59" s="245"/>
      <c r="C59" s="251"/>
      <c r="D59" s="249" t="s">
        <v>402</v>
      </c>
      <c r="E59" s="249"/>
      <c r="F59" s="249"/>
      <c r="G59" s="249"/>
      <c r="H59" s="249"/>
      <c r="I59" s="249"/>
      <c r="J59" s="249"/>
      <c r="K59" s="247"/>
    </row>
    <row r="60" spans="2:11" s="1" customFormat="1" ht="15" customHeight="1">
      <c r="B60" s="245"/>
      <c r="C60" s="251"/>
      <c r="D60" s="249" t="s">
        <v>403</v>
      </c>
      <c r="E60" s="249"/>
      <c r="F60" s="249"/>
      <c r="G60" s="249"/>
      <c r="H60" s="249"/>
      <c r="I60" s="249"/>
      <c r="J60" s="249"/>
      <c r="K60" s="247"/>
    </row>
    <row r="61" spans="2:11" s="1" customFormat="1" ht="15" customHeight="1">
      <c r="B61" s="245"/>
      <c r="C61" s="251"/>
      <c r="D61" s="249" t="s">
        <v>404</v>
      </c>
      <c r="E61" s="249"/>
      <c r="F61" s="249"/>
      <c r="G61" s="249"/>
      <c r="H61" s="249"/>
      <c r="I61" s="249"/>
      <c r="J61" s="249"/>
      <c r="K61" s="247"/>
    </row>
    <row r="62" spans="2:11" s="1" customFormat="1" ht="15" customHeight="1">
      <c r="B62" s="245"/>
      <c r="C62" s="251"/>
      <c r="D62" s="254" t="s">
        <v>405</v>
      </c>
      <c r="E62" s="254"/>
      <c r="F62" s="254"/>
      <c r="G62" s="254"/>
      <c r="H62" s="254"/>
      <c r="I62" s="254"/>
      <c r="J62" s="254"/>
      <c r="K62" s="247"/>
    </row>
    <row r="63" spans="2:11" s="1" customFormat="1" ht="15" customHeight="1">
      <c r="B63" s="245"/>
      <c r="C63" s="251"/>
      <c r="D63" s="249" t="s">
        <v>406</v>
      </c>
      <c r="E63" s="249"/>
      <c r="F63" s="249"/>
      <c r="G63" s="249"/>
      <c r="H63" s="249"/>
      <c r="I63" s="249"/>
      <c r="J63" s="249"/>
      <c r="K63" s="247"/>
    </row>
    <row r="64" spans="2:11" s="1" customFormat="1" ht="12.75" customHeight="1">
      <c r="B64" s="245"/>
      <c r="C64" s="251"/>
      <c r="D64" s="251"/>
      <c r="E64" s="255"/>
      <c r="F64" s="251"/>
      <c r="G64" s="251"/>
      <c r="H64" s="251"/>
      <c r="I64" s="251"/>
      <c r="J64" s="251"/>
      <c r="K64" s="247"/>
    </row>
    <row r="65" spans="2:11" s="1" customFormat="1" ht="15" customHeight="1">
      <c r="B65" s="245"/>
      <c r="C65" s="251"/>
      <c r="D65" s="249" t="s">
        <v>407</v>
      </c>
      <c r="E65" s="249"/>
      <c r="F65" s="249"/>
      <c r="G65" s="249"/>
      <c r="H65" s="249"/>
      <c r="I65" s="249"/>
      <c r="J65" s="249"/>
      <c r="K65" s="247"/>
    </row>
    <row r="66" spans="2:11" s="1" customFormat="1" ht="15" customHeight="1">
      <c r="B66" s="245"/>
      <c r="C66" s="251"/>
      <c r="D66" s="254" t="s">
        <v>408</v>
      </c>
      <c r="E66" s="254"/>
      <c r="F66" s="254"/>
      <c r="G66" s="254"/>
      <c r="H66" s="254"/>
      <c r="I66" s="254"/>
      <c r="J66" s="254"/>
      <c r="K66" s="247"/>
    </row>
    <row r="67" spans="2:11" s="1" customFormat="1" ht="15" customHeight="1">
      <c r="B67" s="245"/>
      <c r="C67" s="251"/>
      <c r="D67" s="249" t="s">
        <v>409</v>
      </c>
      <c r="E67" s="249"/>
      <c r="F67" s="249"/>
      <c r="G67" s="249"/>
      <c r="H67" s="249"/>
      <c r="I67" s="249"/>
      <c r="J67" s="249"/>
      <c r="K67" s="247"/>
    </row>
    <row r="68" spans="2:11" s="1" customFormat="1" ht="15" customHeight="1">
      <c r="B68" s="245"/>
      <c r="C68" s="251"/>
      <c r="D68" s="249" t="s">
        <v>410</v>
      </c>
      <c r="E68" s="249"/>
      <c r="F68" s="249"/>
      <c r="G68" s="249"/>
      <c r="H68" s="249"/>
      <c r="I68" s="249"/>
      <c r="J68" s="249"/>
      <c r="K68" s="247"/>
    </row>
    <row r="69" spans="2:11" s="1" customFormat="1" ht="15" customHeight="1">
      <c r="B69" s="245"/>
      <c r="C69" s="251"/>
      <c r="D69" s="249" t="s">
        <v>411</v>
      </c>
      <c r="E69" s="249"/>
      <c r="F69" s="249"/>
      <c r="G69" s="249"/>
      <c r="H69" s="249"/>
      <c r="I69" s="249"/>
      <c r="J69" s="249"/>
      <c r="K69" s="247"/>
    </row>
    <row r="70" spans="2:11" s="1" customFormat="1" ht="15" customHeight="1">
      <c r="B70" s="245"/>
      <c r="C70" s="251"/>
      <c r="D70" s="249" t="s">
        <v>412</v>
      </c>
      <c r="E70" s="249"/>
      <c r="F70" s="249"/>
      <c r="G70" s="249"/>
      <c r="H70" s="249"/>
      <c r="I70" s="249"/>
      <c r="J70" s="249"/>
      <c r="K70" s="247"/>
    </row>
    <row r="71" spans="2:11" s="1" customFormat="1" ht="12.75" customHeight="1">
      <c r="B71" s="256"/>
      <c r="C71" s="257"/>
      <c r="D71" s="257"/>
      <c r="E71" s="257"/>
      <c r="F71" s="257"/>
      <c r="G71" s="257"/>
      <c r="H71" s="257"/>
      <c r="I71" s="257"/>
      <c r="J71" s="257"/>
      <c r="K71" s="258"/>
    </row>
    <row r="72" spans="2:11" s="1" customFormat="1" ht="18.75" customHeight="1">
      <c r="B72" s="259"/>
      <c r="C72" s="259"/>
      <c r="D72" s="259"/>
      <c r="E72" s="259"/>
      <c r="F72" s="259"/>
      <c r="G72" s="259"/>
      <c r="H72" s="259"/>
      <c r="I72" s="259"/>
      <c r="J72" s="259"/>
      <c r="K72" s="260"/>
    </row>
    <row r="73" spans="2:11" s="1" customFormat="1" ht="18.75" customHeight="1">
      <c r="B73" s="260"/>
      <c r="C73" s="260"/>
      <c r="D73" s="260"/>
      <c r="E73" s="260"/>
      <c r="F73" s="260"/>
      <c r="G73" s="260"/>
      <c r="H73" s="260"/>
      <c r="I73" s="260"/>
      <c r="J73" s="260"/>
      <c r="K73" s="260"/>
    </row>
    <row r="74" spans="2:11" s="1" customFormat="1" ht="7.5" customHeight="1">
      <c r="B74" s="261"/>
      <c r="C74" s="262"/>
      <c r="D74" s="262"/>
      <c r="E74" s="262"/>
      <c r="F74" s="262"/>
      <c r="G74" s="262"/>
      <c r="H74" s="262"/>
      <c r="I74" s="262"/>
      <c r="J74" s="262"/>
      <c r="K74" s="263"/>
    </row>
    <row r="75" spans="2:11" s="1" customFormat="1" ht="45" customHeight="1">
      <c r="B75" s="264"/>
      <c r="C75" s="265" t="s">
        <v>413</v>
      </c>
      <c r="D75" s="265"/>
      <c r="E75" s="265"/>
      <c r="F75" s="265"/>
      <c r="G75" s="265"/>
      <c r="H75" s="265"/>
      <c r="I75" s="265"/>
      <c r="J75" s="265"/>
      <c r="K75" s="266"/>
    </row>
    <row r="76" spans="2:11" s="1" customFormat="1" ht="17.25" customHeight="1">
      <c r="B76" s="264"/>
      <c r="C76" s="267" t="s">
        <v>414</v>
      </c>
      <c r="D76" s="267"/>
      <c r="E76" s="267"/>
      <c r="F76" s="267" t="s">
        <v>415</v>
      </c>
      <c r="G76" s="268"/>
      <c r="H76" s="267" t="s">
        <v>53</v>
      </c>
      <c r="I76" s="267" t="s">
        <v>56</v>
      </c>
      <c r="J76" s="267" t="s">
        <v>416</v>
      </c>
      <c r="K76" s="266"/>
    </row>
    <row r="77" spans="2:11" s="1" customFormat="1" ht="17.25" customHeight="1">
      <c r="B77" s="264"/>
      <c r="C77" s="269" t="s">
        <v>417</v>
      </c>
      <c r="D77" s="269"/>
      <c r="E77" s="269"/>
      <c r="F77" s="270" t="s">
        <v>418</v>
      </c>
      <c r="G77" s="271"/>
      <c r="H77" s="269"/>
      <c r="I77" s="269"/>
      <c r="J77" s="269" t="s">
        <v>419</v>
      </c>
      <c r="K77" s="266"/>
    </row>
    <row r="78" spans="2:11" s="1" customFormat="1" ht="5.25" customHeight="1">
      <c r="B78" s="264"/>
      <c r="C78" s="272"/>
      <c r="D78" s="272"/>
      <c r="E78" s="272"/>
      <c r="F78" s="272"/>
      <c r="G78" s="273"/>
      <c r="H78" s="272"/>
      <c r="I78" s="272"/>
      <c r="J78" s="272"/>
      <c r="K78" s="266"/>
    </row>
    <row r="79" spans="2:11" s="1" customFormat="1" ht="15" customHeight="1">
      <c r="B79" s="264"/>
      <c r="C79" s="252" t="s">
        <v>52</v>
      </c>
      <c r="D79" s="274"/>
      <c r="E79" s="274"/>
      <c r="F79" s="275" t="s">
        <v>420</v>
      </c>
      <c r="G79" s="276"/>
      <c r="H79" s="252" t="s">
        <v>421</v>
      </c>
      <c r="I79" s="252" t="s">
        <v>422</v>
      </c>
      <c r="J79" s="252">
        <v>20</v>
      </c>
      <c r="K79" s="266"/>
    </row>
    <row r="80" spans="2:11" s="1" customFormat="1" ht="15" customHeight="1">
      <c r="B80" s="264"/>
      <c r="C80" s="252" t="s">
        <v>423</v>
      </c>
      <c r="D80" s="252"/>
      <c r="E80" s="252"/>
      <c r="F80" s="275" t="s">
        <v>420</v>
      </c>
      <c r="G80" s="276"/>
      <c r="H80" s="252" t="s">
        <v>424</v>
      </c>
      <c r="I80" s="252" t="s">
        <v>422</v>
      </c>
      <c r="J80" s="252">
        <v>120</v>
      </c>
      <c r="K80" s="266"/>
    </row>
    <row r="81" spans="2:11" s="1" customFormat="1" ht="15" customHeight="1">
      <c r="B81" s="277"/>
      <c r="C81" s="252" t="s">
        <v>425</v>
      </c>
      <c r="D81" s="252"/>
      <c r="E81" s="252"/>
      <c r="F81" s="275" t="s">
        <v>426</v>
      </c>
      <c r="G81" s="276"/>
      <c r="H81" s="252" t="s">
        <v>427</v>
      </c>
      <c r="I81" s="252" t="s">
        <v>422</v>
      </c>
      <c r="J81" s="252">
        <v>50</v>
      </c>
      <c r="K81" s="266"/>
    </row>
    <row r="82" spans="2:11" s="1" customFormat="1" ht="15" customHeight="1">
      <c r="B82" s="277"/>
      <c r="C82" s="252" t="s">
        <v>428</v>
      </c>
      <c r="D82" s="252"/>
      <c r="E82" s="252"/>
      <c r="F82" s="275" t="s">
        <v>420</v>
      </c>
      <c r="G82" s="276"/>
      <c r="H82" s="252" t="s">
        <v>429</v>
      </c>
      <c r="I82" s="252" t="s">
        <v>430</v>
      </c>
      <c r="J82" s="252"/>
      <c r="K82" s="266"/>
    </row>
    <row r="83" spans="2:11" s="1" customFormat="1" ht="15" customHeight="1">
      <c r="B83" s="277"/>
      <c r="C83" s="278" t="s">
        <v>431</v>
      </c>
      <c r="D83" s="278"/>
      <c r="E83" s="278"/>
      <c r="F83" s="279" t="s">
        <v>426</v>
      </c>
      <c r="G83" s="278"/>
      <c r="H83" s="278" t="s">
        <v>432</v>
      </c>
      <c r="I83" s="278" t="s">
        <v>422</v>
      </c>
      <c r="J83" s="278">
        <v>15</v>
      </c>
      <c r="K83" s="266"/>
    </row>
    <row r="84" spans="2:11" s="1" customFormat="1" ht="15" customHeight="1">
      <c r="B84" s="277"/>
      <c r="C84" s="278" t="s">
        <v>433</v>
      </c>
      <c r="D84" s="278"/>
      <c r="E84" s="278"/>
      <c r="F84" s="279" t="s">
        <v>426</v>
      </c>
      <c r="G84" s="278"/>
      <c r="H84" s="278" t="s">
        <v>434</v>
      </c>
      <c r="I84" s="278" t="s">
        <v>422</v>
      </c>
      <c r="J84" s="278">
        <v>15</v>
      </c>
      <c r="K84" s="266"/>
    </row>
    <row r="85" spans="2:11" s="1" customFormat="1" ht="15" customHeight="1">
      <c r="B85" s="277"/>
      <c r="C85" s="278" t="s">
        <v>435</v>
      </c>
      <c r="D85" s="278"/>
      <c r="E85" s="278"/>
      <c r="F85" s="279" t="s">
        <v>426</v>
      </c>
      <c r="G85" s="278"/>
      <c r="H85" s="278" t="s">
        <v>436</v>
      </c>
      <c r="I85" s="278" t="s">
        <v>422</v>
      </c>
      <c r="J85" s="278">
        <v>20</v>
      </c>
      <c r="K85" s="266"/>
    </row>
    <row r="86" spans="2:11" s="1" customFormat="1" ht="15" customHeight="1">
      <c r="B86" s="277"/>
      <c r="C86" s="278" t="s">
        <v>437</v>
      </c>
      <c r="D86" s="278"/>
      <c r="E86" s="278"/>
      <c r="F86" s="279" t="s">
        <v>426</v>
      </c>
      <c r="G86" s="278"/>
      <c r="H86" s="278" t="s">
        <v>438</v>
      </c>
      <c r="I86" s="278" t="s">
        <v>422</v>
      </c>
      <c r="J86" s="278">
        <v>20</v>
      </c>
      <c r="K86" s="266"/>
    </row>
    <row r="87" spans="2:11" s="1" customFormat="1" ht="15" customHeight="1">
      <c r="B87" s="277"/>
      <c r="C87" s="252" t="s">
        <v>439</v>
      </c>
      <c r="D87" s="252"/>
      <c r="E87" s="252"/>
      <c r="F87" s="275" t="s">
        <v>426</v>
      </c>
      <c r="G87" s="276"/>
      <c r="H87" s="252" t="s">
        <v>440</v>
      </c>
      <c r="I87" s="252" t="s">
        <v>422</v>
      </c>
      <c r="J87" s="252">
        <v>50</v>
      </c>
      <c r="K87" s="266"/>
    </row>
    <row r="88" spans="2:11" s="1" customFormat="1" ht="15" customHeight="1">
      <c r="B88" s="277"/>
      <c r="C88" s="252" t="s">
        <v>441</v>
      </c>
      <c r="D88" s="252"/>
      <c r="E88" s="252"/>
      <c r="F88" s="275" t="s">
        <v>426</v>
      </c>
      <c r="G88" s="276"/>
      <c r="H88" s="252" t="s">
        <v>442</v>
      </c>
      <c r="I88" s="252" t="s">
        <v>422</v>
      </c>
      <c r="J88" s="252">
        <v>20</v>
      </c>
      <c r="K88" s="266"/>
    </row>
    <row r="89" spans="2:11" s="1" customFormat="1" ht="15" customHeight="1">
      <c r="B89" s="277"/>
      <c r="C89" s="252" t="s">
        <v>443</v>
      </c>
      <c r="D89" s="252"/>
      <c r="E89" s="252"/>
      <c r="F89" s="275" t="s">
        <v>426</v>
      </c>
      <c r="G89" s="276"/>
      <c r="H89" s="252" t="s">
        <v>444</v>
      </c>
      <c r="I89" s="252" t="s">
        <v>422</v>
      </c>
      <c r="J89" s="252">
        <v>20</v>
      </c>
      <c r="K89" s="266"/>
    </row>
    <row r="90" spans="2:11" s="1" customFormat="1" ht="15" customHeight="1">
      <c r="B90" s="277"/>
      <c r="C90" s="252" t="s">
        <v>445</v>
      </c>
      <c r="D90" s="252"/>
      <c r="E90" s="252"/>
      <c r="F90" s="275" t="s">
        <v>426</v>
      </c>
      <c r="G90" s="276"/>
      <c r="H90" s="252" t="s">
        <v>446</v>
      </c>
      <c r="I90" s="252" t="s">
        <v>422</v>
      </c>
      <c r="J90" s="252">
        <v>50</v>
      </c>
      <c r="K90" s="266"/>
    </row>
    <row r="91" spans="2:11" s="1" customFormat="1" ht="15" customHeight="1">
      <c r="B91" s="277"/>
      <c r="C91" s="252" t="s">
        <v>447</v>
      </c>
      <c r="D91" s="252"/>
      <c r="E91" s="252"/>
      <c r="F91" s="275" t="s">
        <v>426</v>
      </c>
      <c r="G91" s="276"/>
      <c r="H91" s="252" t="s">
        <v>447</v>
      </c>
      <c r="I91" s="252" t="s">
        <v>422</v>
      </c>
      <c r="J91" s="252">
        <v>50</v>
      </c>
      <c r="K91" s="266"/>
    </row>
    <row r="92" spans="2:11" s="1" customFormat="1" ht="15" customHeight="1">
      <c r="B92" s="277"/>
      <c r="C92" s="252" t="s">
        <v>448</v>
      </c>
      <c r="D92" s="252"/>
      <c r="E92" s="252"/>
      <c r="F92" s="275" t="s">
        <v>426</v>
      </c>
      <c r="G92" s="276"/>
      <c r="H92" s="252" t="s">
        <v>449</v>
      </c>
      <c r="I92" s="252" t="s">
        <v>422</v>
      </c>
      <c r="J92" s="252">
        <v>255</v>
      </c>
      <c r="K92" s="266"/>
    </row>
    <row r="93" spans="2:11" s="1" customFormat="1" ht="15" customHeight="1">
      <c r="B93" s="277"/>
      <c r="C93" s="252" t="s">
        <v>450</v>
      </c>
      <c r="D93" s="252"/>
      <c r="E93" s="252"/>
      <c r="F93" s="275" t="s">
        <v>420</v>
      </c>
      <c r="G93" s="276"/>
      <c r="H93" s="252" t="s">
        <v>451</v>
      </c>
      <c r="I93" s="252" t="s">
        <v>452</v>
      </c>
      <c r="J93" s="252"/>
      <c r="K93" s="266"/>
    </row>
    <row r="94" spans="2:11" s="1" customFormat="1" ht="15" customHeight="1">
      <c r="B94" s="277"/>
      <c r="C94" s="252" t="s">
        <v>453</v>
      </c>
      <c r="D94" s="252"/>
      <c r="E94" s="252"/>
      <c r="F94" s="275" t="s">
        <v>420</v>
      </c>
      <c r="G94" s="276"/>
      <c r="H94" s="252" t="s">
        <v>454</v>
      </c>
      <c r="I94" s="252" t="s">
        <v>455</v>
      </c>
      <c r="J94" s="252"/>
      <c r="K94" s="266"/>
    </row>
    <row r="95" spans="2:11" s="1" customFormat="1" ht="15" customHeight="1">
      <c r="B95" s="277"/>
      <c r="C95" s="252" t="s">
        <v>456</v>
      </c>
      <c r="D95" s="252"/>
      <c r="E95" s="252"/>
      <c r="F95" s="275" t="s">
        <v>420</v>
      </c>
      <c r="G95" s="276"/>
      <c r="H95" s="252" t="s">
        <v>456</v>
      </c>
      <c r="I95" s="252" t="s">
        <v>455</v>
      </c>
      <c r="J95" s="252"/>
      <c r="K95" s="266"/>
    </row>
    <row r="96" spans="2:11" s="1" customFormat="1" ht="15" customHeight="1">
      <c r="B96" s="277"/>
      <c r="C96" s="252" t="s">
        <v>37</v>
      </c>
      <c r="D96" s="252"/>
      <c r="E96" s="252"/>
      <c r="F96" s="275" t="s">
        <v>420</v>
      </c>
      <c r="G96" s="276"/>
      <c r="H96" s="252" t="s">
        <v>457</v>
      </c>
      <c r="I96" s="252" t="s">
        <v>455</v>
      </c>
      <c r="J96" s="252"/>
      <c r="K96" s="266"/>
    </row>
    <row r="97" spans="2:11" s="1" customFormat="1" ht="15" customHeight="1">
      <c r="B97" s="277"/>
      <c r="C97" s="252" t="s">
        <v>47</v>
      </c>
      <c r="D97" s="252"/>
      <c r="E97" s="252"/>
      <c r="F97" s="275" t="s">
        <v>420</v>
      </c>
      <c r="G97" s="276"/>
      <c r="H97" s="252" t="s">
        <v>458</v>
      </c>
      <c r="I97" s="252" t="s">
        <v>455</v>
      </c>
      <c r="J97" s="252"/>
      <c r="K97" s="266"/>
    </row>
    <row r="98" spans="2:11" s="1" customFormat="1" ht="15" customHeight="1">
      <c r="B98" s="280"/>
      <c r="C98" s="281"/>
      <c r="D98" s="281"/>
      <c r="E98" s="281"/>
      <c r="F98" s="281"/>
      <c r="G98" s="281"/>
      <c r="H98" s="281"/>
      <c r="I98" s="281"/>
      <c r="J98" s="281"/>
      <c r="K98" s="282"/>
    </row>
    <row r="99" spans="2:11" s="1" customFormat="1" ht="18.75" customHeight="1">
      <c r="B99" s="283"/>
      <c r="C99" s="284"/>
      <c r="D99" s="284"/>
      <c r="E99" s="284"/>
      <c r="F99" s="284"/>
      <c r="G99" s="284"/>
      <c r="H99" s="284"/>
      <c r="I99" s="284"/>
      <c r="J99" s="284"/>
      <c r="K99" s="283"/>
    </row>
    <row r="100" spans="2:11" s="1" customFormat="1" ht="18.75" customHeight="1">
      <c r="B100" s="260"/>
      <c r="C100" s="260"/>
      <c r="D100" s="260"/>
      <c r="E100" s="260"/>
      <c r="F100" s="260"/>
      <c r="G100" s="260"/>
      <c r="H100" s="260"/>
      <c r="I100" s="260"/>
      <c r="J100" s="260"/>
      <c r="K100" s="260"/>
    </row>
    <row r="101" spans="2:11" s="1" customFormat="1" ht="7.5" customHeight="1">
      <c r="B101" s="261"/>
      <c r="C101" s="262"/>
      <c r="D101" s="262"/>
      <c r="E101" s="262"/>
      <c r="F101" s="262"/>
      <c r="G101" s="262"/>
      <c r="H101" s="262"/>
      <c r="I101" s="262"/>
      <c r="J101" s="262"/>
      <c r="K101" s="263"/>
    </row>
    <row r="102" spans="2:11" s="1" customFormat="1" ht="45" customHeight="1">
      <c r="B102" s="264"/>
      <c r="C102" s="265" t="s">
        <v>459</v>
      </c>
      <c r="D102" s="265"/>
      <c r="E102" s="265"/>
      <c r="F102" s="265"/>
      <c r="G102" s="265"/>
      <c r="H102" s="265"/>
      <c r="I102" s="265"/>
      <c r="J102" s="265"/>
      <c r="K102" s="266"/>
    </row>
    <row r="103" spans="2:11" s="1" customFormat="1" ht="17.25" customHeight="1">
      <c r="B103" s="264"/>
      <c r="C103" s="267" t="s">
        <v>414</v>
      </c>
      <c r="D103" s="267"/>
      <c r="E103" s="267"/>
      <c r="F103" s="267" t="s">
        <v>415</v>
      </c>
      <c r="G103" s="268"/>
      <c r="H103" s="267" t="s">
        <v>53</v>
      </c>
      <c r="I103" s="267" t="s">
        <v>56</v>
      </c>
      <c r="J103" s="267" t="s">
        <v>416</v>
      </c>
      <c r="K103" s="266"/>
    </row>
    <row r="104" spans="2:11" s="1" customFormat="1" ht="17.25" customHeight="1">
      <c r="B104" s="264"/>
      <c r="C104" s="269" t="s">
        <v>417</v>
      </c>
      <c r="D104" s="269"/>
      <c r="E104" s="269"/>
      <c r="F104" s="270" t="s">
        <v>418</v>
      </c>
      <c r="G104" s="271"/>
      <c r="H104" s="269"/>
      <c r="I104" s="269"/>
      <c r="J104" s="269" t="s">
        <v>419</v>
      </c>
      <c r="K104" s="266"/>
    </row>
    <row r="105" spans="2:11" s="1" customFormat="1" ht="5.25" customHeight="1">
      <c r="B105" s="264"/>
      <c r="C105" s="267"/>
      <c r="D105" s="267"/>
      <c r="E105" s="267"/>
      <c r="F105" s="267"/>
      <c r="G105" s="285"/>
      <c r="H105" s="267"/>
      <c r="I105" s="267"/>
      <c r="J105" s="267"/>
      <c r="K105" s="266"/>
    </row>
    <row r="106" spans="2:11" s="1" customFormat="1" ht="15" customHeight="1">
      <c r="B106" s="264"/>
      <c r="C106" s="252" t="s">
        <v>52</v>
      </c>
      <c r="D106" s="274"/>
      <c r="E106" s="274"/>
      <c r="F106" s="275" t="s">
        <v>420</v>
      </c>
      <c r="G106" s="252"/>
      <c r="H106" s="252" t="s">
        <v>460</v>
      </c>
      <c r="I106" s="252" t="s">
        <v>422</v>
      </c>
      <c r="J106" s="252">
        <v>20</v>
      </c>
      <c r="K106" s="266"/>
    </row>
    <row r="107" spans="2:11" s="1" customFormat="1" ht="15" customHeight="1">
      <c r="B107" s="264"/>
      <c r="C107" s="252" t="s">
        <v>423</v>
      </c>
      <c r="D107" s="252"/>
      <c r="E107" s="252"/>
      <c r="F107" s="275" t="s">
        <v>420</v>
      </c>
      <c r="G107" s="252"/>
      <c r="H107" s="252" t="s">
        <v>460</v>
      </c>
      <c r="I107" s="252" t="s">
        <v>422</v>
      </c>
      <c r="J107" s="252">
        <v>120</v>
      </c>
      <c r="K107" s="266"/>
    </row>
    <row r="108" spans="2:11" s="1" customFormat="1" ht="15" customHeight="1">
      <c r="B108" s="277"/>
      <c r="C108" s="252" t="s">
        <v>425</v>
      </c>
      <c r="D108" s="252"/>
      <c r="E108" s="252"/>
      <c r="F108" s="275" t="s">
        <v>426</v>
      </c>
      <c r="G108" s="252"/>
      <c r="H108" s="252" t="s">
        <v>460</v>
      </c>
      <c r="I108" s="252" t="s">
        <v>422</v>
      </c>
      <c r="J108" s="252">
        <v>50</v>
      </c>
      <c r="K108" s="266"/>
    </row>
    <row r="109" spans="2:11" s="1" customFormat="1" ht="15" customHeight="1">
      <c r="B109" s="277"/>
      <c r="C109" s="252" t="s">
        <v>428</v>
      </c>
      <c r="D109" s="252"/>
      <c r="E109" s="252"/>
      <c r="F109" s="275" t="s">
        <v>420</v>
      </c>
      <c r="G109" s="252"/>
      <c r="H109" s="252" t="s">
        <v>460</v>
      </c>
      <c r="I109" s="252" t="s">
        <v>430</v>
      </c>
      <c r="J109" s="252"/>
      <c r="K109" s="266"/>
    </row>
    <row r="110" spans="2:11" s="1" customFormat="1" ht="15" customHeight="1">
      <c r="B110" s="277"/>
      <c r="C110" s="252" t="s">
        <v>439</v>
      </c>
      <c r="D110" s="252"/>
      <c r="E110" s="252"/>
      <c r="F110" s="275" t="s">
        <v>426</v>
      </c>
      <c r="G110" s="252"/>
      <c r="H110" s="252" t="s">
        <v>460</v>
      </c>
      <c r="I110" s="252" t="s">
        <v>422</v>
      </c>
      <c r="J110" s="252">
        <v>50</v>
      </c>
      <c r="K110" s="266"/>
    </row>
    <row r="111" spans="2:11" s="1" customFormat="1" ht="15" customHeight="1">
      <c r="B111" s="277"/>
      <c r="C111" s="252" t="s">
        <v>447</v>
      </c>
      <c r="D111" s="252"/>
      <c r="E111" s="252"/>
      <c r="F111" s="275" t="s">
        <v>426</v>
      </c>
      <c r="G111" s="252"/>
      <c r="H111" s="252" t="s">
        <v>460</v>
      </c>
      <c r="I111" s="252" t="s">
        <v>422</v>
      </c>
      <c r="J111" s="252">
        <v>50</v>
      </c>
      <c r="K111" s="266"/>
    </row>
    <row r="112" spans="2:11" s="1" customFormat="1" ht="15" customHeight="1">
      <c r="B112" s="277"/>
      <c r="C112" s="252" t="s">
        <v>445</v>
      </c>
      <c r="D112" s="252"/>
      <c r="E112" s="252"/>
      <c r="F112" s="275" t="s">
        <v>426</v>
      </c>
      <c r="G112" s="252"/>
      <c r="H112" s="252" t="s">
        <v>460</v>
      </c>
      <c r="I112" s="252" t="s">
        <v>422</v>
      </c>
      <c r="J112" s="252">
        <v>50</v>
      </c>
      <c r="K112" s="266"/>
    </row>
    <row r="113" spans="2:11" s="1" customFormat="1" ht="15" customHeight="1">
      <c r="B113" s="277"/>
      <c r="C113" s="252" t="s">
        <v>52</v>
      </c>
      <c r="D113" s="252"/>
      <c r="E113" s="252"/>
      <c r="F113" s="275" t="s">
        <v>420</v>
      </c>
      <c r="G113" s="252"/>
      <c r="H113" s="252" t="s">
        <v>461</v>
      </c>
      <c r="I113" s="252" t="s">
        <v>422</v>
      </c>
      <c r="J113" s="252">
        <v>20</v>
      </c>
      <c r="K113" s="266"/>
    </row>
    <row r="114" spans="2:11" s="1" customFormat="1" ht="15" customHeight="1">
      <c r="B114" s="277"/>
      <c r="C114" s="252" t="s">
        <v>462</v>
      </c>
      <c r="D114" s="252"/>
      <c r="E114" s="252"/>
      <c r="F114" s="275" t="s">
        <v>420</v>
      </c>
      <c r="G114" s="252"/>
      <c r="H114" s="252" t="s">
        <v>463</v>
      </c>
      <c r="I114" s="252" t="s">
        <v>422</v>
      </c>
      <c r="J114" s="252">
        <v>120</v>
      </c>
      <c r="K114" s="266"/>
    </row>
    <row r="115" spans="2:11" s="1" customFormat="1" ht="15" customHeight="1">
      <c r="B115" s="277"/>
      <c r="C115" s="252" t="s">
        <v>37</v>
      </c>
      <c r="D115" s="252"/>
      <c r="E115" s="252"/>
      <c r="F115" s="275" t="s">
        <v>420</v>
      </c>
      <c r="G115" s="252"/>
      <c r="H115" s="252" t="s">
        <v>464</v>
      </c>
      <c r="I115" s="252" t="s">
        <v>455</v>
      </c>
      <c r="J115" s="252"/>
      <c r="K115" s="266"/>
    </row>
    <row r="116" spans="2:11" s="1" customFormat="1" ht="15" customHeight="1">
      <c r="B116" s="277"/>
      <c r="C116" s="252" t="s">
        <v>47</v>
      </c>
      <c r="D116" s="252"/>
      <c r="E116" s="252"/>
      <c r="F116" s="275" t="s">
        <v>420</v>
      </c>
      <c r="G116" s="252"/>
      <c r="H116" s="252" t="s">
        <v>465</v>
      </c>
      <c r="I116" s="252" t="s">
        <v>455</v>
      </c>
      <c r="J116" s="252"/>
      <c r="K116" s="266"/>
    </row>
    <row r="117" spans="2:11" s="1" customFormat="1" ht="15" customHeight="1">
      <c r="B117" s="277"/>
      <c r="C117" s="252" t="s">
        <v>56</v>
      </c>
      <c r="D117" s="252"/>
      <c r="E117" s="252"/>
      <c r="F117" s="275" t="s">
        <v>420</v>
      </c>
      <c r="G117" s="252"/>
      <c r="H117" s="252" t="s">
        <v>466</v>
      </c>
      <c r="I117" s="252" t="s">
        <v>467</v>
      </c>
      <c r="J117" s="252"/>
      <c r="K117" s="266"/>
    </row>
    <row r="118" spans="2:11" s="1" customFormat="1" ht="15" customHeight="1">
      <c r="B118" s="280"/>
      <c r="C118" s="286"/>
      <c r="D118" s="286"/>
      <c r="E118" s="286"/>
      <c r="F118" s="286"/>
      <c r="G118" s="286"/>
      <c r="H118" s="286"/>
      <c r="I118" s="286"/>
      <c r="J118" s="286"/>
      <c r="K118" s="282"/>
    </row>
    <row r="119" spans="2:11" s="1" customFormat="1" ht="18.75" customHeight="1">
      <c r="B119" s="287"/>
      <c r="C119" s="288"/>
      <c r="D119" s="288"/>
      <c r="E119" s="288"/>
      <c r="F119" s="289"/>
      <c r="G119" s="288"/>
      <c r="H119" s="288"/>
      <c r="I119" s="288"/>
      <c r="J119" s="288"/>
      <c r="K119" s="287"/>
    </row>
    <row r="120" spans="2:11" s="1" customFormat="1" ht="18.75" customHeight="1">
      <c r="B120" s="260"/>
      <c r="C120" s="260"/>
      <c r="D120" s="260"/>
      <c r="E120" s="260"/>
      <c r="F120" s="260"/>
      <c r="G120" s="260"/>
      <c r="H120" s="260"/>
      <c r="I120" s="260"/>
      <c r="J120" s="260"/>
      <c r="K120" s="260"/>
    </row>
    <row r="121" spans="2:11" s="1" customFormat="1" ht="7.5" customHeight="1">
      <c r="B121" s="290"/>
      <c r="C121" s="291"/>
      <c r="D121" s="291"/>
      <c r="E121" s="291"/>
      <c r="F121" s="291"/>
      <c r="G121" s="291"/>
      <c r="H121" s="291"/>
      <c r="I121" s="291"/>
      <c r="J121" s="291"/>
      <c r="K121" s="292"/>
    </row>
    <row r="122" spans="2:11" s="1" customFormat="1" ht="45" customHeight="1">
      <c r="B122" s="293"/>
      <c r="C122" s="243" t="s">
        <v>468</v>
      </c>
      <c r="D122" s="243"/>
      <c r="E122" s="243"/>
      <c r="F122" s="243"/>
      <c r="G122" s="243"/>
      <c r="H122" s="243"/>
      <c r="I122" s="243"/>
      <c r="J122" s="243"/>
      <c r="K122" s="294"/>
    </row>
    <row r="123" spans="2:11" s="1" customFormat="1" ht="17.25" customHeight="1">
      <c r="B123" s="295"/>
      <c r="C123" s="267" t="s">
        <v>414</v>
      </c>
      <c r="D123" s="267"/>
      <c r="E123" s="267"/>
      <c r="F123" s="267" t="s">
        <v>415</v>
      </c>
      <c r="G123" s="268"/>
      <c r="H123" s="267" t="s">
        <v>53</v>
      </c>
      <c r="I123" s="267" t="s">
        <v>56</v>
      </c>
      <c r="J123" s="267" t="s">
        <v>416</v>
      </c>
      <c r="K123" s="296"/>
    </row>
    <row r="124" spans="2:11" s="1" customFormat="1" ht="17.25" customHeight="1">
      <c r="B124" s="295"/>
      <c r="C124" s="269" t="s">
        <v>417</v>
      </c>
      <c r="D124" s="269"/>
      <c r="E124" s="269"/>
      <c r="F124" s="270" t="s">
        <v>418</v>
      </c>
      <c r="G124" s="271"/>
      <c r="H124" s="269"/>
      <c r="I124" s="269"/>
      <c r="J124" s="269" t="s">
        <v>419</v>
      </c>
      <c r="K124" s="296"/>
    </row>
    <row r="125" spans="2:11" s="1" customFormat="1" ht="5.25" customHeight="1">
      <c r="B125" s="297"/>
      <c r="C125" s="272"/>
      <c r="D125" s="272"/>
      <c r="E125" s="272"/>
      <c r="F125" s="272"/>
      <c r="G125" s="298"/>
      <c r="H125" s="272"/>
      <c r="I125" s="272"/>
      <c r="J125" s="272"/>
      <c r="K125" s="299"/>
    </row>
    <row r="126" spans="2:11" s="1" customFormat="1" ht="15" customHeight="1">
      <c r="B126" s="297"/>
      <c r="C126" s="252" t="s">
        <v>423</v>
      </c>
      <c r="D126" s="274"/>
      <c r="E126" s="274"/>
      <c r="F126" s="275" t="s">
        <v>420</v>
      </c>
      <c r="G126" s="252"/>
      <c r="H126" s="252" t="s">
        <v>460</v>
      </c>
      <c r="I126" s="252" t="s">
        <v>422</v>
      </c>
      <c r="J126" s="252">
        <v>120</v>
      </c>
      <c r="K126" s="300"/>
    </row>
    <row r="127" spans="2:11" s="1" customFormat="1" ht="15" customHeight="1">
      <c r="B127" s="297"/>
      <c r="C127" s="252" t="s">
        <v>469</v>
      </c>
      <c r="D127" s="252"/>
      <c r="E127" s="252"/>
      <c r="F127" s="275" t="s">
        <v>420</v>
      </c>
      <c r="G127" s="252"/>
      <c r="H127" s="252" t="s">
        <v>470</v>
      </c>
      <c r="I127" s="252" t="s">
        <v>422</v>
      </c>
      <c r="J127" s="252" t="s">
        <v>471</v>
      </c>
      <c r="K127" s="300"/>
    </row>
    <row r="128" spans="2:11" s="1" customFormat="1" ht="15" customHeight="1">
      <c r="B128" s="297"/>
      <c r="C128" s="252" t="s">
        <v>368</v>
      </c>
      <c r="D128" s="252"/>
      <c r="E128" s="252"/>
      <c r="F128" s="275" t="s">
        <v>420</v>
      </c>
      <c r="G128" s="252"/>
      <c r="H128" s="252" t="s">
        <v>472</v>
      </c>
      <c r="I128" s="252" t="s">
        <v>422</v>
      </c>
      <c r="J128" s="252" t="s">
        <v>471</v>
      </c>
      <c r="K128" s="300"/>
    </row>
    <row r="129" spans="2:11" s="1" customFormat="1" ht="15" customHeight="1">
      <c r="B129" s="297"/>
      <c r="C129" s="252" t="s">
        <v>431</v>
      </c>
      <c r="D129" s="252"/>
      <c r="E129" s="252"/>
      <c r="F129" s="275" t="s">
        <v>426</v>
      </c>
      <c r="G129" s="252"/>
      <c r="H129" s="252" t="s">
        <v>432</v>
      </c>
      <c r="I129" s="252" t="s">
        <v>422</v>
      </c>
      <c r="J129" s="252">
        <v>15</v>
      </c>
      <c r="K129" s="300"/>
    </row>
    <row r="130" spans="2:11" s="1" customFormat="1" ht="15" customHeight="1">
      <c r="B130" s="297"/>
      <c r="C130" s="278" t="s">
        <v>433</v>
      </c>
      <c r="D130" s="278"/>
      <c r="E130" s="278"/>
      <c r="F130" s="279" t="s">
        <v>426</v>
      </c>
      <c r="G130" s="278"/>
      <c r="H130" s="278" t="s">
        <v>434</v>
      </c>
      <c r="I130" s="278" t="s">
        <v>422</v>
      </c>
      <c r="J130" s="278">
        <v>15</v>
      </c>
      <c r="K130" s="300"/>
    </row>
    <row r="131" spans="2:11" s="1" customFormat="1" ht="15" customHeight="1">
      <c r="B131" s="297"/>
      <c r="C131" s="278" t="s">
        <v>435</v>
      </c>
      <c r="D131" s="278"/>
      <c r="E131" s="278"/>
      <c r="F131" s="279" t="s">
        <v>426</v>
      </c>
      <c r="G131" s="278"/>
      <c r="H131" s="278" t="s">
        <v>436</v>
      </c>
      <c r="I131" s="278" t="s">
        <v>422</v>
      </c>
      <c r="J131" s="278">
        <v>20</v>
      </c>
      <c r="K131" s="300"/>
    </row>
    <row r="132" spans="2:11" s="1" customFormat="1" ht="15" customHeight="1">
      <c r="B132" s="297"/>
      <c r="C132" s="278" t="s">
        <v>437</v>
      </c>
      <c r="D132" s="278"/>
      <c r="E132" s="278"/>
      <c r="F132" s="279" t="s">
        <v>426</v>
      </c>
      <c r="G132" s="278"/>
      <c r="H132" s="278" t="s">
        <v>438</v>
      </c>
      <c r="I132" s="278" t="s">
        <v>422</v>
      </c>
      <c r="J132" s="278">
        <v>20</v>
      </c>
      <c r="K132" s="300"/>
    </row>
    <row r="133" spans="2:11" s="1" customFormat="1" ht="15" customHeight="1">
      <c r="B133" s="297"/>
      <c r="C133" s="252" t="s">
        <v>425</v>
      </c>
      <c r="D133" s="252"/>
      <c r="E133" s="252"/>
      <c r="F133" s="275" t="s">
        <v>426</v>
      </c>
      <c r="G133" s="252"/>
      <c r="H133" s="252" t="s">
        <v>460</v>
      </c>
      <c r="I133" s="252" t="s">
        <v>422</v>
      </c>
      <c r="J133" s="252">
        <v>50</v>
      </c>
      <c r="K133" s="300"/>
    </row>
    <row r="134" spans="2:11" s="1" customFormat="1" ht="15" customHeight="1">
      <c r="B134" s="297"/>
      <c r="C134" s="252" t="s">
        <v>439</v>
      </c>
      <c r="D134" s="252"/>
      <c r="E134" s="252"/>
      <c r="F134" s="275" t="s">
        <v>426</v>
      </c>
      <c r="G134" s="252"/>
      <c r="H134" s="252" t="s">
        <v>460</v>
      </c>
      <c r="I134" s="252" t="s">
        <v>422</v>
      </c>
      <c r="J134" s="252">
        <v>50</v>
      </c>
      <c r="K134" s="300"/>
    </row>
    <row r="135" spans="2:11" s="1" customFormat="1" ht="15" customHeight="1">
      <c r="B135" s="297"/>
      <c r="C135" s="252" t="s">
        <v>445</v>
      </c>
      <c r="D135" s="252"/>
      <c r="E135" s="252"/>
      <c r="F135" s="275" t="s">
        <v>426</v>
      </c>
      <c r="G135" s="252"/>
      <c r="H135" s="252" t="s">
        <v>460</v>
      </c>
      <c r="I135" s="252" t="s">
        <v>422</v>
      </c>
      <c r="J135" s="252">
        <v>50</v>
      </c>
      <c r="K135" s="300"/>
    </row>
    <row r="136" spans="2:11" s="1" customFormat="1" ht="15" customHeight="1">
      <c r="B136" s="297"/>
      <c r="C136" s="252" t="s">
        <v>447</v>
      </c>
      <c r="D136" s="252"/>
      <c r="E136" s="252"/>
      <c r="F136" s="275" t="s">
        <v>426</v>
      </c>
      <c r="G136" s="252"/>
      <c r="H136" s="252" t="s">
        <v>460</v>
      </c>
      <c r="I136" s="252" t="s">
        <v>422</v>
      </c>
      <c r="J136" s="252">
        <v>50</v>
      </c>
      <c r="K136" s="300"/>
    </row>
    <row r="137" spans="2:11" s="1" customFormat="1" ht="15" customHeight="1">
      <c r="B137" s="297"/>
      <c r="C137" s="252" t="s">
        <v>448</v>
      </c>
      <c r="D137" s="252"/>
      <c r="E137" s="252"/>
      <c r="F137" s="275" t="s">
        <v>426</v>
      </c>
      <c r="G137" s="252"/>
      <c r="H137" s="252" t="s">
        <v>473</v>
      </c>
      <c r="I137" s="252" t="s">
        <v>422</v>
      </c>
      <c r="J137" s="252">
        <v>255</v>
      </c>
      <c r="K137" s="300"/>
    </row>
    <row r="138" spans="2:11" s="1" customFormat="1" ht="15" customHeight="1">
      <c r="B138" s="297"/>
      <c r="C138" s="252" t="s">
        <v>450</v>
      </c>
      <c r="D138" s="252"/>
      <c r="E138" s="252"/>
      <c r="F138" s="275" t="s">
        <v>420</v>
      </c>
      <c r="G138" s="252"/>
      <c r="H138" s="252" t="s">
        <v>474</v>
      </c>
      <c r="I138" s="252" t="s">
        <v>452</v>
      </c>
      <c r="J138" s="252"/>
      <c r="K138" s="300"/>
    </row>
    <row r="139" spans="2:11" s="1" customFormat="1" ht="15" customHeight="1">
      <c r="B139" s="297"/>
      <c r="C139" s="252" t="s">
        <v>453</v>
      </c>
      <c r="D139" s="252"/>
      <c r="E139" s="252"/>
      <c r="F139" s="275" t="s">
        <v>420</v>
      </c>
      <c r="G139" s="252"/>
      <c r="H139" s="252" t="s">
        <v>475</v>
      </c>
      <c r="I139" s="252" t="s">
        <v>455</v>
      </c>
      <c r="J139" s="252"/>
      <c r="K139" s="300"/>
    </row>
    <row r="140" spans="2:11" s="1" customFormat="1" ht="15" customHeight="1">
      <c r="B140" s="297"/>
      <c r="C140" s="252" t="s">
        <v>456</v>
      </c>
      <c r="D140" s="252"/>
      <c r="E140" s="252"/>
      <c r="F140" s="275" t="s">
        <v>420</v>
      </c>
      <c r="G140" s="252"/>
      <c r="H140" s="252" t="s">
        <v>456</v>
      </c>
      <c r="I140" s="252" t="s">
        <v>455</v>
      </c>
      <c r="J140" s="252"/>
      <c r="K140" s="300"/>
    </row>
    <row r="141" spans="2:11" s="1" customFormat="1" ht="15" customHeight="1">
      <c r="B141" s="297"/>
      <c r="C141" s="252" t="s">
        <v>37</v>
      </c>
      <c r="D141" s="252"/>
      <c r="E141" s="252"/>
      <c r="F141" s="275" t="s">
        <v>420</v>
      </c>
      <c r="G141" s="252"/>
      <c r="H141" s="252" t="s">
        <v>476</v>
      </c>
      <c r="I141" s="252" t="s">
        <v>455</v>
      </c>
      <c r="J141" s="252"/>
      <c r="K141" s="300"/>
    </row>
    <row r="142" spans="2:11" s="1" customFormat="1" ht="15" customHeight="1">
      <c r="B142" s="297"/>
      <c r="C142" s="252" t="s">
        <v>477</v>
      </c>
      <c r="D142" s="252"/>
      <c r="E142" s="252"/>
      <c r="F142" s="275" t="s">
        <v>420</v>
      </c>
      <c r="G142" s="252"/>
      <c r="H142" s="252" t="s">
        <v>478</v>
      </c>
      <c r="I142" s="252" t="s">
        <v>455</v>
      </c>
      <c r="J142" s="252"/>
      <c r="K142" s="300"/>
    </row>
    <row r="143" spans="2:11" s="1" customFormat="1" ht="15" customHeight="1">
      <c r="B143" s="301"/>
      <c r="C143" s="302"/>
      <c r="D143" s="302"/>
      <c r="E143" s="302"/>
      <c r="F143" s="302"/>
      <c r="G143" s="302"/>
      <c r="H143" s="302"/>
      <c r="I143" s="302"/>
      <c r="J143" s="302"/>
      <c r="K143" s="303"/>
    </row>
    <row r="144" spans="2:11" s="1" customFormat="1" ht="18.75" customHeight="1">
      <c r="B144" s="288"/>
      <c r="C144" s="288"/>
      <c r="D144" s="288"/>
      <c r="E144" s="288"/>
      <c r="F144" s="289"/>
      <c r="G144" s="288"/>
      <c r="H144" s="288"/>
      <c r="I144" s="288"/>
      <c r="J144" s="288"/>
      <c r="K144" s="288"/>
    </row>
    <row r="145" spans="2:11" s="1" customFormat="1" ht="18.75" customHeight="1">
      <c r="B145" s="260"/>
      <c r="C145" s="260"/>
      <c r="D145" s="260"/>
      <c r="E145" s="260"/>
      <c r="F145" s="260"/>
      <c r="G145" s="260"/>
      <c r="H145" s="260"/>
      <c r="I145" s="260"/>
      <c r="J145" s="260"/>
      <c r="K145" s="260"/>
    </row>
    <row r="146" spans="2:11" s="1" customFormat="1" ht="7.5" customHeight="1">
      <c r="B146" s="261"/>
      <c r="C146" s="262"/>
      <c r="D146" s="262"/>
      <c r="E146" s="262"/>
      <c r="F146" s="262"/>
      <c r="G146" s="262"/>
      <c r="H146" s="262"/>
      <c r="I146" s="262"/>
      <c r="J146" s="262"/>
      <c r="K146" s="263"/>
    </row>
    <row r="147" spans="2:11" s="1" customFormat="1" ht="45" customHeight="1">
      <c r="B147" s="264"/>
      <c r="C147" s="265" t="s">
        <v>479</v>
      </c>
      <c r="D147" s="265"/>
      <c r="E147" s="265"/>
      <c r="F147" s="265"/>
      <c r="G147" s="265"/>
      <c r="H147" s="265"/>
      <c r="I147" s="265"/>
      <c r="J147" s="265"/>
      <c r="K147" s="266"/>
    </row>
    <row r="148" spans="2:11" s="1" customFormat="1" ht="17.25" customHeight="1">
      <c r="B148" s="264"/>
      <c r="C148" s="267" t="s">
        <v>414</v>
      </c>
      <c r="D148" s="267"/>
      <c r="E148" s="267"/>
      <c r="F148" s="267" t="s">
        <v>415</v>
      </c>
      <c r="G148" s="268"/>
      <c r="H148" s="267" t="s">
        <v>53</v>
      </c>
      <c r="I148" s="267" t="s">
        <v>56</v>
      </c>
      <c r="J148" s="267" t="s">
        <v>416</v>
      </c>
      <c r="K148" s="266"/>
    </row>
    <row r="149" spans="2:11" s="1" customFormat="1" ht="17.25" customHeight="1">
      <c r="B149" s="264"/>
      <c r="C149" s="269" t="s">
        <v>417</v>
      </c>
      <c r="D149" s="269"/>
      <c r="E149" s="269"/>
      <c r="F149" s="270" t="s">
        <v>418</v>
      </c>
      <c r="G149" s="271"/>
      <c r="H149" s="269"/>
      <c r="I149" s="269"/>
      <c r="J149" s="269" t="s">
        <v>419</v>
      </c>
      <c r="K149" s="266"/>
    </row>
    <row r="150" spans="2:11" s="1" customFormat="1" ht="5.25" customHeight="1">
      <c r="B150" s="277"/>
      <c r="C150" s="272"/>
      <c r="D150" s="272"/>
      <c r="E150" s="272"/>
      <c r="F150" s="272"/>
      <c r="G150" s="273"/>
      <c r="H150" s="272"/>
      <c r="I150" s="272"/>
      <c r="J150" s="272"/>
      <c r="K150" s="300"/>
    </row>
    <row r="151" spans="2:11" s="1" customFormat="1" ht="15" customHeight="1">
      <c r="B151" s="277"/>
      <c r="C151" s="304" t="s">
        <v>423</v>
      </c>
      <c r="D151" s="252"/>
      <c r="E151" s="252"/>
      <c r="F151" s="305" t="s">
        <v>420</v>
      </c>
      <c r="G151" s="252"/>
      <c r="H151" s="304" t="s">
        <v>460</v>
      </c>
      <c r="I151" s="304" t="s">
        <v>422</v>
      </c>
      <c r="J151" s="304">
        <v>120</v>
      </c>
      <c r="K151" s="300"/>
    </row>
    <row r="152" spans="2:11" s="1" customFormat="1" ht="15" customHeight="1">
      <c r="B152" s="277"/>
      <c r="C152" s="304" t="s">
        <v>469</v>
      </c>
      <c r="D152" s="252"/>
      <c r="E152" s="252"/>
      <c r="F152" s="305" t="s">
        <v>420</v>
      </c>
      <c r="G152" s="252"/>
      <c r="H152" s="304" t="s">
        <v>480</v>
      </c>
      <c r="I152" s="304" t="s">
        <v>422</v>
      </c>
      <c r="J152" s="304" t="s">
        <v>471</v>
      </c>
      <c r="K152" s="300"/>
    </row>
    <row r="153" spans="2:11" s="1" customFormat="1" ht="15" customHeight="1">
      <c r="B153" s="277"/>
      <c r="C153" s="304" t="s">
        <v>368</v>
      </c>
      <c r="D153" s="252"/>
      <c r="E153" s="252"/>
      <c r="F153" s="305" t="s">
        <v>420</v>
      </c>
      <c r="G153" s="252"/>
      <c r="H153" s="304" t="s">
        <v>481</v>
      </c>
      <c r="I153" s="304" t="s">
        <v>422</v>
      </c>
      <c r="J153" s="304" t="s">
        <v>471</v>
      </c>
      <c r="K153" s="300"/>
    </row>
    <row r="154" spans="2:11" s="1" customFormat="1" ht="15" customHeight="1">
      <c r="B154" s="277"/>
      <c r="C154" s="304" t="s">
        <v>425</v>
      </c>
      <c r="D154" s="252"/>
      <c r="E154" s="252"/>
      <c r="F154" s="305" t="s">
        <v>426</v>
      </c>
      <c r="G154" s="252"/>
      <c r="H154" s="304" t="s">
        <v>460</v>
      </c>
      <c r="I154" s="304" t="s">
        <v>422</v>
      </c>
      <c r="J154" s="304">
        <v>50</v>
      </c>
      <c r="K154" s="300"/>
    </row>
    <row r="155" spans="2:11" s="1" customFormat="1" ht="15" customHeight="1">
      <c r="B155" s="277"/>
      <c r="C155" s="304" t="s">
        <v>428</v>
      </c>
      <c r="D155" s="252"/>
      <c r="E155" s="252"/>
      <c r="F155" s="305" t="s">
        <v>420</v>
      </c>
      <c r="G155" s="252"/>
      <c r="H155" s="304" t="s">
        <v>460</v>
      </c>
      <c r="I155" s="304" t="s">
        <v>430</v>
      </c>
      <c r="J155" s="304"/>
      <c r="K155" s="300"/>
    </row>
    <row r="156" spans="2:11" s="1" customFormat="1" ht="15" customHeight="1">
      <c r="B156" s="277"/>
      <c r="C156" s="304" t="s">
        <v>439</v>
      </c>
      <c r="D156" s="252"/>
      <c r="E156" s="252"/>
      <c r="F156" s="305" t="s">
        <v>426</v>
      </c>
      <c r="G156" s="252"/>
      <c r="H156" s="304" t="s">
        <v>460</v>
      </c>
      <c r="I156" s="304" t="s">
        <v>422</v>
      </c>
      <c r="J156" s="304">
        <v>50</v>
      </c>
      <c r="K156" s="300"/>
    </row>
    <row r="157" spans="2:11" s="1" customFormat="1" ht="15" customHeight="1">
      <c r="B157" s="277"/>
      <c r="C157" s="304" t="s">
        <v>447</v>
      </c>
      <c r="D157" s="252"/>
      <c r="E157" s="252"/>
      <c r="F157" s="305" t="s">
        <v>426</v>
      </c>
      <c r="G157" s="252"/>
      <c r="H157" s="304" t="s">
        <v>460</v>
      </c>
      <c r="I157" s="304" t="s">
        <v>422</v>
      </c>
      <c r="J157" s="304">
        <v>50</v>
      </c>
      <c r="K157" s="300"/>
    </row>
    <row r="158" spans="2:11" s="1" customFormat="1" ht="15" customHeight="1">
      <c r="B158" s="277"/>
      <c r="C158" s="304" t="s">
        <v>445</v>
      </c>
      <c r="D158" s="252"/>
      <c r="E158" s="252"/>
      <c r="F158" s="305" t="s">
        <v>426</v>
      </c>
      <c r="G158" s="252"/>
      <c r="H158" s="304" t="s">
        <v>460</v>
      </c>
      <c r="I158" s="304" t="s">
        <v>422</v>
      </c>
      <c r="J158" s="304">
        <v>50</v>
      </c>
      <c r="K158" s="300"/>
    </row>
    <row r="159" spans="2:11" s="1" customFormat="1" ht="15" customHeight="1">
      <c r="B159" s="277"/>
      <c r="C159" s="304" t="s">
        <v>89</v>
      </c>
      <c r="D159" s="252"/>
      <c r="E159" s="252"/>
      <c r="F159" s="305" t="s">
        <v>420</v>
      </c>
      <c r="G159" s="252"/>
      <c r="H159" s="304" t="s">
        <v>482</v>
      </c>
      <c r="I159" s="304" t="s">
        <v>422</v>
      </c>
      <c r="J159" s="304" t="s">
        <v>483</v>
      </c>
      <c r="K159" s="300"/>
    </row>
    <row r="160" spans="2:11" s="1" customFormat="1" ht="15" customHeight="1">
      <c r="B160" s="277"/>
      <c r="C160" s="304" t="s">
        <v>484</v>
      </c>
      <c r="D160" s="252"/>
      <c r="E160" s="252"/>
      <c r="F160" s="305" t="s">
        <v>420</v>
      </c>
      <c r="G160" s="252"/>
      <c r="H160" s="304" t="s">
        <v>485</v>
      </c>
      <c r="I160" s="304" t="s">
        <v>455</v>
      </c>
      <c r="J160" s="304"/>
      <c r="K160" s="300"/>
    </row>
    <row r="161" spans="2:11" s="1" customFormat="1" ht="15" customHeight="1">
      <c r="B161" s="306"/>
      <c r="C161" s="307"/>
      <c r="D161" s="307"/>
      <c r="E161" s="307"/>
      <c r="F161" s="307"/>
      <c r="G161" s="307"/>
      <c r="H161" s="307"/>
      <c r="I161" s="307"/>
      <c r="J161" s="307"/>
      <c r="K161" s="308"/>
    </row>
    <row r="162" spans="2:11" s="1" customFormat="1" ht="18.75" customHeight="1">
      <c r="B162" s="288"/>
      <c r="C162" s="298"/>
      <c r="D162" s="298"/>
      <c r="E162" s="298"/>
      <c r="F162" s="309"/>
      <c r="G162" s="298"/>
      <c r="H162" s="298"/>
      <c r="I162" s="298"/>
      <c r="J162" s="298"/>
      <c r="K162" s="288"/>
    </row>
    <row r="163" spans="2:11" s="1" customFormat="1" ht="18.75" customHeight="1">
      <c r="B163" s="288"/>
      <c r="C163" s="298"/>
      <c r="D163" s="298"/>
      <c r="E163" s="298"/>
      <c r="F163" s="309"/>
      <c r="G163" s="298"/>
      <c r="H163" s="298"/>
      <c r="I163" s="298"/>
      <c r="J163" s="298"/>
      <c r="K163" s="288"/>
    </row>
    <row r="164" spans="2:11" s="1" customFormat="1" ht="18.75" customHeight="1">
      <c r="B164" s="288"/>
      <c r="C164" s="298"/>
      <c r="D164" s="298"/>
      <c r="E164" s="298"/>
      <c r="F164" s="309"/>
      <c r="G164" s="298"/>
      <c r="H164" s="298"/>
      <c r="I164" s="298"/>
      <c r="J164" s="298"/>
      <c r="K164" s="288"/>
    </row>
    <row r="165" spans="2:11" s="1" customFormat="1" ht="18.75" customHeight="1">
      <c r="B165" s="288"/>
      <c r="C165" s="298"/>
      <c r="D165" s="298"/>
      <c r="E165" s="298"/>
      <c r="F165" s="309"/>
      <c r="G165" s="298"/>
      <c r="H165" s="298"/>
      <c r="I165" s="298"/>
      <c r="J165" s="298"/>
      <c r="K165" s="288"/>
    </row>
    <row r="166" spans="2:11" s="1" customFormat="1" ht="18.75" customHeight="1">
      <c r="B166" s="288"/>
      <c r="C166" s="298"/>
      <c r="D166" s="298"/>
      <c r="E166" s="298"/>
      <c r="F166" s="309"/>
      <c r="G166" s="298"/>
      <c r="H166" s="298"/>
      <c r="I166" s="298"/>
      <c r="J166" s="298"/>
      <c r="K166" s="288"/>
    </row>
    <row r="167" spans="2:11" s="1" customFormat="1" ht="18.75" customHeight="1">
      <c r="B167" s="288"/>
      <c r="C167" s="298"/>
      <c r="D167" s="298"/>
      <c r="E167" s="298"/>
      <c r="F167" s="309"/>
      <c r="G167" s="298"/>
      <c r="H167" s="298"/>
      <c r="I167" s="298"/>
      <c r="J167" s="298"/>
      <c r="K167" s="288"/>
    </row>
    <row r="168" spans="2:11" s="1" customFormat="1" ht="18.75" customHeight="1">
      <c r="B168" s="288"/>
      <c r="C168" s="298"/>
      <c r="D168" s="298"/>
      <c r="E168" s="298"/>
      <c r="F168" s="309"/>
      <c r="G168" s="298"/>
      <c r="H168" s="298"/>
      <c r="I168" s="298"/>
      <c r="J168" s="298"/>
      <c r="K168" s="288"/>
    </row>
    <row r="169" spans="2:11" s="1" customFormat="1" ht="18.75" customHeight="1">
      <c r="B169" s="260"/>
      <c r="C169" s="260"/>
      <c r="D169" s="260"/>
      <c r="E169" s="260"/>
      <c r="F169" s="260"/>
      <c r="G169" s="260"/>
      <c r="H169" s="260"/>
      <c r="I169" s="260"/>
      <c r="J169" s="260"/>
      <c r="K169" s="260"/>
    </row>
    <row r="170" spans="2:11" s="1" customFormat="1" ht="7.5" customHeight="1">
      <c r="B170" s="239"/>
      <c r="C170" s="240"/>
      <c r="D170" s="240"/>
      <c r="E170" s="240"/>
      <c r="F170" s="240"/>
      <c r="G170" s="240"/>
      <c r="H170" s="240"/>
      <c r="I170" s="240"/>
      <c r="J170" s="240"/>
      <c r="K170" s="241"/>
    </row>
    <row r="171" spans="2:11" s="1" customFormat="1" ht="45" customHeight="1">
      <c r="B171" s="242"/>
      <c r="C171" s="243" t="s">
        <v>486</v>
      </c>
      <c r="D171" s="243"/>
      <c r="E171" s="243"/>
      <c r="F171" s="243"/>
      <c r="G171" s="243"/>
      <c r="H171" s="243"/>
      <c r="I171" s="243"/>
      <c r="J171" s="243"/>
      <c r="K171" s="244"/>
    </row>
    <row r="172" spans="2:11" s="1" customFormat="1" ht="17.25" customHeight="1">
      <c r="B172" s="242"/>
      <c r="C172" s="267" t="s">
        <v>414</v>
      </c>
      <c r="D172" s="267"/>
      <c r="E172" s="267"/>
      <c r="F172" s="267" t="s">
        <v>415</v>
      </c>
      <c r="G172" s="310"/>
      <c r="H172" s="311" t="s">
        <v>53</v>
      </c>
      <c r="I172" s="311" t="s">
        <v>56</v>
      </c>
      <c r="J172" s="267" t="s">
        <v>416</v>
      </c>
      <c r="K172" s="244"/>
    </row>
    <row r="173" spans="2:11" s="1" customFormat="1" ht="17.25" customHeight="1">
      <c r="B173" s="245"/>
      <c r="C173" s="269" t="s">
        <v>417</v>
      </c>
      <c r="D173" s="269"/>
      <c r="E173" s="269"/>
      <c r="F173" s="270" t="s">
        <v>418</v>
      </c>
      <c r="G173" s="312"/>
      <c r="H173" s="313"/>
      <c r="I173" s="313"/>
      <c r="J173" s="269" t="s">
        <v>419</v>
      </c>
      <c r="K173" s="247"/>
    </row>
    <row r="174" spans="2:11" s="1" customFormat="1" ht="5.25" customHeight="1">
      <c r="B174" s="277"/>
      <c r="C174" s="272"/>
      <c r="D174" s="272"/>
      <c r="E174" s="272"/>
      <c r="F174" s="272"/>
      <c r="G174" s="273"/>
      <c r="H174" s="272"/>
      <c r="I174" s="272"/>
      <c r="J174" s="272"/>
      <c r="K174" s="300"/>
    </row>
    <row r="175" spans="2:11" s="1" customFormat="1" ht="15" customHeight="1">
      <c r="B175" s="277"/>
      <c r="C175" s="252" t="s">
        <v>423</v>
      </c>
      <c r="D175" s="252"/>
      <c r="E175" s="252"/>
      <c r="F175" s="275" t="s">
        <v>420</v>
      </c>
      <c r="G175" s="252"/>
      <c r="H175" s="252" t="s">
        <v>460</v>
      </c>
      <c r="I175" s="252" t="s">
        <v>422</v>
      </c>
      <c r="J175" s="252">
        <v>120</v>
      </c>
      <c r="K175" s="300"/>
    </row>
    <row r="176" spans="2:11" s="1" customFormat="1" ht="15" customHeight="1">
      <c r="B176" s="277"/>
      <c r="C176" s="252" t="s">
        <v>469</v>
      </c>
      <c r="D176" s="252"/>
      <c r="E176" s="252"/>
      <c r="F176" s="275" t="s">
        <v>420</v>
      </c>
      <c r="G176" s="252"/>
      <c r="H176" s="252" t="s">
        <v>470</v>
      </c>
      <c r="I176" s="252" t="s">
        <v>422</v>
      </c>
      <c r="J176" s="252" t="s">
        <v>471</v>
      </c>
      <c r="K176" s="300"/>
    </row>
    <row r="177" spans="2:11" s="1" customFormat="1" ht="15" customHeight="1">
      <c r="B177" s="277"/>
      <c r="C177" s="252" t="s">
        <v>368</v>
      </c>
      <c r="D177" s="252"/>
      <c r="E177" s="252"/>
      <c r="F177" s="275" t="s">
        <v>420</v>
      </c>
      <c r="G177" s="252"/>
      <c r="H177" s="252" t="s">
        <v>487</v>
      </c>
      <c r="I177" s="252" t="s">
        <v>422</v>
      </c>
      <c r="J177" s="252" t="s">
        <v>471</v>
      </c>
      <c r="K177" s="300"/>
    </row>
    <row r="178" spans="2:11" s="1" customFormat="1" ht="15" customHeight="1">
      <c r="B178" s="277"/>
      <c r="C178" s="252" t="s">
        <v>425</v>
      </c>
      <c r="D178" s="252"/>
      <c r="E178" s="252"/>
      <c r="F178" s="275" t="s">
        <v>426</v>
      </c>
      <c r="G178" s="252"/>
      <c r="H178" s="252" t="s">
        <v>487</v>
      </c>
      <c r="I178" s="252" t="s">
        <v>422</v>
      </c>
      <c r="J178" s="252">
        <v>50</v>
      </c>
      <c r="K178" s="300"/>
    </row>
    <row r="179" spans="2:11" s="1" customFormat="1" ht="15" customHeight="1">
      <c r="B179" s="277"/>
      <c r="C179" s="252" t="s">
        <v>428</v>
      </c>
      <c r="D179" s="252"/>
      <c r="E179" s="252"/>
      <c r="F179" s="275" t="s">
        <v>420</v>
      </c>
      <c r="G179" s="252"/>
      <c r="H179" s="252" t="s">
        <v>487</v>
      </c>
      <c r="I179" s="252" t="s">
        <v>430</v>
      </c>
      <c r="J179" s="252"/>
      <c r="K179" s="300"/>
    </row>
    <row r="180" spans="2:11" s="1" customFormat="1" ht="15" customHeight="1">
      <c r="B180" s="277"/>
      <c r="C180" s="252" t="s">
        <v>439</v>
      </c>
      <c r="D180" s="252"/>
      <c r="E180" s="252"/>
      <c r="F180" s="275" t="s">
        <v>426</v>
      </c>
      <c r="G180" s="252"/>
      <c r="H180" s="252" t="s">
        <v>487</v>
      </c>
      <c r="I180" s="252" t="s">
        <v>422</v>
      </c>
      <c r="J180" s="252">
        <v>50</v>
      </c>
      <c r="K180" s="300"/>
    </row>
    <row r="181" spans="2:11" s="1" customFormat="1" ht="15" customHeight="1">
      <c r="B181" s="277"/>
      <c r="C181" s="252" t="s">
        <v>447</v>
      </c>
      <c r="D181" s="252"/>
      <c r="E181" s="252"/>
      <c r="F181" s="275" t="s">
        <v>426</v>
      </c>
      <c r="G181" s="252"/>
      <c r="H181" s="252" t="s">
        <v>487</v>
      </c>
      <c r="I181" s="252" t="s">
        <v>422</v>
      </c>
      <c r="J181" s="252">
        <v>50</v>
      </c>
      <c r="K181" s="300"/>
    </row>
    <row r="182" spans="2:11" s="1" customFormat="1" ht="15" customHeight="1">
      <c r="B182" s="277"/>
      <c r="C182" s="252" t="s">
        <v>445</v>
      </c>
      <c r="D182" s="252"/>
      <c r="E182" s="252"/>
      <c r="F182" s="275" t="s">
        <v>426</v>
      </c>
      <c r="G182" s="252"/>
      <c r="H182" s="252" t="s">
        <v>487</v>
      </c>
      <c r="I182" s="252" t="s">
        <v>422</v>
      </c>
      <c r="J182" s="252">
        <v>50</v>
      </c>
      <c r="K182" s="300"/>
    </row>
    <row r="183" spans="2:11" s="1" customFormat="1" ht="15" customHeight="1">
      <c r="B183" s="277"/>
      <c r="C183" s="252" t="s">
        <v>101</v>
      </c>
      <c r="D183" s="252"/>
      <c r="E183" s="252"/>
      <c r="F183" s="275" t="s">
        <v>420</v>
      </c>
      <c r="G183" s="252"/>
      <c r="H183" s="252" t="s">
        <v>488</v>
      </c>
      <c r="I183" s="252" t="s">
        <v>489</v>
      </c>
      <c r="J183" s="252"/>
      <c r="K183" s="300"/>
    </row>
    <row r="184" spans="2:11" s="1" customFormat="1" ht="15" customHeight="1">
      <c r="B184" s="277"/>
      <c r="C184" s="252" t="s">
        <v>56</v>
      </c>
      <c r="D184" s="252"/>
      <c r="E184" s="252"/>
      <c r="F184" s="275" t="s">
        <v>420</v>
      </c>
      <c r="G184" s="252"/>
      <c r="H184" s="252" t="s">
        <v>490</v>
      </c>
      <c r="I184" s="252" t="s">
        <v>491</v>
      </c>
      <c r="J184" s="252">
        <v>1</v>
      </c>
      <c r="K184" s="300"/>
    </row>
    <row r="185" spans="2:11" s="1" customFormat="1" ht="15" customHeight="1">
      <c r="B185" s="277"/>
      <c r="C185" s="252" t="s">
        <v>52</v>
      </c>
      <c r="D185" s="252"/>
      <c r="E185" s="252"/>
      <c r="F185" s="275" t="s">
        <v>420</v>
      </c>
      <c r="G185" s="252"/>
      <c r="H185" s="252" t="s">
        <v>492</v>
      </c>
      <c r="I185" s="252" t="s">
        <v>422</v>
      </c>
      <c r="J185" s="252">
        <v>20</v>
      </c>
      <c r="K185" s="300"/>
    </row>
    <row r="186" spans="2:11" s="1" customFormat="1" ht="15" customHeight="1">
      <c r="B186" s="277"/>
      <c r="C186" s="252" t="s">
        <v>53</v>
      </c>
      <c r="D186" s="252"/>
      <c r="E186" s="252"/>
      <c r="F186" s="275" t="s">
        <v>420</v>
      </c>
      <c r="G186" s="252"/>
      <c r="H186" s="252" t="s">
        <v>493</v>
      </c>
      <c r="I186" s="252" t="s">
        <v>422</v>
      </c>
      <c r="J186" s="252">
        <v>255</v>
      </c>
      <c r="K186" s="300"/>
    </row>
    <row r="187" spans="2:11" s="1" customFormat="1" ht="15" customHeight="1">
      <c r="B187" s="277"/>
      <c r="C187" s="252" t="s">
        <v>102</v>
      </c>
      <c r="D187" s="252"/>
      <c r="E187" s="252"/>
      <c r="F187" s="275" t="s">
        <v>420</v>
      </c>
      <c r="G187" s="252"/>
      <c r="H187" s="252" t="s">
        <v>384</v>
      </c>
      <c r="I187" s="252" t="s">
        <v>422</v>
      </c>
      <c r="J187" s="252">
        <v>10</v>
      </c>
      <c r="K187" s="300"/>
    </row>
    <row r="188" spans="2:11" s="1" customFormat="1" ht="15" customHeight="1">
      <c r="B188" s="277"/>
      <c r="C188" s="252" t="s">
        <v>103</v>
      </c>
      <c r="D188" s="252"/>
      <c r="E188" s="252"/>
      <c r="F188" s="275" t="s">
        <v>420</v>
      </c>
      <c r="G188" s="252"/>
      <c r="H188" s="252" t="s">
        <v>494</v>
      </c>
      <c r="I188" s="252" t="s">
        <v>455</v>
      </c>
      <c r="J188" s="252"/>
      <c r="K188" s="300"/>
    </row>
    <row r="189" spans="2:11" s="1" customFormat="1" ht="15" customHeight="1">
      <c r="B189" s="277"/>
      <c r="C189" s="252" t="s">
        <v>495</v>
      </c>
      <c r="D189" s="252"/>
      <c r="E189" s="252"/>
      <c r="F189" s="275" t="s">
        <v>420</v>
      </c>
      <c r="G189" s="252"/>
      <c r="H189" s="252" t="s">
        <v>496</v>
      </c>
      <c r="I189" s="252" t="s">
        <v>455</v>
      </c>
      <c r="J189" s="252"/>
      <c r="K189" s="300"/>
    </row>
    <row r="190" spans="2:11" s="1" customFormat="1" ht="15" customHeight="1">
      <c r="B190" s="277"/>
      <c r="C190" s="252" t="s">
        <v>484</v>
      </c>
      <c r="D190" s="252"/>
      <c r="E190" s="252"/>
      <c r="F190" s="275" t="s">
        <v>420</v>
      </c>
      <c r="G190" s="252"/>
      <c r="H190" s="252" t="s">
        <v>497</v>
      </c>
      <c r="I190" s="252" t="s">
        <v>455</v>
      </c>
      <c r="J190" s="252"/>
      <c r="K190" s="300"/>
    </row>
    <row r="191" spans="2:11" s="1" customFormat="1" ht="15" customHeight="1">
      <c r="B191" s="277"/>
      <c r="C191" s="252" t="s">
        <v>106</v>
      </c>
      <c r="D191" s="252"/>
      <c r="E191" s="252"/>
      <c r="F191" s="275" t="s">
        <v>426</v>
      </c>
      <c r="G191" s="252"/>
      <c r="H191" s="252" t="s">
        <v>498</v>
      </c>
      <c r="I191" s="252" t="s">
        <v>422</v>
      </c>
      <c r="J191" s="252">
        <v>50</v>
      </c>
      <c r="K191" s="300"/>
    </row>
    <row r="192" spans="2:11" s="1" customFormat="1" ht="15" customHeight="1">
      <c r="B192" s="277"/>
      <c r="C192" s="252" t="s">
        <v>499</v>
      </c>
      <c r="D192" s="252"/>
      <c r="E192" s="252"/>
      <c r="F192" s="275" t="s">
        <v>426</v>
      </c>
      <c r="G192" s="252"/>
      <c r="H192" s="252" t="s">
        <v>500</v>
      </c>
      <c r="I192" s="252" t="s">
        <v>501</v>
      </c>
      <c r="J192" s="252"/>
      <c r="K192" s="300"/>
    </row>
    <row r="193" spans="2:11" s="1" customFormat="1" ht="15" customHeight="1">
      <c r="B193" s="277"/>
      <c r="C193" s="252" t="s">
        <v>502</v>
      </c>
      <c r="D193" s="252"/>
      <c r="E193" s="252"/>
      <c r="F193" s="275" t="s">
        <v>426</v>
      </c>
      <c r="G193" s="252"/>
      <c r="H193" s="252" t="s">
        <v>503</v>
      </c>
      <c r="I193" s="252" t="s">
        <v>501</v>
      </c>
      <c r="J193" s="252"/>
      <c r="K193" s="300"/>
    </row>
    <row r="194" spans="2:11" s="1" customFormat="1" ht="15" customHeight="1">
      <c r="B194" s="277"/>
      <c r="C194" s="252" t="s">
        <v>504</v>
      </c>
      <c r="D194" s="252"/>
      <c r="E194" s="252"/>
      <c r="F194" s="275" t="s">
        <v>426</v>
      </c>
      <c r="G194" s="252"/>
      <c r="H194" s="252" t="s">
        <v>505</v>
      </c>
      <c r="I194" s="252" t="s">
        <v>501</v>
      </c>
      <c r="J194" s="252"/>
      <c r="K194" s="300"/>
    </row>
    <row r="195" spans="2:11" s="1" customFormat="1" ht="15" customHeight="1">
      <c r="B195" s="277"/>
      <c r="C195" s="314" t="s">
        <v>506</v>
      </c>
      <c r="D195" s="252"/>
      <c r="E195" s="252"/>
      <c r="F195" s="275" t="s">
        <v>426</v>
      </c>
      <c r="G195" s="252"/>
      <c r="H195" s="252" t="s">
        <v>507</v>
      </c>
      <c r="I195" s="252" t="s">
        <v>508</v>
      </c>
      <c r="J195" s="315" t="s">
        <v>509</v>
      </c>
      <c r="K195" s="300"/>
    </row>
    <row r="196" spans="2:11" s="14" customFormat="1" ht="15" customHeight="1">
      <c r="B196" s="316"/>
      <c r="C196" s="317" t="s">
        <v>510</v>
      </c>
      <c r="D196" s="318"/>
      <c r="E196" s="318"/>
      <c r="F196" s="319" t="s">
        <v>426</v>
      </c>
      <c r="G196" s="318"/>
      <c r="H196" s="318" t="s">
        <v>511</v>
      </c>
      <c r="I196" s="318" t="s">
        <v>508</v>
      </c>
      <c r="J196" s="320" t="s">
        <v>509</v>
      </c>
      <c r="K196" s="321"/>
    </row>
    <row r="197" spans="2:11" s="1" customFormat="1" ht="15" customHeight="1">
      <c r="B197" s="277"/>
      <c r="C197" s="314" t="s">
        <v>41</v>
      </c>
      <c r="D197" s="252"/>
      <c r="E197" s="252"/>
      <c r="F197" s="275" t="s">
        <v>420</v>
      </c>
      <c r="G197" s="252"/>
      <c r="H197" s="249" t="s">
        <v>512</v>
      </c>
      <c r="I197" s="252" t="s">
        <v>513</v>
      </c>
      <c r="J197" s="252"/>
      <c r="K197" s="300"/>
    </row>
    <row r="198" spans="2:11" s="1" customFormat="1" ht="15" customHeight="1">
      <c r="B198" s="277"/>
      <c r="C198" s="314" t="s">
        <v>514</v>
      </c>
      <c r="D198" s="252"/>
      <c r="E198" s="252"/>
      <c r="F198" s="275" t="s">
        <v>420</v>
      </c>
      <c r="G198" s="252"/>
      <c r="H198" s="252" t="s">
        <v>515</v>
      </c>
      <c r="I198" s="252" t="s">
        <v>455</v>
      </c>
      <c r="J198" s="252"/>
      <c r="K198" s="300"/>
    </row>
    <row r="199" spans="2:11" s="1" customFormat="1" ht="15" customHeight="1">
      <c r="B199" s="277"/>
      <c r="C199" s="314" t="s">
        <v>516</v>
      </c>
      <c r="D199" s="252"/>
      <c r="E199" s="252"/>
      <c r="F199" s="275" t="s">
        <v>420</v>
      </c>
      <c r="G199" s="252"/>
      <c r="H199" s="252" t="s">
        <v>517</v>
      </c>
      <c r="I199" s="252" t="s">
        <v>455</v>
      </c>
      <c r="J199" s="252"/>
      <c r="K199" s="300"/>
    </row>
    <row r="200" spans="2:11" s="1" customFormat="1" ht="15" customHeight="1">
      <c r="B200" s="277"/>
      <c r="C200" s="314" t="s">
        <v>518</v>
      </c>
      <c r="D200" s="252"/>
      <c r="E200" s="252"/>
      <c r="F200" s="275" t="s">
        <v>426</v>
      </c>
      <c r="G200" s="252"/>
      <c r="H200" s="252" t="s">
        <v>519</v>
      </c>
      <c r="I200" s="252" t="s">
        <v>455</v>
      </c>
      <c r="J200" s="252"/>
      <c r="K200" s="300"/>
    </row>
    <row r="201" spans="2:11" s="1" customFormat="1" ht="15" customHeight="1">
      <c r="B201" s="306"/>
      <c r="C201" s="322"/>
      <c r="D201" s="307"/>
      <c r="E201" s="307"/>
      <c r="F201" s="307"/>
      <c r="G201" s="307"/>
      <c r="H201" s="307"/>
      <c r="I201" s="307"/>
      <c r="J201" s="307"/>
      <c r="K201" s="308"/>
    </row>
    <row r="202" spans="2:11" s="1" customFormat="1" ht="18.75" customHeight="1">
      <c r="B202" s="288"/>
      <c r="C202" s="298"/>
      <c r="D202" s="298"/>
      <c r="E202" s="298"/>
      <c r="F202" s="309"/>
      <c r="G202" s="298"/>
      <c r="H202" s="298"/>
      <c r="I202" s="298"/>
      <c r="J202" s="298"/>
      <c r="K202" s="288"/>
    </row>
    <row r="203" spans="2:11" s="1" customFormat="1" ht="18.75" customHeight="1">
      <c r="B203" s="260"/>
      <c r="C203" s="260"/>
      <c r="D203" s="260"/>
      <c r="E203" s="260"/>
      <c r="F203" s="260"/>
      <c r="G203" s="260"/>
      <c r="H203" s="260"/>
      <c r="I203" s="260"/>
      <c r="J203" s="260"/>
      <c r="K203" s="260"/>
    </row>
    <row r="204" spans="2:11" s="1" customFormat="1" ht="13.5">
      <c r="B204" s="239"/>
      <c r="C204" s="240"/>
      <c r="D204" s="240"/>
      <c r="E204" s="240"/>
      <c r="F204" s="240"/>
      <c r="G204" s="240"/>
      <c r="H204" s="240"/>
      <c r="I204" s="240"/>
      <c r="J204" s="240"/>
      <c r="K204" s="241"/>
    </row>
    <row r="205" spans="2:11" s="1" customFormat="1" ht="21" customHeight="1">
      <c r="B205" s="242"/>
      <c r="C205" s="243" t="s">
        <v>520</v>
      </c>
      <c r="D205" s="243"/>
      <c r="E205" s="243"/>
      <c r="F205" s="243"/>
      <c r="G205" s="243"/>
      <c r="H205" s="243"/>
      <c r="I205" s="243"/>
      <c r="J205" s="243"/>
      <c r="K205" s="244"/>
    </row>
    <row r="206" spans="2:11" s="1" customFormat="1" ht="25.5" customHeight="1">
      <c r="B206" s="242"/>
      <c r="C206" s="323" t="s">
        <v>521</v>
      </c>
      <c r="D206" s="323"/>
      <c r="E206" s="323"/>
      <c r="F206" s="323" t="s">
        <v>522</v>
      </c>
      <c r="G206" s="324"/>
      <c r="H206" s="323" t="s">
        <v>523</v>
      </c>
      <c r="I206" s="323"/>
      <c r="J206" s="323"/>
      <c r="K206" s="244"/>
    </row>
    <row r="207" spans="2:11" s="1" customFormat="1" ht="5.25" customHeight="1">
      <c r="B207" s="277"/>
      <c r="C207" s="272"/>
      <c r="D207" s="272"/>
      <c r="E207" s="272"/>
      <c r="F207" s="272"/>
      <c r="G207" s="298"/>
      <c r="H207" s="272"/>
      <c r="I207" s="272"/>
      <c r="J207" s="272"/>
      <c r="K207" s="300"/>
    </row>
    <row r="208" spans="2:11" s="1" customFormat="1" ht="15" customHeight="1">
      <c r="B208" s="277"/>
      <c r="C208" s="252" t="s">
        <v>513</v>
      </c>
      <c r="D208" s="252"/>
      <c r="E208" s="252"/>
      <c r="F208" s="275" t="s">
        <v>42</v>
      </c>
      <c r="G208" s="252"/>
      <c r="H208" s="252" t="s">
        <v>524</v>
      </c>
      <c r="I208" s="252"/>
      <c r="J208" s="252"/>
      <c r="K208" s="300"/>
    </row>
    <row r="209" spans="2:11" s="1" customFormat="1" ht="15" customHeight="1">
      <c r="B209" s="277"/>
      <c r="C209" s="252"/>
      <c r="D209" s="252"/>
      <c r="E209" s="252"/>
      <c r="F209" s="275" t="s">
        <v>43</v>
      </c>
      <c r="G209" s="252"/>
      <c r="H209" s="252" t="s">
        <v>525</v>
      </c>
      <c r="I209" s="252"/>
      <c r="J209" s="252"/>
      <c r="K209" s="300"/>
    </row>
    <row r="210" spans="2:11" s="1" customFormat="1" ht="15" customHeight="1">
      <c r="B210" s="277"/>
      <c r="C210" s="252"/>
      <c r="D210" s="252"/>
      <c r="E210" s="252"/>
      <c r="F210" s="275" t="s">
        <v>46</v>
      </c>
      <c r="G210" s="252"/>
      <c r="H210" s="252" t="s">
        <v>526</v>
      </c>
      <c r="I210" s="252"/>
      <c r="J210" s="252"/>
      <c r="K210" s="300"/>
    </row>
    <row r="211" spans="2:11" s="1" customFormat="1" ht="15" customHeight="1">
      <c r="B211" s="277"/>
      <c r="C211" s="252"/>
      <c r="D211" s="252"/>
      <c r="E211" s="252"/>
      <c r="F211" s="275" t="s">
        <v>44</v>
      </c>
      <c r="G211" s="252"/>
      <c r="H211" s="252" t="s">
        <v>527</v>
      </c>
      <c r="I211" s="252"/>
      <c r="J211" s="252"/>
      <c r="K211" s="300"/>
    </row>
    <row r="212" spans="2:11" s="1" customFormat="1" ht="15" customHeight="1">
      <c r="B212" s="277"/>
      <c r="C212" s="252"/>
      <c r="D212" s="252"/>
      <c r="E212" s="252"/>
      <c r="F212" s="275" t="s">
        <v>45</v>
      </c>
      <c r="G212" s="252"/>
      <c r="H212" s="252" t="s">
        <v>528</v>
      </c>
      <c r="I212" s="252"/>
      <c r="J212" s="252"/>
      <c r="K212" s="300"/>
    </row>
    <row r="213" spans="2:11" s="1" customFormat="1" ht="15" customHeight="1">
      <c r="B213" s="277"/>
      <c r="C213" s="252"/>
      <c r="D213" s="252"/>
      <c r="E213" s="252"/>
      <c r="F213" s="275"/>
      <c r="G213" s="252"/>
      <c r="H213" s="252"/>
      <c r="I213" s="252"/>
      <c r="J213" s="252"/>
      <c r="K213" s="300"/>
    </row>
    <row r="214" spans="2:11" s="1" customFormat="1" ht="15" customHeight="1">
      <c r="B214" s="277"/>
      <c r="C214" s="252" t="s">
        <v>467</v>
      </c>
      <c r="D214" s="252"/>
      <c r="E214" s="252"/>
      <c r="F214" s="275" t="s">
        <v>79</v>
      </c>
      <c r="G214" s="252"/>
      <c r="H214" s="252" t="s">
        <v>529</v>
      </c>
      <c r="I214" s="252"/>
      <c r="J214" s="252"/>
      <c r="K214" s="300"/>
    </row>
    <row r="215" spans="2:11" s="1" customFormat="1" ht="15" customHeight="1">
      <c r="B215" s="277"/>
      <c r="C215" s="252"/>
      <c r="D215" s="252"/>
      <c r="E215" s="252"/>
      <c r="F215" s="275" t="s">
        <v>362</v>
      </c>
      <c r="G215" s="252"/>
      <c r="H215" s="252" t="s">
        <v>363</v>
      </c>
      <c r="I215" s="252"/>
      <c r="J215" s="252"/>
      <c r="K215" s="300"/>
    </row>
    <row r="216" spans="2:11" s="1" customFormat="1" ht="15" customHeight="1">
      <c r="B216" s="277"/>
      <c r="C216" s="252"/>
      <c r="D216" s="252"/>
      <c r="E216" s="252"/>
      <c r="F216" s="275" t="s">
        <v>360</v>
      </c>
      <c r="G216" s="252"/>
      <c r="H216" s="252" t="s">
        <v>530</v>
      </c>
      <c r="I216" s="252"/>
      <c r="J216" s="252"/>
      <c r="K216" s="300"/>
    </row>
    <row r="217" spans="2:11" s="1" customFormat="1" ht="15" customHeight="1">
      <c r="B217" s="325"/>
      <c r="C217" s="252"/>
      <c r="D217" s="252"/>
      <c r="E217" s="252"/>
      <c r="F217" s="275" t="s">
        <v>364</v>
      </c>
      <c r="G217" s="314"/>
      <c r="H217" s="304" t="s">
        <v>365</v>
      </c>
      <c r="I217" s="304"/>
      <c r="J217" s="304"/>
      <c r="K217" s="326"/>
    </row>
    <row r="218" spans="2:11" s="1" customFormat="1" ht="15" customHeight="1">
      <c r="B218" s="325"/>
      <c r="C218" s="252"/>
      <c r="D218" s="252"/>
      <c r="E218" s="252"/>
      <c r="F218" s="275" t="s">
        <v>366</v>
      </c>
      <c r="G218" s="314"/>
      <c r="H218" s="304" t="s">
        <v>531</v>
      </c>
      <c r="I218" s="304"/>
      <c r="J218" s="304"/>
      <c r="K218" s="326"/>
    </row>
    <row r="219" spans="2:11" s="1" customFormat="1" ht="15" customHeight="1">
      <c r="B219" s="325"/>
      <c r="C219" s="252"/>
      <c r="D219" s="252"/>
      <c r="E219" s="252"/>
      <c r="F219" s="275"/>
      <c r="G219" s="314"/>
      <c r="H219" s="304"/>
      <c r="I219" s="304"/>
      <c r="J219" s="304"/>
      <c r="K219" s="326"/>
    </row>
    <row r="220" spans="2:11" s="1" customFormat="1" ht="15" customHeight="1">
      <c r="B220" s="325"/>
      <c r="C220" s="252" t="s">
        <v>491</v>
      </c>
      <c r="D220" s="252"/>
      <c r="E220" s="252"/>
      <c r="F220" s="275">
        <v>1</v>
      </c>
      <c r="G220" s="314"/>
      <c r="H220" s="304" t="s">
        <v>532</v>
      </c>
      <c r="I220" s="304"/>
      <c r="J220" s="304"/>
      <c r="K220" s="326"/>
    </row>
    <row r="221" spans="2:11" s="1" customFormat="1" ht="15" customHeight="1">
      <c r="B221" s="325"/>
      <c r="C221" s="252"/>
      <c r="D221" s="252"/>
      <c r="E221" s="252"/>
      <c r="F221" s="275">
        <v>2</v>
      </c>
      <c r="G221" s="314"/>
      <c r="H221" s="304" t="s">
        <v>533</v>
      </c>
      <c r="I221" s="304"/>
      <c r="J221" s="304"/>
      <c r="K221" s="326"/>
    </row>
    <row r="222" spans="2:11" s="1" customFormat="1" ht="15" customHeight="1">
      <c r="B222" s="325"/>
      <c r="C222" s="252"/>
      <c r="D222" s="252"/>
      <c r="E222" s="252"/>
      <c r="F222" s="275">
        <v>3</v>
      </c>
      <c r="G222" s="314"/>
      <c r="H222" s="304" t="s">
        <v>534</v>
      </c>
      <c r="I222" s="304"/>
      <c r="J222" s="304"/>
      <c r="K222" s="326"/>
    </row>
    <row r="223" spans="2:11" s="1" customFormat="1" ht="15" customHeight="1">
      <c r="B223" s="325"/>
      <c r="C223" s="252"/>
      <c r="D223" s="252"/>
      <c r="E223" s="252"/>
      <c r="F223" s="275">
        <v>4</v>
      </c>
      <c r="G223" s="314"/>
      <c r="H223" s="304" t="s">
        <v>535</v>
      </c>
      <c r="I223" s="304"/>
      <c r="J223" s="304"/>
      <c r="K223" s="326"/>
    </row>
    <row r="224" spans="2:11" s="1" customFormat="1" ht="12.75" customHeight="1">
      <c r="B224" s="327"/>
      <c r="C224" s="328"/>
      <c r="D224" s="328"/>
      <c r="E224" s="328"/>
      <c r="F224" s="328"/>
      <c r="G224" s="328"/>
      <c r="H224" s="328"/>
      <c r="I224" s="328"/>
      <c r="J224" s="328"/>
      <c r="K224" s="329"/>
    </row>
  </sheetData>
  <sheetProtection formatCells="0" formatColumns="0" formatRows="0" insertColumns="0" insertRows="0" insertHyperlinks="0" deleteColumns="0" deleteRows="0" sort="0" autoFilter="0" pivotTables="0"/>
  <mergeCells count="77">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D47:J47"/>
    <mergeCell ref="E48:J48"/>
    <mergeCell ref="E49:J49"/>
    <mergeCell ref="E50:J50"/>
    <mergeCell ref="D51:J51"/>
    <mergeCell ref="C52:J52"/>
    <mergeCell ref="C3:J3"/>
    <mergeCell ref="C4:J4"/>
    <mergeCell ref="C6:J6"/>
    <mergeCell ref="C7:J7"/>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102:J102"/>
    <mergeCell ref="C122:J122"/>
    <mergeCell ref="C147:J147"/>
    <mergeCell ref="C171:J171"/>
    <mergeCell ref="C205:J205"/>
    <mergeCell ref="H206:J206"/>
    <mergeCell ref="H209:J209"/>
    <mergeCell ref="H210:J210"/>
    <mergeCell ref="H216:J216"/>
    <mergeCell ref="H217:J217"/>
    <mergeCell ref="H218:J218"/>
    <mergeCell ref="H220:J220"/>
    <mergeCell ref="H221:J221"/>
    <mergeCell ref="H222:J222"/>
    <mergeCell ref="H208:J208"/>
    <mergeCell ref="H223:J223"/>
    <mergeCell ref="H211:J211"/>
    <mergeCell ref="H212:J212"/>
    <mergeCell ref="H214:J214"/>
    <mergeCell ref="H215:J215"/>
  </mergeCells>
  <printOptions/>
  <pageMargins left="0.75" right="0.75" top="1" bottom="1" header="0.5" footer="0.5"/>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Sebastian Fenyk</dc:creator>
  <cp:keywords/>
  <dc:description/>
  <cp:lastModifiedBy>Sebastian Fenyk</cp:lastModifiedBy>
  <dcterms:created xsi:type="dcterms:W3CDTF">2024-03-13T14:37:27Z</dcterms:created>
  <dcterms:modified xsi:type="dcterms:W3CDTF">2024-03-13T14:37:34Z</dcterms:modified>
  <cp:category/>
  <cp:version/>
  <cp:contentType/>
  <cp:contentStatus/>
</cp:coreProperties>
</file>