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SO 01 1 Pol" sheetId="12" r:id="rId4"/>
    <sheet name="SO 02 1 Pol" sheetId="13" r:id="rId5"/>
    <sheet name="SO 03 1 Pol" sheetId="14" r:id="rId6"/>
  </sheets>
  <externalReferences>
    <externalReference r:id="rId7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_xlnm.Print_Titles" localSheetId="4">'SO 02 1 Pol'!$1:$7</definedName>
    <definedName name="_xlnm.Print_Titles" localSheetId="5">'SO 03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Pol'!$A$1:$Y$140</definedName>
    <definedName name="_xlnm.Print_Area" localSheetId="4">'SO 02 1 Pol'!$A$1:$Y$140</definedName>
    <definedName name="_xlnm.Print_Area" localSheetId="5">'SO 03 1 Pol'!$A$1:$Y$124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7" i="1"/>
  <c r="I66"/>
  <c r="I65"/>
  <c r="I64"/>
  <c r="I63"/>
  <c r="I62"/>
  <c r="I61"/>
  <c r="G46"/>
  <c r="F46"/>
  <c r="G45"/>
  <c r="F45"/>
  <c r="G44"/>
  <c r="F44"/>
  <c r="G43"/>
  <c r="F43"/>
  <c r="G42"/>
  <c r="F42"/>
  <c r="G41"/>
  <c r="F41"/>
  <c r="G39"/>
  <c r="G47" s="1"/>
  <c r="G25" s="1"/>
  <c r="A25" s="1"/>
  <c r="F39"/>
  <c r="F47" s="1"/>
  <c r="G123" i="14"/>
  <c r="BA81"/>
  <c r="G9"/>
  <c r="I9"/>
  <c r="I8" s="1"/>
  <c r="K9"/>
  <c r="M9"/>
  <c r="O9"/>
  <c r="Q9"/>
  <c r="Q8" s="1"/>
  <c r="V9"/>
  <c r="G14"/>
  <c r="G8" s="1"/>
  <c r="I14"/>
  <c r="K14"/>
  <c r="K8" s="1"/>
  <c r="O14"/>
  <c r="O8" s="1"/>
  <c r="Q14"/>
  <c r="V14"/>
  <c r="V8" s="1"/>
  <c r="I22"/>
  <c r="Q22"/>
  <c r="G23"/>
  <c r="G22" s="1"/>
  <c r="I23"/>
  <c r="K23"/>
  <c r="K22" s="1"/>
  <c r="O23"/>
  <c r="O22" s="1"/>
  <c r="Q23"/>
  <c r="V23"/>
  <c r="V22" s="1"/>
  <c r="G28"/>
  <c r="G27" s="1"/>
  <c r="I28"/>
  <c r="I27" s="1"/>
  <c r="K28"/>
  <c r="K27" s="1"/>
  <c r="M28"/>
  <c r="O28"/>
  <c r="O27" s="1"/>
  <c r="Q28"/>
  <c r="Q27" s="1"/>
  <c r="V28"/>
  <c r="V27" s="1"/>
  <c r="G33"/>
  <c r="M33" s="1"/>
  <c r="I33"/>
  <c r="K33"/>
  <c r="O33"/>
  <c r="Q33"/>
  <c r="V33"/>
  <c r="G37"/>
  <c r="I37"/>
  <c r="K37"/>
  <c r="M37"/>
  <c r="O37"/>
  <c r="Q37"/>
  <c r="V37"/>
  <c r="G43"/>
  <c r="I43"/>
  <c r="I42" s="1"/>
  <c r="K43"/>
  <c r="M43"/>
  <c r="O43"/>
  <c r="Q43"/>
  <c r="Q42" s="1"/>
  <c r="V43"/>
  <c r="G49"/>
  <c r="M49" s="1"/>
  <c r="I49"/>
  <c r="K49"/>
  <c r="K42" s="1"/>
  <c r="O49"/>
  <c r="O42" s="1"/>
  <c r="Q49"/>
  <c r="V49"/>
  <c r="V42" s="1"/>
  <c r="G54"/>
  <c r="I54"/>
  <c r="K54"/>
  <c r="M54"/>
  <c r="O54"/>
  <c r="Q54"/>
  <c r="V54"/>
  <c r="G58"/>
  <c r="M58" s="1"/>
  <c r="I58"/>
  <c r="K58"/>
  <c r="O58"/>
  <c r="Q58"/>
  <c r="V58"/>
  <c r="G63"/>
  <c r="I63"/>
  <c r="K63"/>
  <c r="M63"/>
  <c r="O63"/>
  <c r="Q63"/>
  <c r="V63"/>
  <c r="G68"/>
  <c r="M68" s="1"/>
  <c r="I68"/>
  <c r="K68"/>
  <c r="O68"/>
  <c r="Q68"/>
  <c r="V68"/>
  <c r="G73"/>
  <c r="I73"/>
  <c r="K73"/>
  <c r="M73"/>
  <c r="O73"/>
  <c r="Q73"/>
  <c r="V73"/>
  <c r="G77"/>
  <c r="I77"/>
  <c r="I76" s="1"/>
  <c r="K77"/>
  <c r="M77"/>
  <c r="O77"/>
  <c r="Q77"/>
  <c r="Q76" s="1"/>
  <c r="V77"/>
  <c r="G86"/>
  <c r="M86" s="1"/>
  <c r="I86"/>
  <c r="K86"/>
  <c r="K76" s="1"/>
  <c r="O86"/>
  <c r="O76" s="1"/>
  <c r="Q86"/>
  <c r="V86"/>
  <c r="V76" s="1"/>
  <c r="G91"/>
  <c r="I91"/>
  <c r="K91"/>
  <c r="M91"/>
  <c r="O91"/>
  <c r="Q91"/>
  <c r="V91"/>
  <c r="G96"/>
  <c r="M96" s="1"/>
  <c r="I96"/>
  <c r="K96"/>
  <c r="O96"/>
  <c r="Q96"/>
  <c r="V96"/>
  <c r="G100"/>
  <c r="I100"/>
  <c r="K100"/>
  <c r="M100"/>
  <c r="O100"/>
  <c r="Q100"/>
  <c r="V100"/>
  <c r="G104"/>
  <c r="M104" s="1"/>
  <c r="I104"/>
  <c r="K104"/>
  <c r="O104"/>
  <c r="Q104"/>
  <c r="V104"/>
  <c r="G109"/>
  <c r="I109"/>
  <c r="K109"/>
  <c r="M109"/>
  <c r="O109"/>
  <c r="Q109"/>
  <c r="V109"/>
  <c r="G115"/>
  <c r="I115"/>
  <c r="I114" s="1"/>
  <c r="K115"/>
  <c r="M115"/>
  <c r="O115"/>
  <c r="Q115"/>
  <c r="Q114" s="1"/>
  <c r="V115"/>
  <c r="G119"/>
  <c r="M119" s="1"/>
  <c r="I119"/>
  <c r="K119"/>
  <c r="K114" s="1"/>
  <c r="O119"/>
  <c r="O114" s="1"/>
  <c r="Q119"/>
  <c r="V119"/>
  <c r="V114" s="1"/>
  <c r="AE123"/>
  <c r="AF123"/>
  <c r="G139" i="13"/>
  <c r="BA97"/>
  <c r="G9"/>
  <c r="I9"/>
  <c r="I8" s="1"/>
  <c r="K9"/>
  <c r="M9"/>
  <c r="O9"/>
  <c r="Q9"/>
  <c r="Q8" s="1"/>
  <c r="V9"/>
  <c r="G14"/>
  <c r="G8" s="1"/>
  <c r="I14"/>
  <c r="K14"/>
  <c r="K8" s="1"/>
  <c r="O14"/>
  <c r="O8" s="1"/>
  <c r="Q14"/>
  <c r="V14"/>
  <c r="V8" s="1"/>
  <c r="I22"/>
  <c r="Q22"/>
  <c r="G23"/>
  <c r="G22" s="1"/>
  <c r="I23"/>
  <c r="K23"/>
  <c r="K22" s="1"/>
  <c r="O23"/>
  <c r="O22" s="1"/>
  <c r="Q23"/>
  <c r="V23"/>
  <c r="V22" s="1"/>
  <c r="G28"/>
  <c r="G27" s="1"/>
  <c r="I28"/>
  <c r="K28"/>
  <c r="K27" s="1"/>
  <c r="O28"/>
  <c r="O27" s="1"/>
  <c r="Q28"/>
  <c r="V28"/>
  <c r="V27" s="1"/>
  <c r="G33"/>
  <c r="I33"/>
  <c r="I27" s="1"/>
  <c r="K33"/>
  <c r="M33"/>
  <c r="O33"/>
  <c r="Q33"/>
  <c r="Q27" s="1"/>
  <c r="V33"/>
  <c r="G37"/>
  <c r="M37" s="1"/>
  <c r="I37"/>
  <c r="K37"/>
  <c r="O37"/>
  <c r="Q37"/>
  <c r="V37"/>
  <c r="G41"/>
  <c r="I41"/>
  <c r="K41"/>
  <c r="M41"/>
  <c r="O41"/>
  <c r="Q41"/>
  <c r="V41"/>
  <c r="G47"/>
  <c r="I47"/>
  <c r="I46" s="1"/>
  <c r="K47"/>
  <c r="M47"/>
  <c r="O47"/>
  <c r="Q47"/>
  <c r="Q46" s="1"/>
  <c r="V47"/>
  <c r="G52"/>
  <c r="G46" s="1"/>
  <c r="I52"/>
  <c r="K52"/>
  <c r="K46" s="1"/>
  <c r="O52"/>
  <c r="O46" s="1"/>
  <c r="Q52"/>
  <c r="V52"/>
  <c r="V46" s="1"/>
  <c r="G59"/>
  <c r="G58" s="1"/>
  <c r="I59"/>
  <c r="K59"/>
  <c r="K58" s="1"/>
  <c r="O59"/>
  <c r="O58" s="1"/>
  <c r="Q59"/>
  <c r="V59"/>
  <c r="V58" s="1"/>
  <c r="G65"/>
  <c r="I65"/>
  <c r="I58" s="1"/>
  <c r="K65"/>
  <c r="M65"/>
  <c r="O65"/>
  <c r="Q65"/>
  <c r="Q58" s="1"/>
  <c r="V65"/>
  <c r="G70"/>
  <c r="M70" s="1"/>
  <c r="I70"/>
  <c r="K70"/>
  <c r="O70"/>
  <c r="Q70"/>
  <c r="V70"/>
  <c r="G74"/>
  <c r="I74"/>
  <c r="K74"/>
  <c r="M74"/>
  <c r="O74"/>
  <c r="Q74"/>
  <c r="V74"/>
  <c r="G79"/>
  <c r="M79" s="1"/>
  <c r="I79"/>
  <c r="K79"/>
  <c r="O79"/>
  <c r="Q79"/>
  <c r="V79"/>
  <c r="G84"/>
  <c r="I84"/>
  <c r="K84"/>
  <c r="M84"/>
  <c r="O84"/>
  <c r="Q84"/>
  <c r="V84"/>
  <c r="G89"/>
  <c r="M89" s="1"/>
  <c r="I89"/>
  <c r="K89"/>
  <c r="O89"/>
  <c r="Q89"/>
  <c r="V89"/>
  <c r="G93"/>
  <c r="G92" s="1"/>
  <c r="I93"/>
  <c r="K93"/>
  <c r="K92" s="1"/>
  <c r="O93"/>
  <c r="O92" s="1"/>
  <c r="Q93"/>
  <c r="V93"/>
  <c r="V92" s="1"/>
  <c r="G102"/>
  <c r="I102"/>
  <c r="I92" s="1"/>
  <c r="K102"/>
  <c r="M102"/>
  <c r="O102"/>
  <c r="Q102"/>
  <c r="Q92" s="1"/>
  <c r="V102"/>
  <c r="G107"/>
  <c r="M107" s="1"/>
  <c r="I107"/>
  <c r="K107"/>
  <c r="O107"/>
  <c r="Q107"/>
  <c r="V107"/>
  <c r="G112"/>
  <c r="I112"/>
  <c r="K112"/>
  <c r="M112"/>
  <c r="O112"/>
  <c r="Q112"/>
  <c r="V112"/>
  <c r="G116"/>
  <c r="M116" s="1"/>
  <c r="I116"/>
  <c r="K116"/>
  <c r="O116"/>
  <c r="Q116"/>
  <c r="V116"/>
  <c r="G120"/>
  <c r="I120"/>
  <c r="K120"/>
  <c r="M120"/>
  <c r="O120"/>
  <c r="Q120"/>
  <c r="V120"/>
  <c r="G125"/>
  <c r="M125" s="1"/>
  <c r="I125"/>
  <c r="K125"/>
  <c r="O125"/>
  <c r="Q125"/>
  <c r="V125"/>
  <c r="G131"/>
  <c r="G130" s="1"/>
  <c r="I131"/>
  <c r="K131"/>
  <c r="K130" s="1"/>
  <c r="O131"/>
  <c r="O130" s="1"/>
  <c r="Q131"/>
  <c r="V131"/>
  <c r="V130" s="1"/>
  <c r="G135"/>
  <c r="I135"/>
  <c r="I130" s="1"/>
  <c r="K135"/>
  <c r="M135"/>
  <c r="O135"/>
  <c r="Q135"/>
  <c r="Q130" s="1"/>
  <c r="V135"/>
  <c r="AE139"/>
  <c r="AF139"/>
  <c r="G139" i="12"/>
  <c r="BA97"/>
  <c r="G9"/>
  <c r="G8" s="1"/>
  <c r="I9"/>
  <c r="I8" s="1"/>
  <c r="K9"/>
  <c r="K8" s="1"/>
  <c r="M9"/>
  <c r="O9"/>
  <c r="O8" s="1"/>
  <c r="Q9"/>
  <c r="Q8" s="1"/>
  <c r="V9"/>
  <c r="V8" s="1"/>
  <c r="G14"/>
  <c r="M14" s="1"/>
  <c r="I14"/>
  <c r="K14"/>
  <c r="O14"/>
  <c r="Q14"/>
  <c r="V14"/>
  <c r="G22"/>
  <c r="K22"/>
  <c r="O22"/>
  <c r="V22"/>
  <c r="G23"/>
  <c r="I23"/>
  <c r="I22" s="1"/>
  <c r="K23"/>
  <c r="M23"/>
  <c r="M22" s="1"/>
  <c r="O23"/>
  <c r="Q23"/>
  <c r="Q22" s="1"/>
  <c r="V23"/>
  <c r="G28"/>
  <c r="I28"/>
  <c r="I27" s="1"/>
  <c r="K28"/>
  <c r="M28"/>
  <c r="O28"/>
  <c r="Q28"/>
  <c r="Q27" s="1"/>
  <c r="V28"/>
  <c r="G33"/>
  <c r="M33" s="1"/>
  <c r="I33"/>
  <c r="K33"/>
  <c r="K27" s="1"/>
  <c r="O33"/>
  <c r="O27" s="1"/>
  <c r="Q33"/>
  <c r="V33"/>
  <c r="V27" s="1"/>
  <c r="G37"/>
  <c r="I37"/>
  <c r="K37"/>
  <c r="M37"/>
  <c r="O37"/>
  <c r="Q37"/>
  <c r="V37"/>
  <c r="G41"/>
  <c r="M41" s="1"/>
  <c r="I41"/>
  <c r="K41"/>
  <c r="O41"/>
  <c r="Q41"/>
  <c r="V41"/>
  <c r="G47"/>
  <c r="G46" s="1"/>
  <c r="I47"/>
  <c r="K47"/>
  <c r="K46" s="1"/>
  <c r="O47"/>
  <c r="O46" s="1"/>
  <c r="Q47"/>
  <c r="V47"/>
  <c r="V46" s="1"/>
  <c r="G52"/>
  <c r="I52"/>
  <c r="I46" s="1"/>
  <c r="K52"/>
  <c r="M52"/>
  <c r="O52"/>
  <c r="Q52"/>
  <c r="Q46" s="1"/>
  <c r="V52"/>
  <c r="G59"/>
  <c r="I59"/>
  <c r="I58" s="1"/>
  <c r="K59"/>
  <c r="M59"/>
  <c r="O59"/>
  <c r="Q59"/>
  <c r="Q58" s="1"/>
  <c r="V59"/>
  <c r="G65"/>
  <c r="M65" s="1"/>
  <c r="I65"/>
  <c r="K65"/>
  <c r="K58" s="1"/>
  <c r="O65"/>
  <c r="O58" s="1"/>
  <c r="Q65"/>
  <c r="V65"/>
  <c r="V58" s="1"/>
  <c r="G70"/>
  <c r="I70"/>
  <c r="K70"/>
  <c r="M70"/>
  <c r="O70"/>
  <c r="Q70"/>
  <c r="V70"/>
  <c r="G74"/>
  <c r="M74" s="1"/>
  <c r="I74"/>
  <c r="K74"/>
  <c r="O74"/>
  <c r="Q74"/>
  <c r="V74"/>
  <c r="G79"/>
  <c r="I79"/>
  <c r="K79"/>
  <c r="M79"/>
  <c r="O79"/>
  <c r="Q79"/>
  <c r="V79"/>
  <c r="G84"/>
  <c r="M84" s="1"/>
  <c r="I84"/>
  <c r="K84"/>
  <c r="O84"/>
  <c r="Q84"/>
  <c r="V84"/>
  <c r="G89"/>
  <c r="I89"/>
  <c r="K89"/>
  <c r="M89"/>
  <c r="O89"/>
  <c r="Q89"/>
  <c r="V89"/>
  <c r="G92"/>
  <c r="G93"/>
  <c r="I93"/>
  <c r="I92" s="1"/>
  <c r="K93"/>
  <c r="M93"/>
  <c r="O93"/>
  <c r="Q93"/>
  <c r="Q92" s="1"/>
  <c r="V93"/>
  <c r="G102"/>
  <c r="M102" s="1"/>
  <c r="I102"/>
  <c r="K102"/>
  <c r="K92" s="1"/>
  <c r="O102"/>
  <c r="O92" s="1"/>
  <c r="Q102"/>
  <c r="V102"/>
  <c r="V92" s="1"/>
  <c r="G107"/>
  <c r="I107"/>
  <c r="K107"/>
  <c r="M107"/>
  <c r="O107"/>
  <c r="Q107"/>
  <c r="V107"/>
  <c r="G112"/>
  <c r="M112" s="1"/>
  <c r="I112"/>
  <c r="K112"/>
  <c r="O112"/>
  <c r="Q112"/>
  <c r="V112"/>
  <c r="G116"/>
  <c r="I116"/>
  <c r="K116"/>
  <c r="M116"/>
  <c r="O116"/>
  <c r="Q116"/>
  <c r="V116"/>
  <c r="G120"/>
  <c r="M120" s="1"/>
  <c r="I120"/>
  <c r="K120"/>
  <c r="O120"/>
  <c r="Q120"/>
  <c r="V120"/>
  <c r="G125"/>
  <c r="I125"/>
  <c r="K125"/>
  <c r="M125"/>
  <c r="O125"/>
  <c r="Q125"/>
  <c r="V125"/>
  <c r="G131"/>
  <c r="I131"/>
  <c r="I130" s="1"/>
  <c r="K131"/>
  <c r="M131"/>
  <c r="O131"/>
  <c r="Q131"/>
  <c r="Q130" s="1"/>
  <c r="V131"/>
  <c r="G135"/>
  <c r="M135" s="1"/>
  <c r="I135"/>
  <c r="K135"/>
  <c r="K130" s="1"/>
  <c r="O135"/>
  <c r="O130" s="1"/>
  <c r="Q135"/>
  <c r="V135"/>
  <c r="V130" s="1"/>
  <c r="AE139"/>
  <c r="AF139"/>
  <c r="I20" i="1"/>
  <c r="I19"/>
  <c r="I18"/>
  <c r="H40"/>
  <c r="H41" l="1"/>
  <c r="I41" s="1"/>
  <c r="H43"/>
  <c r="I43" s="1"/>
  <c r="H45"/>
  <c r="I45" s="1"/>
  <c r="I17"/>
  <c r="I68"/>
  <c r="J67" s="1"/>
  <c r="I16"/>
  <c r="I21" s="1"/>
  <c r="J61"/>
  <c r="J62"/>
  <c r="J63"/>
  <c r="J64"/>
  <c r="J65"/>
  <c r="J66"/>
  <c r="H46"/>
  <c r="I46" s="1"/>
  <c r="H44"/>
  <c r="I44" s="1"/>
  <c r="H42"/>
  <c r="I42" s="1"/>
  <c r="A26"/>
  <c r="G26"/>
  <c r="H39"/>
  <c r="H47" s="1"/>
  <c r="G28"/>
  <c r="G23"/>
  <c r="M114" i="14"/>
  <c r="M76"/>
  <c r="M42"/>
  <c r="M27"/>
  <c r="G114"/>
  <c r="G76"/>
  <c r="G42"/>
  <c r="M23"/>
  <c r="M22" s="1"/>
  <c r="M14"/>
  <c r="M8" s="1"/>
  <c r="M131" i="13"/>
  <c r="M130" s="1"/>
  <c r="M93"/>
  <c r="M92" s="1"/>
  <c r="M59"/>
  <c r="M58" s="1"/>
  <c r="M52"/>
  <c r="M46" s="1"/>
  <c r="M28"/>
  <c r="M27" s="1"/>
  <c r="M23"/>
  <c r="M22" s="1"/>
  <c r="M14"/>
  <c r="M8" s="1"/>
  <c r="M58" i="12"/>
  <c r="M130"/>
  <c r="M92"/>
  <c r="M27"/>
  <c r="M8"/>
  <c r="G58"/>
  <c r="G27"/>
  <c r="G130"/>
  <c r="M47"/>
  <c r="M46" s="1"/>
  <c r="J28" i="1"/>
  <c r="J26"/>
  <c r="G38"/>
  <c r="F38"/>
  <c r="J23"/>
  <c r="J24"/>
  <c r="J25"/>
  <c r="J27"/>
  <c r="E24"/>
  <c r="E26"/>
  <c r="J68" l="1"/>
  <c r="I39"/>
  <c r="I47" s="1"/>
  <c r="J43" s="1"/>
  <c r="A23"/>
  <c r="J44" l="1"/>
  <c r="J41"/>
  <c r="J42"/>
  <c r="J39"/>
  <c r="J47" s="1"/>
  <c r="J45"/>
  <c r="J46"/>
  <c r="A24"/>
  <c r="G24"/>
  <c r="A27" s="1"/>
  <c r="G29" l="1"/>
  <c r="G27" s="1"/>
  <c r="A29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<sst xmlns="http://schemas.openxmlformats.org/spreadsheetml/2006/main" count="1469" uniqueCount="307">
  <si>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</si>
  <si>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</si>
  <si>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</si>
  <si>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</si>
  <si>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</si>
  <si>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</si>
  <si>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</si>
  <si>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</si>
  <si>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</si>
  <si>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</si>
  <si>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</si>
  <si>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</si>
  <si>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</si>
  <si>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</si>
  <si>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</si>
  <si>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</si>
  <si>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</si>
  <si>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</si>
  <si>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</si>
  <si>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</si>
  <si>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</si>
  <si>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</si>
  <si>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</si>
  <si>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</si>
  <si>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</si>
  <si>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</si>
  <si>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</si>
  <si>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</si>
  <si>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</si>
  <si>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</si>
  <si>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</si>
  <si>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</si>
  <si>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</si>
  <si>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</si>
  <si>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</si>
  <si>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</si>
  <si>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</si>
  <si>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</si>
  <si>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</si>
  <si>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</si>
  <si>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</si>
  <si>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</si>
  <si>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</si>
  <si>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Ing. Jiří Marek</t>
  </si>
  <si>
    <t>009</t>
  </si>
  <si>
    <t>ZŠ a MŠ Školní</t>
  </si>
  <si>
    <t>Statutární město Děčín</t>
  </si>
  <si>
    <t>Mírové nám. 1175/5</t>
  </si>
  <si>
    <t>Děčín-Děčín IV-Podmokly</t>
  </si>
  <si>
    <t>40502</t>
  </si>
  <si>
    <t>00261238</t>
  </si>
  <si>
    <t>CZ00261238</t>
  </si>
  <si>
    <t xml:space="preserve">zhotovitel dle výběru investor </t>
  </si>
  <si>
    <t>Stavba</t>
  </si>
  <si>
    <t>Stavební objekt</t>
  </si>
  <si>
    <t>SO 01</t>
  </si>
  <si>
    <t>ZŠ a MŠ Školní-ekonom</t>
  </si>
  <si>
    <t>1</t>
  </si>
  <si>
    <t>SO 02</t>
  </si>
  <si>
    <t>ZŠ a MŠ Školní - sborovna</t>
  </si>
  <si>
    <t>SO 03</t>
  </si>
  <si>
    <t>ZŠ a MŠ Školní - učebna č. 57</t>
  </si>
  <si>
    <t>Celkem za stavbu</t>
  </si>
  <si>
    <t>CZK</t>
  </si>
  <si>
    <t>#POPS</t>
  </si>
  <si>
    <t>Popis stavby: 009 - ZŠ a MŠ Školní</t>
  </si>
  <si>
    <t>#POPO</t>
  </si>
  <si>
    <t>Popis objektu: SO 01 - ZŠ a MŠ Školní-ekonom</t>
  </si>
  <si>
    <t>#POPR</t>
  </si>
  <si>
    <t>Popis rozpočtu: 1 - ZŠ a MŠ Školní-ekonom</t>
  </si>
  <si>
    <t>Popis objektu: SO 02 - ZŠ a MŠ Školní - sborovna</t>
  </si>
  <si>
    <t>Popis rozpočtu: 1 - ZŠ a MŠ Školní - sborovna</t>
  </si>
  <si>
    <t>Popis objektu: SO 03 - ZŠ a MŠ Školní - učebna č. 57</t>
  </si>
  <si>
    <t>Popis rozpočtu: 1 - ZŠ a MŠ Školní - učebna č. 57</t>
  </si>
  <si>
    <t>Rekapitulace dílů</t>
  </si>
  <si>
    <t>Typ dílu</t>
  </si>
  <si>
    <t>63</t>
  </si>
  <si>
    <t>Podlahy a podlahové konstrukce</t>
  </si>
  <si>
    <t>95</t>
  </si>
  <si>
    <t>Dokončovací konstrukce na pozemních stavbách</t>
  </si>
  <si>
    <t>96</t>
  </si>
  <si>
    <t>Bourání konstrukcí</t>
  </si>
  <si>
    <t>766</t>
  </si>
  <si>
    <t>Konstrukce truhlářské</t>
  </si>
  <si>
    <t>776</t>
  </si>
  <si>
    <t>Podlahy povlakové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</si>
  <si>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</si>
  <si>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</si>
  <si>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</si>
  <si>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</si>
  <si>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</si>
  <si>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</si>
  <si>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</si>
  <si>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</si>
  <si>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</si>
  <si>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</si>
  <si>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</si>
  <si>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</si>
  <si>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</si>
  <si>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</si>
  <si>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</si>
  <si>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</si>
  <si>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</si>
  <si>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</si>
  <si>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</si>
  <si>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</si>
  <si>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</si>
  <si>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</si>
  <si>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</si>
  <si>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</si>
  <si>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</si>
  <si>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</si>
  <si>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</si>
  <si>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</si>
  <si>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</si>
  <si>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</si>
  <si>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</si>
  <si>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</si>
  <si>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</si>
  <si>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</si>
  <si>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631664112R00</t>
  </si>
  <si>
    <t>Oprava trhlin v podlahách cementovou hmotou včetně penetrace podkladu, tloušťky od 11 mm do 20 mm</t>
  </si>
  <si>
    <t>m2</t>
  </si>
  <si>
    <t>801-4</t>
  </si>
  <si>
    <t>RTS 24/ I</t>
  </si>
  <si>
    <t>Práce</t>
  </si>
  <si>
    <t>Běžná</t>
  </si>
  <si>
    <t>POL1_</t>
  </si>
  <si>
    <t xml:space="preserve">předpoklad vyspravení podlahy  cca do 15 % z celkové  plochy 19,3m2 : </t>
  </si>
  <si>
    <t>VV</t>
  </si>
  <si>
    <t xml:space="preserve">místnosti 101,102,103 : </t>
  </si>
  <si>
    <t>19,3*0,15</t>
  </si>
  <si>
    <t>SPU</t>
  </si>
  <si>
    <t>632415106RT2</t>
  </si>
  <si>
    <t>Potěr ze suchých směsí cementový samonivelační vyrovnávací, tloušťky 6 mm, včetně penetrace</t>
  </si>
  <si>
    <t>801-1</t>
  </si>
  <si>
    <t>s rozprostřením a uhlazením</t>
  </si>
  <si>
    <t>SPI</t>
  </si>
  <si>
    <t xml:space="preserve">vyrovnání kompletní podlahy- předpoklad do jedné výšky : </t>
  </si>
  <si>
    <t xml:space="preserve">tl. nivelace je cca-bude upřesněno po odstranění stávajících vrstev PVC a úpravě betonové podlahy : </t>
  </si>
  <si>
    <t xml:space="preserve">nivelace včetně 1 x penetrace hmotou MFC Primer : </t>
  </si>
  <si>
    <t xml:space="preserve">celková výměra=19,3m2 : </t>
  </si>
  <si>
    <t>19,3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</si>
  <si>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</si>
  <si>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</si>
  <si>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POL1_1</t>
  </si>
  <si>
    <t xml:space="preserve">kompletní úklid místností 101,102,103 : </t>
  </si>
  <si>
    <t>965048515R00</t>
  </si>
  <si>
    <t>Broušení betonového povrchu do tloušťky 5 mm</t>
  </si>
  <si>
    <t>801-3</t>
  </si>
  <si>
    <t xml:space="preserve">vyrovnání a začištění  betonové podlahy po odstranění nášlapné vrstvy PVC : </t>
  </si>
  <si>
    <t xml:space="preserve">v kompletní ploše podlahy =19,3m2 : </t>
  </si>
  <si>
    <t>766662811R00</t>
  </si>
  <si>
    <t>Demontáž dveřních křídel prahů dveří  jednokřídlových</t>
  </si>
  <si>
    <t>kus</t>
  </si>
  <si>
    <t>800-766</t>
  </si>
  <si>
    <t xml:space="preserve">odstranění prahů u dveří   = 1 ks : </t>
  </si>
  <si>
    <t>776401800RT1</t>
  </si>
  <si>
    <t>Demontáž soklíků nebo lišt pryžových nebo PVC odstranění a uložení na hromady</t>
  </si>
  <si>
    <t>m</t>
  </si>
  <si>
    <t>800-775</t>
  </si>
  <si>
    <t xml:space="preserve">kompletní odstranění soklíků u rekonstruované pochozí plochy = 30,8m : </t>
  </si>
  <si>
    <t>30,8</t>
  </si>
  <si>
    <t>776511810R00</t>
  </si>
  <si>
    <t>Odstranění povlakových podlah z nášlapné plochy lepených, bez podložky, z ploch přes 20 m2</t>
  </si>
  <si>
    <t xml:space="preserve">kompletní odstranění nášlapné vrstvy PVC : </t>
  </si>
  <si>
    <t xml:space="preserve">místnosti 101,102,103 = 19,3m2 : </t>
  </si>
  <si>
    <t>766695212R00</t>
  </si>
  <si>
    <t>Ostatní montáž prahů dveří  jednokřídlých, šířky do 100 mm</t>
  </si>
  <si>
    <t xml:space="preserve">v případě velkých výškových rozdílů podlah bude použita přechodová lišta, popřípadě práh : </t>
  </si>
  <si>
    <t xml:space="preserve">dveře označené  číslem 3 = 1 ks- vrácen původní= bez dodávky nového prahu : </t>
  </si>
  <si>
    <t>61187156R</t>
  </si>
  <si>
    <t>práh dub; š = 100 mm; l = 800,0 mm; tl = 20,0 mm</t>
  </si>
  <si>
    <t>SPCM</t>
  </si>
  <si>
    <t>Specifikace</t>
  </si>
  <si>
    <t>POL3_</t>
  </si>
  <si>
    <t xml:space="preserve">dveře označené  číslem 3 = 1 ks-bude zpětně osazen stávající práh : </t>
  </si>
  <si>
    <t xml:space="preserve">dodávka prahů : </t>
  </si>
  <si>
    <t>0</t>
  </si>
  <si>
    <t>776101101R00</t>
  </si>
  <si>
    <t>Přípravné práce vysávání povlakových podlah průmyslovým vysavačem</t>
  </si>
  <si>
    <t>položky neobsahují žádný materiál</t>
  </si>
  <si>
    <t xml:space="preserve">vysátí podlahy po ubroušení betonové vrstvy- před vyspravením a penetrací s nivelací : </t>
  </si>
  <si>
    <t xml:space="preserve">v celé ploše 19,3m2 : </t>
  </si>
  <si>
    <t>776101121R00</t>
  </si>
  <si>
    <t>Přípravné práce penetrace podkladu</t>
  </si>
  <si>
    <t xml:space="preserve">penetrace před vlastní pokládkou  nášlapné vrstvy- v celé ploše 19,3m2 : </t>
  </si>
  <si>
    <t>776421100RU1</t>
  </si>
  <si>
    <t>Lepení soklíků PVC a napojení krytiny na stěnu lepení podlahových soklíků z PVC a vinylu včetně dodávky soklíku</t>
  </si>
  <si>
    <t xml:space="preserve">provedení soklíků v místnosti 101,102,103 = 30,8m : </t>
  </si>
  <si>
    <t>776521200RV2</t>
  </si>
  <si>
    <t>Lepení podlah z plastových dílců z vinylových dílců, tloušťky 2,5 mm, včetně dodávky</t>
  </si>
  <si>
    <t xml:space="preserve">kompletní položení pochozí plochy 19,3m2 : </t>
  </si>
  <si>
    <t xml:space="preserve">typ upřesní investor- zátěžová třída 43 : </t>
  </si>
  <si>
    <t>776981113R00</t>
  </si>
  <si>
    <t>Přechodové, krycí a ukončující podlahové profily přechodová lišta, různá výška podlahoviny, eloxovaný hliník, samolepicí profil, výška profilu 8 mm, šířka profilu 35 mm</t>
  </si>
  <si>
    <t xml:space="preserve">dveře označené  číslem 2 = 0 ks : </t>
  </si>
  <si>
    <t>24592232R</t>
  </si>
  <si>
    <t>penetrační hmota vodou ředitelná; disperzní, bezrozpouštědlová; úprava savosti podkladu, zpevnění, pod stěrkové hmoty; pro interiér i exteriér; tekutá</t>
  </si>
  <si>
    <t>l</t>
  </si>
  <si>
    <t xml:space="preserve">dodávka penetrace před vlastní pokládkou  nášlapné vrstvy- v celé ploše 19,3m2 : </t>
  </si>
  <si>
    <t xml:space="preserve">spotřeba cca 0,25L/m2 : </t>
  </si>
  <si>
    <t>19,3*0,25</t>
  </si>
  <si>
    <t>998776101R00</t>
  </si>
  <si>
    <t>Přesun hmot pro podlahy povlakové v objektech výšky do 6 m</t>
  </si>
  <si>
    <t>t</t>
  </si>
  <si>
    <t>Přesun hmot</t>
  </si>
  <si>
    <t>POL7_</t>
  </si>
  <si>
    <t>vodorovně do 50 m</t>
  </si>
  <si>
    <t>979082318R00</t>
  </si>
  <si>
    <t xml:space="preserve">Vodorovná doprava suti a vybouraných hmot vodorovná doprava suti a vybouraných hmot bez naložení, s vyložením a hrubým urovnáním po suchu, vzdálenost přes 5000 do 6000 m,  </t>
  </si>
  <si>
    <t>832-1</t>
  </si>
  <si>
    <t>bez naložení, s vyložením a hrubým urovnáním</t>
  </si>
  <si>
    <t>Včetně:</t>
  </si>
  <si>
    <t>POP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</si>
  <si>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</si>
  <si>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</si>
  <si>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</si>
  <si>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 xml:space="preserve">výměra-viz bourání = 0,32t : </t>
  </si>
  <si>
    <t>0,32</t>
  </si>
  <si>
    <t>979082319R00</t>
  </si>
  <si>
    <t>Vodorovná doprava suti a vybouraných hmot vodorovná doprava suti a vybouraných hmot bez naložení, s vyložením a hrubým urovnáním po suchu,  , příplatek za každých dalších i započatých 1000 m</t>
  </si>
  <si>
    <t xml:space="preserve">předpoklad skládky do 14 km , tzn 14-6=8 x množství : </t>
  </si>
  <si>
    <t>8*0,32</t>
  </si>
  <si>
    <t>979087212R00</t>
  </si>
  <si>
    <t>Nakládání na dopravní prostředky suti</t>
  </si>
  <si>
    <t>822-1</t>
  </si>
  <si>
    <t>pro vodorovnou dopravu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</si>
  <si>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</si>
  <si>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</si>
  <si>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</si>
  <si>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</si>
  <si>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 xml:space="preserve">předpoklad průměrné vnitro dopravy =15m, tzn 1 x množství : </t>
  </si>
  <si>
    <t>0,32*1</t>
  </si>
  <si>
    <t>979990107R00</t>
  </si>
  <si>
    <t>Poplatek za uložení, směs betonu, cihel a dřeva,  , skupina 17 09 04 z Katalogu odpadů</t>
  </si>
  <si>
    <t>kategorie 17 09 04 smíšené stavební a demoliční odpady</t>
  </si>
  <si>
    <t xml:space="preserve">viz bourání =0,25t : </t>
  </si>
  <si>
    <t>0,25</t>
  </si>
  <si>
    <t>979990181R00</t>
  </si>
  <si>
    <t>Poplatek za uložení, PVC podlahová krytina,  , skupina 20 03 07 z Katalogu odpadů</t>
  </si>
  <si>
    <t>kategorie 17 02 03 plasty</t>
  </si>
  <si>
    <t xml:space="preserve">viz bourání =0,07t : </t>
  </si>
  <si>
    <t>0,07</t>
  </si>
  <si>
    <t>005121 R</t>
  </si>
  <si>
    <t>Zařízení staveniště</t>
  </si>
  <si>
    <t>Soubor</t>
  </si>
  <si>
    <t>Indiv</t>
  </si>
  <si>
    <t>VRN</t>
  </si>
  <si>
    <t>POL99_1</t>
  </si>
  <si>
    <t>Veškeré náklady spojené s vybudováním, provozem a odstraněním zařízení staveniště.</t>
  </si>
  <si>
    <t>VRN2</t>
  </si>
  <si>
    <t>Přesun stavebních kapacit</t>
  </si>
  <si>
    <t>Vlastní</t>
  </si>
  <si>
    <t>SUM</t>
  </si>
  <si>
    <t>END</t>
  </si>
  <si>
    <t xml:space="preserve">předpoklad vyspravení podlahy  cca do 15 % z celkové  plochy 40,3m2 : </t>
  </si>
  <si>
    <t xml:space="preserve">místnost sborovna : </t>
  </si>
  <si>
    <t>40,3*0,15</t>
  </si>
  <si>
    <t xml:space="preserve">celková výměra=40,3m2 : </t>
  </si>
  <si>
    <t>40,3</t>
  </si>
  <si>
    <t xml:space="preserve">kompletní úklid místnost sborovna : </t>
  </si>
  <si>
    <t xml:space="preserve">v kompletní ploše podlahy =40,3m2 : </t>
  </si>
  <si>
    <t xml:space="preserve">kompletní odstranění soklíků u rekonstruované pochozí plochy = 25,7m : </t>
  </si>
  <si>
    <t>25,7</t>
  </si>
  <si>
    <t xml:space="preserve">místnosti sborovna-dvě vrstvy = 2 x 40,3m2 : </t>
  </si>
  <si>
    <t>2*40,3</t>
  </si>
  <si>
    <t xml:space="preserve">v celé ploše 40,3m2 : </t>
  </si>
  <si>
    <t xml:space="preserve">penetrace před vlastní pokládkou  nášlapné vrstvy- v celé ploše 40,3m2 : </t>
  </si>
  <si>
    <t xml:space="preserve">provedení soklíků v místnosti sborovna = 25,7m : </t>
  </si>
  <si>
    <t xml:space="preserve">kompletní položení pochozí plochy 40,,3m2 : </t>
  </si>
  <si>
    <t xml:space="preserve">dodávka penetrace před vlastní pokládkou  nášlapné vrstvy- v celé ploše 40,3m2 : </t>
  </si>
  <si>
    <t>40,3*0,25</t>
  </si>
  <si>
    <t xml:space="preserve">výměra-viz bourání = 0,79t : </t>
  </si>
  <si>
    <t>0,79</t>
  </si>
  <si>
    <t>8*0,79</t>
  </si>
  <si>
    <t>0,79*1</t>
  </si>
  <si>
    <t xml:space="preserve">viz bourání =0,51t : </t>
  </si>
  <si>
    <t>0,51</t>
  </si>
  <si>
    <t xml:space="preserve">viz bourání =0,285t : </t>
  </si>
  <si>
    <t>0,285</t>
  </si>
  <si>
    <t xml:space="preserve">předpoklad vyspravení podlahy  cca do 15 % z celkové  plochy 45,2m2 : </t>
  </si>
  <si>
    <t xml:space="preserve">místnosti 301 : </t>
  </si>
  <si>
    <t>45,2*0,15</t>
  </si>
  <si>
    <t xml:space="preserve">celková výměra=45,2m2 : </t>
  </si>
  <si>
    <t>45,2</t>
  </si>
  <si>
    <t xml:space="preserve">kompletní úklid místnosti 301 : </t>
  </si>
  <si>
    <t xml:space="preserve">v kompletní ploše podlahy =45,2m2 : </t>
  </si>
  <si>
    <t xml:space="preserve">kompletní odstranění soklíků u rekonstruované pochozí plochy = 28m : </t>
  </si>
  <si>
    <t>28</t>
  </si>
  <si>
    <t xml:space="preserve">místnosti 301 = 45,2m2 : </t>
  </si>
  <si>
    <t xml:space="preserve">v celé ploše 45,2m2 : </t>
  </si>
  <si>
    <t xml:space="preserve">penetrace před vlastní pokládkou  nášlapné vrstvy- v celé ploše 45,2m2 : </t>
  </si>
  <si>
    <t xml:space="preserve">provedení soklíků v místnosti 301 = 28m : </t>
  </si>
  <si>
    <t xml:space="preserve">kompletní položení pochozí plochy 45,2m2 : </t>
  </si>
  <si>
    <t xml:space="preserve">dveře označené  číslem 2 = 1 ks : </t>
  </si>
  <si>
    <t>1*0,9</t>
  </si>
  <si>
    <t xml:space="preserve">dodávka penetrace před vlastní pokládkou  nášlapné vrstvy- v celé ploše 45,2m2 : </t>
  </si>
  <si>
    <t>45,2*0,25</t>
  </si>
  <si>
    <t xml:space="preserve">výměra-viz bourání = 0,73t : </t>
  </si>
  <si>
    <t>0,73</t>
  </si>
  <si>
    <t>8*0,73</t>
  </si>
  <si>
    <t>0,73*1</t>
  </si>
  <si>
    <t xml:space="preserve">viz bourání =0,57t : </t>
  </si>
  <si>
    <t>0,57</t>
  </si>
  <si>
    <t xml:space="preserve">viz bourání =0,16t : </t>
  </si>
  <si>
    <t>0,16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</si>
</sst>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49" fontId="16" fillId="4" borderId="0" xfId="0" applyNumberFormat="1" applyFont="1" applyFill="1" applyBorder="1" applyAlignment="1" applyProtection="1">
      <alignment vertical="top"/>
      <protection locked="0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0" fontId="18" fillId="0" borderId="18" xfId="0" applyNumberFormat="1" applyFont="1" applyBorder="1" applyAlignment="1">
      <alignment vertical="top"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4" borderId="0" xfId="0" applyNumberFormat="1" applyFont="1" applyFill="1" applyBorder="1" applyAlignment="1" applyProtection="1">
      <alignment horizontal="left" vertical="top" wrapText="1"/>
      <protection locked="0"/>
    </xf>
    <xf numFmtId="0" fontId="16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38</v>
      </c>
    </row>
    <row r="2" spans="1:7" ht="57.75" customHeight="1">
      <c r="A2" s="76" t="s">
        <v>39</v>
      </c>
      <c r="B2" s="76"/>
      <c r="C2" s="76"/>
      <c r="D2" s="76"/>
      <c r="E2" s="76"/>
      <c r="F2" s="76"/>
      <c r="G2" s="76"/>
    </row>
  </sheetData>
  <sheetProtection password="E258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1"/>
  <sheetViews>
    <sheetView showGridLines="0" tabSelected="1" topLeftCell="B24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>
      <c r="A2" s="2"/>
      <c r="B2" s="108" t="s">
        <v>22</v>
      </c>
      <c r="C2" s="109"/>
      <c r="D2" s="110" t="s">
        <v>44</v>
      </c>
      <c r="E2" s="111" t="s">
        <v>45</v>
      </c>
      <c r="F2" s="112"/>
      <c r="G2" s="112"/>
      <c r="H2" s="112"/>
      <c r="I2" s="112"/>
      <c r="J2" s="113"/>
      <c r="O2" s="1"/>
    </row>
    <row r="3" spans="1:15" ht="27" hidden="1" customHeight="1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>
      <c r="A5" s="2"/>
      <c r="B5" s="31" t="s">
        <v>42</v>
      </c>
      <c r="D5" s="124" t="s">
        <v>46</v>
      </c>
      <c r="E5" s="91"/>
      <c r="F5" s="91"/>
      <c r="G5" s="91"/>
      <c r="H5" s="18" t="s">
        <v>40</v>
      </c>
      <c r="I5" s="128" t="s">
        <v>50</v>
      </c>
      <c r="J5" s="8"/>
    </row>
    <row r="6" spans="1:15" ht="15.75" customHeight="1">
      <c r="A6" s="2"/>
      <c r="B6" s="28"/>
      <c r="C6" s="55"/>
      <c r="D6" s="125" t="s">
        <v>47</v>
      </c>
      <c r="E6" s="92"/>
      <c r="F6" s="92"/>
      <c r="G6" s="92"/>
      <c r="H6" s="18" t="s">
        <v>34</v>
      </c>
      <c r="I6" s="128" t="s">
        <v>51</v>
      </c>
      <c r="J6" s="8"/>
    </row>
    <row r="7" spans="1:15" ht="15.75" customHeight="1">
      <c r="A7" s="2"/>
      <c r="B7" s="29"/>
      <c r="C7" s="56"/>
      <c r="D7" s="127" t="s">
        <v>49</v>
      </c>
      <c r="E7" s="126" t="s">
        <v>48</v>
      </c>
      <c r="F7" s="93"/>
      <c r="G7" s="93"/>
      <c r="H7" s="24"/>
      <c r="I7" s="23"/>
      <c r="J7" s="34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129" t="s">
        <v>52</v>
      </c>
      <c r="E11" s="129"/>
      <c r="F11" s="129"/>
      <c r="G11" s="129"/>
      <c r="H11" s="18" t="s">
        <v>40</v>
      </c>
      <c r="I11" s="134"/>
      <c r="J11" s="8"/>
    </row>
    <row r="12" spans="1:15" ht="15.75" customHeight="1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SUMIF(F61:F67,A16,I61:I67)+SUMIF(F61:F67,"PSU",I61:I67)</f>
        <v>0</v>
      </c>
      <c r="J16" s="85"/>
    </row>
    <row r="17" spans="1:10" ht="23.25" customHeight="1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SUMIF(F61:F67,A17,I61:I67)</f>
        <v>0</v>
      </c>
      <c r="J17" s="85"/>
    </row>
    <row r="18" spans="1:10" ht="23.25" customHeight="1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SUMIF(F61:F67,A18,I61:I67)</f>
        <v>0</v>
      </c>
      <c r="J18" s="85"/>
    </row>
    <row r="19" spans="1:10" ht="23.25" customHeight="1">
      <c r="A19" s="196" t="s">
        <v>89</v>
      </c>
      <c r="B19" s="38" t="s">
        <v>27</v>
      </c>
      <c r="C19" s="62"/>
      <c r="D19" s="63"/>
      <c r="E19" s="83"/>
      <c r="F19" s="84"/>
      <c r="G19" s="83"/>
      <c r="H19" s="84"/>
      <c r="I19" s="83">
        <f>SUMIF(F61:F67,A19,I61:I67)</f>
        <v>0</v>
      </c>
      <c r="J19" s="85"/>
    </row>
    <row r="20" spans="1:10" ht="23.25" customHeight="1">
      <c r="A20" s="196" t="s">
        <v>90</v>
      </c>
      <c r="B20" s="38" t="s">
        <v>28</v>
      </c>
      <c r="C20" s="62"/>
      <c r="D20" s="63"/>
      <c r="E20" s="83"/>
      <c r="F20" s="84"/>
      <c r="G20" s="83"/>
      <c r="H20" s="84"/>
      <c r="I20" s="83">
        <f>SUMIF(F61:F67,A20,I61:I67)</f>
        <v>0</v>
      </c>
      <c r="J20" s="85"/>
    </row>
    <row r="21" spans="1:10" ht="23.25" customHeight="1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>
      <c r="A28" s="2"/>
      <c r="B28" s="165" t="s">
        <v>23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>
      <c r="A29" s="2">
        <f>(A27-INT(A27))*100</f>
        <v>0</v>
      </c>
      <c r="B29" s="165" t="s">
        <v>35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63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>
      <c r="B37" s="137" t="s">
        <v>16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customHeight="1">
      <c r="A38" s="136" t="s">
        <v>37</v>
      </c>
      <c r="B38" s="141" t="s">
        <v>17</v>
      </c>
      <c r="C38" s="142" t="s">
        <v>5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18</v>
      </c>
      <c r="I38" s="144" t="s">
        <v>1</v>
      </c>
      <c r="J38" s="145" t="s">
        <v>0</v>
      </c>
    </row>
    <row r="39" spans="1:10" ht="25.5" hidden="1" customHeight="1">
      <c r="A39" s="136">
        <v>1</v>
      </c>
      <c r="B39" s="146" t="s">
        <v>53</v>
      </c>
      <c r="C39" s="147"/>
      <c r="D39" s="147"/>
      <c r="E39" s="147"/>
      <c r="F39" s="148">
        <f>'SO 01 1 Pol'!AE139+'SO 02 1 Pol'!AE139+'SO 03 1 Pol'!AE123</f>
        <v>0</v>
      </c>
      <c r="G39" s="149">
        <f>'SO 01 1 Pol'!AF139+'SO 02 1 Pol'!AF139+'SO 03 1 Pol'!AF123</f>
        <v>0</v>
      </c>
      <c r="H39" s="150">
        <f>(F39*SazbaDPH1/100)+(G39*SazbaDPH2/100)</f>
        <v>0</v>
      </c>
      <c r="I39" s="150">
        <f>F39+G39+H39</f>
        <v>0</v>
      </c>
      <c r="J39" s="151" t="str">
        <f>IF(CenaCelkemVypocet=0,"",I39/CenaCelkemVypocet*100)</f>
        <v/>
      </c>
    </row>
    <row r="40" spans="1:10" ht="25.5" customHeight="1">
      <c r="A40" s="136">
        <v>2</v>
      </c>
      <c r="B40" s="152"/>
      <c r="C40" s="153" t="s">
        <v>54</v>
      </c>
      <c r="D40" s="153"/>
      <c r="E40" s="153"/>
      <c r="F40" s="154"/>
      <c r="G40" s="155"/>
      <c r="H40" s="155">
        <f>(F40*SazbaDPH1/100)+(G40*SazbaDPH2/100)</f>
        <v>0</v>
      </c>
      <c r="I40" s="155"/>
      <c r="J40" s="156"/>
    </row>
    <row r="41" spans="1:10" ht="25.5" customHeight="1">
      <c r="A41" s="136">
        <v>2</v>
      </c>
      <c r="B41" s="152" t="s">
        <v>55</v>
      </c>
      <c r="C41" s="153" t="s">
        <v>56</v>
      </c>
      <c r="D41" s="153"/>
      <c r="E41" s="153"/>
      <c r="F41" s="154">
        <f>'SO 01 1 Pol'!AE139</f>
        <v>0</v>
      </c>
      <c r="G41" s="155">
        <f>'SO 01 1 Pol'!AF139</f>
        <v>0</v>
      </c>
      <c r="H41" s="155">
        <f>(F41*SazbaDPH1/100)+(G41*SazbaDPH2/100)</f>
        <v>0</v>
      </c>
      <c r="I41" s="155">
        <f>F41+G41+H41</f>
        <v>0</v>
      </c>
      <c r="J41" s="156" t="str">
        <f>IF(CenaCelkemVypocet=0,"",I41/CenaCelkemVypocet*100)</f>
        <v/>
      </c>
    </row>
    <row r="42" spans="1:10" ht="25.5" customHeight="1">
      <c r="A42" s="136">
        <v>3</v>
      </c>
      <c r="B42" s="157" t="s">
        <v>57</v>
      </c>
      <c r="C42" s="147" t="s">
        <v>56</v>
      </c>
      <c r="D42" s="147"/>
      <c r="E42" s="147"/>
      <c r="F42" s="158">
        <f>'SO 01 1 Pol'!AE139</f>
        <v>0</v>
      </c>
      <c r="G42" s="150">
        <f>'SO 01 1 Pol'!AF139</f>
        <v>0</v>
      </c>
      <c r="H42" s="150">
        <f>(F42*SazbaDPH1/100)+(G42*SazbaDPH2/100)</f>
        <v>0</v>
      </c>
      <c r="I42" s="150">
        <f>F42+G42+H42</f>
        <v>0</v>
      </c>
      <c r="J42" s="151" t="str">
        <f>IF(CenaCelkemVypocet=0,"",I42/CenaCelkemVypocet*100)</f>
        <v/>
      </c>
    </row>
    <row r="43" spans="1:10" ht="25.5" customHeight="1">
      <c r="A43" s="136">
        <v>2</v>
      </c>
      <c r="B43" s="152" t="s">
        <v>58</v>
      </c>
      <c r="C43" s="153" t="s">
        <v>59</v>
      </c>
      <c r="D43" s="153"/>
      <c r="E43" s="153"/>
      <c r="F43" s="154">
        <f>'SO 02 1 Pol'!AE139</f>
        <v>0</v>
      </c>
      <c r="G43" s="155">
        <f>'SO 02 1 Pol'!AF139</f>
        <v>0</v>
      </c>
      <c r="H43" s="155">
        <f>(F43*SazbaDPH1/100)+(G43*SazbaDPH2/100)</f>
        <v>0</v>
      </c>
      <c r="I43" s="155">
        <f>F43+G43+H43</f>
        <v>0</v>
      </c>
      <c r="J43" s="156" t="str">
        <f>IF(CenaCelkemVypocet=0,"",I43/CenaCelkemVypocet*100)</f>
        <v/>
      </c>
    </row>
    <row r="44" spans="1:10" ht="25.5" customHeight="1">
      <c r="A44" s="136">
        <v>3</v>
      </c>
      <c r="B44" s="157" t="s">
        <v>57</v>
      </c>
      <c r="C44" s="147" t="s">
        <v>59</v>
      </c>
      <c r="D44" s="147"/>
      <c r="E44" s="147"/>
      <c r="F44" s="158">
        <f>'SO 02 1 Pol'!AE139</f>
        <v>0</v>
      </c>
      <c r="G44" s="150">
        <f>'SO 02 1 Pol'!AF139</f>
        <v>0</v>
      </c>
      <c r="H44" s="150">
        <f>(F44*SazbaDPH1/100)+(G44*SazbaDPH2/100)</f>
        <v>0</v>
      </c>
      <c r="I44" s="150">
        <f>F44+G44+H44</f>
        <v>0</v>
      </c>
      <c r="J44" s="151" t="str">
        <f>IF(CenaCelkemVypocet=0,"",I44/CenaCelkemVypocet*100)</f>
        <v/>
      </c>
    </row>
    <row r="45" spans="1:10" ht="25.5" customHeight="1">
      <c r="A45" s="136">
        <v>2</v>
      </c>
      <c r="B45" s="152" t="s">
        <v>60</v>
      </c>
      <c r="C45" s="153" t="s">
        <v>61</v>
      </c>
      <c r="D45" s="153"/>
      <c r="E45" s="153"/>
      <c r="F45" s="154">
        <f>'SO 03 1 Pol'!AE123</f>
        <v>0</v>
      </c>
      <c r="G45" s="155">
        <f>'SO 03 1 Pol'!AF123</f>
        <v>0</v>
      </c>
      <c r="H45" s="155">
        <f>(F45*SazbaDPH1/100)+(G45*SazbaDPH2/100)</f>
        <v>0</v>
      </c>
      <c r="I45" s="155">
        <f>F45+G45+H45</f>
        <v>0</v>
      </c>
      <c r="J45" s="156" t="str">
        <f>IF(CenaCelkemVypocet=0,"",I45/CenaCelkemVypocet*100)</f>
        <v/>
      </c>
    </row>
    <row r="46" spans="1:10" ht="25.5" customHeight="1">
      <c r="A46" s="136">
        <v>3</v>
      </c>
      <c r="B46" s="157" t="s">
        <v>57</v>
      </c>
      <c r="C46" s="147" t="s">
        <v>61</v>
      </c>
      <c r="D46" s="147"/>
      <c r="E46" s="147"/>
      <c r="F46" s="158">
        <f>'SO 03 1 Pol'!AE123</f>
        <v>0</v>
      </c>
      <c r="G46" s="150">
        <f>'SO 03 1 Pol'!AF123</f>
        <v>0</v>
      </c>
      <c r="H46" s="150">
        <f>(F46*SazbaDPH1/100)+(G46*SazbaDPH2/100)</f>
        <v>0</v>
      </c>
      <c r="I46" s="150">
        <f>F46+G46+H46</f>
        <v>0</v>
      </c>
      <c r="J46" s="151" t="str">
        <f>IF(CenaCelkemVypocet=0,"",I46/CenaCelkemVypocet*100)</f>
        <v/>
      </c>
    </row>
    <row r="47" spans="1:10" ht="25.5" customHeight="1">
      <c r="A47" s="136"/>
      <c r="B47" s="159" t="s">
        <v>62</v>
      </c>
      <c r="C47" s="160"/>
      <c r="D47" s="160"/>
      <c r="E47" s="161"/>
      <c r="F47" s="162">
        <f>SUMIF(A39:A46,"=1",F39:F46)</f>
        <v>0</v>
      </c>
      <c r="G47" s="163">
        <f>SUMIF(A39:A46,"=1",G39:G46)</f>
        <v>0</v>
      </c>
      <c r="H47" s="163">
        <f>SUMIF(A39:A46,"=1",H39:H46)</f>
        <v>0</v>
      </c>
      <c r="I47" s="163">
        <f>SUMIF(A39:A46,"=1",I39:I46)</f>
        <v>0</v>
      </c>
      <c r="J47" s="164">
        <f>SUMIF(A39:A46,"=1",J39:J46)</f>
        <v>0</v>
      </c>
    </row>
    <row r="49" spans="1:10">
      <c r="A49" t="s">
        <v>64</v>
      </c>
      <c r="B49" t="s">
        <v>65</v>
      </c>
    </row>
    <row r="50" spans="1:10">
      <c r="A50" t="s">
        <v>66</v>
      </c>
      <c r="B50" t="s">
        <v>67</v>
      </c>
    </row>
    <row r="51" spans="1:10">
      <c r="A51" t="s">
        <v>68</v>
      </c>
      <c r="B51" t="s">
        <v>69</v>
      </c>
    </row>
    <row r="52" spans="1:10">
      <c r="A52" t="s">
        <v>66</v>
      </c>
      <c r="B52" t="s">
        <v>70</v>
      </c>
    </row>
    <row r="53" spans="1:10">
      <c r="A53" t="s">
        <v>68</v>
      </c>
      <c r="B53" t="s">
        <v>71</v>
      </c>
    </row>
    <row r="54" spans="1:10">
      <c r="A54" t="s">
        <v>66</v>
      </c>
      <c r="B54" t="s">
        <v>72</v>
      </c>
    </row>
    <row r="55" spans="1:10">
      <c r="A55" t="s">
        <v>68</v>
      </c>
      <c r="B55" t="s">
        <v>73</v>
      </c>
    </row>
    <row r="58" spans="1:10" ht="15.75">
      <c r="B58" s="175" t="s">
        <v>74</v>
      </c>
    </row>
    <row r="60" spans="1:10" ht="25.5" customHeight="1">
      <c r="A60" s="177"/>
      <c r="B60" s="180" t="s">
        <v>17</v>
      </c>
      <c r="C60" s="180" t="s">
        <v>5</v>
      </c>
      <c r="D60" s="181"/>
      <c r="E60" s="181"/>
      <c r="F60" s="182" t="s">
        <v>75</v>
      </c>
      <c r="G60" s="182"/>
      <c r="H60" s="182"/>
      <c r="I60" s="182" t="s">
        <v>29</v>
      </c>
      <c r="J60" s="182" t="s">
        <v>0</v>
      </c>
    </row>
    <row r="61" spans="1:10" ht="36.75" customHeight="1">
      <c r="A61" s="178"/>
      <c r="B61" s="183" t="s">
        <v>76</v>
      </c>
      <c r="C61" s="184" t="s">
        <v>77</v>
      </c>
      <c r="D61" s="185"/>
      <c r="E61" s="185"/>
      <c r="F61" s="192" t="s">
        <v>24</v>
      </c>
      <c r="G61" s="193"/>
      <c r="H61" s="193"/>
      <c r="I61" s="193">
        <f>'SO 01 1 Pol'!G8+'SO 02 1 Pol'!G8+'SO 03 1 Pol'!G8</f>
        <v>0</v>
      </c>
      <c r="J61" s="189" t="str">
        <f>IF(I68=0,"",I61/I68*100)</f>
        <v/>
      </c>
    </row>
    <row r="62" spans="1:10" ht="36.75" customHeight="1">
      <c r="A62" s="178"/>
      <c r="B62" s="183" t="s">
        <v>78</v>
      </c>
      <c r="C62" s="184" t="s">
        <v>79</v>
      </c>
      <c r="D62" s="185"/>
      <c r="E62" s="185"/>
      <c r="F62" s="192" t="s">
        <v>24</v>
      </c>
      <c r="G62" s="193"/>
      <c r="H62" s="193"/>
      <c r="I62" s="193">
        <f>'SO 01 1 Pol'!G22+'SO 02 1 Pol'!G22+'SO 03 1 Pol'!G22</f>
        <v>0</v>
      </c>
      <c r="J62" s="189" t="str">
        <f>IF(I68=0,"",I62/I68*100)</f>
        <v/>
      </c>
    </row>
    <row r="63" spans="1:10" ht="36.75" customHeight="1">
      <c r="A63" s="178"/>
      <c r="B63" s="183" t="s">
        <v>80</v>
      </c>
      <c r="C63" s="184" t="s">
        <v>81</v>
      </c>
      <c r="D63" s="185"/>
      <c r="E63" s="185"/>
      <c r="F63" s="192" t="s">
        <v>24</v>
      </c>
      <c r="G63" s="193"/>
      <c r="H63" s="193"/>
      <c r="I63" s="193">
        <f>'SO 01 1 Pol'!G27+'SO 02 1 Pol'!G27+'SO 03 1 Pol'!G27</f>
        <v>0</v>
      </c>
      <c r="J63" s="189" t="str">
        <f>IF(I68=0,"",I63/I68*100)</f>
        <v/>
      </c>
    </row>
    <row r="64" spans="1:10" ht="36.75" customHeight="1">
      <c r="A64" s="178"/>
      <c r="B64" s="183" t="s">
        <v>82</v>
      </c>
      <c r="C64" s="184" t="s">
        <v>83</v>
      </c>
      <c r="D64" s="185"/>
      <c r="E64" s="185"/>
      <c r="F64" s="192" t="s">
        <v>25</v>
      </c>
      <c r="G64" s="193"/>
      <c r="H64" s="193"/>
      <c r="I64" s="193">
        <f>'SO 01 1 Pol'!G46+'SO 02 1 Pol'!G46</f>
        <v>0</v>
      </c>
      <c r="J64" s="189" t="str">
        <f>IF(I68=0,"",I64/I68*100)</f>
        <v/>
      </c>
    </row>
    <row r="65" spans="1:10" ht="36.75" customHeight="1">
      <c r="A65" s="178"/>
      <c r="B65" s="183" t="s">
        <v>84</v>
      </c>
      <c r="C65" s="184" t="s">
        <v>85</v>
      </c>
      <c r="D65" s="185"/>
      <c r="E65" s="185"/>
      <c r="F65" s="192" t="s">
        <v>25</v>
      </c>
      <c r="G65" s="193"/>
      <c r="H65" s="193"/>
      <c r="I65" s="193">
        <f>'SO 01 1 Pol'!G58+'SO 02 1 Pol'!G58+'SO 03 1 Pol'!G42</f>
        <v>0</v>
      </c>
      <c r="J65" s="189" t="str">
        <f>IF(I68=0,"",I65/I68*100)</f>
        <v/>
      </c>
    </row>
    <row r="66" spans="1:10" ht="36.75" customHeight="1">
      <c r="A66" s="178"/>
      <c r="B66" s="183" t="s">
        <v>86</v>
      </c>
      <c r="C66" s="184" t="s">
        <v>87</v>
      </c>
      <c r="D66" s="185"/>
      <c r="E66" s="185"/>
      <c r="F66" s="192" t="s">
        <v>88</v>
      </c>
      <c r="G66" s="193"/>
      <c r="H66" s="193"/>
      <c r="I66" s="193">
        <f>'SO 01 1 Pol'!G92+'SO 02 1 Pol'!G92+'SO 03 1 Pol'!G76</f>
        <v>0</v>
      </c>
      <c r="J66" s="189" t="str">
        <f>IF(I68=0,"",I66/I68*100)</f>
        <v/>
      </c>
    </row>
    <row r="67" spans="1:10" ht="36.75" customHeight="1">
      <c r="A67" s="178"/>
      <c r="B67" s="183" t="s">
        <v>89</v>
      </c>
      <c r="C67" s="184" t="s">
        <v>27</v>
      </c>
      <c r="D67" s="185"/>
      <c r="E67" s="185"/>
      <c r="F67" s="192" t="s">
        <v>89</v>
      </c>
      <c r="G67" s="193"/>
      <c r="H67" s="193"/>
      <c r="I67" s="193">
        <f>'SO 01 1 Pol'!G130+'SO 02 1 Pol'!G130+'SO 03 1 Pol'!G114</f>
        <v>0</v>
      </c>
      <c r="J67" s="189" t="str">
        <f>IF(I68=0,"",I67/I68*100)</f>
        <v/>
      </c>
    </row>
    <row r="68" spans="1:10" ht="25.5" customHeight="1">
      <c r="A68" s="179"/>
      <c r="B68" s="186" t="s">
        <v>1</v>
      </c>
      <c r="C68" s="187"/>
      <c r="D68" s="188"/>
      <c r="E68" s="188"/>
      <c r="F68" s="194"/>
      <c r="G68" s="195"/>
      <c r="H68" s="195"/>
      <c r="I68" s="195">
        <f>SUM(I61:I67)</f>
        <v>0</v>
      </c>
      <c r="J68" s="190">
        <f>SUM(J61:J67)</f>
        <v>0</v>
      </c>
    </row>
    <row r="69" spans="1:10">
      <c r="F69" s="135"/>
      <c r="G69" s="135"/>
      <c r="H69" s="135"/>
      <c r="I69" s="135"/>
      <c r="J69" s="191"/>
    </row>
    <row r="70" spans="1:10">
      <c r="F70" s="135"/>
      <c r="G70" s="135"/>
      <c r="H70" s="135"/>
      <c r="I70" s="135"/>
      <c r="J70" s="191"/>
    </row>
    <row r="71" spans="1:10">
      <c r="F71" s="135"/>
      <c r="G71" s="135"/>
      <c r="H71" s="135"/>
      <c r="I71" s="135"/>
      <c r="J71" s="191"/>
    </row>
  </sheetData>
  <sheetProtection password="E258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7:E67"/>
    <mergeCell ref="C62:E62"/>
    <mergeCell ref="C63:E63"/>
    <mergeCell ref="C64:E64"/>
    <mergeCell ref="C65:E65"/>
    <mergeCell ref="C66:E66"/>
    <mergeCell ref="C44:E44"/>
    <mergeCell ref="C45:E45"/>
    <mergeCell ref="C46:E46"/>
    <mergeCell ref="B47:E47"/>
    <mergeCell ref="C61:E61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>
      <c r="A4" s="50" t="s">
        <v>9</v>
      </c>
      <c r="B4" s="49"/>
      <c r="C4" s="106"/>
      <c r="D4" s="106"/>
      <c r="E4" s="106"/>
      <c r="F4" s="106"/>
      <c r="G4" s="107"/>
    </row>
    <row r="5" spans="1:7">
      <c r="B5" s="4"/>
      <c r="C5" s="5"/>
      <c r="D5" s="6"/>
    </row>
  </sheetData>
  <sheetProtection password="E258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7" t="s">
        <v>91</v>
      </c>
      <c r="B1" s="197"/>
      <c r="C1" s="197"/>
      <c r="D1" s="197"/>
      <c r="E1" s="197"/>
      <c r="F1" s="197"/>
      <c r="G1" s="197"/>
      <c r="AG1" t="s">
        <v>92</v>
      </c>
    </row>
    <row r="2" spans="1:60" ht="24.95" customHeight="1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93</v>
      </c>
    </row>
    <row r="3" spans="1:60" ht="24.95" customHeight="1">
      <c r="A3" s="198" t="s">
        <v>8</v>
      </c>
      <c r="B3" s="49" t="s">
        <v>55</v>
      </c>
      <c r="C3" s="201" t="s">
        <v>56</v>
      </c>
      <c r="D3" s="199"/>
      <c r="E3" s="199"/>
      <c r="F3" s="199"/>
      <c r="G3" s="200"/>
      <c r="AC3" s="176" t="s">
        <v>93</v>
      </c>
      <c r="AG3" t="s">
        <v>94</v>
      </c>
    </row>
    <row r="4" spans="1:60" ht="24.95" customHeight="1">
      <c r="A4" s="202" t="s">
        <v>9</v>
      </c>
      <c r="B4" s="203" t="s">
        <v>57</v>
      </c>
      <c r="C4" s="204" t="s">
        <v>56</v>
      </c>
      <c r="D4" s="205"/>
      <c r="E4" s="205"/>
      <c r="F4" s="205"/>
      <c r="G4" s="206"/>
      <c r="AG4" t="s">
        <v>95</v>
      </c>
    </row>
    <row r="5" spans="1:60">
      <c r="D5" s="10"/>
    </row>
    <row r="6" spans="1:60" ht="38.25">
      <c r="A6" s="208" t="s">
        <v>96</v>
      </c>
      <c r="B6" s="210" t="s">
        <v>97</v>
      </c>
      <c r="C6" s="210" t="s">
        <v>98</v>
      </c>
      <c r="D6" s="209" t="s">
        <v>99</v>
      </c>
      <c r="E6" s="208" t="s">
        <v>100</v>
      </c>
      <c r="F6" s="207" t="s">
        <v>101</v>
      </c>
      <c r="G6" s="208" t="s">
        <v>29</v>
      </c>
      <c r="H6" s="211" t="s">
        <v>30</v>
      </c>
      <c r="I6" s="211" t="s">
        <v>102</v>
      </c>
      <c r="J6" s="211" t="s">
        <v>31</v>
      </c>
      <c r="K6" s="211" t="s">
        <v>103</v>
      </c>
      <c r="L6" s="211" t="s">
        <v>104</v>
      </c>
      <c r="M6" s="211" t="s">
        <v>105</v>
      </c>
      <c r="N6" s="211" t="s">
        <v>106</v>
      </c>
      <c r="O6" s="211" t="s">
        <v>107</v>
      </c>
      <c r="P6" s="211" t="s">
        <v>108</v>
      </c>
      <c r="Q6" s="211" t="s">
        <v>109</v>
      </c>
      <c r="R6" s="211" t="s">
        <v>110</v>
      </c>
      <c r="S6" s="211" t="s">
        <v>111</v>
      </c>
      <c r="T6" s="211" t="s">
        <v>112</v>
      </c>
      <c r="U6" s="211" t="s">
        <v>113</v>
      </c>
      <c r="V6" s="211" t="s">
        <v>114</v>
      </c>
      <c r="W6" s="211" t="s">
        <v>115</v>
      </c>
      <c r="X6" s="211" t="s">
        <v>116</v>
      </c>
      <c r="Y6" s="211" t="s">
        <v>117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>
      <c r="A8" s="226" t="s">
        <v>118</v>
      </c>
      <c r="B8" s="227" t="s">
        <v>76</v>
      </c>
      <c r="C8" s="245" t="s">
        <v>77</v>
      </c>
      <c r="D8" s="228"/>
      <c r="E8" s="229"/>
      <c r="F8" s="230"/>
      <c r="G8" s="230">
        <f>SUMIF(AG9:AG21,"&lt;&gt;NOR",G9:G21)</f>
        <v>0</v>
      </c>
      <c r="H8" s="230"/>
      <c r="I8" s="230">
        <f>SUM(I9:I21)</f>
        <v>0</v>
      </c>
      <c r="J8" s="230"/>
      <c r="K8" s="230">
        <f>SUM(K9:K21)</f>
        <v>0</v>
      </c>
      <c r="L8" s="230"/>
      <c r="M8" s="230">
        <f>SUM(M9:M21)</f>
        <v>0</v>
      </c>
      <c r="N8" s="229"/>
      <c r="O8" s="229">
        <f>SUM(O9:O21)</f>
        <v>0.29000000000000004</v>
      </c>
      <c r="P8" s="229"/>
      <c r="Q8" s="229">
        <f>SUM(Q9:Q21)</f>
        <v>0</v>
      </c>
      <c r="R8" s="230"/>
      <c r="S8" s="230"/>
      <c r="T8" s="231"/>
      <c r="U8" s="225"/>
      <c r="V8" s="225">
        <f>SUM(V9:V21)</f>
        <v>8.0299999999999994</v>
      </c>
      <c r="W8" s="225"/>
      <c r="X8" s="225"/>
      <c r="Y8" s="225"/>
      <c r="AG8" t="s">
        <v>119</v>
      </c>
    </row>
    <row r="9" spans="1:60" ht="22.5" outlineLevel="1">
      <c r="A9" s="233">
        <v>1</v>
      </c>
      <c r="B9" s="234" t="s">
        <v>120</v>
      </c>
      <c r="C9" s="246" t="s">
        <v>121</v>
      </c>
      <c r="D9" s="235" t="s">
        <v>122</v>
      </c>
      <c r="E9" s="236">
        <v>2.895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3.1710000000000002E-2</v>
      </c>
      <c r="O9" s="236">
        <f>ROUND(E9*N9,2)</f>
        <v>0.09</v>
      </c>
      <c r="P9" s="236">
        <v>0</v>
      </c>
      <c r="Q9" s="236">
        <f>ROUND(E9*P9,2)</f>
        <v>0</v>
      </c>
      <c r="R9" s="238" t="s">
        <v>123</v>
      </c>
      <c r="S9" s="238" t="s">
        <v>124</v>
      </c>
      <c r="T9" s="239" t="s">
        <v>124</v>
      </c>
      <c r="U9" s="222">
        <v>0.44</v>
      </c>
      <c r="V9" s="222">
        <f>ROUND(E9*U9,2)</f>
        <v>1.27</v>
      </c>
      <c r="W9" s="222"/>
      <c r="X9" s="222" t="s">
        <v>125</v>
      </c>
      <c r="Y9" s="222" t="s">
        <v>126</v>
      </c>
      <c r="Z9" s="212"/>
      <c r="AA9" s="212"/>
      <c r="AB9" s="212"/>
      <c r="AC9" s="212"/>
      <c r="AD9" s="212"/>
      <c r="AE9" s="212"/>
      <c r="AF9" s="212"/>
      <c r="AG9" s="212" t="s">
        <v>127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>
      <c r="A10" s="219"/>
      <c r="B10" s="220"/>
      <c r="C10" s="247" t="s">
        <v>128</v>
      </c>
      <c r="D10" s="223"/>
      <c r="E10" s="224"/>
      <c r="F10" s="222"/>
      <c r="G10" s="222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129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>
      <c r="A11" s="219"/>
      <c r="B11" s="220"/>
      <c r="C11" s="247" t="s">
        <v>130</v>
      </c>
      <c r="D11" s="223"/>
      <c r="E11" s="224"/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129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>
      <c r="A12" s="219"/>
      <c r="B12" s="220"/>
      <c r="C12" s="247" t="s">
        <v>131</v>
      </c>
      <c r="D12" s="223"/>
      <c r="E12" s="224">
        <v>2.895</v>
      </c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129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2">
      <c r="A13" s="219"/>
      <c r="B13" s="220"/>
      <c r="C13" s="248"/>
      <c r="D13" s="240"/>
      <c r="E13" s="240"/>
      <c r="F13" s="240"/>
      <c r="G13" s="240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132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2.5" outlineLevel="1">
      <c r="A14" s="233">
        <v>2</v>
      </c>
      <c r="B14" s="234" t="s">
        <v>133</v>
      </c>
      <c r="C14" s="246" t="s">
        <v>134</v>
      </c>
      <c r="D14" s="235" t="s">
        <v>122</v>
      </c>
      <c r="E14" s="236">
        <v>19.3</v>
      </c>
      <c r="F14" s="237"/>
      <c r="G14" s="238">
        <f>ROUND(E14*F14,2)</f>
        <v>0</v>
      </c>
      <c r="H14" s="237"/>
      <c r="I14" s="238">
        <f>ROUND(E14*H14,2)</f>
        <v>0</v>
      </c>
      <c r="J14" s="237"/>
      <c r="K14" s="238">
        <f>ROUND(E14*J14,2)</f>
        <v>0</v>
      </c>
      <c r="L14" s="238">
        <v>21</v>
      </c>
      <c r="M14" s="238">
        <f>G14*(1+L14/100)</f>
        <v>0</v>
      </c>
      <c r="N14" s="236">
        <v>1.035E-2</v>
      </c>
      <c r="O14" s="236">
        <f>ROUND(E14*N14,2)</f>
        <v>0.2</v>
      </c>
      <c r="P14" s="236">
        <v>0</v>
      </c>
      <c r="Q14" s="236">
        <f>ROUND(E14*P14,2)</f>
        <v>0</v>
      </c>
      <c r="R14" s="238" t="s">
        <v>135</v>
      </c>
      <c r="S14" s="238" t="s">
        <v>124</v>
      </c>
      <c r="T14" s="239" t="s">
        <v>124</v>
      </c>
      <c r="U14" s="222">
        <v>0.35</v>
      </c>
      <c r="V14" s="222">
        <f>ROUND(E14*U14,2)</f>
        <v>6.76</v>
      </c>
      <c r="W14" s="222"/>
      <c r="X14" s="222" t="s">
        <v>125</v>
      </c>
      <c r="Y14" s="222" t="s">
        <v>126</v>
      </c>
      <c r="Z14" s="212"/>
      <c r="AA14" s="212"/>
      <c r="AB14" s="212"/>
      <c r="AC14" s="212"/>
      <c r="AD14" s="212"/>
      <c r="AE14" s="212"/>
      <c r="AF14" s="212"/>
      <c r="AG14" s="212" t="s">
        <v>127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2">
      <c r="A15" s="219"/>
      <c r="B15" s="220"/>
      <c r="C15" s="249" t="s">
        <v>136</v>
      </c>
      <c r="D15" s="241"/>
      <c r="E15" s="241"/>
      <c r="F15" s="241"/>
      <c r="G15" s="241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137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>
      <c r="A16" s="219"/>
      <c r="B16" s="220"/>
      <c r="C16" s="247" t="s">
        <v>138</v>
      </c>
      <c r="D16" s="223"/>
      <c r="E16" s="224"/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129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3">
      <c r="A17" s="219"/>
      <c r="B17" s="220"/>
      <c r="C17" s="247" t="s">
        <v>139</v>
      </c>
      <c r="D17" s="223"/>
      <c r="E17" s="224"/>
      <c r="F17" s="222"/>
      <c r="G17" s="22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2"/>
      <c r="AA17" s="212"/>
      <c r="AB17" s="212"/>
      <c r="AC17" s="212"/>
      <c r="AD17" s="212"/>
      <c r="AE17" s="212"/>
      <c r="AF17" s="212"/>
      <c r="AG17" s="212" t="s">
        <v>129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3">
      <c r="A18" s="219"/>
      <c r="B18" s="220"/>
      <c r="C18" s="247" t="s">
        <v>140</v>
      </c>
      <c r="D18" s="223"/>
      <c r="E18" s="224"/>
      <c r="F18" s="222"/>
      <c r="G18" s="22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129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3">
      <c r="A19" s="219"/>
      <c r="B19" s="220"/>
      <c r="C19" s="247" t="s">
        <v>141</v>
      </c>
      <c r="D19" s="223"/>
      <c r="E19" s="224"/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129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>
      <c r="A20" s="219"/>
      <c r="B20" s="220"/>
      <c r="C20" s="247" t="s">
        <v>142</v>
      </c>
      <c r="D20" s="223"/>
      <c r="E20" s="224">
        <v>19.3</v>
      </c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129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2">
      <c r="A21" s="219"/>
      <c r="B21" s="220"/>
      <c r="C21" s="248"/>
      <c r="D21" s="240"/>
      <c r="E21" s="240"/>
      <c r="F21" s="240"/>
      <c r="G21" s="240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22"/>
      <c r="Z21" s="212"/>
      <c r="AA21" s="212"/>
      <c r="AB21" s="212"/>
      <c r="AC21" s="212"/>
      <c r="AD21" s="212"/>
      <c r="AE21" s="212"/>
      <c r="AF21" s="212"/>
      <c r="AG21" s="212" t="s">
        <v>132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>
      <c r="A22" s="226" t="s">
        <v>118</v>
      </c>
      <c r="B22" s="227" t="s">
        <v>78</v>
      </c>
      <c r="C22" s="245" t="s">
        <v>79</v>
      </c>
      <c r="D22" s="228"/>
      <c r="E22" s="229"/>
      <c r="F22" s="230"/>
      <c r="G22" s="230">
        <f>SUMIF(AG23:AG26,"&lt;&gt;NOR",G23:G26)</f>
        <v>0</v>
      </c>
      <c r="H22" s="230"/>
      <c r="I22" s="230">
        <f>SUM(I23:I26)</f>
        <v>0</v>
      </c>
      <c r="J22" s="230"/>
      <c r="K22" s="230">
        <f>SUM(K23:K26)</f>
        <v>0</v>
      </c>
      <c r="L22" s="230"/>
      <c r="M22" s="230">
        <f>SUM(M23:M26)</f>
        <v>0</v>
      </c>
      <c r="N22" s="229"/>
      <c r="O22" s="229">
        <f>SUM(O23:O26)</f>
        <v>0</v>
      </c>
      <c r="P22" s="229"/>
      <c r="Q22" s="229">
        <f>SUM(Q23:Q26)</f>
        <v>0</v>
      </c>
      <c r="R22" s="230"/>
      <c r="S22" s="230"/>
      <c r="T22" s="231"/>
      <c r="U22" s="225"/>
      <c r="V22" s="225">
        <f>SUM(V23:V26)</f>
        <v>5.98</v>
      </c>
      <c r="W22" s="225"/>
      <c r="X22" s="225"/>
      <c r="Y22" s="225"/>
      <c r="AG22" t="s">
        <v>119</v>
      </c>
    </row>
    <row r="23" spans="1:60" outlineLevel="1">
      <c r="A23" s="233">
        <v>3</v>
      </c>
      <c r="B23" s="234" t="s">
        <v>143</v>
      </c>
      <c r="C23" s="246" t="s">
        <v>144</v>
      </c>
      <c r="D23" s="235" t="s">
        <v>122</v>
      </c>
      <c r="E23" s="236">
        <v>19.3</v>
      </c>
      <c r="F23" s="237"/>
      <c r="G23" s="238">
        <f>ROUND(E23*F23,2)</f>
        <v>0</v>
      </c>
      <c r="H23" s="237"/>
      <c r="I23" s="238">
        <f>ROUND(E23*H23,2)</f>
        <v>0</v>
      </c>
      <c r="J23" s="237"/>
      <c r="K23" s="238">
        <f>ROUND(E23*J23,2)</f>
        <v>0</v>
      </c>
      <c r="L23" s="238">
        <v>21</v>
      </c>
      <c r="M23" s="238">
        <f>G23*(1+L23/100)</f>
        <v>0</v>
      </c>
      <c r="N23" s="236">
        <v>4.0000000000000003E-5</v>
      </c>
      <c r="O23" s="236">
        <f>ROUND(E23*N23,2)</f>
        <v>0</v>
      </c>
      <c r="P23" s="236">
        <v>0</v>
      </c>
      <c r="Q23" s="236">
        <f>ROUND(E23*P23,2)</f>
        <v>0</v>
      </c>
      <c r="R23" s="238" t="s">
        <v>135</v>
      </c>
      <c r="S23" s="238" t="s">
        <v>124</v>
      </c>
      <c r="T23" s="239" t="s">
        <v>124</v>
      </c>
      <c r="U23" s="222">
        <v>0.31</v>
      </c>
      <c r="V23" s="222">
        <f>ROUND(E23*U23,2)</f>
        <v>5.98</v>
      </c>
      <c r="W23" s="222"/>
      <c r="X23" s="222" t="s">
        <v>125</v>
      </c>
      <c r="Y23" s="222" t="s">
        <v>126</v>
      </c>
      <c r="Z23" s="212"/>
      <c r="AA23" s="212"/>
      <c r="AB23" s="212"/>
      <c r="AC23" s="212"/>
      <c r="AD23" s="212"/>
      <c r="AE23" s="212"/>
      <c r="AF23" s="212"/>
      <c r="AG23" s="212" t="s">
        <v>145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2">
      <c r="A24" s="219"/>
      <c r="B24" s="220"/>
      <c r="C24" s="247" t="s">
        <v>146</v>
      </c>
      <c r="D24" s="223"/>
      <c r="E24" s="224"/>
      <c r="F24" s="222"/>
      <c r="G24" s="222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129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>
      <c r="A25" s="219"/>
      <c r="B25" s="220"/>
      <c r="C25" s="247" t="s">
        <v>142</v>
      </c>
      <c r="D25" s="223"/>
      <c r="E25" s="224">
        <v>19.3</v>
      </c>
      <c r="F25" s="222"/>
      <c r="G25" s="22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129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2">
      <c r="A26" s="219"/>
      <c r="B26" s="220"/>
      <c r="C26" s="248"/>
      <c r="D26" s="240"/>
      <c r="E26" s="240"/>
      <c r="F26" s="240"/>
      <c r="G26" s="240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22"/>
      <c r="Z26" s="212"/>
      <c r="AA26" s="212"/>
      <c r="AB26" s="212"/>
      <c r="AC26" s="212"/>
      <c r="AD26" s="212"/>
      <c r="AE26" s="212"/>
      <c r="AF26" s="212"/>
      <c r="AG26" s="212" t="s">
        <v>132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>
      <c r="A27" s="226" t="s">
        <v>118</v>
      </c>
      <c r="B27" s="227" t="s">
        <v>80</v>
      </c>
      <c r="C27" s="245" t="s">
        <v>81</v>
      </c>
      <c r="D27" s="228"/>
      <c r="E27" s="229"/>
      <c r="F27" s="230"/>
      <c r="G27" s="230">
        <f>SUMIF(AG28:AG45,"&lt;&gt;NOR",G28:G45)</f>
        <v>0</v>
      </c>
      <c r="H27" s="230"/>
      <c r="I27" s="230">
        <f>SUM(I28:I45)</f>
        <v>0</v>
      </c>
      <c r="J27" s="230"/>
      <c r="K27" s="230">
        <f>SUM(K28:K45)</f>
        <v>0</v>
      </c>
      <c r="L27" s="230"/>
      <c r="M27" s="230">
        <f>SUM(M28:M45)</f>
        <v>0</v>
      </c>
      <c r="N27" s="229"/>
      <c r="O27" s="229">
        <f>SUM(O28:O45)</f>
        <v>0</v>
      </c>
      <c r="P27" s="229"/>
      <c r="Q27" s="229">
        <f>SUM(Q28:Q45)</f>
        <v>0.31</v>
      </c>
      <c r="R27" s="230"/>
      <c r="S27" s="230"/>
      <c r="T27" s="231"/>
      <c r="U27" s="225"/>
      <c r="V27" s="225">
        <f>SUM(V28:V45)</f>
        <v>9.8300000000000018</v>
      </c>
      <c r="W27" s="225"/>
      <c r="X27" s="225"/>
      <c r="Y27" s="225"/>
      <c r="AG27" t="s">
        <v>119</v>
      </c>
    </row>
    <row r="28" spans="1:60" outlineLevel="1">
      <c r="A28" s="233">
        <v>4</v>
      </c>
      <c r="B28" s="234" t="s">
        <v>147</v>
      </c>
      <c r="C28" s="246" t="s">
        <v>148</v>
      </c>
      <c r="D28" s="235" t="s">
        <v>122</v>
      </c>
      <c r="E28" s="236">
        <v>19.3</v>
      </c>
      <c r="F28" s="237"/>
      <c r="G28" s="238">
        <f>ROUND(E28*F28,2)</f>
        <v>0</v>
      </c>
      <c r="H28" s="237"/>
      <c r="I28" s="238">
        <f>ROUND(E28*H28,2)</f>
        <v>0</v>
      </c>
      <c r="J28" s="237"/>
      <c r="K28" s="238">
        <f>ROUND(E28*J28,2)</f>
        <v>0</v>
      </c>
      <c r="L28" s="238">
        <v>21</v>
      </c>
      <c r="M28" s="238">
        <f>G28*(1+L28/100)</f>
        <v>0</v>
      </c>
      <c r="N28" s="236">
        <v>0</v>
      </c>
      <c r="O28" s="236">
        <f>ROUND(E28*N28,2)</f>
        <v>0</v>
      </c>
      <c r="P28" s="236">
        <v>1.26E-2</v>
      </c>
      <c r="Q28" s="236">
        <f>ROUND(E28*P28,2)</f>
        <v>0.24</v>
      </c>
      <c r="R28" s="238" t="s">
        <v>149</v>
      </c>
      <c r="S28" s="238" t="s">
        <v>124</v>
      </c>
      <c r="T28" s="239" t="s">
        <v>124</v>
      </c>
      <c r="U28" s="222">
        <v>0.33</v>
      </c>
      <c r="V28" s="222">
        <f>ROUND(E28*U28,2)</f>
        <v>6.37</v>
      </c>
      <c r="W28" s="222"/>
      <c r="X28" s="222" t="s">
        <v>125</v>
      </c>
      <c r="Y28" s="222" t="s">
        <v>126</v>
      </c>
      <c r="Z28" s="212"/>
      <c r="AA28" s="212"/>
      <c r="AB28" s="212"/>
      <c r="AC28" s="212"/>
      <c r="AD28" s="212"/>
      <c r="AE28" s="212"/>
      <c r="AF28" s="212"/>
      <c r="AG28" s="212" t="s">
        <v>127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2">
      <c r="A29" s="219"/>
      <c r="B29" s="220"/>
      <c r="C29" s="247" t="s">
        <v>150</v>
      </c>
      <c r="D29" s="223"/>
      <c r="E29" s="224"/>
      <c r="F29" s="222"/>
      <c r="G29" s="22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129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>
      <c r="A30" s="219"/>
      <c r="B30" s="220"/>
      <c r="C30" s="247" t="s">
        <v>151</v>
      </c>
      <c r="D30" s="223"/>
      <c r="E30" s="224"/>
      <c r="F30" s="222"/>
      <c r="G30" s="222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22"/>
      <c r="Z30" s="212"/>
      <c r="AA30" s="212"/>
      <c r="AB30" s="212"/>
      <c r="AC30" s="212"/>
      <c r="AD30" s="212"/>
      <c r="AE30" s="212"/>
      <c r="AF30" s="212"/>
      <c r="AG30" s="212" t="s">
        <v>129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>
      <c r="A31" s="219"/>
      <c r="B31" s="220"/>
      <c r="C31" s="247" t="s">
        <v>142</v>
      </c>
      <c r="D31" s="223"/>
      <c r="E31" s="224">
        <v>19.3</v>
      </c>
      <c r="F31" s="222"/>
      <c r="G31" s="22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129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2">
      <c r="A32" s="219"/>
      <c r="B32" s="220"/>
      <c r="C32" s="248"/>
      <c r="D32" s="240"/>
      <c r="E32" s="240"/>
      <c r="F32" s="240"/>
      <c r="G32" s="240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132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33">
        <v>5</v>
      </c>
      <c r="B33" s="234" t="s">
        <v>152</v>
      </c>
      <c r="C33" s="246" t="s">
        <v>153</v>
      </c>
      <c r="D33" s="235" t="s">
        <v>154</v>
      </c>
      <c r="E33" s="236">
        <v>1</v>
      </c>
      <c r="F33" s="237"/>
      <c r="G33" s="238">
        <f>ROUND(E33*F33,2)</f>
        <v>0</v>
      </c>
      <c r="H33" s="237"/>
      <c r="I33" s="238">
        <f>ROUND(E33*H33,2)</f>
        <v>0</v>
      </c>
      <c r="J33" s="237"/>
      <c r="K33" s="238">
        <f>ROUND(E33*J33,2)</f>
        <v>0</v>
      </c>
      <c r="L33" s="238">
        <v>21</v>
      </c>
      <c r="M33" s="238">
        <f>G33*(1+L33/100)</f>
        <v>0</v>
      </c>
      <c r="N33" s="236">
        <v>0</v>
      </c>
      <c r="O33" s="236">
        <f>ROUND(E33*N33,2)</f>
        <v>0</v>
      </c>
      <c r="P33" s="236">
        <v>1.8E-3</v>
      </c>
      <c r="Q33" s="236">
        <f>ROUND(E33*P33,2)</f>
        <v>0</v>
      </c>
      <c r="R33" s="238" t="s">
        <v>155</v>
      </c>
      <c r="S33" s="238" t="s">
        <v>124</v>
      </c>
      <c r="T33" s="239" t="s">
        <v>124</v>
      </c>
      <c r="U33" s="222">
        <v>0.11</v>
      </c>
      <c r="V33" s="222">
        <f>ROUND(E33*U33,2)</f>
        <v>0.11</v>
      </c>
      <c r="W33" s="222"/>
      <c r="X33" s="222" t="s">
        <v>125</v>
      </c>
      <c r="Y33" s="222" t="s">
        <v>126</v>
      </c>
      <c r="Z33" s="212"/>
      <c r="AA33" s="212"/>
      <c r="AB33" s="212"/>
      <c r="AC33" s="212"/>
      <c r="AD33" s="212"/>
      <c r="AE33" s="212"/>
      <c r="AF33" s="212"/>
      <c r="AG33" s="212" t="s">
        <v>127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>
      <c r="A34" s="219"/>
      <c r="B34" s="220"/>
      <c r="C34" s="247" t="s">
        <v>156</v>
      </c>
      <c r="D34" s="223"/>
      <c r="E34" s="224"/>
      <c r="F34" s="222"/>
      <c r="G34" s="22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129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>
      <c r="A35" s="219"/>
      <c r="B35" s="220"/>
      <c r="C35" s="247" t="s">
        <v>57</v>
      </c>
      <c r="D35" s="223"/>
      <c r="E35" s="224">
        <v>1</v>
      </c>
      <c r="F35" s="222"/>
      <c r="G35" s="22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22"/>
      <c r="Z35" s="212"/>
      <c r="AA35" s="212"/>
      <c r="AB35" s="212"/>
      <c r="AC35" s="212"/>
      <c r="AD35" s="212"/>
      <c r="AE35" s="212"/>
      <c r="AF35" s="212"/>
      <c r="AG35" s="212" t="s">
        <v>129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2">
      <c r="A36" s="219"/>
      <c r="B36" s="220"/>
      <c r="C36" s="248"/>
      <c r="D36" s="240"/>
      <c r="E36" s="240"/>
      <c r="F36" s="240"/>
      <c r="G36" s="240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132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33">
        <v>6</v>
      </c>
      <c r="B37" s="234" t="s">
        <v>157</v>
      </c>
      <c r="C37" s="246" t="s">
        <v>158</v>
      </c>
      <c r="D37" s="235" t="s">
        <v>159</v>
      </c>
      <c r="E37" s="236">
        <v>30.8</v>
      </c>
      <c r="F37" s="237"/>
      <c r="G37" s="238">
        <f>ROUND(E37*F37,2)</f>
        <v>0</v>
      </c>
      <c r="H37" s="237"/>
      <c r="I37" s="238">
        <f>ROUND(E37*H37,2)</f>
        <v>0</v>
      </c>
      <c r="J37" s="237"/>
      <c r="K37" s="238">
        <f>ROUND(E37*J37,2)</f>
        <v>0</v>
      </c>
      <c r="L37" s="238">
        <v>21</v>
      </c>
      <c r="M37" s="238">
        <f>G37*(1+L37/100)</f>
        <v>0</v>
      </c>
      <c r="N37" s="236">
        <v>0</v>
      </c>
      <c r="O37" s="236">
        <f>ROUND(E37*N37,2)</f>
        <v>0</v>
      </c>
      <c r="P37" s="236">
        <v>8.0000000000000007E-5</v>
      </c>
      <c r="Q37" s="236">
        <f>ROUND(E37*P37,2)</f>
        <v>0</v>
      </c>
      <c r="R37" s="238" t="s">
        <v>160</v>
      </c>
      <c r="S37" s="238" t="s">
        <v>124</v>
      </c>
      <c r="T37" s="239" t="s">
        <v>124</v>
      </c>
      <c r="U37" s="222">
        <v>0.04</v>
      </c>
      <c r="V37" s="222">
        <f>ROUND(E37*U37,2)</f>
        <v>1.23</v>
      </c>
      <c r="W37" s="222"/>
      <c r="X37" s="222" t="s">
        <v>125</v>
      </c>
      <c r="Y37" s="222" t="s">
        <v>126</v>
      </c>
      <c r="Z37" s="212"/>
      <c r="AA37" s="212"/>
      <c r="AB37" s="212"/>
      <c r="AC37" s="212"/>
      <c r="AD37" s="212"/>
      <c r="AE37" s="212"/>
      <c r="AF37" s="212"/>
      <c r="AG37" s="212" t="s">
        <v>127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2">
      <c r="A38" s="219"/>
      <c r="B38" s="220"/>
      <c r="C38" s="247" t="s">
        <v>161</v>
      </c>
      <c r="D38" s="223"/>
      <c r="E38" s="224"/>
      <c r="F38" s="222"/>
      <c r="G38" s="222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22"/>
      <c r="Z38" s="212"/>
      <c r="AA38" s="212"/>
      <c r="AB38" s="212"/>
      <c r="AC38" s="212"/>
      <c r="AD38" s="212"/>
      <c r="AE38" s="212"/>
      <c r="AF38" s="212"/>
      <c r="AG38" s="212" t="s">
        <v>129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>
      <c r="A39" s="219"/>
      <c r="B39" s="220"/>
      <c r="C39" s="247" t="s">
        <v>162</v>
      </c>
      <c r="D39" s="223"/>
      <c r="E39" s="224">
        <v>30.8</v>
      </c>
      <c r="F39" s="222"/>
      <c r="G39" s="222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22"/>
      <c r="Z39" s="212"/>
      <c r="AA39" s="212"/>
      <c r="AB39" s="212"/>
      <c r="AC39" s="212"/>
      <c r="AD39" s="212"/>
      <c r="AE39" s="212"/>
      <c r="AF39" s="212"/>
      <c r="AG39" s="212" t="s">
        <v>129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2">
      <c r="A40" s="219"/>
      <c r="B40" s="220"/>
      <c r="C40" s="248"/>
      <c r="D40" s="240"/>
      <c r="E40" s="240"/>
      <c r="F40" s="240"/>
      <c r="G40" s="240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22"/>
      <c r="Z40" s="212"/>
      <c r="AA40" s="212"/>
      <c r="AB40" s="212"/>
      <c r="AC40" s="212"/>
      <c r="AD40" s="212"/>
      <c r="AE40" s="212"/>
      <c r="AF40" s="212"/>
      <c r="AG40" s="212" t="s">
        <v>132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2.5" outlineLevel="1">
      <c r="A41" s="233">
        <v>7</v>
      </c>
      <c r="B41" s="234" t="s">
        <v>163</v>
      </c>
      <c r="C41" s="246" t="s">
        <v>164</v>
      </c>
      <c r="D41" s="235" t="s">
        <v>122</v>
      </c>
      <c r="E41" s="236">
        <v>19.3</v>
      </c>
      <c r="F41" s="237"/>
      <c r="G41" s="238">
        <f>ROUND(E41*F41,2)</f>
        <v>0</v>
      </c>
      <c r="H41" s="237"/>
      <c r="I41" s="238">
        <f>ROUND(E41*H41,2)</f>
        <v>0</v>
      </c>
      <c r="J41" s="237"/>
      <c r="K41" s="238">
        <f>ROUND(E41*J41,2)</f>
        <v>0</v>
      </c>
      <c r="L41" s="238">
        <v>21</v>
      </c>
      <c r="M41" s="238">
        <f>G41*(1+L41/100)</f>
        <v>0</v>
      </c>
      <c r="N41" s="236">
        <v>0</v>
      </c>
      <c r="O41" s="236">
        <f>ROUND(E41*N41,2)</f>
        <v>0</v>
      </c>
      <c r="P41" s="236">
        <v>3.5000000000000001E-3</v>
      </c>
      <c r="Q41" s="236">
        <f>ROUND(E41*P41,2)</f>
        <v>7.0000000000000007E-2</v>
      </c>
      <c r="R41" s="238" t="s">
        <v>160</v>
      </c>
      <c r="S41" s="238" t="s">
        <v>124</v>
      </c>
      <c r="T41" s="239" t="s">
        <v>124</v>
      </c>
      <c r="U41" s="222">
        <v>0.11</v>
      </c>
      <c r="V41" s="222">
        <f>ROUND(E41*U41,2)</f>
        <v>2.12</v>
      </c>
      <c r="W41" s="222"/>
      <c r="X41" s="222" t="s">
        <v>125</v>
      </c>
      <c r="Y41" s="222" t="s">
        <v>126</v>
      </c>
      <c r="Z41" s="212"/>
      <c r="AA41" s="212"/>
      <c r="AB41" s="212"/>
      <c r="AC41" s="212"/>
      <c r="AD41" s="212"/>
      <c r="AE41" s="212"/>
      <c r="AF41" s="212"/>
      <c r="AG41" s="212" t="s">
        <v>127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2">
      <c r="A42" s="219"/>
      <c r="B42" s="220"/>
      <c r="C42" s="247" t="s">
        <v>165</v>
      </c>
      <c r="D42" s="223"/>
      <c r="E42" s="224"/>
      <c r="F42" s="222"/>
      <c r="G42" s="222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22"/>
      <c r="Z42" s="212"/>
      <c r="AA42" s="212"/>
      <c r="AB42" s="212"/>
      <c r="AC42" s="212"/>
      <c r="AD42" s="212"/>
      <c r="AE42" s="212"/>
      <c r="AF42" s="212"/>
      <c r="AG42" s="212" t="s">
        <v>129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3">
      <c r="A43" s="219"/>
      <c r="B43" s="220"/>
      <c r="C43" s="247" t="s">
        <v>166</v>
      </c>
      <c r="D43" s="223"/>
      <c r="E43" s="224"/>
      <c r="F43" s="222"/>
      <c r="G43" s="222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22"/>
      <c r="Z43" s="212"/>
      <c r="AA43" s="212"/>
      <c r="AB43" s="212"/>
      <c r="AC43" s="212"/>
      <c r="AD43" s="212"/>
      <c r="AE43" s="212"/>
      <c r="AF43" s="212"/>
      <c r="AG43" s="212" t="s">
        <v>129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3">
      <c r="A44" s="219"/>
      <c r="B44" s="220"/>
      <c r="C44" s="247" t="s">
        <v>142</v>
      </c>
      <c r="D44" s="223"/>
      <c r="E44" s="224">
        <v>19.3</v>
      </c>
      <c r="F44" s="222"/>
      <c r="G44" s="222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22"/>
      <c r="Z44" s="212"/>
      <c r="AA44" s="212"/>
      <c r="AB44" s="212"/>
      <c r="AC44" s="212"/>
      <c r="AD44" s="212"/>
      <c r="AE44" s="212"/>
      <c r="AF44" s="212"/>
      <c r="AG44" s="212" t="s">
        <v>129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2">
      <c r="A45" s="219"/>
      <c r="B45" s="220"/>
      <c r="C45" s="248"/>
      <c r="D45" s="240"/>
      <c r="E45" s="240"/>
      <c r="F45" s="240"/>
      <c r="G45" s="240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22"/>
      <c r="Z45" s="212"/>
      <c r="AA45" s="212"/>
      <c r="AB45" s="212"/>
      <c r="AC45" s="212"/>
      <c r="AD45" s="212"/>
      <c r="AE45" s="212"/>
      <c r="AF45" s="212"/>
      <c r="AG45" s="212" t="s">
        <v>132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>
      <c r="A46" s="226" t="s">
        <v>118</v>
      </c>
      <c r="B46" s="227" t="s">
        <v>82</v>
      </c>
      <c r="C46" s="245" t="s">
        <v>83</v>
      </c>
      <c r="D46" s="228"/>
      <c r="E46" s="229"/>
      <c r="F46" s="230"/>
      <c r="G46" s="230">
        <f>SUMIF(AG47:AG57,"&lt;&gt;NOR",G47:G57)</f>
        <v>0</v>
      </c>
      <c r="H46" s="230"/>
      <c r="I46" s="230">
        <f>SUM(I47:I57)</f>
        <v>0</v>
      </c>
      <c r="J46" s="230"/>
      <c r="K46" s="230">
        <f>SUM(K47:K57)</f>
        <v>0</v>
      </c>
      <c r="L46" s="230"/>
      <c r="M46" s="230">
        <f>SUM(M47:M57)</f>
        <v>0</v>
      </c>
      <c r="N46" s="229"/>
      <c r="O46" s="229">
        <f>SUM(O47:O57)</f>
        <v>0</v>
      </c>
      <c r="P46" s="229"/>
      <c r="Q46" s="229">
        <f>SUM(Q47:Q57)</f>
        <v>0</v>
      </c>
      <c r="R46" s="230"/>
      <c r="S46" s="230"/>
      <c r="T46" s="231"/>
      <c r="U46" s="225"/>
      <c r="V46" s="225">
        <f>SUM(V47:V57)</f>
        <v>0.26</v>
      </c>
      <c r="W46" s="225"/>
      <c r="X46" s="225"/>
      <c r="Y46" s="225"/>
      <c r="AG46" t="s">
        <v>119</v>
      </c>
    </row>
    <row r="47" spans="1:60" outlineLevel="1">
      <c r="A47" s="233">
        <v>8</v>
      </c>
      <c r="B47" s="234" t="s">
        <v>167</v>
      </c>
      <c r="C47" s="246" t="s">
        <v>168</v>
      </c>
      <c r="D47" s="235" t="s">
        <v>154</v>
      </c>
      <c r="E47" s="236">
        <v>1</v>
      </c>
      <c r="F47" s="237"/>
      <c r="G47" s="238">
        <f>ROUND(E47*F47,2)</f>
        <v>0</v>
      </c>
      <c r="H47" s="237"/>
      <c r="I47" s="238">
        <f>ROUND(E47*H47,2)</f>
        <v>0</v>
      </c>
      <c r="J47" s="237"/>
      <c r="K47" s="238">
        <f>ROUND(E47*J47,2)</f>
        <v>0</v>
      </c>
      <c r="L47" s="238">
        <v>21</v>
      </c>
      <c r="M47" s="238">
        <f>G47*(1+L47/100)</f>
        <v>0</v>
      </c>
      <c r="N47" s="236">
        <v>1.0000000000000001E-5</v>
      </c>
      <c r="O47" s="236">
        <f>ROUND(E47*N47,2)</f>
        <v>0</v>
      </c>
      <c r="P47" s="236">
        <v>0</v>
      </c>
      <c r="Q47" s="236">
        <f>ROUND(E47*P47,2)</f>
        <v>0</v>
      </c>
      <c r="R47" s="238" t="s">
        <v>155</v>
      </c>
      <c r="S47" s="238" t="s">
        <v>124</v>
      </c>
      <c r="T47" s="239" t="s">
        <v>124</v>
      </c>
      <c r="U47" s="222">
        <v>0.26</v>
      </c>
      <c r="V47" s="222">
        <f>ROUND(E47*U47,2)</f>
        <v>0.26</v>
      </c>
      <c r="W47" s="222"/>
      <c r="X47" s="222" t="s">
        <v>125</v>
      </c>
      <c r="Y47" s="222" t="s">
        <v>126</v>
      </c>
      <c r="Z47" s="212"/>
      <c r="AA47" s="212"/>
      <c r="AB47" s="212"/>
      <c r="AC47" s="212"/>
      <c r="AD47" s="212"/>
      <c r="AE47" s="212"/>
      <c r="AF47" s="212"/>
      <c r="AG47" s="212" t="s">
        <v>127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2.5" outlineLevel="2">
      <c r="A48" s="219"/>
      <c r="B48" s="220"/>
      <c r="C48" s="247" t="s">
        <v>169</v>
      </c>
      <c r="D48" s="223"/>
      <c r="E48" s="224"/>
      <c r="F48" s="222"/>
      <c r="G48" s="222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22"/>
      <c r="Z48" s="212"/>
      <c r="AA48" s="212"/>
      <c r="AB48" s="212"/>
      <c r="AC48" s="212"/>
      <c r="AD48" s="212"/>
      <c r="AE48" s="212"/>
      <c r="AF48" s="212"/>
      <c r="AG48" s="212" t="s">
        <v>129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>
      <c r="A49" s="219"/>
      <c r="B49" s="220"/>
      <c r="C49" s="247" t="s">
        <v>170</v>
      </c>
      <c r="D49" s="223"/>
      <c r="E49" s="224"/>
      <c r="F49" s="222"/>
      <c r="G49" s="222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22"/>
      <c r="Z49" s="212"/>
      <c r="AA49" s="212"/>
      <c r="AB49" s="212"/>
      <c r="AC49" s="212"/>
      <c r="AD49" s="212"/>
      <c r="AE49" s="212"/>
      <c r="AF49" s="212"/>
      <c r="AG49" s="212" t="s">
        <v>129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>
      <c r="A50" s="219"/>
      <c r="B50" s="220"/>
      <c r="C50" s="247" t="s">
        <v>57</v>
      </c>
      <c r="D50" s="223"/>
      <c r="E50" s="224">
        <v>1</v>
      </c>
      <c r="F50" s="222"/>
      <c r="G50" s="222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129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2">
      <c r="A51" s="219"/>
      <c r="B51" s="220"/>
      <c r="C51" s="248"/>
      <c r="D51" s="240"/>
      <c r="E51" s="240"/>
      <c r="F51" s="240"/>
      <c r="G51" s="240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22"/>
      <c r="Z51" s="212"/>
      <c r="AA51" s="212"/>
      <c r="AB51" s="212"/>
      <c r="AC51" s="212"/>
      <c r="AD51" s="212"/>
      <c r="AE51" s="212"/>
      <c r="AF51" s="212"/>
      <c r="AG51" s="212" t="s">
        <v>132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33">
        <v>9</v>
      </c>
      <c r="B52" s="234" t="s">
        <v>171</v>
      </c>
      <c r="C52" s="246" t="s">
        <v>172</v>
      </c>
      <c r="D52" s="235" t="s">
        <v>154</v>
      </c>
      <c r="E52" s="236">
        <v>0</v>
      </c>
      <c r="F52" s="237"/>
      <c r="G52" s="238">
        <f>ROUND(E52*F52,2)</f>
        <v>0</v>
      </c>
      <c r="H52" s="237"/>
      <c r="I52" s="238">
        <f>ROUND(E52*H52,2)</f>
        <v>0</v>
      </c>
      <c r="J52" s="237"/>
      <c r="K52" s="238">
        <f>ROUND(E52*J52,2)</f>
        <v>0</v>
      </c>
      <c r="L52" s="238">
        <v>21</v>
      </c>
      <c r="M52" s="238">
        <f>G52*(1+L52/100)</f>
        <v>0</v>
      </c>
      <c r="N52" s="236">
        <v>1.07E-3</v>
      </c>
      <c r="O52" s="236">
        <f>ROUND(E52*N52,2)</f>
        <v>0</v>
      </c>
      <c r="P52" s="236">
        <v>0</v>
      </c>
      <c r="Q52" s="236">
        <f>ROUND(E52*P52,2)</f>
        <v>0</v>
      </c>
      <c r="R52" s="238" t="s">
        <v>173</v>
      </c>
      <c r="S52" s="238" t="s">
        <v>124</v>
      </c>
      <c r="T52" s="239" t="s">
        <v>124</v>
      </c>
      <c r="U52" s="222">
        <v>0</v>
      </c>
      <c r="V52" s="222">
        <f>ROUND(E52*U52,2)</f>
        <v>0</v>
      </c>
      <c r="W52" s="222"/>
      <c r="X52" s="222" t="s">
        <v>174</v>
      </c>
      <c r="Y52" s="222" t="s">
        <v>126</v>
      </c>
      <c r="Z52" s="212"/>
      <c r="AA52" s="212"/>
      <c r="AB52" s="212"/>
      <c r="AC52" s="212"/>
      <c r="AD52" s="212"/>
      <c r="AE52" s="212"/>
      <c r="AF52" s="212"/>
      <c r="AG52" s="212" t="s">
        <v>175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22.5" outlineLevel="2">
      <c r="A53" s="219"/>
      <c r="B53" s="220"/>
      <c r="C53" s="247" t="s">
        <v>169</v>
      </c>
      <c r="D53" s="223"/>
      <c r="E53" s="224"/>
      <c r="F53" s="222"/>
      <c r="G53" s="222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22"/>
      <c r="Z53" s="212"/>
      <c r="AA53" s="212"/>
      <c r="AB53" s="212"/>
      <c r="AC53" s="212"/>
      <c r="AD53" s="212"/>
      <c r="AE53" s="212"/>
      <c r="AF53" s="212"/>
      <c r="AG53" s="212" t="s">
        <v>129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3">
      <c r="A54" s="219"/>
      <c r="B54" s="220"/>
      <c r="C54" s="247" t="s">
        <v>176</v>
      </c>
      <c r="D54" s="223"/>
      <c r="E54" s="224"/>
      <c r="F54" s="222"/>
      <c r="G54" s="222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2"/>
      <c r="AA54" s="212"/>
      <c r="AB54" s="212"/>
      <c r="AC54" s="212"/>
      <c r="AD54" s="212"/>
      <c r="AE54" s="212"/>
      <c r="AF54" s="212"/>
      <c r="AG54" s="212" t="s">
        <v>129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>
      <c r="A55" s="219"/>
      <c r="B55" s="220"/>
      <c r="C55" s="247" t="s">
        <v>177</v>
      </c>
      <c r="D55" s="223"/>
      <c r="E55" s="224"/>
      <c r="F55" s="222"/>
      <c r="G55" s="22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129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3">
      <c r="A56" s="219"/>
      <c r="B56" s="220"/>
      <c r="C56" s="247" t="s">
        <v>178</v>
      </c>
      <c r="D56" s="223"/>
      <c r="E56" s="224"/>
      <c r="F56" s="222"/>
      <c r="G56" s="222"/>
      <c r="H56" s="222"/>
      <c r="I56" s="222"/>
      <c r="J56" s="222"/>
      <c r="K56" s="222"/>
      <c r="L56" s="222"/>
      <c r="M56" s="222"/>
      <c r="N56" s="221"/>
      <c r="O56" s="221"/>
      <c r="P56" s="221"/>
      <c r="Q56" s="221"/>
      <c r="R56" s="222"/>
      <c r="S56" s="222"/>
      <c r="T56" s="222"/>
      <c r="U56" s="222"/>
      <c r="V56" s="222"/>
      <c r="W56" s="222"/>
      <c r="X56" s="222"/>
      <c r="Y56" s="222"/>
      <c r="Z56" s="212"/>
      <c r="AA56" s="212"/>
      <c r="AB56" s="212"/>
      <c r="AC56" s="212"/>
      <c r="AD56" s="212"/>
      <c r="AE56" s="212"/>
      <c r="AF56" s="212"/>
      <c r="AG56" s="212" t="s">
        <v>129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2">
      <c r="A57" s="219"/>
      <c r="B57" s="220"/>
      <c r="C57" s="248"/>
      <c r="D57" s="240"/>
      <c r="E57" s="240"/>
      <c r="F57" s="240"/>
      <c r="G57" s="240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22"/>
      <c r="Z57" s="212"/>
      <c r="AA57" s="212"/>
      <c r="AB57" s="212"/>
      <c r="AC57" s="212"/>
      <c r="AD57" s="212"/>
      <c r="AE57" s="212"/>
      <c r="AF57" s="212"/>
      <c r="AG57" s="212" t="s">
        <v>132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>
      <c r="A58" s="226" t="s">
        <v>118</v>
      </c>
      <c r="B58" s="227" t="s">
        <v>84</v>
      </c>
      <c r="C58" s="245" t="s">
        <v>85</v>
      </c>
      <c r="D58" s="228"/>
      <c r="E58" s="229"/>
      <c r="F58" s="230"/>
      <c r="G58" s="230">
        <f>SUMIF(AG59:AG91,"&lt;&gt;NOR",G59:G91)</f>
        <v>0</v>
      </c>
      <c r="H58" s="230"/>
      <c r="I58" s="230">
        <f>SUM(I59:I91)</f>
        <v>0</v>
      </c>
      <c r="J58" s="230"/>
      <c r="K58" s="230">
        <f>SUM(K59:K91)</f>
        <v>0</v>
      </c>
      <c r="L58" s="230"/>
      <c r="M58" s="230">
        <f>SUM(M59:M91)</f>
        <v>0</v>
      </c>
      <c r="N58" s="229"/>
      <c r="O58" s="229">
        <f>SUM(O59:O91)</f>
        <v>9.9999999999999992E-2</v>
      </c>
      <c r="P58" s="229"/>
      <c r="Q58" s="229">
        <f>SUM(Q59:Q91)</f>
        <v>0</v>
      </c>
      <c r="R58" s="230"/>
      <c r="S58" s="230"/>
      <c r="T58" s="231"/>
      <c r="U58" s="225"/>
      <c r="V58" s="225">
        <f>SUM(V59:V91)</f>
        <v>14.469999999999999</v>
      </c>
      <c r="W58" s="225"/>
      <c r="X58" s="225"/>
      <c r="Y58" s="225"/>
      <c r="AG58" t="s">
        <v>119</v>
      </c>
    </row>
    <row r="59" spans="1:60" outlineLevel="1">
      <c r="A59" s="233">
        <v>10</v>
      </c>
      <c r="B59" s="234" t="s">
        <v>179</v>
      </c>
      <c r="C59" s="246" t="s">
        <v>180</v>
      </c>
      <c r="D59" s="235" t="s">
        <v>122</v>
      </c>
      <c r="E59" s="236">
        <v>19.3</v>
      </c>
      <c r="F59" s="237"/>
      <c r="G59" s="238">
        <f>ROUND(E59*F59,2)</f>
        <v>0</v>
      </c>
      <c r="H59" s="237"/>
      <c r="I59" s="238">
        <f>ROUND(E59*H59,2)</f>
        <v>0</v>
      </c>
      <c r="J59" s="237"/>
      <c r="K59" s="238">
        <f>ROUND(E59*J59,2)</f>
        <v>0</v>
      </c>
      <c r="L59" s="238">
        <v>21</v>
      </c>
      <c r="M59" s="238">
        <f>G59*(1+L59/100)</f>
        <v>0</v>
      </c>
      <c r="N59" s="236">
        <v>0</v>
      </c>
      <c r="O59" s="236">
        <f>ROUND(E59*N59,2)</f>
        <v>0</v>
      </c>
      <c r="P59" s="236">
        <v>0</v>
      </c>
      <c r="Q59" s="236">
        <f>ROUND(E59*P59,2)</f>
        <v>0</v>
      </c>
      <c r="R59" s="238" t="s">
        <v>160</v>
      </c>
      <c r="S59" s="238" t="s">
        <v>124</v>
      </c>
      <c r="T59" s="239" t="s">
        <v>124</v>
      </c>
      <c r="U59" s="222">
        <v>0.02</v>
      </c>
      <c r="V59" s="222">
        <f>ROUND(E59*U59,2)</f>
        <v>0.39</v>
      </c>
      <c r="W59" s="222"/>
      <c r="X59" s="222" t="s">
        <v>125</v>
      </c>
      <c r="Y59" s="222" t="s">
        <v>126</v>
      </c>
      <c r="Z59" s="212"/>
      <c r="AA59" s="212"/>
      <c r="AB59" s="212"/>
      <c r="AC59" s="212"/>
      <c r="AD59" s="212"/>
      <c r="AE59" s="212"/>
      <c r="AF59" s="212"/>
      <c r="AG59" s="212" t="s">
        <v>127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2">
      <c r="A60" s="219"/>
      <c r="B60" s="220"/>
      <c r="C60" s="249" t="s">
        <v>181</v>
      </c>
      <c r="D60" s="241"/>
      <c r="E60" s="241"/>
      <c r="F60" s="241"/>
      <c r="G60" s="241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22"/>
      <c r="Z60" s="212"/>
      <c r="AA60" s="212"/>
      <c r="AB60" s="212"/>
      <c r="AC60" s="212"/>
      <c r="AD60" s="212"/>
      <c r="AE60" s="212"/>
      <c r="AF60" s="212"/>
      <c r="AG60" s="212" t="s">
        <v>137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2">
      <c r="A61" s="219"/>
      <c r="B61" s="220"/>
      <c r="C61" s="247" t="s">
        <v>182</v>
      </c>
      <c r="D61" s="223"/>
      <c r="E61" s="224"/>
      <c r="F61" s="222"/>
      <c r="G61" s="222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22"/>
      <c r="Z61" s="212"/>
      <c r="AA61" s="212"/>
      <c r="AB61" s="212"/>
      <c r="AC61" s="212"/>
      <c r="AD61" s="212"/>
      <c r="AE61" s="212"/>
      <c r="AF61" s="212"/>
      <c r="AG61" s="212" t="s">
        <v>129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>
      <c r="A62" s="219"/>
      <c r="B62" s="220"/>
      <c r="C62" s="247" t="s">
        <v>183</v>
      </c>
      <c r="D62" s="223"/>
      <c r="E62" s="224"/>
      <c r="F62" s="222"/>
      <c r="G62" s="222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22"/>
      <c r="Z62" s="212"/>
      <c r="AA62" s="212"/>
      <c r="AB62" s="212"/>
      <c r="AC62" s="212"/>
      <c r="AD62" s="212"/>
      <c r="AE62" s="212"/>
      <c r="AF62" s="212"/>
      <c r="AG62" s="212" t="s">
        <v>129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>
      <c r="A63" s="219"/>
      <c r="B63" s="220"/>
      <c r="C63" s="247" t="s">
        <v>142</v>
      </c>
      <c r="D63" s="223"/>
      <c r="E63" s="224">
        <v>19.3</v>
      </c>
      <c r="F63" s="222"/>
      <c r="G63" s="222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22"/>
      <c r="Z63" s="212"/>
      <c r="AA63" s="212"/>
      <c r="AB63" s="212"/>
      <c r="AC63" s="212"/>
      <c r="AD63" s="212"/>
      <c r="AE63" s="212"/>
      <c r="AF63" s="212"/>
      <c r="AG63" s="212" t="s">
        <v>129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2">
      <c r="A64" s="219"/>
      <c r="B64" s="220"/>
      <c r="C64" s="248"/>
      <c r="D64" s="240"/>
      <c r="E64" s="240"/>
      <c r="F64" s="240"/>
      <c r="G64" s="240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22"/>
      <c r="Z64" s="212"/>
      <c r="AA64" s="212"/>
      <c r="AB64" s="212"/>
      <c r="AC64" s="212"/>
      <c r="AD64" s="212"/>
      <c r="AE64" s="212"/>
      <c r="AF64" s="212"/>
      <c r="AG64" s="212" t="s">
        <v>132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33">
        <v>11</v>
      </c>
      <c r="B65" s="234" t="s">
        <v>184</v>
      </c>
      <c r="C65" s="246" t="s">
        <v>185</v>
      </c>
      <c r="D65" s="235" t="s">
        <v>122</v>
      </c>
      <c r="E65" s="236">
        <v>19.3</v>
      </c>
      <c r="F65" s="237"/>
      <c r="G65" s="238">
        <f>ROUND(E65*F65,2)</f>
        <v>0</v>
      </c>
      <c r="H65" s="237"/>
      <c r="I65" s="238">
        <f>ROUND(E65*H65,2)</f>
        <v>0</v>
      </c>
      <c r="J65" s="237"/>
      <c r="K65" s="238">
        <f>ROUND(E65*J65,2)</f>
        <v>0</v>
      </c>
      <c r="L65" s="238">
        <v>21</v>
      </c>
      <c r="M65" s="238">
        <f>G65*(1+L65/100)</f>
        <v>0</v>
      </c>
      <c r="N65" s="236">
        <v>0</v>
      </c>
      <c r="O65" s="236">
        <f>ROUND(E65*N65,2)</f>
        <v>0</v>
      </c>
      <c r="P65" s="236">
        <v>0</v>
      </c>
      <c r="Q65" s="236">
        <f>ROUND(E65*P65,2)</f>
        <v>0</v>
      </c>
      <c r="R65" s="238" t="s">
        <v>160</v>
      </c>
      <c r="S65" s="238" t="s">
        <v>124</v>
      </c>
      <c r="T65" s="239" t="s">
        <v>124</v>
      </c>
      <c r="U65" s="222">
        <v>0.05</v>
      </c>
      <c r="V65" s="222">
        <f>ROUND(E65*U65,2)</f>
        <v>0.97</v>
      </c>
      <c r="W65" s="222"/>
      <c r="X65" s="222" t="s">
        <v>125</v>
      </c>
      <c r="Y65" s="222" t="s">
        <v>126</v>
      </c>
      <c r="Z65" s="212"/>
      <c r="AA65" s="212"/>
      <c r="AB65" s="212"/>
      <c r="AC65" s="212"/>
      <c r="AD65" s="212"/>
      <c r="AE65" s="212"/>
      <c r="AF65" s="212"/>
      <c r="AG65" s="212" t="s">
        <v>127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2">
      <c r="A66" s="219"/>
      <c r="B66" s="220"/>
      <c r="C66" s="249" t="s">
        <v>181</v>
      </c>
      <c r="D66" s="241"/>
      <c r="E66" s="241"/>
      <c r="F66" s="241"/>
      <c r="G66" s="241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22"/>
      <c r="Z66" s="212"/>
      <c r="AA66" s="212"/>
      <c r="AB66" s="212"/>
      <c r="AC66" s="212"/>
      <c r="AD66" s="212"/>
      <c r="AE66" s="212"/>
      <c r="AF66" s="212"/>
      <c r="AG66" s="212" t="s">
        <v>137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2">
      <c r="A67" s="219"/>
      <c r="B67" s="220"/>
      <c r="C67" s="247" t="s">
        <v>186</v>
      </c>
      <c r="D67" s="223"/>
      <c r="E67" s="224"/>
      <c r="F67" s="222"/>
      <c r="G67" s="222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22"/>
      <c r="Z67" s="212"/>
      <c r="AA67" s="212"/>
      <c r="AB67" s="212"/>
      <c r="AC67" s="212"/>
      <c r="AD67" s="212"/>
      <c r="AE67" s="212"/>
      <c r="AF67" s="212"/>
      <c r="AG67" s="212" t="s">
        <v>129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3">
      <c r="A68" s="219"/>
      <c r="B68" s="220"/>
      <c r="C68" s="247" t="s">
        <v>142</v>
      </c>
      <c r="D68" s="223"/>
      <c r="E68" s="224">
        <v>19.3</v>
      </c>
      <c r="F68" s="222"/>
      <c r="G68" s="222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22"/>
      <c r="Z68" s="212"/>
      <c r="AA68" s="212"/>
      <c r="AB68" s="212"/>
      <c r="AC68" s="212"/>
      <c r="AD68" s="212"/>
      <c r="AE68" s="212"/>
      <c r="AF68" s="212"/>
      <c r="AG68" s="212" t="s">
        <v>129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2">
      <c r="A69" s="219"/>
      <c r="B69" s="220"/>
      <c r="C69" s="248"/>
      <c r="D69" s="240"/>
      <c r="E69" s="240"/>
      <c r="F69" s="240"/>
      <c r="G69" s="240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22"/>
      <c r="Z69" s="212"/>
      <c r="AA69" s="212"/>
      <c r="AB69" s="212"/>
      <c r="AC69" s="212"/>
      <c r="AD69" s="212"/>
      <c r="AE69" s="212"/>
      <c r="AF69" s="212"/>
      <c r="AG69" s="212" t="s">
        <v>132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2.5" outlineLevel="1">
      <c r="A70" s="233">
        <v>12</v>
      </c>
      <c r="B70" s="234" t="s">
        <v>187</v>
      </c>
      <c r="C70" s="246" t="s">
        <v>188</v>
      </c>
      <c r="D70" s="235" t="s">
        <v>159</v>
      </c>
      <c r="E70" s="236">
        <v>30.8</v>
      </c>
      <c r="F70" s="237"/>
      <c r="G70" s="238">
        <f>ROUND(E70*F70,2)</f>
        <v>0</v>
      </c>
      <c r="H70" s="237"/>
      <c r="I70" s="238">
        <f>ROUND(E70*H70,2)</f>
        <v>0</v>
      </c>
      <c r="J70" s="237"/>
      <c r="K70" s="238">
        <f>ROUND(E70*J70,2)</f>
        <v>0</v>
      </c>
      <c r="L70" s="238">
        <v>21</v>
      </c>
      <c r="M70" s="238">
        <f>G70*(1+L70/100)</f>
        <v>0</v>
      </c>
      <c r="N70" s="236">
        <v>8.0000000000000007E-5</v>
      </c>
      <c r="O70" s="236">
        <f>ROUND(E70*N70,2)</f>
        <v>0</v>
      </c>
      <c r="P70" s="236">
        <v>0</v>
      </c>
      <c r="Q70" s="236">
        <f>ROUND(E70*P70,2)</f>
        <v>0</v>
      </c>
      <c r="R70" s="238" t="s">
        <v>160</v>
      </c>
      <c r="S70" s="238" t="s">
        <v>124</v>
      </c>
      <c r="T70" s="239" t="s">
        <v>124</v>
      </c>
      <c r="U70" s="222">
        <v>0.14000000000000001</v>
      </c>
      <c r="V70" s="222">
        <f>ROUND(E70*U70,2)</f>
        <v>4.3099999999999996</v>
      </c>
      <c r="W70" s="222"/>
      <c r="X70" s="222" t="s">
        <v>125</v>
      </c>
      <c r="Y70" s="222" t="s">
        <v>126</v>
      </c>
      <c r="Z70" s="212"/>
      <c r="AA70" s="212"/>
      <c r="AB70" s="212"/>
      <c r="AC70" s="212"/>
      <c r="AD70" s="212"/>
      <c r="AE70" s="212"/>
      <c r="AF70" s="212"/>
      <c r="AG70" s="212" t="s">
        <v>127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2">
      <c r="A71" s="219"/>
      <c r="B71" s="220"/>
      <c r="C71" s="247" t="s">
        <v>189</v>
      </c>
      <c r="D71" s="223"/>
      <c r="E71" s="224"/>
      <c r="F71" s="222"/>
      <c r="G71" s="222"/>
      <c r="H71" s="222"/>
      <c r="I71" s="222"/>
      <c r="J71" s="222"/>
      <c r="K71" s="222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2"/>
      <c r="Y71" s="222"/>
      <c r="Z71" s="212"/>
      <c r="AA71" s="212"/>
      <c r="AB71" s="212"/>
      <c r="AC71" s="212"/>
      <c r="AD71" s="212"/>
      <c r="AE71" s="212"/>
      <c r="AF71" s="212"/>
      <c r="AG71" s="212" t="s">
        <v>129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3">
      <c r="A72" s="219"/>
      <c r="B72" s="220"/>
      <c r="C72" s="247" t="s">
        <v>162</v>
      </c>
      <c r="D72" s="223"/>
      <c r="E72" s="224">
        <v>30.8</v>
      </c>
      <c r="F72" s="222"/>
      <c r="G72" s="222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129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2">
      <c r="A73" s="219"/>
      <c r="B73" s="220"/>
      <c r="C73" s="248"/>
      <c r="D73" s="240"/>
      <c r="E73" s="240"/>
      <c r="F73" s="240"/>
      <c r="G73" s="240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22"/>
      <c r="Z73" s="212"/>
      <c r="AA73" s="212"/>
      <c r="AB73" s="212"/>
      <c r="AC73" s="212"/>
      <c r="AD73" s="212"/>
      <c r="AE73" s="212"/>
      <c r="AF73" s="212"/>
      <c r="AG73" s="212" t="s">
        <v>132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>
      <c r="A74" s="233">
        <v>13</v>
      </c>
      <c r="B74" s="234" t="s">
        <v>190</v>
      </c>
      <c r="C74" s="246" t="s">
        <v>191</v>
      </c>
      <c r="D74" s="235" t="s">
        <v>122</v>
      </c>
      <c r="E74" s="236">
        <v>19.3</v>
      </c>
      <c r="F74" s="237"/>
      <c r="G74" s="238">
        <f>ROUND(E74*F74,2)</f>
        <v>0</v>
      </c>
      <c r="H74" s="237"/>
      <c r="I74" s="238">
        <f>ROUND(E74*H74,2)</f>
        <v>0</v>
      </c>
      <c r="J74" s="237"/>
      <c r="K74" s="238">
        <f>ROUND(E74*J74,2)</f>
        <v>0</v>
      </c>
      <c r="L74" s="238">
        <v>21</v>
      </c>
      <c r="M74" s="238">
        <f>G74*(1+L74/100)</f>
        <v>0</v>
      </c>
      <c r="N74" s="236">
        <v>4.9100000000000003E-3</v>
      </c>
      <c r="O74" s="236">
        <f>ROUND(E74*N74,2)</f>
        <v>0.09</v>
      </c>
      <c r="P74" s="236">
        <v>0</v>
      </c>
      <c r="Q74" s="236">
        <f>ROUND(E74*P74,2)</f>
        <v>0</v>
      </c>
      <c r="R74" s="238" t="s">
        <v>160</v>
      </c>
      <c r="S74" s="238" t="s">
        <v>124</v>
      </c>
      <c r="T74" s="239" t="s">
        <v>124</v>
      </c>
      <c r="U74" s="222">
        <v>0.45</v>
      </c>
      <c r="V74" s="222">
        <f>ROUND(E74*U74,2)</f>
        <v>8.69</v>
      </c>
      <c r="W74" s="222"/>
      <c r="X74" s="222" t="s">
        <v>125</v>
      </c>
      <c r="Y74" s="222" t="s">
        <v>126</v>
      </c>
      <c r="Z74" s="212"/>
      <c r="AA74" s="212"/>
      <c r="AB74" s="212"/>
      <c r="AC74" s="212"/>
      <c r="AD74" s="212"/>
      <c r="AE74" s="212"/>
      <c r="AF74" s="212"/>
      <c r="AG74" s="212" t="s">
        <v>127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2">
      <c r="A75" s="219"/>
      <c r="B75" s="220"/>
      <c r="C75" s="247" t="s">
        <v>192</v>
      </c>
      <c r="D75" s="223"/>
      <c r="E75" s="224"/>
      <c r="F75" s="222"/>
      <c r="G75" s="222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22"/>
      <c r="Z75" s="212"/>
      <c r="AA75" s="212"/>
      <c r="AB75" s="212"/>
      <c r="AC75" s="212"/>
      <c r="AD75" s="212"/>
      <c r="AE75" s="212"/>
      <c r="AF75" s="212"/>
      <c r="AG75" s="212" t="s">
        <v>129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3">
      <c r="A76" s="219"/>
      <c r="B76" s="220"/>
      <c r="C76" s="247" t="s">
        <v>193</v>
      </c>
      <c r="D76" s="223"/>
      <c r="E76" s="224"/>
      <c r="F76" s="222"/>
      <c r="G76" s="222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22"/>
      <c r="Z76" s="212"/>
      <c r="AA76" s="212"/>
      <c r="AB76" s="212"/>
      <c r="AC76" s="212"/>
      <c r="AD76" s="212"/>
      <c r="AE76" s="212"/>
      <c r="AF76" s="212"/>
      <c r="AG76" s="212" t="s">
        <v>129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3">
      <c r="A77" s="219"/>
      <c r="B77" s="220"/>
      <c r="C77" s="247" t="s">
        <v>142</v>
      </c>
      <c r="D77" s="223"/>
      <c r="E77" s="224">
        <v>19.3</v>
      </c>
      <c r="F77" s="222"/>
      <c r="G77" s="222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22"/>
      <c r="Z77" s="212"/>
      <c r="AA77" s="212"/>
      <c r="AB77" s="212"/>
      <c r="AC77" s="212"/>
      <c r="AD77" s="212"/>
      <c r="AE77" s="212"/>
      <c r="AF77" s="212"/>
      <c r="AG77" s="212" t="s">
        <v>129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2">
      <c r="A78" s="219"/>
      <c r="B78" s="220"/>
      <c r="C78" s="248"/>
      <c r="D78" s="240"/>
      <c r="E78" s="240"/>
      <c r="F78" s="240"/>
      <c r="G78" s="240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22"/>
      <c r="Z78" s="212"/>
      <c r="AA78" s="212"/>
      <c r="AB78" s="212"/>
      <c r="AC78" s="212"/>
      <c r="AD78" s="212"/>
      <c r="AE78" s="212"/>
      <c r="AF78" s="212"/>
      <c r="AG78" s="212" t="s">
        <v>132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ht="22.5" outlineLevel="1">
      <c r="A79" s="233">
        <v>14</v>
      </c>
      <c r="B79" s="234" t="s">
        <v>194</v>
      </c>
      <c r="C79" s="246" t="s">
        <v>195</v>
      </c>
      <c r="D79" s="235" t="s">
        <v>159</v>
      </c>
      <c r="E79" s="236">
        <v>0</v>
      </c>
      <c r="F79" s="237"/>
      <c r="G79" s="238">
        <f>ROUND(E79*F79,2)</f>
        <v>0</v>
      </c>
      <c r="H79" s="237"/>
      <c r="I79" s="238">
        <f>ROUND(E79*H79,2)</f>
        <v>0</v>
      </c>
      <c r="J79" s="237"/>
      <c r="K79" s="238">
        <f>ROUND(E79*J79,2)</f>
        <v>0</v>
      </c>
      <c r="L79" s="238">
        <v>21</v>
      </c>
      <c r="M79" s="238">
        <f>G79*(1+L79/100)</f>
        <v>0</v>
      </c>
      <c r="N79" s="236">
        <v>2.5999999999999998E-4</v>
      </c>
      <c r="O79" s="236">
        <f>ROUND(E79*N79,2)</f>
        <v>0</v>
      </c>
      <c r="P79" s="236">
        <v>0</v>
      </c>
      <c r="Q79" s="236">
        <f>ROUND(E79*P79,2)</f>
        <v>0</v>
      </c>
      <c r="R79" s="238" t="s">
        <v>160</v>
      </c>
      <c r="S79" s="238" t="s">
        <v>124</v>
      </c>
      <c r="T79" s="239" t="s">
        <v>124</v>
      </c>
      <c r="U79" s="222">
        <v>0.15</v>
      </c>
      <c r="V79" s="222">
        <f>ROUND(E79*U79,2)</f>
        <v>0</v>
      </c>
      <c r="W79" s="222"/>
      <c r="X79" s="222" t="s">
        <v>125</v>
      </c>
      <c r="Y79" s="222" t="s">
        <v>126</v>
      </c>
      <c r="Z79" s="212"/>
      <c r="AA79" s="212"/>
      <c r="AB79" s="212"/>
      <c r="AC79" s="212"/>
      <c r="AD79" s="212"/>
      <c r="AE79" s="212"/>
      <c r="AF79" s="212"/>
      <c r="AG79" s="212" t="s">
        <v>127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22.5" outlineLevel="2">
      <c r="A80" s="219"/>
      <c r="B80" s="220"/>
      <c r="C80" s="247" t="s">
        <v>169</v>
      </c>
      <c r="D80" s="223"/>
      <c r="E80" s="224"/>
      <c r="F80" s="222"/>
      <c r="G80" s="222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22"/>
      <c r="Z80" s="212"/>
      <c r="AA80" s="212"/>
      <c r="AB80" s="212"/>
      <c r="AC80" s="212"/>
      <c r="AD80" s="212"/>
      <c r="AE80" s="212"/>
      <c r="AF80" s="212"/>
      <c r="AG80" s="212" t="s">
        <v>129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3">
      <c r="A81" s="219"/>
      <c r="B81" s="220"/>
      <c r="C81" s="247" t="s">
        <v>196</v>
      </c>
      <c r="D81" s="223"/>
      <c r="E81" s="224"/>
      <c r="F81" s="222"/>
      <c r="G81" s="222"/>
      <c r="H81" s="222"/>
      <c r="I81" s="222"/>
      <c r="J81" s="222"/>
      <c r="K81" s="222"/>
      <c r="L81" s="222"/>
      <c r="M81" s="222"/>
      <c r="N81" s="221"/>
      <c r="O81" s="221"/>
      <c r="P81" s="221"/>
      <c r="Q81" s="221"/>
      <c r="R81" s="222"/>
      <c r="S81" s="222"/>
      <c r="T81" s="222"/>
      <c r="U81" s="222"/>
      <c r="V81" s="222"/>
      <c r="W81" s="222"/>
      <c r="X81" s="222"/>
      <c r="Y81" s="222"/>
      <c r="Z81" s="212"/>
      <c r="AA81" s="212"/>
      <c r="AB81" s="212"/>
      <c r="AC81" s="212"/>
      <c r="AD81" s="212"/>
      <c r="AE81" s="212"/>
      <c r="AF81" s="212"/>
      <c r="AG81" s="212" t="s">
        <v>129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3">
      <c r="A82" s="219"/>
      <c r="B82" s="220"/>
      <c r="C82" s="247" t="s">
        <v>178</v>
      </c>
      <c r="D82" s="223"/>
      <c r="E82" s="224"/>
      <c r="F82" s="222"/>
      <c r="G82" s="222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22"/>
      <c r="Z82" s="212"/>
      <c r="AA82" s="212"/>
      <c r="AB82" s="212"/>
      <c r="AC82" s="212"/>
      <c r="AD82" s="212"/>
      <c r="AE82" s="212"/>
      <c r="AF82" s="212"/>
      <c r="AG82" s="212" t="s">
        <v>129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2">
      <c r="A83" s="219"/>
      <c r="B83" s="220"/>
      <c r="C83" s="248"/>
      <c r="D83" s="240"/>
      <c r="E83" s="240"/>
      <c r="F83" s="240"/>
      <c r="G83" s="240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22"/>
      <c r="Z83" s="212"/>
      <c r="AA83" s="212"/>
      <c r="AB83" s="212"/>
      <c r="AC83" s="212"/>
      <c r="AD83" s="212"/>
      <c r="AE83" s="212"/>
      <c r="AF83" s="212"/>
      <c r="AG83" s="212" t="s">
        <v>132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22.5" outlineLevel="1">
      <c r="A84" s="233">
        <v>15</v>
      </c>
      <c r="B84" s="234" t="s">
        <v>197</v>
      </c>
      <c r="C84" s="246" t="s">
        <v>198</v>
      </c>
      <c r="D84" s="235" t="s">
        <v>199</v>
      </c>
      <c r="E84" s="236">
        <v>4.8250000000000002</v>
      </c>
      <c r="F84" s="237"/>
      <c r="G84" s="238">
        <f>ROUND(E84*F84,2)</f>
        <v>0</v>
      </c>
      <c r="H84" s="237"/>
      <c r="I84" s="238">
        <f>ROUND(E84*H84,2)</f>
        <v>0</v>
      </c>
      <c r="J84" s="237"/>
      <c r="K84" s="238">
        <f>ROUND(E84*J84,2)</f>
        <v>0</v>
      </c>
      <c r="L84" s="238">
        <v>21</v>
      </c>
      <c r="M84" s="238">
        <f>G84*(1+L84/100)</f>
        <v>0</v>
      </c>
      <c r="N84" s="236">
        <v>1.0499999999999999E-3</v>
      </c>
      <c r="O84" s="236">
        <f>ROUND(E84*N84,2)</f>
        <v>0.01</v>
      </c>
      <c r="P84" s="236">
        <v>0</v>
      </c>
      <c r="Q84" s="236">
        <f>ROUND(E84*P84,2)</f>
        <v>0</v>
      </c>
      <c r="R84" s="238" t="s">
        <v>173</v>
      </c>
      <c r="S84" s="238" t="s">
        <v>124</v>
      </c>
      <c r="T84" s="239" t="s">
        <v>124</v>
      </c>
      <c r="U84" s="222">
        <v>0</v>
      </c>
      <c r="V84" s="222">
        <f>ROUND(E84*U84,2)</f>
        <v>0</v>
      </c>
      <c r="W84" s="222"/>
      <c r="X84" s="222" t="s">
        <v>174</v>
      </c>
      <c r="Y84" s="222" t="s">
        <v>126</v>
      </c>
      <c r="Z84" s="212"/>
      <c r="AA84" s="212"/>
      <c r="AB84" s="212"/>
      <c r="AC84" s="212"/>
      <c r="AD84" s="212"/>
      <c r="AE84" s="212"/>
      <c r="AF84" s="212"/>
      <c r="AG84" s="212" t="s">
        <v>175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2">
      <c r="A85" s="219"/>
      <c r="B85" s="220"/>
      <c r="C85" s="247" t="s">
        <v>200</v>
      </c>
      <c r="D85" s="223"/>
      <c r="E85" s="224"/>
      <c r="F85" s="222"/>
      <c r="G85" s="222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22"/>
      <c r="Z85" s="212"/>
      <c r="AA85" s="212"/>
      <c r="AB85" s="212"/>
      <c r="AC85" s="212"/>
      <c r="AD85" s="212"/>
      <c r="AE85" s="212"/>
      <c r="AF85" s="212"/>
      <c r="AG85" s="212" t="s">
        <v>129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3">
      <c r="A86" s="219"/>
      <c r="B86" s="220"/>
      <c r="C86" s="247" t="s">
        <v>201</v>
      </c>
      <c r="D86" s="223"/>
      <c r="E86" s="224"/>
      <c r="F86" s="222"/>
      <c r="G86" s="222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22"/>
      <c r="Z86" s="212"/>
      <c r="AA86" s="212"/>
      <c r="AB86" s="212"/>
      <c r="AC86" s="212"/>
      <c r="AD86" s="212"/>
      <c r="AE86" s="212"/>
      <c r="AF86" s="212"/>
      <c r="AG86" s="212" t="s">
        <v>129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3">
      <c r="A87" s="219"/>
      <c r="B87" s="220"/>
      <c r="C87" s="247" t="s">
        <v>202</v>
      </c>
      <c r="D87" s="223"/>
      <c r="E87" s="224">
        <v>4.8250000000000002</v>
      </c>
      <c r="F87" s="222"/>
      <c r="G87" s="222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22"/>
      <c r="Z87" s="212"/>
      <c r="AA87" s="212"/>
      <c r="AB87" s="212"/>
      <c r="AC87" s="212"/>
      <c r="AD87" s="212"/>
      <c r="AE87" s="212"/>
      <c r="AF87" s="212"/>
      <c r="AG87" s="212" t="s">
        <v>129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2">
      <c r="A88" s="219"/>
      <c r="B88" s="220"/>
      <c r="C88" s="248"/>
      <c r="D88" s="240"/>
      <c r="E88" s="240"/>
      <c r="F88" s="240"/>
      <c r="G88" s="240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22"/>
      <c r="Z88" s="212"/>
      <c r="AA88" s="212"/>
      <c r="AB88" s="212"/>
      <c r="AC88" s="212"/>
      <c r="AD88" s="212"/>
      <c r="AE88" s="212"/>
      <c r="AF88" s="212"/>
      <c r="AG88" s="212" t="s">
        <v>132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33">
        <v>16</v>
      </c>
      <c r="B89" s="234" t="s">
        <v>203</v>
      </c>
      <c r="C89" s="246" t="s">
        <v>204</v>
      </c>
      <c r="D89" s="235" t="s">
        <v>205</v>
      </c>
      <c r="E89" s="236">
        <v>0.10229000000000001</v>
      </c>
      <c r="F89" s="237"/>
      <c r="G89" s="238">
        <f>ROUND(E89*F89,2)</f>
        <v>0</v>
      </c>
      <c r="H89" s="237"/>
      <c r="I89" s="238">
        <f>ROUND(E89*H89,2)</f>
        <v>0</v>
      </c>
      <c r="J89" s="237"/>
      <c r="K89" s="238">
        <f>ROUND(E89*J89,2)</f>
        <v>0</v>
      </c>
      <c r="L89" s="238">
        <v>21</v>
      </c>
      <c r="M89" s="238">
        <f>G89*(1+L89/100)</f>
        <v>0</v>
      </c>
      <c r="N89" s="236">
        <v>0</v>
      </c>
      <c r="O89" s="236">
        <f>ROUND(E89*N89,2)</f>
        <v>0</v>
      </c>
      <c r="P89" s="236">
        <v>0</v>
      </c>
      <c r="Q89" s="236">
        <f>ROUND(E89*P89,2)</f>
        <v>0</v>
      </c>
      <c r="R89" s="238" t="s">
        <v>160</v>
      </c>
      <c r="S89" s="238" t="s">
        <v>124</v>
      </c>
      <c r="T89" s="239" t="s">
        <v>124</v>
      </c>
      <c r="U89" s="222">
        <v>1.091</v>
      </c>
      <c r="V89" s="222">
        <f>ROUND(E89*U89,2)</f>
        <v>0.11</v>
      </c>
      <c r="W89" s="222"/>
      <c r="X89" s="222" t="s">
        <v>206</v>
      </c>
      <c r="Y89" s="222" t="s">
        <v>126</v>
      </c>
      <c r="Z89" s="212"/>
      <c r="AA89" s="212"/>
      <c r="AB89" s="212"/>
      <c r="AC89" s="212"/>
      <c r="AD89" s="212"/>
      <c r="AE89" s="212"/>
      <c r="AF89" s="212"/>
      <c r="AG89" s="212" t="s">
        <v>207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2">
      <c r="A90" s="219"/>
      <c r="B90" s="220"/>
      <c r="C90" s="249" t="s">
        <v>208</v>
      </c>
      <c r="D90" s="241"/>
      <c r="E90" s="241"/>
      <c r="F90" s="241"/>
      <c r="G90" s="241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22"/>
      <c r="Z90" s="212"/>
      <c r="AA90" s="212"/>
      <c r="AB90" s="212"/>
      <c r="AC90" s="212"/>
      <c r="AD90" s="212"/>
      <c r="AE90" s="212"/>
      <c r="AF90" s="212"/>
      <c r="AG90" s="212" t="s">
        <v>137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2">
      <c r="A91" s="219"/>
      <c r="B91" s="220"/>
      <c r="C91" s="248"/>
      <c r="D91" s="240"/>
      <c r="E91" s="240"/>
      <c r="F91" s="240"/>
      <c r="G91" s="240"/>
      <c r="H91" s="222"/>
      <c r="I91" s="222"/>
      <c r="J91" s="222"/>
      <c r="K91" s="222"/>
      <c r="L91" s="222"/>
      <c r="M91" s="222"/>
      <c r="N91" s="221"/>
      <c r="O91" s="221"/>
      <c r="P91" s="221"/>
      <c r="Q91" s="221"/>
      <c r="R91" s="222"/>
      <c r="S91" s="222"/>
      <c r="T91" s="222"/>
      <c r="U91" s="222"/>
      <c r="V91" s="222"/>
      <c r="W91" s="222"/>
      <c r="X91" s="222"/>
      <c r="Y91" s="222"/>
      <c r="Z91" s="212"/>
      <c r="AA91" s="212"/>
      <c r="AB91" s="212"/>
      <c r="AC91" s="212"/>
      <c r="AD91" s="212"/>
      <c r="AE91" s="212"/>
      <c r="AF91" s="212"/>
      <c r="AG91" s="212" t="s">
        <v>132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>
      <c r="A92" s="226" t="s">
        <v>118</v>
      </c>
      <c r="B92" s="227" t="s">
        <v>86</v>
      </c>
      <c r="C92" s="245" t="s">
        <v>87</v>
      </c>
      <c r="D92" s="228"/>
      <c r="E92" s="229"/>
      <c r="F92" s="230"/>
      <c r="G92" s="230">
        <f>SUMIF(AG93:AG129,"&lt;&gt;NOR",G93:G129)</f>
        <v>0</v>
      </c>
      <c r="H92" s="230"/>
      <c r="I92" s="230">
        <f>SUM(I93:I129)</f>
        <v>0</v>
      </c>
      <c r="J92" s="230"/>
      <c r="K92" s="230">
        <f>SUM(K93:K129)</f>
        <v>0</v>
      </c>
      <c r="L92" s="230"/>
      <c r="M92" s="230">
        <f>SUM(M93:M129)</f>
        <v>0</v>
      </c>
      <c r="N92" s="229"/>
      <c r="O92" s="229">
        <f>SUM(O93:O129)</f>
        <v>0</v>
      </c>
      <c r="P92" s="229"/>
      <c r="Q92" s="229">
        <f>SUM(Q93:Q129)</f>
        <v>0</v>
      </c>
      <c r="R92" s="230"/>
      <c r="S92" s="230"/>
      <c r="T92" s="231"/>
      <c r="U92" s="225"/>
      <c r="V92" s="225">
        <f>SUM(V93:V129)</f>
        <v>0.36999999999999994</v>
      </c>
      <c r="W92" s="225"/>
      <c r="X92" s="225"/>
      <c r="Y92" s="225"/>
      <c r="AG92" t="s">
        <v>119</v>
      </c>
    </row>
    <row r="93" spans="1:60" ht="33.75" outlineLevel="1">
      <c r="A93" s="233">
        <v>17</v>
      </c>
      <c r="B93" s="234" t="s">
        <v>209</v>
      </c>
      <c r="C93" s="246" t="s">
        <v>210</v>
      </c>
      <c r="D93" s="235" t="s">
        <v>205</v>
      </c>
      <c r="E93" s="236">
        <v>0.32</v>
      </c>
      <c r="F93" s="237"/>
      <c r="G93" s="238">
        <f>ROUND(E93*F93,2)</f>
        <v>0</v>
      </c>
      <c r="H93" s="237"/>
      <c r="I93" s="238">
        <f>ROUND(E93*H93,2)</f>
        <v>0</v>
      </c>
      <c r="J93" s="237"/>
      <c r="K93" s="238">
        <f>ROUND(E93*J93,2)</f>
        <v>0</v>
      </c>
      <c r="L93" s="238">
        <v>21</v>
      </c>
      <c r="M93" s="238">
        <f>G93*(1+L93/100)</f>
        <v>0</v>
      </c>
      <c r="N93" s="236">
        <v>0</v>
      </c>
      <c r="O93" s="236">
        <f>ROUND(E93*N93,2)</f>
        <v>0</v>
      </c>
      <c r="P93" s="236">
        <v>0</v>
      </c>
      <c r="Q93" s="236">
        <f>ROUND(E93*P93,2)</f>
        <v>0</v>
      </c>
      <c r="R93" s="238" t="s">
        <v>211</v>
      </c>
      <c r="S93" s="238" t="s">
        <v>124</v>
      </c>
      <c r="T93" s="239" t="s">
        <v>124</v>
      </c>
      <c r="U93" s="222">
        <v>0</v>
      </c>
      <c r="V93" s="222">
        <f>ROUND(E93*U93,2)</f>
        <v>0</v>
      </c>
      <c r="W93" s="222"/>
      <c r="X93" s="222" t="s">
        <v>125</v>
      </c>
      <c r="Y93" s="222" t="s">
        <v>126</v>
      </c>
      <c r="Z93" s="212"/>
      <c r="AA93" s="212"/>
      <c r="AB93" s="212"/>
      <c r="AC93" s="212"/>
      <c r="AD93" s="212"/>
      <c r="AE93" s="212"/>
      <c r="AF93" s="212"/>
      <c r="AG93" s="212" t="s">
        <v>127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2">
      <c r="A94" s="219"/>
      <c r="B94" s="220"/>
      <c r="C94" s="249" t="s">
        <v>212</v>
      </c>
      <c r="D94" s="241"/>
      <c r="E94" s="241"/>
      <c r="F94" s="241"/>
      <c r="G94" s="241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22"/>
      <c r="Z94" s="212"/>
      <c r="AA94" s="212"/>
      <c r="AB94" s="212"/>
      <c r="AC94" s="212"/>
      <c r="AD94" s="212"/>
      <c r="AE94" s="212"/>
      <c r="AF94" s="212"/>
      <c r="AG94" s="212" t="s">
        <v>137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2">
      <c r="A95" s="219"/>
      <c r="B95" s="220"/>
      <c r="C95" s="250" t="s">
        <v>213</v>
      </c>
      <c r="D95" s="242"/>
      <c r="E95" s="242"/>
      <c r="F95" s="242"/>
      <c r="G95" s="242"/>
      <c r="H95" s="222"/>
      <c r="I95" s="222"/>
      <c r="J95" s="222"/>
      <c r="K95" s="222"/>
      <c r="L95" s="222"/>
      <c r="M95" s="222"/>
      <c r="N95" s="221"/>
      <c r="O95" s="221"/>
      <c r="P95" s="221"/>
      <c r="Q95" s="221"/>
      <c r="R95" s="222"/>
      <c r="S95" s="222"/>
      <c r="T95" s="222"/>
      <c r="U95" s="222"/>
      <c r="V95" s="222"/>
      <c r="W95" s="222"/>
      <c r="X95" s="222"/>
      <c r="Y95" s="222"/>
      <c r="Z95" s="212"/>
      <c r="AA95" s="212"/>
      <c r="AB95" s="212"/>
      <c r="AC95" s="212"/>
      <c r="AD95" s="212"/>
      <c r="AE95" s="212"/>
      <c r="AF95" s="212"/>
      <c r="AG95" s="212" t="s">
        <v>214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3">
      <c r="A96" s="219"/>
      <c r="B96" s="220"/>
      <c r="C96" s="250" t="s">
        <v>215</v>
      </c>
      <c r="D96" s="242"/>
      <c r="E96" s="242"/>
      <c r="F96" s="242"/>
      <c r="G96" s="242"/>
      <c r="H96" s="222"/>
      <c r="I96" s="222"/>
      <c r="J96" s="222"/>
      <c r="K96" s="222"/>
      <c r="L96" s="222"/>
      <c r="M96" s="222"/>
      <c r="N96" s="221"/>
      <c r="O96" s="221"/>
      <c r="P96" s="221"/>
      <c r="Q96" s="221"/>
      <c r="R96" s="222"/>
      <c r="S96" s="222"/>
      <c r="T96" s="222"/>
      <c r="U96" s="222"/>
      <c r="V96" s="222"/>
      <c r="W96" s="222"/>
      <c r="X96" s="222"/>
      <c r="Y96" s="222"/>
      <c r="Z96" s="212"/>
      <c r="AA96" s="212"/>
      <c r="AB96" s="212"/>
      <c r="AC96" s="212"/>
      <c r="AD96" s="212"/>
      <c r="AE96" s="212"/>
      <c r="AF96" s="212"/>
      <c r="AG96" s="212" t="s">
        <v>214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ht="22.5" outlineLevel="3">
      <c r="A97" s="219"/>
      <c r="B97" s="220"/>
      <c r="C97" s="250" t="s">
        <v>216</v>
      </c>
      <c r="D97" s="242"/>
      <c r="E97" s="242"/>
      <c r="F97" s="242"/>
      <c r="G97" s="242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22"/>
      <c r="Z97" s="212"/>
      <c r="AA97" s="212"/>
      <c r="AB97" s="212"/>
      <c r="AC97" s="212"/>
      <c r="AD97" s="212"/>
      <c r="AE97" s="212"/>
      <c r="AF97" s="212"/>
      <c r="AG97" s="212" t="s">
        <v>214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43" t="str">
        <f>C97</f>
        <v>- při vodorovné dopravě po vodě : vyložení na hromady na suchu nebo na přeložení na dopravní prostředek na suchu do 15 m vodorovně a současně do 4 m svisle,</v>
      </c>
      <c r="BB97" s="212"/>
      <c r="BC97" s="212"/>
      <c r="BD97" s="212"/>
      <c r="BE97" s="212"/>
      <c r="BF97" s="212"/>
      <c r="BG97" s="212"/>
      <c r="BH97" s="212"/>
    </row>
    <row r="98" spans="1:60" outlineLevel="3">
      <c r="A98" s="219"/>
      <c r="B98" s="220"/>
      <c r="C98" s="250" t="s">
        <v>217</v>
      </c>
      <c r="D98" s="242"/>
      <c r="E98" s="242"/>
      <c r="F98" s="242"/>
      <c r="G98" s="242"/>
      <c r="H98" s="222"/>
      <c r="I98" s="222"/>
      <c r="J98" s="222"/>
      <c r="K98" s="222"/>
      <c r="L98" s="222"/>
      <c r="M98" s="222"/>
      <c r="N98" s="221"/>
      <c r="O98" s="221"/>
      <c r="P98" s="221"/>
      <c r="Q98" s="221"/>
      <c r="R98" s="222"/>
      <c r="S98" s="222"/>
      <c r="T98" s="222"/>
      <c r="U98" s="222"/>
      <c r="V98" s="222"/>
      <c r="W98" s="222"/>
      <c r="X98" s="222"/>
      <c r="Y98" s="222"/>
      <c r="Z98" s="212"/>
      <c r="AA98" s="212"/>
      <c r="AB98" s="212"/>
      <c r="AC98" s="212"/>
      <c r="AD98" s="212"/>
      <c r="AE98" s="212"/>
      <c r="AF98" s="212"/>
      <c r="AG98" s="212" t="s">
        <v>214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2">
      <c r="A99" s="219"/>
      <c r="B99" s="220"/>
      <c r="C99" s="247" t="s">
        <v>218</v>
      </c>
      <c r="D99" s="223"/>
      <c r="E99" s="224"/>
      <c r="F99" s="222"/>
      <c r="G99" s="222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22"/>
      <c r="Z99" s="212"/>
      <c r="AA99" s="212"/>
      <c r="AB99" s="212"/>
      <c r="AC99" s="212"/>
      <c r="AD99" s="212"/>
      <c r="AE99" s="212"/>
      <c r="AF99" s="212"/>
      <c r="AG99" s="212" t="s">
        <v>129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>
      <c r="A100" s="219"/>
      <c r="B100" s="220"/>
      <c r="C100" s="247" t="s">
        <v>219</v>
      </c>
      <c r="D100" s="223"/>
      <c r="E100" s="224">
        <v>0.32</v>
      </c>
      <c r="F100" s="222"/>
      <c r="G100" s="222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22"/>
      <c r="Z100" s="212"/>
      <c r="AA100" s="212"/>
      <c r="AB100" s="212"/>
      <c r="AC100" s="212"/>
      <c r="AD100" s="212"/>
      <c r="AE100" s="212"/>
      <c r="AF100" s="212"/>
      <c r="AG100" s="212" t="s">
        <v>129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2">
      <c r="A101" s="219"/>
      <c r="B101" s="220"/>
      <c r="C101" s="248"/>
      <c r="D101" s="240"/>
      <c r="E101" s="240"/>
      <c r="F101" s="240"/>
      <c r="G101" s="240"/>
      <c r="H101" s="222"/>
      <c r="I101" s="222"/>
      <c r="J101" s="222"/>
      <c r="K101" s="222"/>
      <c r="L101" s="222"/>
      <c r="M101" s="222"/>
      <c r="N101" s="221"/>
      <c r="O101" s="221"/>
      <c r="P101" s="221"/>
      <c r="Q101" s="221"/>
      <c r="R101" s="222"/>
      <c r="S101" s="222"/>
      <c r="T101" s="222"/>
      <c r="U101" s="222"/>
      <c r="V101" s="222"/>
      <c r="W101" s="222"/>
      <c r="X101" s="222"/>
      <c r="Y101" s="222"/>
      <c r="Z101" s="212"/>
      <c r="AA101" s="212"/>
      <c r="AB101" s="212"/>
      <c r="AC101" s="212"/>
      <c r="AD101" s="212"/>
      <c r="AE101" s="212"/>
      <c r="AF101" s="212"/>
      <c r="AG101" s="212" t="s">
        <v>132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ht="33.75" outlineLevel="1">
      <c r="A102" s="233">
        <v>18</v>
      </c>
      <c r="B102" s="234" t="s">
        <v>220</v>
      </c>
      <c r="C102" s="246" t="s">
        <v>221</v>
      </c>
      <c r="D102" s="235" t="s">
        <v>205</v>
      </c>
      <c r="E102" s="236">
        <v>2.56</v>
      </c>
      <c r="F102" s="237"/>
      <c r="G102" s="238">
        <f>ROUND(E102*F102,2)</f>
        <v>0</v>
      </c>
      <c r="H102" s="237"/>
      <c r="I102" s="238">
        <f>ROUND(E102*H102,2)</f>
        <v>0</v>
      </c>
      <c r="J102" s="237"/>
      <c r="K102" s="238">
        <f>ROUND(E102*J102,2)</f>
        <v>0</v>
      </c>
      <c r="L102" s="238">
        <v>21</v>
      </c>
      <c r="M102" s="238">
        <f>G102*(1+L102/100)</f>
        <v>0</v>
      </c>
      <c r="N102" s="236">
        <v>0</v>
      </c>
      <c r="O102" s="236">
        <f>ROUND(E102*N102,2)</f>
        <v>0</v>
      </c>
      <c r="P102" s="236">
        <v>0</v>
      </c>
      <c r="Q102" s="236">
        <f>ROUND(E102*P102,2)</f>
        <v>0</v>
      </c>
      <c r="R102" s="238" t="s">
        <v>211</v>
      </c>
      <c r="S102" s="238" t="s">
        <v>124</v>
      </c>
      <c r="T102" s="239" t="s">
        <v>124</v>
      </c>
      <c r="U102" s="222">
        <v>0</v>
      </c>
      <c r="V102" s="222">
        <f>ROUND(E102*U102,2)</f>
        <v>0</v>
      </c>
      <c r="W102" s="222"/>
      <c r="X102" s="222" t="s">
        <v>125</v>
      </c>
      <c r="Y102" s="222" t="s">
        <v>126</v>
      </c>
      <c r="Z102" s="212"/>
      <c r="AA102" s="212"/>
      <c r="AB102" s="212"/>
      <c r="AC102" s="212"/>
      <c r="AD102" s="212"/>
      <c r="AE102" s="212"/>
      <c r="AF102" s="212"/>
      <c r="AG102" s="212" t="s">
        <v>127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2">
      <c r="A103" s="219"/>
      <c r="B103" s="220"/>
      <c r="C103" s="249" t="s">
        <v>212</v>
      </c>
      <c r="D103" s="241"/>
      <c r="E103" s="241"/>
      <c r="F103" s="241"/>
      <c r="G103" s="241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22"/>
      <c r="Z103" s="212"/>
      <c r="AA103" s="212"/>
      <c r="AB103" s="212"/>
      <c r="AC103" s="212"/>
      <c r="AD103" s="212"/>
      <c r="AE103" s="212"/>
      <c r="AF103" s="212"/>
      <c r="AG103" s="212" t="s">
        <v>137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2">
      <c r="A104" s="219"/>
      <c r="B104" s="220"/>
      <c r="C104" s="247" t="s">
        <v>222</v>
      </c>
      <c r="D104" s="223"/>
      <c r="E104" s="224"/>
      <c r="F104" s="222"/>
      <c r="G104" s="222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22"/>
      <c r="Z104" s="212"/>
      <c r="AA104" s="212"/>
      <c r="AB104" s="212"/>
      <c r="AC104" s="212"/>
      <c r="AD104" s="212"/>
      <c r="AE104" s="212"/>
      <c r="AF104" s="212"/>
      <c r="AG104" s="212" t="s">
        <v>129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3">
      <c r="A105" s="219"/>
      <c r="B105" s="220"/>
      <c r="C105" s="247" t="s">
        <v>223</v>
      </c>
      <c r="D105" s="223"/>
      <c r="E105" s="224">
        <v>2.56</v>
      </c>
      <c r="F105" s="222"/>
      <c r="G105" s="222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22"/>
      <c r="Z105" s="212"/>
      <c r="AA105" s="212"/>
      <c r="AB105" s="212"/>
      <c r="AC105" s="212"/>
      <c r="AD105" s="212"/>
      <c r="AE105" s="212"/>
      <c r="AF105" s="212"/>
      <c r="AG105" s="212" t="s">
        <v>129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2">
      <c r="A106" s="219"/>
      <c r="B106" s="220"/>
      <c r="C106" s="248"/>
      <c r="D106" s="240"/>
      <c r="E106" s="240"/>
      <c r="F106" s="240"/>
      <c r="G106" s="240"/>
      <c r="H106" s="222"/>
      <c r="I106" s="222"/>
      <c r="J106" s="222"/>
      <c r="K106" s="222"/>
      <c r="L106" s="222"/>
      <c r="M106" s="222"/>
      <c r="N106" s="221"/>
      <c r="O106" s="221"/>
      <c r="P106" s="221"/>
      <c r="Q106" s="221"/>
      <c r="R106" s="222"/>
      <c r="S106" s="222"/>
      <c r="T106" s="222"/>
      <c r="U106" s="222"/>
      <c r="V106" s="222"/>
      <c r="W106" s="222"/>
      <c r="X106" s="222"/>
      <c r="Y106" s="222"/>
      <c r="Z106" s="212"/>
      <c r="AA106" s="212"/>
      <c r="AB106" s="212"/>
      <c r="AC106" s="212"/>
      <c r="AD106" s="212"/>
      <c r="AE106" s="212"/>
      <c r="AF106" s="212"/>
      <c r="AG106" s="212" t="s">
        <v>132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>
      <c r="A107" s="233">
        <v>19</v>
      </c>
      <c r="B107" s="234" t="s">
        <v>224</v>
      </c>
      <c r="C107" s="246" t="s">
        <v>225</v>
      </c>
      <c r="D107" s="235" t="s">
        <v>205</v>
      </c>
      <c r="E107" s="236">
        <v>0.32</v>
      </c>
      <c r="F107" s="237"/>
      <c r="G107" s="238">
        <f>ROUND(E107*F107,2)</f>
        <v>0</v>
      </c>
      <c r="H107" s="237"/>
      <c r="I107" s="238">
        <f>ROUND(E107*H107,2)</f>
        <v>0</v>
      </c>
      <c r="J107" s="237"/>
      <c r="K107" s="238">
        <f>ROUND(E107*J107,2)</f>
        <v>0</v>
      </c>
      <c r="L107" s="238">
        <v>21</v>
      </c>
      <c r="M107" s="238">
        <f>G107*(1+L107/100)</f>
        <v>0</v>
      </c>
      <c r="N107" s="236">
        <v>0</v>
      </c>
      <c r="O107" s="236">
        <f>ROUND(E107*N107,2)</f>
        <v>0</v>
      </c>
      <c r="P107" s="236">
        <v>0</v>
      </c>
      <c r="Q107" s="236">
        <f>ROUND(E107*P107,2)</f>
        <v>0</v>
      </c>
      <c r="R107" s="238" t="s">
        <v>226</v>
      </c>
      <c r="S107" s="238" t="s">
        <v>124</v>
      </c>
      <c r="T107" s="239" t="s">
        <v>124</v>
      </c>
      <c r="U107" s="222">
        <v>0.1</v>
      </c>
      <c r="V107" s="222">
        <f>ROUND(E107*U107,2)</f>
        <v>0.03</v>
      </c>
      <c r="W107" s="222"/>
      <c r="X107" s="222" t="s">
        <v>125</v>
      </c>
      <c r="Y107" s="222" t="s">
        <v>126</v>
      </c>
      <c r="Z107" s="212"/>
      <c r="AA107" s="212"/>
      <c r="AB107" s="212"/>
      <c r="AC107" s="212"/>
      <c r="AD107" s="212"/>
      <c r="AE107" s="212"/>
      <c r="AF107" s="212"/>
      <c r="AG107" s="212" t="s">
        <v>127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2">
      <c r="A108" s="219"/>
      <c r="B108" s="220"/>
      <c r="C108" s="249" t="s">
        <v>227</v>
      </c>
      <c r="D108" s="241"/>
      <c r="E108" s="241"/>
      <c r="F108" s="241"/>
      <c r="G108" s="241"/>
      <c r="H108" s="222"/>
      <c r="I108" s="222"/>
      <c r="J108" s="222"/>
      <c r="K108" s="222"/>
      <c r="L108" s="222"/>
      <c r="M108" s="222"/>
      <c r="N108" s="221"/>
      <c r="O108" s="221"/>
      <c r="P108" s="221"/>
      <c r="Q108" s="221"/>
      <c r="R108" s="222"/>
      <c r="S108" s="222"/>
      <c r="T108" s="222"/>
      <c r="U108" s="222"/>
      <c r="V108" s="222"/>
      <c r="W108" s="222"/>
      <c r="X108" s="222"/>
      <c r="Y108" s="222"/>
      <c r="Z108" s="212"/>
      <c r="AA108" s="212"/>
      <c r="AB108" s="212"/>
      <c r="AC108" s="212"/>
      <c r="AD108" s="212"/>
      <c r="AE108" s="212"/>
      <c r="AF108" s="212"/>
      <c r="AG108" s="212" t="s">
        <v>137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2">
      <c r="A109" s="219"/>
      <c r="B109" s="220"/>
      <c r="C109" s="247" t="s">
        <v>218</v>
      </c>
      <c r="D109" s="223"/>
      <c r="E109" s="224"/>
      <c r="F109" s="222"/>
      <c r="G109" s="222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22"/>
      <c r="Z109" s="212"/>
      <c r="AA109" s="212"/>
      <c r="AB109" s="212"/>
      <c r="AC109" s="212"/>
      <c r="AD109" s="212"/>
      <c r="AE109" s="212"/>
      <c r="AF109" s="212"/>
      <c r="AG109" s="212" t="s">
        <v>129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>
      <c r="A110" s="219"/>
      <c r="B110" s="220"/>
      <c r="C110" s="247" t="s">
        <v>219</v>
      </c>
      <c r="D110" s="223"/>
      <c r="E110" s="224">
        <v>0.32</v>
      </c>
      <c r="F110" s="222"/>
      <c r="G110" s="222"/>
      <c r="H110" s="222"/>
      <c r="I110" s="222"/>
      <c r="J110" s="222"/>
      <c r="K110" s="222"/>
      <c r="L110" s="222"/>
      <c r="M110" s="222"/>
      <c r="N110" s="221"/>
      <c r="O110" s="221"/>
      <c r="P110" s="221"/>
      <c r="Q110" s="221"/>
      <c r="R110" s="222"/>
      <c r="S110" s="222"/>
      <c r="T110" s="222"/>
      <c r="U110" s="222"/>
      <c r="V110" s="222"/>
      <c r="W110" s="222"/>
      <c r="X110" s="222"/>
      <c r="Y110" s="222"/>
      <c r="Z110" s="212"/>
      <c r="AA110" s="212"/>
      <c r="AB110" s="212"/>
      <c r="AC110" s="212"/>
      <c r="AD110" s="212"/>
      <c r="AE110" s="212"/>
      <c r="AF110" s="212"/>
      <c r="AG110" s="212" t="s">
        <v>129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2">
      <c r="A111" s="219"/>
      <c r="B111" s="220"/>
      <c r="C111" s="248"/>
      <c r="D111" s="240"/>
      <c r="E111" s="240"/>
      <c r="F111" s="240"/>
      <c r="G111" s="240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22"/>
      <c r="Z111" s="212"/>
      <c r="AA111" s="212"/>
      <c r="AB111" s="212"/>
      <c r="AC111" s="212"/>
      <c r="AD111" s="212"/>
      <c r="AE111" s="212"/>
      <c r="AF111" s="212"/>
      <c r="AG111" s="212" t="s">
        <v>132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>
      <c r="A112" s="233">
        <v>20</v>
      </c>
      <c r="B112" s="234" t="s">
        <v>228</v>
      </c>
      <c r="C112" s="246" t="s">
        <v>229</v>
      </c>
      <c r="D112" s="235" t="s">
        <v>205</v>
      </c>
      <c r="E112" s="236">
        <v>0.32</v>
      </c>
      <c r="F112" s="237"/>
      <c r="G112" s="238">
        <f>ROUND(E112*F112,2)</f>
        <v>0</v>
      </c>
      <c r="H112" s="237"/>
      <c r="I112" s="238">
        <f>ROUND(E112*H112,2)</f>
        <v>0</v>
      </c>
      <c r="J112" s="237"/>
      <c r="K112" s="238">
        <f>ROUND(E112*J112,2)</f>
        <v>0</v>
      </c>
      <c r="L112" s="238">
        <v>21</v>
      </c>
      <c r="M112" s="238">
        <f>G112*(1+L112/100)</f>
        <v>0</v>
      </c>
      <c r="N112" s="236">
        <v>0</v>
      </c>
      <c r="O112" s="236">
        <f>ROUND(E112*N112,2)</f>
        <v>0</v>
      </c>
      <c r="P112" s="236">
        <v>0</v>
      </c>
      <c r="Q112" s="236">
        <f>ROUND(E112*P112,2)</f>
        <v>0</v>
      </c>
      <c r="R112" s="238" t="s">
        <v>149</v>
      </c>
      <c r="S112" s="238" t="s">
        <v>124</v>
      </c>
      <c r="T112" s="239" t="s">
        <v>124</v>
      </c>
      <c r="U112" s="222">
        <v>0.94</v>
      </c>
      <c r="V112" s="222">
        <f>ROUND(E112*U112,2)</f>
        <v>0.3</v>
      </c>
      <c r="W112" s="222"/>
      <c r="X112" s="222" t="s">
        <v>125</v>
      </c>
      <c r="Y112" s="222" t="s">
        <v>126</v>
      </c>
      <c r="Z112" s="212"/>
      <c r="AA112" s="212"/>
      <c r="AB112" s="212"/>
      <c r="AC112" s="212"/>
      <c r="AD112" s="212"/>
      <c r="AE112" s="212"/>
      <c r="AF112" s="212"/>
      <c r="AG112" s="212" t="s">
        <v>127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2">
      <c r="A113" s="219"/>
      <c r="B113" s="220"/>
      <c r="C113" s="247" t="s">
        <v>218</v>
      </c>
      <c r="D113" s="223"/>
      <c r="E113" s="224"/>
      <c r="F113" s="222"/>
      <c r="G113" s="222"/>
      <c r="H113" s="222"/>
      <c r="I113" s="222"/>
      <c r="J113" s="222"/>
      <c r="K113" s="222"/>
      <c r="L113" s="222"/>
      <c r="M113" s="222"/>
      <c r="N113" s="221"/>
      <c r="O113" s="221"/>
      <c r="P113" s="221"/>
      <c r="Q113" s="221"/>
      <c r="R113" s="222"/>
      <c r="S113" s="222"/>
      <c r="T113" s="222"/>
      <c r="U113" s="222"/>
      <c r="V113" s="222"/>
      <c r="W113" s="222"/>
      <c r="X113" s="222"/>
      <c r="Y113" s="222"/>
      <c r="Z113" s="212"/>
      <c r="AA113" s="212"/>
      <c r="AB113" s="212"/>
      <c r="AC113" s="212"/>
      <c r="AD113" s="212"/>
      <c r="AE113" s="212"/>
      <c r="AF113" s="212"/>
      <c r="AG113" s="212" t="s">
        <v>129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3">
      <c r="A114" s="219"/>
      <c r="B114" s="220"/>
      <c r="C114" s="247" t="s">
        <v>219</v>
      </c>
      <c r="D114" s="223"/>
      <c r="E114" s="224">
        <v>0.32</v>
      </c>
      <c r="F114" s="222"/>
      <c r="G114" s="222"/>
      <c r="H114" s="222"/>
      <c r="I114" s="222"/>
      <c r="J114" s="222"/>
      <c r="K114" s="222"/>
      <c r="L114" s="222"/>
      <c r="M114" s="222"/>
      <c r="N114" s="221"/>
      <c r="O114" s="221"/>
      <c r="P114" s="221"/>
      <c r="Q114" s="221"/>
      <c r="R114" s="222"/>
      <c r="S114" s="222"/>
      <c r="T114" s="222"/>
      <c r="U114" s="222"/>
      <c r="V114" s="222"/>
      <c r="W114" s="222"/>
      <c r="X114" s="222"/>
      <c r="Y114" s="222"/>
      <c r="Z114" s="212"/>
      <c r="AA114" s="212"/>
      <c r="AB114" s="212"/>
      <c r="AC114" s="212"/>
      <c r="AD114" s="212"/>
      <c r="AE114" s="212"/>
      <c r="AF114" s="212"/>
      <c r="AG114" s="212" t="s">
        <v>129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2">
      <c r="A115" s="219"/>
      <c r="B115" s="220"/>
      <c r="C115" s="248"/>
      <c r="D115" s="240"/>
      <c r="E115" s="240"/>
      <c r="F115" s="240"/>
      <c r="G115" s="240"/>
      <c r="H115" s="222"/>
      <c r="I115" s="222"/>
      <c r="J115" s="222"/>
      <c r="K115" s="222"/>
      <c r="L115" s="222"/>
      <c r="M115" s="222"/>
      <c r="N115" s="221"/>
      <c r="O115" s="221"/>
      <c r="P115" s="221"/>
      <c r="Q115" s="221"/>
      <c r="R115" s="222"/>
      <c r="S115" s="222"/>
      <c r="T115" s="222"/>
      <c r="U115" s="222"/>
      <c r="V115" s="222"/>
      <c r="W115" s="222"/>
      <c r="X115" s="222"/>
      <c r="Y115" s="222"/>
      <c r="Z115" s="212"/>
      <c r="AA115" s="212"/>
      <c r="AB115" s="212"/>
      <c r="AC115" s="212"/>
      <c r="AD115" s="212"/>
      <c r="AE115" s="212"/>
      <c r="AF115" s="212"/>
      <c r="AG115" s="212" t="s">
        <v>132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ht="22.5" outlineLevel="1">
      <c r="A116" s="233">
        <v>21</v>
      </c>
      <c r="B116" s="234" t="s">
        <v>230</v>
      </c>
      <c r="C116" s="246" t="s">
        <v>231</v>
      </c>
      <c r="D116" s="235" t="s">
        <v>205</v>
      </c>
      <c r="E116" s="236">
        <v>0.32</v>
      </c>
      <c r="F116" s="237"/>
      <c r="G116" s="238">
        <f>ROUND(E116*F116,2)</f>
        <v>0</v>
      </c>
      <c r="H116" s="237"/>
      <c r="I116" s="238">
        <f>ROUND(E116*H116,2)</f>
        <v>0</v>
      </c>
      <c r="J116" s="237"/>
      <c r="K116" s="238">
        <f>ROUND(E116*J116,2)</f>
        <v>0</v>
      </c>
      <c r="L116" s="238">
        <v>21</v>
      </c>
      <c r="M116" s="238">
        <f>G116*(1+L116/100)</f>
        <v>0</v>
      </c>
      <c r="N116" s="236">
        <v>0</v>
      </c>
      <c r="O116" s="236">
        <f>ROUND(E116*N116,2)</f>
        <v>0</v>
      </c>
      <c r="P116" s="236">
        <v>0</v>
      </c>
      <c r="Q116" s="236">
        <f>ROUND(E116*P116,2)</f>
        <v>0</v>
      </c>
      <c r="R116" s="238" t="s">
        <v>149</v>
      </c>
      <c r="S116" s="238" t="s">
        <v>124</v>
      </c>
      <c r="T116" s="239" t="s">
        <v>124</v>
      </c>
      <c r="U116" s="222">
        <v>0.11</v>
      </c>
      <c r="V116" s="222">
        <f>ROUND(E116*U116,2)</f>
        <v>0.04</v>
      </c>
      <c r="W116" s="222"/>
      <c r="X116" s="222" t="s">
        <v>125</v>
      </c>
      <c r="Y116" s="222" t="s">
        <v>126</v>
      </c>
      <c r="Z116" s="212"/>
      <c r="AA116" s="212"/>
      <c r="AB116" s="212"/>
      <c r="AC116" s="212"/>
      <c r="AD116" s="212"/>
      <c r="AE116" s="212"/>
      <c r="AF116" s="212"/>
      <c r="AG116" s="212" t="s">
        <v>127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2">
      <c r="A117" s="219"/>
      <c r="B117" s="220"/>
      <c r="C117" s="247" t="s">
        <v>232</v>
      </c>
      <c r="D117" s="223"/>
      <c r="E117" s="224"/>
      <c r="F117" s="222"/>
      <c r="G117" s="222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22"/>
      <c r="Z117" s="212"/>
      <c r="AA117" s="212"/>
      <c r="AB117" s="212"/>
      <c r="AC117" s="212"/>
      <c r="AD117" s="212"/>
      <c r="AE117" s="212"/>
      <c r="AF117" s="212"/>
      <c r="AG117" s="212" t="s">
        <v>129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3">
      <c r="A118" s="219"/>
      <c r="B118" s="220"/>
      <c r="C118" s="247" t="s">
        <v>233</v>
      </c>
      <c r="D118" s="223"/>
      <c r="E118" s="224">
        <v>0.32</v>
      </c>
      <c r="F118" s="222"/>
      <c r="G118" s="222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22"/>
      <c r="Z118" s="212"/>
      <c r="AA118" s="212"/>
      <c r="AB118" s="212"/>
      <c r="AC118" s="212"/>
      <c r="AD118" s="212"/>
      <c r="AE118" s="212"/>
      <c r="AF118" s="212"/>
      <c r="AG118" s="212" t="s">
        <v>129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2">
      <c r="A119" s="219"/>
      <c r="B119" s="220"/>
      <c r="C119" s="248"/>
      <c r="D119" s="240"/>
      <c r="E119" s="240"/>
      <c r="F119" s="240"/>
      <c r="G119" s="240"/>
      <c r="H119" s="222"/>
      <c r="I119" s="222"/>
      <c r="J119" s="222"/>
      <c r="K119" s="222"/>
      <c r="L119" s="222"/>
      <c r="M119" s="222"/>
      <c r="N119" s="221"/>
      <c r="O119" s="221"/>
      <c r="P119" s="221"/>
      <c r="Q119" s="221"/>
      <c r="R119" s="222"/>
      <c r="S119" s="222"/>
      <c r="T119" s="222"/>
      <c r="U119" s="222"/>
      <c r="V119" s="222"/>
      <c r="W119" s="222"/>
      <c r="X119" s="222"/>
      <c r="Y119" s="222"/>
      <c r="Z119" s="212"/>
      <c r="AA119" s="212"/>
      <c r="AB119" s="212"/>
      <c r="AC119" s="212"/>
      <c r="AD119" s="212"/>
      <c r="AE119" s="212"/>
      <c r="AF119" s="212"/>
      <c r="AG119" s="212" t="s">
        <v>132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33">
        <v>22</v>
      </c>
      <c r="B120" s="234" t="s">
        <v>234</v>
      </c>
      <c r="C120" s="246" t="s">
        <v>235</v>
      </c>
      <c r="D120" s="235" t="s">
        <v>205</v>
      </c>
      <c r="E120" s="236">
        <v>0.25</v>
      </c>
      <c r="F120" s="237"/>
      <c r="G120" s="238">
        <f>ROUND(E120*F120,2)</f>
        <v>0</v>
      </c>
      <c r="H120" s="237"/>
      <c r="I120" s="238">
        <f>ROUND(E120*H120,2)</f>
        <v>0</v>
      </c>
      <c r="J120" s="237"/>
      <c r="K120" s="238">
        <f>ROUND(E120*J120,2)</f>
        <v>0</v>
      </c>
      <c r="L120" s="238">
        <v>21</v>
      </c>
      <c r="M120" s="238">
        <f>G120*(1+L120/100)</f>
        <v>0</v>
      </c>
      <c r="N120" s="236">
        <v>0</v>
      </c>
      <c r="O120" s="236">
        <f>ROUND(E120*N120,2)</f>
        <v>0</v>
      </c>
      <c r="P120" s="236">
        <v>0</v>
      </c>
      <c r="Q120" s="236">
        <f>ROUND(E120*P120,2)</f>
        <v>0</v>
      </c>
      <c r="R120" s="238" t="s">
        <v>149</v>
      </c>
      <c r="S120" s="238" t="s">
        <v>124</v>
      </c>
      <c r="T120" s="239" t="s">
        <v>124</v>
      </c>
      <c r="U120" s="222">
        <v>0</v>
      </c>
      <c r="V120" s="222">
        <f>ROUND(E120*U120,2)</f>
        <v>0</v>
      </c>
      <c r="W120" s="222"/>
      <c r="X120" s="222" t="s">
        <v>125</v>
      </c>
      <c r="Y120" s="222" t="s">
        <v>126</v>
      </c>
      <c r="Z120" s="212"/>
      <c r="AA120" s="212"/>
      <c r="AB120" s="212"/>
      <c r="AC120" s="212"/>
      <c r="AD120" s="212"/>
      <c r="AE120" s="212"/>
      <c r="AF120" s="212"/>
      <c r="AG120" s="212" t="s">
        <v>127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2">
      <c r="A121" s="219"/>
      <c r="B121" s="220"/>
      <c r="C121" s="251" t="s">
        <v>236</v>
      </c>
      <c r="D121" s="244"/>
      <c r="E121" s="244"/>
      <c r="F121" s="244"/>
      <c r="G121" s="244"/>
      <c r="H121" s="222"/>
      <c r="I121" s="222"/>
      <c r="J121" s="222"/>
      <c r="K121" s="222"/>
      <c r="L121" s="222"/>
      <c r="M121" s="222"/>
      <c r="N121" s="221"/>
      <c r="O121" s="221"/>
      <c r="P121" s="221"/>
      <c r="Q121" s="221"/>
      <c r="R121" s="222"/>
      <c r="S121" s="222"/>
      <c r="T121" s="222"/>
      <c r="U121" s="222"/>
      <c r="V121" s="222"/>
      <c r="W121" s="222"/>
      <c r="X121" s="222"/>
      <c r="Y121" s="222"/>
      <c r="Z121" s="212"/>
      <c r="AA121" s="212"/>
      <c r="AB121" s="212"/>
      <c r="AC121" s="212"/>
      <c r="AD121" s="212"/>
      <c r="AE121" s="212"/>
      <c r="AF121" s="212"/>
      <c r="AG121" s="212" t="s">
        <v>214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2">
      <c r="A122" s="219"/>
      <c r="B122" s="220"/>
      <c r="C122" s="247" t="s">
        <v>237</v>
      </c>
      <c r="D122" s="223"/>
      <c r="E122" s="224"/>
      <c r="F122" s="222"/>
      <c r="G122" s="222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22"/>
      <c r="Z122" s="212"/>
      <c r="AA122" s="212"/>
      <c r="AB122" s="212"/>
      <c r="AC122" s="212"/>
      <c r="AD122" s="212"/>
      <c r="AE122" s="212"/>
      <c r="AF122" s="212"/>
      <c r="AG122" s="212" t="s">
        <v>129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3">
      <c r="A123" s="219"/>
      <c r="B123" s="220"/>
      <c r="C123" s="247" t="s">
        <v>238</v>
      </c>
      <c r="D123" s="223"/>
      <c r="E123" s="224">
        <v>0.25</v>
      </c>
      <c r="F123" s="222"/>
      <c r="G123" s="222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22"/>
      <c r="Z123" s="212"/>
      <c r="AA123" s="212"/>
      <c r="AB123" s="212"/>
      <c r="AC123" s="212"/>
      <c r="AD123" s="212"/>
      <c r="AE123" s="212"/>
      <c r="AF123" s="212"/>
      <c r="AG123" s="212" t="s">
        <v>129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2">
      <c r="A124" s="219"/>
      <c r="B124" s="220"/>
      <c r="C124" s="248"/>
      <c r="D124" s="240"/>
      <c r="E124" s="240"/>
      <c r="F124" s="240"/>
      <c r="G124" s="240"/>
      <c r="H124" s="222"/>
      <c r="I124" s="222"/>
      <c r="J124" s="222"/>
      <c r="K124" s="222"/>
      <c r="L124" s="222"/>
      <c r="M124" s="222"/>
      <c r="N124" s="221"/>
      <c r="O124" s="221"/>
      <c r="P124" s="221"/>
      <c r="Q124" s="221"/>
      <c r="R124" s="222"/>
      <c r="S124" s="222"/>
      <c r="T124" s="222"/>
      <c r="U124" s="222"/>
      <c r="V124" s="222"/>
      <c r="W124" s="222"/>
      <c r="X124" s="222"/>
      <c r="Y124" s="222"/>
      <c r="Z124" s="212"/>
      <c r="AA124" s="212"/>
      <c r="AB124" s="212"/>
      <c r="AC124" s="212"/>
      <c r="AD124" s="212"/>
      <c r="AE124" s="212"/>
      <c r="AF124" s="212"/>
      <c r="AG124" s="212" t="s">
        <v>132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>
      <c r="A125" s="233">
        <v>23</v>
      </c>
      <c r="B125" s="234" t="s">
        <v>239</v>
      </c>
      <c r="C125" s="246" t="s">
        <v>240</v>
      </c>
      <c r="D125" s="235" t="s">
        <v>205</v>
      </c>
      <c r="E125" s="236">
        <v>7.0000000000000007E-2</v>
      </c>
      <c r="F125" s="237"/>
      <c r="G125" s="238">
        <f>ROUND(E125*F125,2)</f>
        <v>0</v>
      </c>
      <c r="H125" s="237"/>
      <c r="I125" s="238">
        <f>ROUND(E125*H125,2)</f>
        <v>0</v>
      </c>
      <c r="J125" s="237"/>
      <c r="K125" s="238">
        <f>ROUND(E125*J125,2)</f>
        <v>0</v>
      </c>
      <c r="L125" s="238">
        <v>21</v>
      </c>
      <c r="M125" s="238">
        <f>G125*(1+L125/100)</f>
        <v>0</v>
      </c>
      <c r="N125" s="236">
        <v>0</v>
      </c>
      <c r="O125" s="236">
        <f>ROUND(E125*N125,2)</f>
        <v>0</v>
      </c>
      <c r="P125" s="236">
        <v>0</v>
      </c>
      <c r="Q125" s="236">
        <f>ROUND(E125*P125,2)</f>
        <v>0</v>
      </c>
      <c r="R125" s="238" t="s">
        <v>149</v>
      </c>
      <c r="S125" s="238" t="s">
        <v>124</v>
      </c>
      <c r="T125" s="239" t="s">
        <v>124</v>
      </c>
      <c r="U125" s="222">
        <v>0</v>
      </c>
      <c r="V125" s="222">
        <f>ROUND(E125*U125,2)</f>
        <v>0</v>
      </c>
      <c r="W125" s="222"/>
      <c r="X125" s="222" t="s">
        <v>125</v>
      </c>
      <c r="Y125" s="222" t="s">
        <v>126</v>
      </c>
      <c r="Z125" s="212"/>
      <c r="AA125" s="212"/>
      <c r="AB125" s="212"/>
      <c r="AC125" s="212"/>
      <c r="AD125" s="212"/>
      <c r="AE125" s="212"/>
      <c r="AF125" s="212"/>
      <c r="AG125" s="212" t="s">
        <v>127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2">
      <c r="A126" s="219"/>
      <c r="B126" s="220"/>
      <c r="C126" s="251" t="s">
        <v>241</v>
      </c>
      <c r="D126" s="244"/>
      <c r="E126" s="244"/>
      <c r="F126" s="244"/>
      <c r="G126" s="244"/>
      <c r="H126" s="222"/>
      <c r="I126" s="222"/>
      <c r="J126" s="222"/>
      <c r="K126" s="222"/>
      <c r="L126" s="222"/>
      <c r="M126" s="222"/>
      <c r="N126" s="221"/>
      <c r="O126" s="221"/>
      <c r="P126" s="221"/>
      <c r="Q126" s="221"/>
      <c r="R126" s="222"/>
      <c r="S126" s="222"/>
      <c r="T126" s="222"/>
      <c r="U126" s="222"/>
      <c r="V126" s="222"/>
      <c r="W126" s="222"/>
      <c r="X126" s="222"/>
      <c r="Y126" s="222"/>
      <c r="Z126" s="212"/>
      <c r="AA126" s="212"/>
      <c r="AB126" s="212"/>
      <c r="AC126" s="212"/>
      <c r="AD126" s="212"/>
      <c r="AE126" s="212"/>
      <c r="AF126" s="212"/>
      <c r="AG126" s="212" t="s">
        <v>214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2">
      <c r="A127" s="219"/>
      <c r="B127" s="220"/>
      <c r="C127" s="247" t="s">
        <v>242</v>
      </c>
      <c r="D127" s="223"/>
      <c r="E127" s="224"/>
      <c r="F127" s="222"/>
      <c r="G127" s="222"/>
      <c r="H127" s="222"/>
      <c r="I127" s="222"/>
      <c r="J127" s="222"/>
      <c r="K127" s="222"/>
      <c r="L127" s="222"/>
      <c r="M127" s="222"/>
      <c r="N127" s="221"/>
      <c r="O127" s="221"/>
      <c r="P127" s="221"/>
      <c r="Q127" s="221"/>
      <c r="R127" s="222"/>
      <c r="S127" s="222"/>
      <c r="T127" s="222"/>
      <c r="U127" s="222"/>
      <c r="V127" s="222"/>
      <c r="W127" s="222"/>
      <c r="X127" s="222"/>
      <c r="Y127" s="222"/>
      <c r="Z127" s="212"/>
      <c r="AA127" s="212"/>
      <c r="AB127" s="212"/>
      <c r="AC127" s="212"/>
      <c r="AD127" s="212"/>
      <c r="AE127" s="212"/>
      <c r="AF127" s="212"/>
      <c r="AG127" s="212" t="s">
        <v>129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3">
      <c r="A128" s="219"/>
      <c r="B128" s="220"/>
      <c r="C128" s="247" t="s">
        <v>243</v>
      </c>
      <c r="D128" s="223"/>
      <c r="E128" s="224">
        <v>7.0000000000000007E-2</v>
      </c>
      <c r="F128" s="222"/>
      <c r="G128" s="222"/>
      <c r="H128" s="222"/>
      <c r="I128" s="222"/>
      <c r="J128" s="222"/>
      <c r="K128" s="222"/>
      <c r="L128" s="222"/>
      <c r="M128" s="222"/>
      <c r="N128" s="221"/>
      <c r="O128" s="221"/>
      <c r="P128" s="221"/>
      <c r="Q128" s="221"/>
      <c r="R128" s="222"/>
      <c r="S128" s="222"/>
      <c r="T128" s="222"/>
      <c r="U128" s="222"/>
      <c r="V128" s="222"/>
      <c r="W128" s="222"/>
      <c r="X128" s="222"/>
      <c r="Y128" s="222"/>
      <c r="Z128" s="212"/>
      <c r="AA128" s="212"/>
      <c r="AB128" s="212"/>
      <c r="AC128" s="212"/>
      <c r="AD128" s="212"/>
      <c r="AE128" s="212"/>
      <c r="AF128" s="212"/>
      <c r="AG128" s="212" t="s">
        <v>129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2">
      <c r="A129" s="219"/>
      <c r="B129" s="220"/>
      <c r="C129" s="248"/>
      <c r="D129" s="240"/>
      <c r="E129" s="240"/>
      <c r="F129" s="240"/>
      <c r="G129" s="240"/>
      <c r="H129" s="222"/>
      <c r="I129" s="222"/>
      <c r="J129" s="222"/>
      <c r="K129" s="222"/>
      <c r="L129" s="222"/>
      <c r="M129" s="222"/>
      <c r="N129" s="221"/>
      <c r="O129" s="221"/>
      <c r="P129" s="221"/>
      <c r="Q129" s="221"/>
      <c r="R129" s="222"/>
      <c r="S129" s="222"/>
      <c r="T129" s="222"/>
      <c r="U129" s="222"/>
      <c r="V129" s="222"/>
      <c r="W129" s="222"/>
      <c r="X129" s="222"/>
      <c r="Y129" s="222"/>
      <c r="Z129" s="212"/>
      <c r="AA129" s="212"/>
      <c r="AB129" s="212"/>
      <c r="AC129" s="212"/>
      <c r="AD129" s="212"/>
      <c r="AE129" s="212"/>
      <c r="AF129" s="212"/>
      <c r="AG129" s="212" t="s">
        <v>132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>
      <c r="A130" s="226" t="s">
        <v>118</v>
      </c>
      <c r="B130" s="227" t="s">
        <v>89</v>
      </c>
      <c r="C130" s="245" t="s">
        <v>27</v>
      </c>
      <c r="D130" s="228"/>
      <c r="E130" s="229"/>
      <c r="F130" s="230"/>
      <c r="G130" s="230">
        <f>SUMIF(AG131:AG137,"&lt;&gt;NOR",G131:G137)</f>
        <v>0</v>
      </c>
      <c r="H130" s="230"/>
      <c r="I130" s="230">
        <f>SUM(I131:I137)</f>
        <v>0</v>
      </c>
      <c r="J130" s="230"/>
      <c r="K130" s="230">
        <f>SUM(K131:K137)</f>
        <v>0</v>
      </c>
      <c r="L130" s="230"/>
      <c r="M130" s="230">
        <f>SUM(M131:M137)</f>
        <v>0</v>
      </c>
      <c r="N130" s="229"/>
      <c r="O130" s="229">
        <f>SUM(O131:O137)</f>
        <v>0</v>
      </c>
      <c r="P130" s="229"/>
      <c r="Q130" s="229">
        <f>SUM(Q131:Q137)</f>
        <v>0</v>
      </c>
      <c r="R130" s="230"/>
      <c r="S130" s="230"/>
      <c r="T130" s="231"/>
      <c r="U130" s="225"/>
      <c r="V130" s="225">
        <f>SUM(V131:V137)</f>
        <v>0</v>
      </c>
      <c r="W130" s="225"/>
      <c r="X130" s="225"/>
      <c r="Y130" s="225"/>
      <c r="AG130" t="s">
        <v>119</v>
      </c>
    </row>
    <row r="131" spans="1:60" outlineLevel="1">
      <c r="A131" s="233">
        <v>24</v>
      </c>
      <c r="B131" s="234" t="s">
        <v>244</v>
      </c>
      <c r="C131" s="246" t="s">
        <v>245</v>
      </c>
      <c r="D131" s="235" t="s">
        <v>246</v>
      </c>
      <c r="E131" s="236">
        <v>1</v>
      </c>
      <c r="F131" s="237"/>
      <c r="G131" s="238">
        <f>ROUND(E131*F131,2)</f>
        <v>0</v>
      </c>
      <c r="H131" s="237"/>
      <c r="I131" s="238">
        <f>ROUND(E131*H131,2)</f>
        <v>0</v>
      </c>
      <c r="J131" s="237"/>
      <c r="K131" s="238">
        <f>ROUND(E131*J131,2)</f>
        <v>0</v>
      </c>
      <c r="L131" s="238">
        <v>21</v>
      </c>
      <c r="M131" s="238">
        <f>G131*(1+L131/100)</f>
        <v>0</v>
      </c>
      <c r="N131" s="236">
        <v>0</v>
      </c>
      <c r="O131" s="236">
        <f>ROUND(E131*N131,2)</f>
        <v>0</v>
      </c>
      <c r="P131" s="236">
        <v>0</v>
      </c>
      <c r="Q131" s="236">
        <f>ROUND(E131*P131,2)</f>
        <v>0</v>
      </c>
      <c r="R131" s="238"/>
      <c r="S131" s="238" t="s">
        <v>124</v>
      </c>
      <c r="T131" s="239" t="s">
        <v>247</v>
      </c>
      <c r="U131" s="222">
        <v>0</v>
      </c>
      <c r="V131" s="222">
        <f>ROUND(E131*U131,2)</f>
        <v>0</v>
      </c>
      <c r="W131" s="222"/>
      <c r="X131" s="222" t="s">
        <v>248</v>
      </c>
      <c r="Y131" s="222" t="s">
        <v>126</v>
      </c>
      <c r="Z131" s="212"/>
      <c r="AA131" s="212"/>
      <c r="AB131" s="212"/>
      <c r="AC131" s="212"/>
      <c r="AD131" s="212"/>
      <c r="AE131" s="212"/>
      <c r="AF131" s="212"/>
      <c r="AG131" s="212" t="s">
        <v>249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2">
      <c r="A132" s="219"/>
      <c r="B132" s="220"/>
      <c r="C132" s="251" t="s">
        <v>250</v>
      </c>
      <c r="D132" s="244"/>
      <c r="E132" s="244"/>
      <c r="F132" s="244"/>
      <c r="G132" s="244"/>
      <c r="H132" s="222"/>
      <c r="I132" s="222"/>
      <c r="J132" s="222"/>
      <c r="K132" s="222"/>
      <c r="L132" s="222"/>
      <c r="M132" s="222"/>
      <c r="N132" s="221"/>
      <c r="O132" s="221"/>
      <c r="P132" s="221"/>
      <c r="Q132" s="221"/>
      <c r="R132" s="222"/>
      <c r="S132" s="222"/>
      <c r="T132" s="222"/>
      <c r="U132" s="222"/>
      <c r="V132" s="222"/>
      <c r="W132" s="222"/>
      <c r="X132" s="222"/>
      <c r="Y132" s="222"/>
      <c r="Z132" s="212"/>
      <c r="AA132" s="212"/>
      <c r="AB132" s="212"/>
      <c r="AC132" s="212"/>
      <c r="AD132" s="212"/>
      <c r="AE132" s="212"/>
      <c r="AF132" s="212"/>
      <c r="AG132" s="212" t="s">
        <v>214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2">
      <c r="A133" s="219"/>
      <c r="B133" s="220"/>
      <c r="C133" s="247" t="s">
        <v>57</v>
      </c>
      <c r="D133" s="223"/>
      <c r="E133" s="224">
        <v>1</v>
      </c>
      <c r="F133" s="222"/>
      <c r="G133" s="222"/>
      <c r="H133" s="222"/>
      <c r="I133" s="222"/>
      <c r="J133" s="222"/>
      <c r="K133" s="222"/>
      <c r="L133" s="222"/>
      <c r="M133" s="222"/>
      <c r="N133" s="221"/>
      <c r="O133" s="221"/>
      <c r="P133" s="221"/>
      <c r="Q133" s="221"/>
      <c r="R133" s="222"/>
      <c r="S133" s="222"/>
      <c r="T133" s="222"/>
      <c r="U133" s="222"/>
      <c r="V133" s="222"/>
      <c r="W133" s="222"/>
      <c r="X133" s="222"/>
      <c r="Y133" s="222"/>
      <c r="Z133" s="212"/>
      <c r="AA133" s="212"/>
      <c r="AB133" s="212"/>
      <c r="AC133" s="212"/>
      <c r="AD133" s="212"/>
      <c r="AE133" s="212"/>
      <c r="AF133" s="212"/>
      <c r="AG133" s="212" t="s">
        <v>129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2">
      <c r="A134" s="219"/>
      <c r="B134" s="220"/>
      <c r="C134" s="248"/>
      <c r="D134" s="240"/>
      <c r="E134" s="240"/>
      <c r="F134" s="240"/>
      <c r="G134" s="240"/>
      <c r="H134" s="222"/>
      <c r="I134" s="222"/>
      <c r="J134" s="222"/>
      <c r="K134" s="222"/>
      <c r="L134" s="222"/>
      <c r="M134" s="222"/>
      <c r="N134" s="221"/>
      <c r="O134" s="221"/>
      <c r="P134" s="221"/>
      <c r="Q134" s="221"/>
      <c r="R134" s="222"/>
      <c r="S134" s="222"/>
      <c r="T134" s="222"/>
      <c r="U134" s="222"/>
      <c r="V134" s="222"/>
      <c r="W134" s="222"/>
      <c r="X134" s="222"/>
      <c r="Y134" s="222"/>
      <c r="Z134" s="212"/>
      <c r="AA134" s="212"/>
      <c r="AB134" s="212"/>
      <c r="AC134" s="212"/>
      <c r="AD134" s="212"/>
      <c r="AE134" s="212"/>
      <c r="AF134" s="212"/>
      <c r="AG134" s="212" t="s">
        <v>132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>
      <c r="A135" s="233">
        <v>25</v>
      </c>
      <c r="B135" s="234" t="s">
        <v>251</v>
      </c>
      <c r="C135" s="246" t="s">
        <v>252</v>
      </c>
      <c r="D135" s="235" t="s">
        <v>246</v>
      </c>
      <c r="E135" s="236">
        <v>1</v>
      </c>
      <c r="F135" s="237"/>
      <c r="G135" s="238">
        <f>ROUND(E135*F135,2)</f>
        <v>0</v>
      </c>
      <c r="H135" s="237"/>
      <c r="I135" s="238">
        <f>ROUND(E135*H135,2)</f>
        <v>0</v>
      </c>
      <c r="J135" s="237"/>
      <c r="K135" s="238">
        <f>ROUND(E135*J135,2)</f>
        <v>0</v>
      </c>
      <c r="L135" s="238">
        <v>21</v>
      </c>
      <c r="M135" s="238">
        <f>G135*(1+L135/100)</f>
        <v>0</v>
      </c>
      <c r="N135" s="236">
        <v>0</v>
      </c>
      <c r="O135" s="236">
        <f>ROUND(E135*N135,2)</f>
        <v>0</v>
      </c>
      <c r="P135" s="236">
        <v>0</v>
      </c>
      <c r="Q135" s="236">
        <f>ROUND(E135*P135,2)</f>
        <v>0</v>
      </c>
      <c r="R135" s="238"/>
      <c r="S135" s="238" t="s">
        <v>253</v>
      </c>
      <c r="T135" s="239" t="s">
        <v>247</v>
      </c>
      <c r="U135" s="222">
        <v>0</v>
      </c>
      <c r="V135" s="222">
        <f>ROUND(E135*U135,2)</f>
        <v>0</v>
      </c>
      <c r="W135" s="222"/>
      <c r="X135" s="222" t="s">
        <v>248</v>
      </c>
      <c r="Y135" s="222" t="s">
        <v>126</v>
      </c>
      <c r="Z135" s="212"/>
      <c r="AA135" s="212"/>
      <c r="AB135" s="212"/>
      <c r="AC135" s="212"/>
      <c r="AD135" s="212"/>
      <c r="AE135" s="212"/>
      <c r="AF135" s="212"/>
      <c r="AG135" s="212" t="s">
        <v>249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2">
      <c r="A136" s="219"/>
      <c r="B136" s="220"/>
      <c r="C136" s="247" t="s">
        <v>57</v>
      </c>
      <c r="D136" s="223"/>
      <c r="E136" s="224">
        <v>1</v>
      </c>
      <c r="F136" s="222"/>
      <c r="G136" s="222"/>
      <c r="H136" s="222"/>
      <c r="I136" s="222"/>
      <c r="J136" s="222"/>
      <c r="K136" s="222"/>
      <c r="L136" s="222"/>
      <c r="M136" s="222"/>
      <c r="N136" s="221"/>
      <c r="O136" s="221"/>
      <c r="P136" s="221"/>
      <c r="Q136" s="221"/>
      <c r="R136" s="222"/>
      <c r="S136" s="222"/>
      <c r="T136" s="222"/>
      <c r="U136" s="222"/>
      <c r="V136" s="222"/>
      <c r="W136" s="222"/>
      <c r="X136" s="222"/>
      <c r="Y136" s="222"/>
      <c r="Z136" s="212"/>
      <c r="AA136" s="212"/>
      <c r="AB136" s="212"/>
      <c r="AC136" s="212"/>
      <c r="AD136" s="212"/>
      <c r="AE136" s="212"/>
      <c r="AF136" s="212"/>
      <c r="AG136" s="212" t="s">
        <v>129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2">
      <c r="A137" s="219"/>
      <c r="B137" s="220"/>
      <c r="C137" s="248"/>
      <c r="D137" s="240"/>
      <c r="E137" s="240"/>
      <c r="F137" s="240"/>
      <c r="G137" s="240"/>
      <c r="H137" s="222"/>
      <c r="I137" s="222"/>
      <c r="J137" s="222"/>
      <c r="K137" s="222"/>
      <c r="L137" s="222"/>
      <c r="M137" s="222"/>
      <c r="N137" s="221"/>
      <c r="O137" s="221"/>
      <c r="P137" s="221"/>
      <c r="Q137" s="221"/>
      <c r="R137" s="222"/>
      <c r="S137" s="222"/>
      <c r="T137" s="222"/>
      <c r="U137" s="222"/>
      <c r="V137" s="222"/>
      <c r="W137" s="222"/>
      <c r="X137" s="222"/>
      <c r="Y137" s="222"/>
      <c r="Z137" s="212"/>
      <c r="AA137" s="212"/>
      <c r="AB137" s="212"/>
      <c r="AC137" s="212"/>
      <c r="AD137" s="212"/>
      <c r="AE137" s="212"/>
      <c r="AF137" s="212"/>
      <c r="AG137" s="212" t="s">
        <v>132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>
      <c r="A138" s="3"/>
      <c r="B138" s="4"/>
      <c r="C138" s="252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AE138">
        <v>15</v>
      </c>
      <c r="AF138">
        <v>21</v>
      </c>
      <c r="AG138" t="s">
        <v>104</v>
      </c>
    </row>
    <row r="139" spans="1:60">
      <c r="A139" s="215"/>
      <c r="B139" s="216" t="s">
        <v>29</v>
      </c>
      <c r="C139" s="253"/>
      <c r="D139" s="217"/>
      <c r="E139" s="218"/>
      <c r="F139" s="218"/>
      <c r="G139" s="232">
        <f>G8+G22+G27+G46+G58+G92+G130</f>
        <v>0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AE139">
        <f>SUMIF(L7:L137,AE138,G7:G137)</f>
        <v>0</v>
      </c>
      <c r="AF139">
        <f>SUMIF(L7:L137,AF138,G7:G137)</f>
        <v>0</v>
      </c>
      <c r="AG139" t="s">
        <v>254</v>
      </c>
    </row>
    <row r="140" spans="1:60">
      <c r="C140" s="254"/>
      <c r="D140" s="10"/>
      <c r="AG140" t="s">
        <v>255</v>
      </c>
    </row>
    <row r="141" spans="1:60">
      <c r="D141" s="10"/>
    </row>
    <row r="142" spans="1:60">
      <c r="D142" s="10"/>
    </row>
    <row r="143" spans="1:60">
      <c r="D143" s="10"/>
    </row>
    <row r="144" spans="1:60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E258" sheet="1" formatRows="0"/>
  <mergeCells count="43">
    <mergeCell ref="C137:G137"/>
    <mergeCell ref="C121:G121"/>
    <mergeCell ref="C124:G124"/>
    <mergeCell ref="C126:G126"/>
    <mergeCell ref="C129:G129"/>
    <mergeCell ref="C132:G132"/>
    <mergeCell ref="C134:G134"/>
    <mergeCell ref="C103:G103"/>
    <mergeCell ref="C106:G106"/>
    <mergeCell ref="C108:G108"/>
    <mergeCell ref="C111:G111"/>
    <mergeCell ref="C115:G115"/>
    <mergeCell ref="C119:G119"/>
    <mergeCell ref="C94:G94"/>
    <mergeCell ref="C95:G95"/>
    <mergeCell ref="C96:G96"/>
    <mergeCell ref="C97:G97"/>
    <mergeCell ref="C98:G98"/>
    <mergeCell ref="C101:G101"/>
    <mergeCell ref="C73:G73"/>
    <mergeCell ref="C78:G78"/>
    <mergeCell ref="C83:G83"/>
    <mergeCell ref="C88:G88"/>
    <mergeCell ref="C90:G90"/>
    <mergeCell ref="C91:G91"/>
    <mergeCell ref="C51:G51"/>
    <mergeCell ref="C57:G57"/>
    <mergeCell ref="C60:G60"/>
    <mergeCell ref="C64:G64"/>
    <mergeCell ref="C66:G66"/>
    <mergeCell ref="C69:G69"/>
    <mergeCell ref="C21:G21"/>
    <mergeCell ref="C26:G26"/>
    <mergeCell ref="C32:G32"/>
    <mergeCell ref="C36:G36"/>
    <mergeCell ref="C40:G40"/>
    <mergeCell ref="C45:G45"/>
    <mergeCell ref="A1:G1"/>
    <mergeCell ref="C2:G2"/>
    <mergeCell ref="C3:G3"/>
    <mergeCell ref="C4:G4"/>
    <mergeCell ref="C13:G13"/>
    <mergeCell ref="C15:G15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7" t="s">
        <v>91</v>
      </c>
      <c r="B1" s="197"/>
      <c r="C1" s="197"/>
      <c r="D1" s="197"/>
      <c r="E1" s="197"/>
      <c r="F1" s="197"/>
      <c r="G1" s="197"/>
      <c r="AG1" t="s">
        <v>92</v>
      </c>
    </row>
    <row r="2" spans="1:60" ht="24.95" customHeight="1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93</v>
      </c>
    </row>
    <row r="3" spans="1:60" ht="24.95" customHeight="1">
      <c r="A3" s="198" t="s">
        <v>8</v>
      </c>
      <c r="B3" s="49" t="s">
        <v>58</v>
      </c>
      <c r="C3" s="201" t="s">
        <v>59</v>
      </c>
      <c r="D3" s="199"/>
      <c r="E3" s="199"/>
      <c r="F3" s="199"/>
      <c r="G3" s="200"/>
      <c r="AC3" s="176" t="s">
        <v>93</v>
      </c>
      <c r="AG3" t="s">
        <v>94</v>
      </c>
    </row>
    <row r="4" spans="1:60" ht="24.95" customHeight="1">
      <c r="A4" s="202" t="s">
        <v>9</v>
      </c>
      <c r="B4" s="203" t="s">
        <v>57</v>
      </c>
      <c r="C4" s="204" t="s">
        <v>59</v>
      </c>
      <c r="D4" s="205"/>
      <c r="E4" s="205"/>
      <c r="F4" s="205"/>
      <c r="G4" s="206"/>
      <c r="AG4" t="s">
        <v>95</v>
      </c>
    </row>
    <row r="5" spans="1:60">
      <c r="D5" s="10"/>
    </row>
    <row r="6" spans="1:60" ht="38.25">
      <c r="A6" s="208" t="s">
        <v>96</v>
      </c>
      <c r="B6" s="210" t="s">
        <v>97</v>
      </c>
      <c r="C6" s="210" t="s">
        <v>98</v>
      </c>
      <c r="D6" s="209" t="s">
        <v>99</v>
      </c>
      <c r="E6" s="208" t="s">
        <v>100</v>
      </c>
      <c r="F6" s="207" t="s">
        <v>101</v>
      </c>
      <c r="G6" s="208" t="s">
        <v>29</v>
      </c>
      <c r="H6" s="211" t="s">
        <v>30</v>
      </c>
      <c r="I6" s="211" t="s">
        <v>102</v>
      </c>
      <c r="J6" s="211" t="s">
        <v>31</v>
      </c>
      <c r="K6" s="211" t="s">
        <v>103</v>
      </c>
      <c r="L6" s="211" t="s">
        <v>104</v>
      </c>
      <c r="M6" s="211" t="s">
        <v>105</v>
      </c>
      <c r="N6" s="211" t="s">
        <v>106</v>
      </c>
      <c r="O6" s="211" t="s">
        <v>107</v>
      </c>
      <c r="P6" s="211" t="s">
        <v>108</v>
      </c>
      <c r="Q6" s="211" t="s">
        <v>109</v>
      </c>
      <c r="R6" s="211" t="s">
        <v>110</v>
      </c>
      <c r="S6" s="211" t="s">
        <v>111</v>
      </c>
      <c r="T6" s="211" t="s">
        <v>112</v>
      </c>
      <c r="U6" s="211" t="s">
        <v>113</v>
      </c>
      <c r="V6" s="211" t="s">
        <v>114</v>
      </c>
      <c r="W6" s="211" t="s">
        <v>115</v>
      </c>
      <c r="X6" s="211" t="s">
        <v>116</v>
      </c>
      <c r="Y6" s="211" t="s">
        <v>117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>
      <c r="A8" s="226" t="s">
        <v>118</v>
      </c>
      <c r="B8" s="227" t="s">
        <v>76</v>
      </c>
      <c r="C8" s="245" t="s">
        <v>77</v>
      </c>
      <c r="D8" s="228"/>
      <c r="E8" s="229"/>
      <c r="F8" s="230"/>
      <c r="G8" s="230">
        <f>SUMIF(AG9:AG21,"&lt;&gt;NOR",G9:G21)</f>
        <v>0</v>
      </c>
      <c r="H8" s="230"/>
      <c r="I8" s="230">
        <f>SUM(I9:I21)</f>
        <v>0</v>
      </c>
      <c r="J8" s="230"/>
      <c r="K8" s="230">
        <f>SUM(K9:K21)</f>
        <v>0</v>
      </c>
      <c r="L8" s="230"/>
      <c r="M8" s="230">
        <f>SUM(M9:M21)</f>
        <v>0</v>
      </c>
      <c r="N8" s="229"/>
      <c r="O8" s="229">
        <f>SUM(O9:O21)</f>
        <v>0.61</v>
      </c>
      <c r="P8" s="229"/>
      <c r="Q8" s="229">
        <f>SUM(Q9:Q21)</f>
        <v>0</v>
      </c>
      <c r="R8" s="230"/>
      <c r="S8" s="230"/>
      <c r="T8" s="231"/>
      <c r="U8" s="225"/>
      <c r="V8" s="225">
        <f>SUM(V9:V21)</f>
        <v>16.77</v>
      </c>
      <c r="W8" s="225"/>
      <c r="X8" s="225"/>
      <c r="Y8" s="225"/>
      <c r="AG8" t="s">
        <v>119</v>
      </c>
    </row>
    <row r="9" spans="1:60" ht="22.5" outlineLevel="1">
      <c r="A9" s="233">
        <v>1</v>
      </c>
      <c r="B9" s="234" t="s">
        <v>120</v>
      </c>
      <c r="C9" s="246" t="s">
        <v>121</v>
      </c>
      <c r="D9" s="235" t="s">
        <v>122</v>
      </c>
      <c r="E9" s="236">
        <v>6.0449999999999999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3.1710000000000002E-2</v>
      </c>
      <c r="O9" s="236">
        <f>ROUND(E9*N9,2)</f>
        <v>0.19</v>
      </c>
      <c r="P9" s="236">
        <v>0</v>
      </c>
      <c r="Q9" s="236">
        <f>ROUND(E9*P9,2)</f>
        <v>0</v>
      </c>
      <c r="R9" s="238" t="s">
        <v>123</v>
      </c>
      <c r="S9" s="238" t="s">
        <v>124</v>
      </c>
      <c r="T9" s="239" t="s">
        <v>124</v>
      </c>
      <c r="U9" s="222">
        <v>0.44</v>
      </c>
      <c r="V9" s="222">
        <f>ROUND(E9*U9,2)</f>
        <v>2.66</v>
      </c>
      <c r="W9" s="222"/>
      <c r="X9" s="222" t="s">
        <v>125</v>
      </c>
      <c r="Y9" s="222" t="s">
        <v>126</v>
      </c>
      <c r="Z9" s="212"/>
      <c r="AA9" s="212"/>
      <c r="AB9" s="212"/>
      <c r="AC9" s="212"/>
      <c r="AD9" s="212"/>
      <c r="AE9" s="212"/>
      <c r="AF9" s="212"/>
      <c r="AG9" s="212" t="s">
        <v>127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>
      <c r="A10" s="219"/>
      <c r="B10" s="220"/>
      <c r="C10" s="247" t="s">
        <v>256</v>
      </c>
      <c r="D10" s="223"/>
      <c r="E10" s="224"/>
      <c r="F10" s="222"/>
      <c r="G10" s="222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129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>
      <c r="A11" s="219"/>
      <c r="B11" s="220"/>
      <c r="C11" s="247" t="s">
        <v>257</v>
      </c>
      <c r="D11" s="223"/>
      <c r="E11" s="224"/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129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>
      <c r="A12" s="219"/>
      <c r="B12" s="220"/>
      <c r="C12" s="247" t="s">
        <v>258</v>
      </c>
      <c r="D12" s="223"/>
      <c r="E12" s="224">
        <v>6.0449999999999999</v>
      </c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129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2">
      <c r="A13" s="219"/>
      <c r="B13" s="220"/>
      <c r="C13" s="248"/>
      <c r="D13" s="240"/>
      <c r="E13" s="240"/>
      <c r="F13" s="240"/>
      <c r="G13" s="240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132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2.5" outlineLevel="1">
      <c r="A14" s="233">
        <v>2</v>
      </c>
      <c r="B14" s="234" t="s">
        <v>133</v>
      </c>
      <c r="C14" s="246" t="s">
        <v>134</v>
      </c>
      <c r="D14" s="235" t="s">
        <v>122</v>
      </c>
      <c r="E14" s="236">
        <v>40.299999999999997</v>
      </c>
      <c r="F14" s="237"/>
      <c r="G14" s="238">
        <f>ROUND(E14*F14,2)</f>
        <v>0</v>
      </c>
      <c r="H14" s="237"/>
      <c r="I14" s="238">
        <f>ROUND(E14*H14,2)</f>
        <v>0</v>
      </c>
      <c r="J14" s="237"/>
      <c r="K14" s="238">
        <f>ROUND(E14*J14,2)</f>
        <v>0</v>
      </c>
      <c r="L14" s="238">
        <v>21</v>
      </c>
      <c r="M14" s="238">
        <f>G14*(1+L14/100)</f>
        <v>0</v>
      </c>
      <c r="N14" s="236">
        <v>1.035E-2</v>
      </c>
      <c r="O14" s="236">
        <f>ROUND(E14*N14,2)</f>
        <v>0.42</v>
      </c>
      <c r="P14" s="236">
        <v>0</v>
      </c>
      <c r="Q14" s="236">
        <f>ROUND(E14*P14,2)</f>
        <v>0</v>
      </c>
      <c r="R14" s="238" t="s">
        <v>135</v>
      </c>
      <c r="S14" s="238" t="s">
        <v>124</v>
      </c>
      <c r="T14" s="239" t="s">
        <v>124</v>
      </c>
      <c r="U14" s="222">
        <v>0.35</v>
      </c>
      <c r="V14" s="222">
        <f>ROUND(E14*U14,2)</f>
        <v>14.11</v>
      </c>
      <c r="W14" s="222"/>
      <c r="X14" s="222" t="s">
        <v>125</v>
      </c>
      <c r="Y14" s="222" t="s">
        <v>126</v>
      </c>
      <c r="Z14" s="212"/>
      <c r="AA14" s="212"/>
      <c r="AB14" s="212"/>
      <c r="AC14" s="212"/>
      <c r="AD14" s="212"/>
      <c r="AE14" s="212"/>
      <c r="AF14" s="212"/>
      <c r="AG14" s="212" t="s">
        <v>127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2">
      <c r="A15" s="219"/>
      <c r="B15" s="220"/>
      <c r="C15" s="249" t="s">
        <v>136</v>
      </c>
      <c r="D15" s="241"/>
      <c r="E15" s="241"/>
      <c r="F15" s="241"/>
      <c r="G15" s="241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137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>
      <c r="A16" s="219"/>
      <c r="B16" s="220"/>
      <c r="C16" s="247" t="s">
        <v>138</v>
      </c>
      <c r="D16" s="223"/>
      <c r="E16" s="224"/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129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3">
      <c r="A17" s="219"/>
      <c r="B17" s="220"/>
      <c r="C17" s="247" t="s">
        <v>139</v>
      </c>
      <c r="D17" s="223"/>
      <c r="E17" s="224"/>
      <c r="F17" s="222"/>
      <c r="G17" s="22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2"/>
      <c r="AA17" s="212"/>
      <c r="AB17" s="212"/>
      <c r="AC17" s="212"/>
      <c r="AD17" s="212"/>
      <c r="AE17" s="212"/>
      <c r="AF17" s="212"/>
      <c r="AG17" s="212" t="s">
        <v>129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3">
      <c r="A18" s="219"/>
      <c r="B18" s="220"/>
      <c r="C18" s="247" t="s">
        <v>140</v>
      </c>
      <c r="D18" s="223"/>
      <c r="E18" s="224"/>
      <c r="F18" s="222"/>
      <c r="G18" s="22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129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3">
      <c r="A19" s="219"/>
      <c r="B19" s="220"/>
      <c r="C19" s="247" t="s">
        <v>259</v>
      </c>
      <c r="D19" s="223"/>
      <c r="E19" s="224"/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129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>
      <c r="A20" s="219"/>
      <c r="B20" s="220"/>
      <c r="C20" s="247" t="s">
        <v>260</v>
      </c>
      <c r="D20" s="223"/>
      <c r="E20" s="224">
        <v>40.299999999999997</v>
      </c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129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2">
      <c r="A21" s="219"/>
      <c r="B21" s="220"/>
      <c r="C21" s="248"/>
      <c r="D21" s="240"/>
      <c r="E21" s="240"/>
      <c r="F21" s="240"/>
      <c r="G21" s="240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22"/>
      <c r="Z21" s="212"/>
      <c r="AA21" s="212"/>
      <c r="AB21" s="212"/>
      <c r="AC21" s="212"/>
      <c r="AD21" s="212"/>
      <c r="AE21" s="212"/>
      <c r="AF21" s="212"/>
      <c r="AG21" s="212" t="s">
        <v>132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>
      <c r="A22" s="226" t="s">
        <v>118</v>
      </c>
      <c r="B22" s="227" t="s">
        <v>78</v>
      </c>
      <c r="C22" s="245" t="s">
        <v>79</v>
      </c>
      <c r="D22" s="228"/>
      <c r="E22" s="229"/>
      <c r="F22" s="230"/>
      <c r="G22" s="230">
        <f>SUMIF(AG23:AG26,"&lt;&gt;NOR",G23:G26)</f>
        <v>0</v>
      </c>
      <c r="H22" s="230"/>
      <c r="I22" s="230">
        <f>SUM(I23:I26)</f>
        <v>0</v>
      </c>
      <c r="J22" s="230"/>
      <c r="K22" s="230">
        <f>SUM(K23:K26)</f>
        <v>0</v>
      </c>
      <c r="L22" s="230"/>
      <c r="M22" s="230">
        <f>SUM(M23:M26)</f>
        <v>0</v>
      </c>
      <c r="N22" s="229"/>
      <c r="O22" s="229">
        <f>SUM(O23:O26)</f>
        <v>0</v>
      </c>
      <c r="P22" s="229"/>
      <c r="Q22" s="229">
        <f>SUM(Q23:Q26)</f>
        <v>0</v>
      </c>
      <c r="R22" s="230"/>
      <c r="S22" s="230"/>
      <c r="T22" s="231"/>
      <c r="U22" s="225"/>
      <c r="V22" s="225">
        <f>SUM(V23:V26)</f>
        <v>12.49</v>
      </c>
      <c r="W22" s="225"/>
      <c r="X22" s="225"/>
      <c r="Y22" s="225"/>
      <c r="AG22" t="s">
        <v>119</v>
      </c>
    </row>
    <row r="23" spans="1:60" outlineLevel="1">
      <c r="A23" s="233">
        <v>3</v>
      </c>
      <c r="B23" s="234" t="s">
        <v>143</v>
      </c>
      <c r="C23" s="246" t="s">
        <v>144</v>
      </c>
      <c r="D23" s="235" t="s">
        <v>122</v>
      </c>
      <c r="E23" s="236">
        <v>40.299999999999997</v>
      </c>
      <c r="F23" s="237"/>
      <c r="G23" s="238">
        <f>ROUND(E23*F23,2)</f>
        <v>0</v>
      </c>
      <c r="H23" s="237"/>
      <c r="I23" s="238">
        <f>ROUND(E23*H23,2)</f>
        <v>0</v>
      </c>
      <c r="J23" s="237"/>
      <c r="K23" s="238">
        <f>ROUND(E23*J23,2)</f>
        <v>0</v>
      </c>
      <c r="L23" s="238">
        <v>21</v>
      </c>
      <c r="M23" s="238">
        <f>G23*(1+L23/100)</f>
        <v>0</v>
      </c>
      <c r="N23" s="236">
        <v>4.0000000000000003E-5</v>
      </c>
      <c r="O23" s="236">
        <f>ROUND(E23*N23,2)</f>
        <v>0</v>
      </c>
      <c r="P23" s="236">
        <v>0</v>
      </c>
      <c r="Q23" s="236">
        <f>ROUND(E23*P23,2)</f>
        <v>0</v>
      </c>
      <c r="R23" s="238" t="s">
        <v>135</v>
      </c>
      <c r="S23" s="238" t="s">
        <v>124</v>
      </c>
      <c r="T23" s="239" t="s">
        <v>124</v>
      </c>
      <c r="U23" s="222">
        <v>0.31</v>
      </c>
      <c r="V23" s="222">
        <f>ROUND(E23*U23,2)</f>
        <v>12.49</v>
      </c>
      <c r="W23" s="222"/>
      <c r="X23" s="222" t="s">
        <v>125</v>
      </c>
      <c r="Y23" s="222" t="s">
        <v>126</v>
      </c>
      <c r="Z23" s="212"/>
      <c r="AA23" s="212"/>
      <c r="AB23" s="212"/>
      <c r="AC23" s="212"/>
      <c r="AD23" s="212"/>
      <c r="AE23" s="212"/>
      <c r="AF23" s="212"/>
      <c r="AG23" s="212" t="s">
        <v>145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2">
      <c r="A24" s="219"/>
      <c r="B24" s="220"/>
      <c r="C24" s="247" t="s">
        <v>261</v>
      </c>
      <c r="D24" s="223"/>
      <c r="E24" s="224"/>
      <c r="F24" s="222"/>
      <c r="G24" s="222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129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>
      <c r="A25" s="219"/>
      <c r="B25" s="220"/>
      <c r="C25" s="247" t="s">
        <v>260</v>
      </c>
      <c r="D25" s="223"/>
      <c r="E25" s="224">
        <v>40.299999999999997</v>
      </c>
      <c r="F25" s="222"/>
      <c r="G25" s="22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129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2">
      <c r="A26" s="219"/>
      <c r="B26" s="220"/>
      <c r="C26" s="248"/>
      <c r="D26" s="240"/>
      <c r="E26" s="240"/>
      <c r="F26" s="240"/>
      <c r="G26" s="240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22"/>
      <c r="Z26" s="212"/>
      <c r="AA26" s="212"/>
      <c r="AB26" s="212"/>
      <c r="AC26" s="212"/>
      <c r="AD26" s="212"/>
      <c r="AE26" s="212"/>
      <c r="AF26" s="212"/>
      <c r="AG26" s="212" t="s">
        <v>132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>
      <c r="A27" s="226" t="s">
        <v>118</v>
      </c>
      <c r="B27" s="227" t="s">
        <v>80</v>
      </c>
      <c r="C27" s="245" t="s">
        <v>81</v>
      </c>
      <c r="D27" s="228"/>
      <c r="E27" s="229"/>
      <c r="F27" s="230"/>
      <c r="G27" s="230">
        <f>SUMIF(AG28:AG45,"&lt;&gt;NOR",G28:G45)</f>
        <v>0</v>
      </c>
      <c r="H27" s="230"/>
      <c r="I27" s="230">
        <f>SUM(I28:I45)</f>
        <v>0</v>
      </c>
      <c r="J27" s="230"/>
      <c r="K27" s="230">
        <f>SUM(K28:K45)</f>
        <v>0</v>
      </c>
      <c r="L27" s="230"/>
      <c r="M27" s="230">
        <f>SUM(M28:M45)</f>
        <v>0</v>
      </c>
      <c r="N27" s="229"/>
      <c r="O27" s="229">
        <f>SUM(O28:O45)</f>
        <v>0</v>
      </c>
      <c r="P27" s="229"/>
      <c r="Q27" s="229">
        <f>SUM(Q28:Q45)</f>
        <v>0.79</v>
      </c>
      <c r="R27" s="230"/>
      <c r="S27" s="230"/>
      <c r="T27" s="231"/>
      <c r="U27" s="225"/>
      <c r="V27" s="225">
        <f>SUM(V28:V45)</f>
        <v>23.31</v>
      </c>
      <c r="W27" s="225"/>
      <c r="X27" s="225"/>
      <c r="Y27" s="225"/>
      <c r="AG27" t="s">
        <v>119</v>
      </c>
    </row>
    <row r="28" spans="1:60" outlineLevel="1">
      <c r="A28" s="233">
        <v>4</v>
      </c>
      <c r="B28" s="234" t="s">
        <v>147</v>
      </c>
      <c r="C28" s="246" t="s">
        <v>148</v>
      </c>
      <c r="D28" s="235" t="s">
        <v>122</v>
      </c>
      <c r="E28" s="236">
        <v>40.299999999999997</v>
      </c>
      <c r="F28" s="237"/>
      <c r="G28" s="238">
        <f>ROUND(E28*F28,2)</f>
        <v>0</v>
      </c>
      <c r="H28" s="237"/>
      <c r="I28" s="238">
        <f>ROUND(E28*H28,2)</f>
        <v>0</v>
      </c>
      <c r="J28" s="237"/>
      <c r="K28" s="238">
        <f>ROUND(E28*J28,2)</f>
        <v>0</v>
      </c>
      <c r="L28" s="238">
        <v>21</v>
      </c>
      <c r="M28" s="238">
        <f>G28*(1+L28/100)</f>
        <v>0</v>
      </c>
      <c r="N28" s="236">
        <v>0</v>
      </c>
      <c r="O28" s="236">
        <f>ROUND(E28*N28,2)</f>
        <v>0</v>
      </c>
      <c r="P28" s="236">
        <v>1.26E-2</v>
      </c>
      <c r="Q28" s="236">
        <f>ROUND(E28*P28,2)</f>
        <v>0.51</v>
      </c>
      <c r="R28" s="238" t="s">
        <v>149</v>
      </c>
      <c r="S28" s="238" t="s">
        <v>124</v>
      </c>
      <c r="T28" s="239" t="s">
        <v>124</v>
      </c>
      <c r="U28" s="222">
        <v>0.33</v>
      </c>
      <c r="V28" s="222">
        <f>ROUND(E28*U28,2)</f>
        <v>13.3</v>
      </c>
      <c r="W28" s="222"/>
      <c r="X28" s="222" t="s">
        <v>125</v>
      </c>
      <c r="Y28" s="222" t="s">
        <v>126</v>
      </c>
      <c r="Z28" s="212"/>
      <c r="AA28" s="212"/>
      <c r="AB28" s="212"/>
      <c r="AC28" s="212"/>
      <c r="AD28" s="212"/>
      <c r="AE28" s="212"/>
      <c r="AF28" s="212"/>
      <c r="AG28" s="212" t="s">
        <v>127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2">
      <c r="A29" s="219"/>
      <c r="B29" s="220"/>
      <c r="C29" s="247" t="s">
        <v>150</v>
      </c>
      <c r="D29" s="223"/>
      <c r="E29" s="224"/>
      <c r="F29" s="222"/>
      <c r="G29" s="22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129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>
      <c r="A30" s="219"/>
      <c r="B30" s="220"/>
      <c r="C30" s="247" t="s">
        <v>262</v>
      </c>
      <c r="D30" s="223"/>
      <c r="E30" s="224"/>
      <c r="F30" s="222"/>
      <c r="G30" s="222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22"/>
      <c r="Z30" s="212"/>
      <c r="AA30" s="212"/>
      <c r="AB30" s="212"/>
      <c r="AC30" s="212"/>
      <c r="AD30" s="212"/>
      <c r="AE30" s="212"/>
      <c r="AF30" s="212"/>
      <c r="AG30" s="212" t="s">
        <v>129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>
      <c r="A31" s="219"/>
      <c r="B31" s="220"/>
      <c r="C31" s="247" t="s">
        <v>260</v>
      </c>
      <c r="D31" s="223"/>
      <c r="E31" s="224">
        <v>40.299999999999997</v>
      </c>
      <c r="F31" s="222"/>
      <c r="G31" s="22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129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2">
      <c r="A32" s="219"/>
      <c r="B32" s="220"/>
      <c r="C32" s="248"/>
      <c r="D32" s="240"/>
      <c r="E32" s="240"/>
      <c r="F32" s="240"/>
      <c r="G32" s="240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132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33">
        <v>5</v>
      </c>
      <c r="B33" s="234" t="s">
        <v>152</v>
      </c>
      <c r="C33" s="246" t="s">
        <v>153</v>
      </c>
      <c r="D33" s="235" t="s">
        <v>154</v>
      </c>
      <c r="E33" s="236">
        <v>1</v>
      </c>
      <c r="F33" s="237"/>
      <c r="G33" s="238">
        <f>ROUND(E33*F33,2)</f>
        <v>0</v>
      </c>
      <c r="H33" s="237"/>
      <c r="I33" s="238">
        <f>ROUND(E33*H33,2)</f>
        <v>0</v>
      </c>
      <c r="J33" s="237"/>
      <c r="K33" s="238">
        <f>ROUND(E33*J33,2)</f>
        <v>0</v>
      </c>
      <c r="L33" s="238">
        <v>21</v>
      </c>
      <c r="M33" s="238">
        <f>G33*(1+L33/100)</f>
        <v>0</v>
      </c>
      <c r="N33" s="236">
        <v>0</v>
      </c>
      <c r="O33" s="236">
        <f>ROUND(E33*N33,2)</f>
        <v>0</v>
      </c>
      <c r="P33" s="236">
        <v>1.8E-3</v>
      </c>
      <c r="Q33" s="236">
        <f>ROUND(E33*P33,2)</f>
        <v>0</v>
      </c>
      <c r="R33" s="238" t="s">
        <v>155</v>
      </c>
      <c r="S33" s="238" t="s">
        <v>124</v>
      </c>
      <c r="T33" s="239" t="s">
        <v>124</v>
      </c>
      <c r="U33" s="222">
        <v>0.11</v>
      </c>
      <c r="V33" s="222">
        <f>ROUND(E33*U33,2)</f>
        <v>0.11</v>
      </c>
      <c r="W33" s="222"/>
      <c r="X33" s="222" t="s">
        <v>125</v>
      </c>
      <c r="Y33" s="222" t="s">
        <v>126</v>
      </c>
      <c r="Z33" s="212"/>
      <c r="AA33" s="212"/>
      <c r="AB33" s="212"/>
      <c r="AC33" s="212"/>
      <c r="AD33" s="212"/>
      <c r="AE33" s="212"/>
      <c r="AF33" s="212"/>
      <c r="AG33" s="212" t="s">
        <v>127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>
      <c r="A34" s="219"/>
      <c r="B34" s="220"/>
      <c r="C34" s="247" t="s">
        <v>156</v>
      </c>
      <c r="D34" s="223"/>
      <c r="E34" s="224"/>
      <c r="F34" s="222"/>
      <c r="G34" s="22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129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>
      <c r="A35" s="219"/>
      <c r="B35" s="220"/>
      <c r="C35" s="247" t="s">
        <v>57</v>
      </c>
      <c r="D35" s="223"/>
      <c r="E35" s="224">
        <v>1</v>
      </c>
      <c r="F35" s="222"/>
      <c r="G35" s="22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22"/>
      <c r="Z35" s="212"/>
      <c r="AA35" s="212"/>
      <c r="AB35" s="212"/>
      <c r="AC35" s="212"/>
      <c r="AD35" s="212"/>
      <c r="AE35" s="212"/>
      <c r="AF35" s="212"/>
      <c r="AG35" s="212" t="s">
        <v>129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2">
      <c r="A36" s="219"/>
      <c r="B36" s="220"/>
      <c r="C36" s="248"/>
      <c r="D36" s="240"/>
      <c r="E36" s="240"/>
      <c r="F36" s="240"/>
      <c r="G36" s="240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132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>
      <c r="A37" s="233">
        <v>6</v>
      </c>
      <c r="B37" s="234" t="s">
        <v>157</v>
      </c>
      <c r="C37" s="246" t="s">
        <v>158</v>
      </c>
      <c r="D37" s="235" t="s">
        <v>159</v>
      </c>
      <c r="E37" s="236">
        <v>25.7</v>
      </c>
      <c r="F37" s="237"/>
      <c r="G37" s="238">
        <f>ROUND(E37*F37,2)</f>
        <v>0</v>
      </c>
      <c r="H37" s="237"/>
      <c r="I37" s="238">
        <f>ROUND(E37*H37,2)</f>
        <v>0</v>
      </c>
      <c r="J37" s="237"/>
      <c r="K37" s="238">
        <f>ROUND(E37*J37,2)</f>
        <v>0</v>
      </c>
      <c r="L37" s="238">
        <v>21</v>
      </c>
      <c r="M37" s="238">
        <f>G37*(1+L37/100)</f>
        <v>0</v>
      </c>
      <c r="N37" s="236">
        <v>0</v>
      </c>
      <c r="O37" s="236">
        <f>ROUND(E37*N37,2)</f>
        <v>0</v>
      </c>
      <c r="P37" s="236">
        <v>8.0000000000000007E-5</v>
      </c>
      <c r="Q37" s="236">
        <f>ROUND(E37*P37,2)</f>
        <v>0</v>
      </c>
      <c r="R37" s="238" t="s">
        <v>160</v>
      </c>
      <c r="S37" s="238" t="s">
        <v>124</v>
      </c>
      <c r="T37" s="239" t="s">
        <v>124</v>
      </c>
      <c r="U37" s="222">
        <v>0.04</v>
      </c>
      <c r="V37" s="222">
        <f>ROUND(E37*U37,2)</f>
        <v>1.03</v>
      </c>
      <c r="W37" s="222"/>
      <c r="X37" s="222" t="s">
        <v>125</v>
      </c>
      <c r="Y37" s="222" t="s">
        <v>126</v>
      </c>
      <c r="Z37" s="212"/>
      <c r="AA37" s="212"/>
      <c r="AB37" s="212"/>
      <c r="AC37" s="212"/>
      <c r="AD37" s="212"/>
      <c r="AE37" s="212"/>
      <c r="AF37" s="212"/>
      <c r="AG37" s="212" t="s">
        <v>127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2">
      <c r="A38" s="219"/>
      <c r="B38" s="220"/>
      <c r="C38" s="247" t="s">
        <v>263</v>
      </c>
      <c r="D38" s="223"/>
      <c r="E38" s="224"/>
      <c r="F38" s="222"/>
      <c r="G38" s="222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22"/>
      <c r="Z38" s="212"/>
      <c r="AA38" s="212"/>
      <c r="AB38" s="212"/>
      <c r="AC38" s="212"/>
      <c r="AD38" s="212"/>
      <c r="AE38" s="212"/>
      <c r="AF38" s="212"/>
      <c r="AG38" s="212" t="s">
        <v>129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>
      <c r="A39" s="219"/>
      <c r="B39" s="220"/>
      <c r="C39" s="247" t="s">
        <v>264</v>
      </c>
      <c r="D39" s="223"/>
      <c r="E39" s="224">
        <v>25.7</v>
      </c>
      <c r="F39" s="222"/>
      <c r="G39" s="222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22"/>
      <c r="Z39" s="212"/>
      <c r="AA39" s="212"/>
      <c r="AB39" s="212"/>
      <c r="AC39" s="212"/>
      <c r="AD39" s="212"/>
      <c r="AE39" s="212"/>
      <c r="AF39" s="212"/>
      <c r="AG39" s="212" t="s">
        <v>129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2">
      <c r="A40" s="219"/>
      <c r="B40" s="220"/>
      <c r="C40" s="248"/>
      <c r="D40" s="240"/>
      <c r="E40" s="240"/>
      <c r="F40" s="240"/>
      <c r="G40" s="240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22"/>
      <c r="Z40" s="212"/>
      <c r="AA40" s="212"/>
      <c r="AB40" s="212"/>
      <c r="AC40" s="212"/>
      <c r="AD40" s="212"/>
      <c r="AE40" s="212"/>
      <c r="AF40" s="212"/>
      <c r="AG40" s="212" t="s">
        <v>132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ht="22.5" outlineLevel="1">
      <c r="A41" s="233">
        <v>7</v>
      </c>
      <c r="B41" s="234" t="s">
        <v>163</v>
      </c>
      <c r="C41" s="246" t="s">
        <v>164</v>
      </c>
      <c r="D41" s="235" t="s">
        <v>122</v>
      </c>
      <c r="E41" s="236">
        <v>80.599999999999994</v>
      </c>
      <c r="F41" s="237"/>
      <c r="G41" s="238">
        <f>ROUND(E41*F41,2)</f>
        <v>0</v>
      </c>
      <c r="H41" s="237"/>
      <c r="I41" s="238">
        <f>ROUND(E41*H41,2)</f>
        <v>0</v>
      </c>
      <c r="J41" s="237"/>
      <c r="K41" s="238">
        <f>ROUND(E41*J41,2)</f>
        <v>0</v>
      </c>
      <c r="L41" s="238">
        <v>21</v>
      </c>
      <c r="M41" s="238">
        <f>G41*(1+L41/100)</f>
        <v>0</v>
      </c>
      <c r="N41" s="236">
        <v>0</v>
      </c>
      <c r="O41" s="236">
        <f>ROUND(E41*N41,2)</f>
        <v>0</v>
      </c>
      <c r="P41" s="236">
        <v>3.5000000000000001E-3</v>
      </c>
      <c r="Q41" s="236">
        <f>ROUND(E41*P41,2)</f>
        <v>0.28000000000000003</v>
      </c>
      <c r="R41" s="238" t="s">
        <v>160</v>
      </c>
      <c r="S41" s="238" t="s">
        <v>124</v>
      </c>
      <c r="T41" s="239" t="s">
        <v>124</v>
      </c>
      <c r="U41" s="222">
        <v>0.11</v>
      </c>
      <c r="V41" s="222">
        <f>ROUND(E41*U41,2)</f>
        <v>8.8699999999999992</v>
      </c>
      <c r="W41" s="222"/>
      <c r="X41" s="222" t="s">
        <v>125</v>
      </c>
      <c r="Y41" s="222" t="s">
        <v>126</v>
      </c>
      <c r="Z41" s="212"/>
      <c r="AA41" s="212"/>
      <c r="AB41" s="212"/>
      <c r="AC41" s="212"/>
      <c r="AD41" s="212"/>
      <c r="AE41" s="212"/>
      <c r="AF41" s="212"/>
      <c r="AG41" s="212" t="s">
        <v>127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2">
      <c r="A42" s="219"/>
      <c r="B42" s="220"/>
      <c r="C42" s="247" t="s">
        <v>165</v>
      </c>
      <c r="D42" s="223"/>
      <c r="E42" s="224"/>
      <c r="F42" s="222"/>
      <c r="G42" s="222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22"/>
      <c r="Z42" s="212"/>
      <c r="AA42" s="212"/>
      <c r="AB42" s="212"/>
      <c r="AC42" s="212"/>
      <c r="AD42" s="212"/>
      <c r="AE42" s="212"/>
      <c r="AF42" s="212"/>
      <c r="AG42" s="212" t="s">
        <v>129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3">
      <c r="A43" s="219"/>
      <c r="B43" s="220"/>
      <c r="C43" s="247" t="s">
        <v>265</v>
      </c>
      <c r="D43" s="223"/>
      <c r="E43" s="224"/>
      <c r="F43" s="222"/>
      <c r="G43" s="222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22"/>
      <c r="Z43" s="212"/>
      <c r="AA43" s="212"/>
      <c r="AB43" s="212"/>
      <c r="AC43" s="212"/>
      <c r="AD43" s="212"/>
      <c r="AE43" s="212"/>
      <c r="AF43" s="212"/>
      <c r="AG43" s="212" t="s">
        <v>129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3">
      <c r="A44" s="219"/>
      <c r="B44" s="220"/>
      <c r="C44" s="247" t="s">
        <v>266</v>
      </c>
      <c r="D44" s="223"/>
      <c r="E44" s="224">
        <v>80.599999999999994</v>
      </c>
      <c r="F44" s="222"/>
      <c r="G44" s="222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22"/>
      <c r="Z44" s="212"/>
      <c r="AA44" s="212"/>
      <c r="AB44" s="212"/>
      <c r="AC44" s="212"/>
      <c r="AD44" s="212"/>
      <c r="AE44" s="212"/>
      <c r="AF44" s="212"/>
      <c r="AG44" s="212" t="s">
        <v>129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2">
      <c r="A45" s="219"/>
      <c r="B45" s="220"/>
      <c r="C45" s="248"/>
      <c r="D45" s="240"/>
      <c r="E45" s="240"/>
      <c r="F45" s="240"/>
      <c r="G45" s="240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22"/>
      <c r="Z45" s="212"/>
      <c r="AA45" s="212"/>
      <c r="AB45" s="212"/>
      <c r="AC45" s="212"/>
      <c r="AD45" s="212"/>
      <c r="AE45" s="212"/>
      <c r="AF45" s="212"/>
      <c r="AG45" s="212" t="s">
        <v>132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>
      <c r="A46" s="226" t="s">
        <v>118</v>
      </c>
      <c r="B46" s="227" t="s">
        <v>82</v>
      </c>
      <c r="C46" s="245" t="s">
        <v>83</v>
      </c>
      <c r="D46" s="228"/>
      <c r="E46" s="229"/>
      <c r="F46" s="230"/>
      <c r="G46" s="230">
        <f>SUMIF(AG47:AG57,"&lt;&gt;NOR",G47:G57)</f>
        <v>0</v>
      </c>
      <c r="H46" s="230"/>
      <c r="I46" s="230">
        <f>SUM(I47:I57)</f>
        <v>0</v>
      </c>
      <c r="J46" s="230"/>
      <c r="K46" s="230">
        <f>SUM(K47:K57)</f>
        <v>0</v>
      </c>
      <c r="L46" s="230"/>
      <c r="M46" s="230">
        <f>SUM(M47:M57)</f>
        <v>0</v>
      </c>
      <c r="N46" s="229"/>
      <c r="O46" s="229">
        <f>SUM(O47:O57)</f>
        <v>0</v>
      </c>
      <c r="P46" s="229"/>
      <c r="Q46" s="229">
        <f>SUM(Q47:Q57)</f>
        <v>0</v>
      </c>
      <c r="R46" s="230"/>
      <c r="S46" s="230"/>
      <c r="T46" s="231"/>
      <c r="U46" s="225"/>
      <c r="V46" s="225">
        <f>SUM(V47:V57)</f>
        <v>0.26</v>
      </c>
      <c r="W46" s="225"/>
      <c r="X46" s="225"/>
      <c r="Y46" s="225"/>
      <c r="AG46" t="s">
        <v>119</v>
      </c>
    </row>
    <row r="47" spans="1:60" outlineLevel="1">
      <c r="A47" s="233">
        <v>8</v>
      </c>
      <c r="B47" s="234" t="s">
        <v>167</v>
      </c>
      <c r="C47" s="246" t="s">
        <v>168</v>
      </c>
      <c r="D47" s="235" t="s">
        <v>154</v>
      </c>
      <c r="E47" s="236">
        <v>1</v>
      </c>
      <c r="F47" s="237"/>
      <c r="G47" s="238">
        <f>ROUND(E47*F47,2)</f>
        <v>0</v>
      </c>
      <c r="H47" s="237"/>
      <c r="I47" s="238">
        <f>ROUND(E47*H47,2)</f>
        <v>0</v>
      </c>
      <c r="J47" s="237"/>
      <c r="K47" s="238">
        <f>ROUND(E47*J47,2)</f>
        <v>0</v>
      </c>
      <c r="L47" s="238">
        <v>21</v>
      </c>
      <c r="M47" s="238">
        <f>G47*(1+L47/100)</f>
        <v>0</v>
      </c>
      <c r="N47" s="236">
        <v>1.0000000000000001E-5</v>
      </c>
      <c r="O47" s="236">
        <f>ROUND(E47*N47,2)</f>
        <v>0</v>
      </c>
      <c r="P47" s="236">
        <v>0</v>
      </c>
      <c r="Q47" s="236">
        <f>ROUND(E47*P47,2)</f>
        <v>0</v>
      </c>
      <c r="R47" s="238" t="s">
        <v>155</v>
      </c>
      <c r="S47" s="238" t="s">
        <v>124</v>
      </c>
      <c r="T47" s="239" t="s">
        <v>124</v>
      </c>
      <c r="U47" s="222">
        <v>0.26</v>
      </c>
      <c r="V47" s="222">
        <f>ROUND(E47*U47,2)</f>
        <v>0.26</v>
      </c>
      <c r="W47" s="222"/>
      <c r="X47" s="222" t="s">
        <v>125</v>
      </c>
      <c r="Y47" s="222" t="s">
        <v>126</v>
      </c>
      <c r="Z47" s="212"/>
      <c r="AA47" s="212"/>
      <c r="AB47" s="212"/>
      <c r="AC47" s="212"/>
      <c r="AD47" s="212"/>
      <c r="AE47" s="212"/>
      <c r="AF47" s="212"/>
      <c r="AG47" s="212" t="s">
        <v>127</v>
      </c>
      <c r="AH47" s="212"/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ht="22.5" outlineLevel="2">
      <c r="A48" s="219"/>
      <c r="B48" s="220"/>
      <c r="C48" s="247" t="s">
        <v>169</v>
      </c>
      <c r="D48" s="223"/>
      <c r="E48" s="224"/>
      <c r="F48" s="222"/>
      <c r="G48" s="222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22"/>
      <c r="Z48" s="212"/>
      <c r="AA48" s="212"/>
      <c r="AB48" s="212"/>
      <c r="AC48" s="212"/>
      <c r="AD48" s="212"/>
      <c r="AE48" s="212"/>
      <c r="AF48" s="212"/>
      <c r="AG48" s="212" t="s">
        <v>129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3">
      <c r="A49" s="219"/>
      <c r="B49" s="220"/>
      <c r="C49" s="247" t="s">
        <v>170</v>
      </c>
      <c r="D49" s="223"/>
      <c r="E49" s="224"/>
      <c r="F49" s="222"/>
      <c r="G49" s="222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22"/>
      <c r="Z49" s="212"/>
      <c r="AA49" s="212"/>
      <c r="AB49" s="212"/>
      <c r="AC49" s="212"/>
      <c r="AD49" s="212"/>
      <c r="AE49" s="212"/>
      <c r="AF49" s="212"/>
      <c r="AG49" s="212" t="s">
        <v>129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3">
      <c r="A50" s="219"/>
      <c r="B50" s="220"/>
      <c r="C50" s="247" t="s">
        <v>57</v>
      </c>
      <c r="D50" s="223"/>
      <c r="E50" s="224">
        <v>1</v>
      </c>
      <c r="F50" s="222"/>
      <c r="G50" s="222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129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2">
      <c r="A51" s="219"/>
      <c r="B51" s="220"/>
      <c r="C51" s="248"/>
      <c r="D51" s="240"/>
      <c r="E51" s="240"/>
      <c r="F51" s="240"/>
      <c r="G51" s="240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22"/>
      <c r="Z51" s="212"/>
      <c r="AA51" s="212"/>
      <c r="AB51" s="212"/>
      <c r="AC51" s="212"/>
      <c r="AD51" s="212"/>
      <c r="AE51" s="212"/>
      <c r="AF51" s="212"/>
      <c r="AG51" s="212" t="s">
        <v>132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>
      <c r="A52" s="233">
        <v>9</v>
      </c>
      <c r="B52" s="234" t="s">
        <v>171</v>
      </c>
      <c r="C52" s="246" t="s">
        <v>172</v>
      </c>
      <c r="D52" s="235" t="s">
        <v>154</v>
      </c>
      <c r="E52" s="236">
        <v>0</v>
      </c>
      <c r="F52" s="237"/>
      <c r="G52" s="238">
        <f>ROUND(E52*F52,2)</f>
        <v>0</v>
      </c>
      <c r="H52" s="237"/>
      <c r="I52" s="238">
        <f>ROUND(E52*H52,2)</f>
        <v>0</v>
      </c>
      <c r="J52" s="237"/>
      <c r="K52" s="238">
        <f>ROUND(E52*J52,2)</f>
        <v>0</v>
      </c>
      <c r="L52" s="238">
        <v>21</v>
      </c>
      <c r="M52" s="238">
        <f>G52*(1+L52/100)</f>
        <v>0</v>
      </c>
      <c r="N52" s="236">
        <v>1.07E-3</v>
      </c>
      <c r="O52" s="236">
        <f>ROUND(E52*N52,2)</f>
        <v>0</v>
      </c>
      <c r="P52" s="236">
        <v>0</v>
      </c>
      <c r="Q52" s="236">
        <f>ROUND(E52*P52,2)</f>
        <v>0</v>
      </c>
      <c r="R52" s="238" t="s">
        <v>173</v>
      </c>
      <c r="S52" s="238" t="s">
        <v>124</v>
      </c>
      <c r="T52" s="239" t="s">
        <v>124</v>
      </c>
      <c r="U52" s="222">
        <v>0</v>
      </c>
      <c r="V52" s="222">
        <f>ROUND(E52*U52,2)</f>
        <v>0</v>
      </c>
      <c r="W52" s="222"/>
      <c r="X52" s="222" t="s">
        <v>174</v>
      </c>
      <c r="Y52" s="222" t="s">
        <v>126</v>
      </c>
      <c r="Z52" s="212"/>
      <c r="AA52" s="212"/>
      <c r="AB52" s="212"/>
      <c r="AC52" s="212"/>
      <c r="AD52" s="212"/>
      <c r="AE52" s="212"/>
      <c r="AF52" s="212"/>
      <c r="AG52" s="212" t="s">
        <v>175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ht="22.5" outlineLevel="2">
      <c r="A53" s="219"/>
      <c r="B53" s="220"/>
      <c r="C53" s="247" t="s">
        <v>169</v>
      </c>
      <c r="D53" s="223"/>
      <c r="E53" s="224"/>
      <c r="F53" s="222"/>
      <c r="G53" s="222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22"/>
      <c r="Z53" s="212"/>
      <c r="AA53" s="212"/>
      <c r="AB53" s="212"/>
      <c r="AC53" s="212"/>
      <c r="AD53" s="212"/>
      <c r="AE53" s="212"/>
      <c r="AF53" s="212"/>
      <c r="AG53" s="212" t="s">
        <v>129</v>
      </c>
      <c r="AH53" s="212">
        <v>0</v>
      </c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3">
      <c r="A54" s="219"/>
      <c r="B54" s="220"/>
      <c r="C54" s="247" t="s">
        <v>176</v>
      </c>
      <c r="D54" s="223"/>
      <c r="E54" s="224"/>
      <c r="F54" s="222"/>
      <c r="G54" s="222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22"/>
      <c r="Z54" s="212"/>
      <c r="AA54" s="212"/>
      <c r="AB54" s="212"/>
      <c r="AC54" s="212"/>
      <c r="AD54" s="212"/>
      <c r="AE54" s="212"/>
      <c r="AF54" s="212"/>
      <c r="AG54" s="212" t="s">
        <v>129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3">
      <c r="A55" s="219"/>
      <c r="B55" s="220"/>
      <c r="C55" s="247" t="s">
        <v>177</v>
      </c>
      <c r="D55" s="223"/>
      <c r="E55" s="224"/>
      <c r="F55" s="222"/>
      <c r="G55" s="22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129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3">
      <c r="A56" s="219"/>
      <c r="B56" s="220"/>
      <c r="C56" s="247" t="s">
        <v>178</v>
      </c>
      <c r="D56" s="223"/>
      <c r="E56" s="224"/>
      <c r="F56" s="222"/>
      <c r="G56" s="222"/>
      <c r="H56" s="222"/>
      <c r="I56" s="222"/>
      <c r="J56" s="222"/>
      <c r="K56" s="222"/>
      <c r="L56" s="222"/>
      <c r="M56" s="222"/>
      <c r="N56" s="221"/>
      <c r="O56" s="221"/>
      <c r="P56" s="221"/>
      <c r="Q56" s="221"/>
      <c r="R56" s="222"/>
      <c r="S56" s="222"/>
      <c r="T56" s="222"/>
      <c r="U56" s="222"/>
      <c r="V56" s="222"/>
      <c r="W56" s="222"/>
      <c r="X56" s="222"/>
      <c r="Y56" s="222"/>
      <c r="Z56" s="212"/>
      <c r="AA56" s="212"/>
      <c r="AB56" s="212"/>
      <c r="AC56" s="212"/>
      <c r="AD56" s="212"/>
      <c r="AE56" s="212"/>
      <c r="AF56" s="212"/>
      <c r="AG56" s="212" t="s">
        <v>129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2">
      <c r="A57" s="219"/>
      <c r="B57" s="220"/>
      <c r="C57" s="248"/>
      <c r="D57" s="240"/>
      <c r="E57" s="240"/>
      <c r="F57" s="240"/>
      <c r="G57" s="240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22"/>
      <c r="Z57" s="212"/>
      <c r="AA57" s="212"/>
      <c r="AB57" s="212"/>
      <c r="AC57" s="212"/>
      <c r="AD57" s="212"/>
      <c r="AE57" s="212"/>
      <c r="AF57" s="212"/>
      <c r="AG57" s="212" t="s">
        <v>132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>
      <c r="A58" s="226" t="s">
        <v>118</v>
      </c>
      <c r="B58" s="227" t="s">
        <v>84</v>
      </c>
      <c r="C58" s="245" t="s">
        <v>85</v>
      </c>
      <c r="D58" s="228"/>
      <c r="E58" s="229"/>
      <c r="F58" s="230"/>
      <c r="G58" s="230">
        <f>SUMIF(AG59:AG91,"&lt;&gt;NOR",G59:G91)</f>
        <v>0</v>
      </c>
      <c r="H58" s="230"/>
      <c r="I58" s="230">
        <f>SUM(I59:I91)</f>
        <v>0</v>
      </c>
      <c r="J58" s="230"/>
      <c r="K58" s="230">
        <f>SUM(K59:K91)</f>
        <v>0</v>
      </c>
      <c r="L58" s="230"/>
      <c r="M58" s="230">
        <f>SUM(M59:M91)</f>
        <v>0</v>
      </c>
      <c r="N58" s="229"/>
      <c r="O58" s="229">
        <f>SUM(O59:O91)</f>
        <v>0.21000000000000002</v>
      </c>
      <c r="P58" s="229"/>
      <c r="Q58" s="229">
        <f>SUM(Q59:Q91)</f>
        <v>0</v>
      </c>
      <c r="R58" s="230"/>
      <c r="S58" s="230"/>
      <c r="T58" s="231"/>
      <c r="U58" s="225"/>
      <c r="V58" s="225">
        <f>SUM(V59:V91)</f>
        <v>24.8</v>
      </c>
      <c r="W58" s="225"/>
      <c r="X58" s="225"/>
      <c r="Y58" s="225"/>
      <c r="AG58" t="s">
        <v>119</v>
      </c>
    </row>
    <row r="59" spans="1:60" outlineLevel="1">
      <c r="A59" s="233">
        <v>10</v>
      </c>
      <c r="B59" s="234" t="s">
        <v>179</v>
      </c>
      <c r="C59" s="246" t="s">
        <v>180</v>
      </c>
      <c r="D59" s="235" t="s">
        <v>122</v>
      </c>
      <c r="E59" s="236">
        <v>40.299999999999997</v>
      </c>
      <c r="F59" s="237"/>
      <c r="G59" s="238">
        <f>ROUND(E59*F59,2)</f>
        <v>0</v>
      </c>
      <c r="H59" s="237"/>
      <c r="I59" s="238">
        <f>ROUND(E59*H59,2)</f>
        <v>0</v>
      </c>
      <c r="J59" s="237"/>
      <c r="K59" s="238">
        <f>ROUND(E59*J59,2)</f>
        <v>0</v>
      </c>
      <c r="L59" s="238">
        <v>21</v>
      </c>
      <c r="M59" s="238">
        <f>G59*(1+L59/100)</f>
        <v>0</v>
      </c>
      <c r="N59" s="236">
        <v>0</v>
      </c>
      <c r="O59" s="236">
        <f>ROUND(E59*N59,2)</f>
        <v>0</v>
      </c>
      <c r="P59" s="236">
        <v>0</v>
      </c>
      <c r="Q59" s="236">
        <f>ROUND(E59*P59,2)</f>
        <v>0</v>
      </c>
      <c r="R59" s="238" t="s">
        <v>160</v>
      </c>
      <c r="S59" s="238" t="s">
        <v>124</v>
      </c>
      <c r="T59" s="239" t="s">
        <v>124</v>
      </c>
      <c r="U59" s="222">
        <v>0.02</v>
      </c>
      <c r="V59" s="222">
        <f>ROUND(E59*U59,2)</f>
        <v>0.81</v>
      </c>
      <c r="W59" s="222"/>
      <c r="X59" s="222" t="s">
        <v>125</v>
      </c>
      <c r="Y59" s="222" t="s">
        <v>126</v>
      </c>
      <c r="Z59" s="212"/>
      <c r="AA59" s="212"/>
      <c r="AB59" s="212"/>
      <c r="AC59" s="212"/>
      <c r="AD59" s="212"/>
      <c r="AE59" s="212"/>
      <c r="AF59" s="212"/>
      <c r="AG59" s="212" t="s">
        <v>127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2">
      <c r="A60" s="219"/>
      <c r="B60" s="220"/>
      <c r="C60" s="249" t="s">
        <v>181</v>
      </c>
      <c r="D60" s="241"/>
      <c r="E60" s="241"/>
      <c r="F60" s="241"/>
      <c r="G60" s="241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22"/>
      <c r="Z60" s="212"/>
      <c r="AA60" s="212"/>
      <c r="AB60" s="212"/>
      <c r="AC60" s="212"/>
      <c r="AD60" s="212"/>
      <c r="AE60" s="212"/>
      <c r="AF60" s="212"/>
      <c r="AG60" s="212" t="s">
        <v>137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2">
      <c r="A61" s="219"/>
      <c r="B61" s="220"/>
      <c r="C61" s="247" t="s">
        <v>182</v>
      </c>
      <c r="D61" s="223"/>
      <c r="E61" s="224"/>
      <c r="F61" s="222"/>
      <c r="G61" s="222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22"/>
      <c r="Z61" s="212"/>
      <c r="AA61" s="212"/>
      <c r="AB61" s="212"/>
      <c r="AC61" s="212"/>
      <c r="AD61" s="212"/>
      <c r="AE61" s="212"/>
      <c r="AF61" s="212"/>
      <c r="AG61" s="212" t="s">
        <v>129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3">
      <c r="A62" s="219"/>
      <c r="B62" s="220"/>
      <c r="C62" s="247" t="s">
        <v>267</v>
      </c>
      <c r="D62" s="223"/>
      <c r="E62" s="224"/>
      <c r="F62" s="222"/>
      <c r="G62" s="222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22"/>
      <c r="Z62" s="212"/>
      <c r="AA62" s="212"/>
      <c r="AB62" s="212"/>
      <c r="AC62" s="212"/>
      <c r="AD62" s="212"/>
      <c r="AE62" s="212"/>
      <c r="AF62" s="212"/>
      <c r="AG62" s="212" t="s">
        <v>129</v>
      </c>
      <c r="AH62" s="212">
        <v>0</v>
      </c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3">
      <c r="A63" s="219"/>
      <c r="B63" s="220"/>
      <c r="C63" s="247" t="s">
        <v>260</v>
      </c>
      <c r="D63" s="223"/>
      <c r="E63" s="224">
        <v>40.299999999999997</v>
      </c>
      <c r="F63" s="222"/>
      <c r="G63" s="222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22"/>
      <c r="Z63" s="212"/>
      <c r="AA63" s="212"/>
      <c r="AB63" s="212"/>
      <c r="AC63" s="212"/>
      <c r="AD63" s="212"/>
      <c r="AE63" s="212"/>
      <c r="AF63" s="212"/>
      <c r="AG63" s="212" t="s">
        <v>129</v>
      </c>
      <c r="AH63" s="212">
        <v>0</v>
      </c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2">
      <c r="A64" s="219"/>
      <c r="B64" s="220"/>
      <c r="C64" s="248"/>
      <c r="D64" s="240"/>
      <c r="E64" s="240"/>
      <c r="F64" s="240"/>
      <c r="G64" s="240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22"/>
      <c r="Z64" s="212"/>
      <c r="AA64" s="212"/>
      <c r="AB64" s="212"/>
      <c r="AC64" s="212"/>
      <c r="AD64" s="212"/>
      <c r="AE64" s="212"/>
      <c r="AF64" s="212"/>
      <c r="AG64" s="212" t="s">
        <v>132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>
      <c r="A65" s="233">
        <v>11</v>
      </c>
      <c r="B65" s="234" t="s">
        <v>184</v>
      </c>
      <c r="C65" s="246" t="s">
        <v>185</v>
      </c>
      <c r="D65" s="235" t="s">
        <v>122</v>
      </c>
      <c r="E65" s="236">
        <v>40.299999999999997</v>
      </c>
      <c r="F65" s="237"/>
      <c r="G65" s="238">
        <f>ROUND(E65*F65,2)</f>
        <v>0</v>
      </c>
      <c r="H65" s="237"/>
      <c r="I65" s="238">
        <f>ROUND(E65*H65,2)</f>
        <v>0</v>
      </c>
      <c r="J65" s="237"/>
      <c r="K65" s="238">
        <f>ROUND(E65*J65,2)</f>
        <v>0</v>
      </c>
      <c r="L65" s="238">
        <v>21</v>
      </c>
      <c r="M65" s="238">
        <f>G65*(1+L65/100)</f>
        <v>0</v>
      </c>
      <c r="N65" s="236">
        <v>0</v>
      </c>
      <c r="O65" s="236">
        <f>ROUND(E65*N65,2)</f>
        <v>0</v>
      </c>
      <c r="P65" s="236">
        <v>0</v>
      </c>
      <c r="Q65" s="236">
        <f>ROUND(E65*P65,2)</f>
        <v>0</v>
      </c>
      <c r="R65" s="238" t="s">
        <v>160</v>
      </c>
      <c r="S65" s="238" t="s">
        <v>124</v>
      </c>
      <c r="T65" s="239" t="s">
        <v>124</v>
      </c>
      <c r="U65" s="222">
        <v>0.05</v>
      </c>
      <c r="V65" s="222">
        <f>ROUND(E65*U65,2)</f>
        <v>2.02</v>
      </c>
      <c r="W65" s="222"/>
      <c r="X65" s="222" t="s">
        <v>125</v>
      </c>
      <c r="Y65" s="222" t="s">
        <v>126</v>
      </c>
      <c r="Z65" s="212"/>
      <c r="AA65" s="212"/>
      <c r="AB65" s="212"/>
      <c r="AC65" s="212"/>
      <c r="AD65" s="212"/>
      <c r="AE65" s="212"/>
      <c r="AF65" s="212"/>
      <c r="AG65" s="212" t="s">
        <v>127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2">
      <c r="A66" s="219"/>
      <c r="B66" s="220"/>
      <c r="C66" s="249" t="s">
        <v>181</v>
      </c>
      <c r="D66" s="241"/>
      <c r="E66" s="241"/>
      <c r="F66" s="241"/>
      <c r="G66" s="241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22"/>
      <c r="Z66" s="212"/>
      <c r="AA66" s="212"/>
      <c r="AB66" s="212"/>
      <c r="AC66" s="212"/>
      <c r="AD66" s="212"/>
      <c r="AE66" s="212"/>
      <c r="AF66" s="212"/>
      <c r="AG66" s="212" t="s">
        <v>137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2">
      <c r="A67" s="219"/>
      <c r="B67" s="220"/>
      <c r="C67" s="247" t="s">
        <v>268</v>
      </c>
      <c r="D67" s="223"/>
      <c r="E67" s="224"/>
      <c r="F67" s="222"/>
      <c r="G67" s="222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22"/>
      <c r="Z67" s="212"/>
      <c r="AA67" s="212"/>
      <c r="AB67" s="212"/>
      <c r="AC67" s="212"/>
      <c r="AD67" s="212"/>
      <c r="AE67" s="212"/>
      <c r="AF67" s="212"/>
      <c r="AG67" s="212" t="s">
        <v>129</v>
      </c>
      <c r="AH67" s="212">
        <v>0</v>
      </c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3">
      <c r="A68" s="219"/>
      <c r="B68" s="220"/>
      <c r="C68" s="247" t="s">
        <v>260</v>
      </c>
      <c r="D68" s="223"/>
      <c r="E68" s="224">
        <v>40.299999999999997</v>
      </c>
      <c r="F68" s="222"/>
      <c r="G68" s="222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22"/>
      <c r="Z68" s="212"/>
      <c r="AA68" s="212"/>
      <c r="AB68" s="212"/>
      <c r="AC68" s="212"/>
      <c r="AD68" s="212"/>
      <c r="AE68" s="212"/>
      <c r="AF68" s="212"/>
      <c r="AG68" s="212" t="s">
        <v>129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2">
      <c r="A69" s="219"/>
      <c r="B69" s="220"/>
      <c r="C69" s="248"/>
      <c r="D69" s="240"/>
      <c r="E69" s="240"/>
      <c r="F69" s="240"/>
      <c r="G69" s="240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22"/>
      <c r="Z69" s="212"/>
      <c r="AA69" s="212"/>
      <c r="AB69" s="212"/>
      <c r="AC69" s="212"/>
      <c r="AD69" s="212"/>
      <c r="AE69" s="212"/>
      <c r="AF69" s="212"/>
      <c r="AG69" s="212" t="s">
        <v>132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ht="22.5" outlineLevel="1">
      <c r="A70" s="233">
        <v>12</v>
      </c>
      <c r="B70" s="234" t="s">
        <v>187</v>
      </c>
      <c r="C70" s="246" t="s">
        <v>188</v>
      </c>
      <c r="D70" s="235" t="s">
        <v>159</v>
      </c>
      <c r="E70" s="236">
        <v>25.7</v>
      </c>
      <c r="F70" s="237"/>
      <c r="G70" s="238">
        <f>ROUND(E70*F70,2)</f>
        <v>0</v>
      </c>
      <c r="H70" s="237"/>
      <c r="I70" s="238">
        <f>ROUND(E70*H70,2)</f>
        <v>0</v>
      </c>
      <c r="J70" s="237"/>
      <c r="K70" s="238">
        <f>ROUND(E70*J70,2)</f>
        <v>0</v>
      </c>
      <c r="L70" s="238">
        <v>21</v>
      </c>
      <c r="M70" s="238">
        <f>G70*(1+L70/100)</f>
        <v>0</v>
      </c>
      <c r="N70" s="236">
        <v>8.0000000000000007E-5</v>
      </c>
      <c r="O70" s="236">
        <f>ROUND(E70*N70,2)</f>
        <v>0</v>
      </c>
      <c r="P70" s="236">
        <v>0</v>
      </c>
      <c r="Q70" s="236">
        <f>ROUND(E70*P70,2)</f>
        <v>0</v>
      </c>
      <c r="R70" s="238" t="s">
        <v>160</v>
      </c>
      <c r="S70" s="238" t="s">
        <v>124</v>
      </c>
      <c r="T70" s="239" t="s">
        <v>124</v>
      </c>
      <c r="U70" s="222">
        <v>0.14000000000000001</v>
      </c>
      <c r="V70" s="222">
        <f>ROUND(E70*U70,2)</f>
        <v>3.6</v>
      </c>
      <c r="W70" s="222"/>
      <c r="X70" s="222" t="s">
        <v>125</v>
      </c>
      <c r="Y70" s="222" t="s">
        <v>126</v>
      </c>
      <c r="Z70" s="212"/>
      <c r="AA70" s="212"/>
      <c r="AB70" s="212"/>
      <c r="AC70" s="212"/>
      <c r="AD70" s="212"/>
      <c r="AE70" s="212"/>
      <c r="AF70" s="212"/>
      <c r="AG70" s="212" t="s">
        <v>127</v>
      </c>
      <c r="AH70" s="212"/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2">
      <c r="A71" s="219"/>
      <c r="B71" s="220"/>
      <c r="C71" s="247" t="s">
        <v>269</v>
      </c>
      <c r="D71" s="223"/>
      <c r="E71" s="224"/>
      <c r="F71" s="222"/>
      <c r="G71" s="222"/>
      <c r="H71" s="222"/>
      <c r="I71" s="222"/>
      <c r="J71" s="222"/>
      <c r="K71" s="222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2"/>
      <c r="Y71" s="222"/>
      <c r="Z71" s="212"/>
      <c r="AA71" s="212"/>
      <c r="AB71" s="212"/>
      <c r="AC71" s="212"/>
      <c r="AD71" s="212"/>
      <c r="AE71" s="212"/>
      <c r="AF71" s="212"/>
      <c r="AG71" s="212" t="s">
        <v>129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3">
      <c r="A72" s="219"/>
      <c r="B72" s="220"/>
      <c r="C72" s="247" t="s">
        <v>264</v>
      </c>
      <c r="D72" s="223"/>
      <c r="E72" s="224">
        <v>25.7</v>
      </c>
      <c r="F72" s="222"/>
      <c r="G72" s="222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129</v>
      </c>
      <c r="AH72" s="212">
        <v>0</v>
      </c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2">
      <c r="A73" s="219"/>
      <c r="B73" s="220"/>
      <c r="C73" s="248"/>
      <c r="D73" s="240"/>
      <c r="E73" s="240"/>
      <c r="F73" s="240"/>
      <c r="G73" s="240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22"/>
      <c r="Z73" s="212"/>
      <c r="AA73" s="212"/>
      <c r="AB73" s="212"/>
      <c r="AC73" s="212"/>
      <c r="AD73" s="212"/>
      <c r="AE73" s="212"/>
      <c r="AF73" s="212"/>
      <c r="AG73" s="212" t="s">
        <v>132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>
      <c r="A74" s="233">
        <v>13</v>
      </c>
      <c r="B74" s="234" t="s">
        <v>190</v>
      </c>
      <c r="C74" s="246" t="s">
        <v>191</v>
      </c>
      <c r="D74" s="235" t="s">
        <v>122</v>
      </c>
      <c r="E74" s="236">
        <v>40.299999999999997</v>
      </c>
      <c r="F74" s="237"/>
      <c r="G74" s="238">
        <f>ROUND(E74*F74,2)</f>
        <v>0</v>
      </c>
      <c r="H74" s="237"/>
      <c r="I74" s="238">
        <f>ROUND(E74*H74,2)</f>
        <v>0</v>
      </c>
      <c r="J74" s="237"/>
      <c r="K74" s="238">
        <f>ROUND(E74*J74,2)</f>
        <v>0</v>
      </c>
      <c r="L74" s="238">
        <v>21</v>
      </c>
      <c r="M74" s="238">
        <f>G74*(1+L74/100)</f>
        <v>0</v>
      </c>
      <c r="N74" s="236">
        <v>4.9100000000000003E-3</v>
      </c>
      <c r="O74" s="236">
        <f>ROUND(E74*N74,2)</f>
        <v>0.2</v>
      </c>
      <c r="P74" s="236">
        <v>0</v>
      </c>
      <c r="Q74" s="236">
        <f>ROUND(E74*P74,2)</f>
        <v>0</v>
      </c>
      <c r="R74" s="238" t="s">
        <v>160</v>
      </c>
      <c r="S74" s="238" t="s">
        <v>124</v>
      </c>
      <c r="T74" s="239" t="s">
        <v>124</v>
      </c>
      <c r="U74" s="222">
        <v>0.45</v>
      </c>
      <c r="V74" s="222">
        <f>ROUND(E74*U74,2)</f>
        <v>18.14</v>
      </c>
      <c r="W74" s="222"/>
      <c r="X74" s="222" t="s">
        <v>125</v>
      </c>
      <c r="Y74" s="222" t="s">
        <v>126</v>
      </c>
      <c r="Z74" s="212"/>
      <c r="AA74" s="212"/>
      <c r="AB74" s="212"/>
      <c r="AC74" s="212"/>
      <c r="AD74" s="212"/>
      <c r="AE74" s="212"/>
      <c r="AF74" s="212"/>
      <c r="AG74" s="212" t="s">
        <v>127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2">
      <c r="A75" s="219"/>
      <c r="B75" s="220"/>
      <c r="C75" s="247" t="s">
        <v>270</v>
      </c>
      <c r="D75" s="223"/>
      <c r="E75" s="224"/>
      <c r="F75" s="222"/>
      <c r="G75" s="222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22"/>
      <c r="Z75" s="212"/>
      <c r="AA75" s="212"/>
      <c r="AB75" s="212"/>
      <c r="AC75" s="212"/>
      <c r="AD75" s="212"/>
      <c r="AE75" s="212"/>
      <c r="AF75" s="212"/>
      <c r="AG75" s="212" t="s">
        <v>129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3">
      <c r="A76" s="219"/>
      <c r="B76" s="220"/>
      <c r="C76" s="247" t="s">
        <v>193</v>
      </c>
      <c r="D76" s="223"/>
      <c r="E76" s="224"/>
      <c r="F76" s="222"/>
      <c r="G76" s="222"/>
      <c r="H76" s="222"/>
      <c r="I76" s="222"/>
      <c r="J76" s="222"/>
      <c r="K76" s="222"/>
      <c r="L76" s="222"/>
      <c r="M76" s="222"/>
      <c r="N76" s="221"/>
      <c r="O76" s="221"/>
      <c r="P76" s="221"/>
      <c r="Q76" s="221"/>
      <c r="R76" s="222"/>
      <c r="S76" s="222"/>
      <c r="T76" s="222"/>
      <c r="U76" s="222"/>
      <c r="V76" s="222"/>
      <c r="W76" s="222"/>
      <c r="X76" s="222"/>
      <c r="Y76" s="222"/>
      <c r="Z76" s="212"/>
      <c r="AA76" s="212"/>
      <c r="AB76" s="212"/>
      <c r="AC76" s="212"/>
      <c r="AD76" s="212"/>
      <c r="AE76" s="212"/>
      <c r="AF76" s="212"/>
      <c r="AG76" s="212" t="s">
        <v>129</v>
      </c>
      <c r="AH76" s="212">
        <v>0</v>
      </c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3">
      <c r="A77" s="219"/>
      <c r="B77" s="220"/>
      <c r="C77" s="247" t="s">
        <v>260</v>
      </c>
      <c r="D77" s="223"/>
      <c r="E77" s="224">
        <v>40.299999999999997</v>
      </c>
      <c r="F77" s="222"/>
      <c r="G77" s="222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22"/>
      <c r="Z77" s="212"/>
      <c r="AA77" s="212"/>
      <c r="AB77" s="212"/>
      <c r="AC77" s="212"/>
      <c r="AD77" s="212"/>
      <c r="AE77" s="212"/>
      <c r="AF77" s="212"/>
      <c r="AG77" s="212" t="s">
        <v>129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2">
      <c r="A78" s="219"/>
      <c r="B78" s="220"/>
      <c r="C78" s="248"/>
      <c r="D78" s="240"/>
      <c r="E78" s="240"/>
      <c r="F78" s="240"/>
      <c r="G78" s="240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22"/>
      <c r="Z78" s="212"/>
      <c r="AA78" s="212"/>
      <c r="AB78" s="212"/>
      <c r="AC78" s="212"/>
      <c r="AD78" s="212"/>
      <c r="AE78" s="212"/>
      <c r="AF78" s="212"/>
      <c r="AG78" s="212" t="s">
        <v>132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ht="22.5" outlineLevel="1">
      <c r="A79" s="233">
        <v>14</v>
      </c>
      <c r="B79" s="234" t="s">
        <v>194</v>
      </c>
      <c r="C79" s="246" t="s">
        <v>195</v>
      </c>
      <c r="D79" s="235" t="s">
        <v>159</v>
      </c>
      <c r="E79" s="236">
        <v>0</v>
      </c>
      <c r="F79" s="237"/>
      <c r="G79" s="238">
        <f>ROUND(E79*F79,2)</f>
        <v>0</v>
      </c>
      <c r="H79" s="237"/>
      <c r="I79" s="238">
        <f>ROUND(E79*H79,2)</f>
        <v>0</v>
      </c>
      <c r="J79" s="237"/>
      <c r="K79" s="238">
        <f>ROUND(E79*J79,2)</f>
        <v>0</v>
      </c>
      <c r="L79" s="238">
        <v>21</v>
      </c>
      <c r="M79" s="238">
        <f>G79*(1+L79/100)</f>
        <v>0</v>
      </c>
      <c r="N79" s="236">
        <v>2.5999999999999998E-4</v>
      </c>
      <c r="O79" s="236">
        <f>ROUND(E79*N79,2)</f>
        <v>0</v>
      </c>
      <c r="P79" s="236">
        <v>0</v>
      </c>
      <c r="Q79" s="236">
        <f>ROUND(E79*P79,2)</f>
        <v>0</v>
      </c>
      <c r="R79" s="238" t="s">
        <v>160</v>
      </c>
      <c r="S79" s="238" t="s">
        <v>124</v>
      </c>
      <c r="T79" s="239" t="s">
        <v>124</v>
      </c>
      <c r="U79" s="222">
        <v>0.15</v>
      </c>
      <c r="V79" s="222">
        <f>ROUND(E79*U79,2)</f>
        <v>0</v>
      </c>
      <c r="W79" s="222"/>
      <c r="X79" s="222" t="s">
        <v>125</v>
      </c>
      <c r="Y79" s="222" t="s">
        <v>126</v>
      </c>
      <c r="Z79" s="212"/>
      <c r="AA79" s="212"/>
      <c r="AB79" s="212"/>
      <c r="AC79" s="212"/>
      <c r="AD79" s="212"/>
      <c r="AE79" s="212"/>
      <c r="AF79" s="212"/>
      <c r="AG79" s="212" t="s">
        <v>127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ht="22.5" outlineLevel="2">
      <c r="A80" s="219"/>
      <c r="B80" s="220"/>
      <c r="C80" s="247" t="s">
        <v>169</v>
      </c>
      <c r="D80" s="223"/>
      <c r="E80" s="224"/>
      <c r="F80" s="222"/>
      <c r="G80" s="222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22"/>
      <c r="Z80" s="212"/>
      <c r="AA80" s="212"/>
      <c r="AB80" s="212"/>
      <c r="AC80" s="212"/>
      <c r="AD80" s="212"/>
      <c r="AE80" s="212"/>
      <c r="AF80" s="212"/>
      <c r="AG80" s="212" t="s">
        <v>129</v>
      </c>
      <c r="AH80" s="212">
        <v>0</v>
      </c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outlineLevel="3">
      <c r="A81" s="219"/>
      <c r="B81" s="220"/>
      <c r="C81" s="247" t="s">
        <v>196</v>
      </c>
      <c r="D81" s="223"/>
      <c r="E81" s="224"/>
      <c r="F81" s="222"/>
      <c r="G81" s="222"/>
      <c r="H81" s="222"/>
      <c r="I81" s="222"/>
      <c r="J81" s="222"/>
      <c r="K81" s="222"/>
      <c r="L81" s="222"/>
      <c r="M81" s="222"/>
      <c r="N81" s="221"/>
      <c r="O81" s="221"/>
      <c r="P81" s="221"/>
      <c r="Q81" s="221"/>
      <c r="R81" s="222"/>
      <c r="S81" s="222"/>
      <c r="T81" s="222"/>
      <c r="U81" s="222"/>
      <c r="V81" s="222"/>
      <c r="W81" s="222"/>
      <c r="X81" s="222"/>
      <c r="Y81" s="222"/>
      <c r="Z81" s="212"/>
      <c r="AA81" s="212"/>
      <c r="AB81" s="212"/>
      <c r="AC81" s="212"/>
      <c r="AD81" s="212"/>
      <c r="AE81" s="212"/>
      <c r="AF81" s="212"/>
      <c r="AG81" s="212" t="s">
        <v>129</v>
      </c>
      <c r="AH81" s="212">
        <v>0</v>
      </c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3">
      <c r="A82" s="219"/>
      <c r="B82" s="220"/>
      <c r="C82" s="247" t="s">
        <v>178</v>
      </c>
      <c r="D82" s="223"/>
      <c r="E82" s="224"/>
      <c r="F82" s="222"/>
      <c r="G82" s="222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22"/>
      <c r="Z82" s="212"/>
      <c r="AA82" s="212"/>
      <c r="AB82" s="212"/>
      <c r="AC82" s="212"/>
      <c r="AD82" s="212"/>
      <c r="AE82" s="212"/>
      <c r="AF82" s="212"/>
      <c r="AG82" s="212" t="s">
        <v>129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2">
      <c r="A83" s="219"/>
      <c r="B83" s="220"/>
      <c r="C83" s="248"/>
      <c r="D83" s="240"/>
      <c r="E83" s="240"/>
      <c r="F83" s="240"/>
      <c r="G83" s="240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22"/>
      <c r="Z83" s="212"/>
      <c r="AA83" s="212"/>
      <c r="AB83" s="212"/>
      <c r="AC83" s="212"/>
      <c r="AD83" s="212"/>
      <c r="AE83" s="212"/>
      <c r="AF83" s="212"/>
      <c r="AG83" s="212" t="s">
        <v>132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ht="22.5" outlineLevel="1">
      <c r="A84" s="233">
        <v>15</v>
      </c>
      <c r="B84" s="234" t="s">
        <v>197</v>
      </c>
      <c r="C84" s="246" t="s">
        <v>198</v>
      </c>
      <c r="D84" s="235" t="s">
        <v>199</v>
      </c>
      <c r="E84" s="236">
        <v>10.074999999999999</v>
      </c>
      <c r="F84" s="237"/>
      <c r="G84" s="238">
        <f>ROUND(E84*F84,2)</f>
        <v>0</v>
      </c>
      <c r="H84" s="237"/>
      <c r="I84" s="238">
        <f>ROUND(E84*H84,2)</f>
        <v>0</v>
      </c>
      <c r="J84" s="237"/>
      <c r="K84" s="238">
        <f>ROUND(E84*J84,2)</f>
        <v>0</v>
      </c>
      <c r="L84" s="238">
        <v>21</v>
      </c>
      <c r="M84" s="238">
        <f>G84*(1+L84/100)</f>
        <v>0</v>
      </c>
      <c r="N84" s="236">
        <v>1.0499999999999999E-3</v>
      </c>
      <c r="O84" s="236">
        <f>ROUND(E84*N84,2)</f>
        <v>0.01</v>
      </c>
      <c r="P84" s="236">
        <v>0</v>
      </c>
      <c r="Q84" s="236">
        <f>ROUND(E84*P84,2)</f>
        <v>0</v>
      </c>
      <c r="R84" s="238" t="s">
        <v>173</v>
      </c>
      <c r="S84" s="238" t="s">
        <v>124</v>
      </c>
      <c r="T84" s="239" t="s">
        <v>124</v>
      </c>
      <c r="U84" s="222">
        <v>0</v>
      </c>
      <c r="V84" s="222">
        <f>ROUND(E84*U84,2)</f>
        <v>0</v>
      </c>
      <c r="W84" s="222"/>
      <c r="X84" s="222" t="s">
        <v>174</v>
      </c>
      <c r="Y84" s="222" t="s">
        <v>126</v>
      </c>
      <c r="Z84" s="212"/>
      <c r="AA84" s="212"/>
      <c r="AB84" s="212"/>
      <c r="AC84" s="212"/>
      <c r="AD84" s="212"/>
      <c r="AE84" s="212"/>
      <c r="AF84" s="212"/>
      <c r="AG84" s="212" t="s">
        <v>175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2">
      <c r="A85" s="219"/>
      <c r="B85" s="220"/>
      <c r="C85" s="247" t="s">
        <v>271</v>
      </c>
      <c r="D85" s="223"/>
      <c r="E85" s="224"/>
      <c r="F85" s="222"/>
      <c r="G85" s="222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22"/>
      <c r="Z85" s="212"/>
      <c r="AA85" s="212"/>
      <c r="AB85" s="212"/>
      <c r="AC85" s="212"/>
      <c r="AD85" s="212"/>
      <c r="AE85" s="212"/>
      <c r="AF85" s="212"/>
      <c r="AG85" s="212" t="s">
        <v>129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outlineLevel="3">
      <c r="A86" s="219"/>
      <c r="B86" s="220"/>
      <c r="C86" s="247" t="s">
        <v>201</v>
      </c>
      <c r="D86" s="223"/>
      <c r="E86" s="224"/>
      <c r="F86" s="222"/>
      <c r="G86" s="222"/>
      <c r="H86" s="222"/>
      <c r="I86" s="222"/>
      <c r="J86" s="222"/>
      <c r="K86" s="222"/>
      <c r="L86" s="222"/>
      <c r="M86" s="222"/>
      <c r="N86" s="221"/>
      <c r="O86" s="221"/>
      <c r="P86" s="221"/>
      <c r="Q86" s="221"/>
      <c r="R86" s="222"/>
      <c r="S86" s="222"/>
      <c r="T86" s="222"/>
      <c r="U86" s="222"/>
      <c r="V86" s="222"/>
      <c r="W86" s="222"/>
      <c r="X86" s="222"/>
      <c r="Y86" s="222"/>
      <c r="Z86" s="212"/>
      <c r="AA86" s="212"/>
      <c r="AB86" s="212"/>
      <c r="AC86" s="212"/>
      <c r="AD86" s="212"/>
      <c r="AE86" s="212"/>
      <c r="AF86" s="212"/>
      <c r="AG86" s="212" t="s">
        <v>129</v>
      </c>
      <c r="AH86" s="212">
        <v>0</v>
      </c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3">
      <c r="A87" s="219"/>
      <c r="B87" s="220"/>
      <c r="C87" s="247" t="s">
        <v>272</v>
      </c>
      <c r="D87" s="223"/>
      <c r="E87" s="224">
        <v>10.074999999999999</v>
      </c>
      <c r="F87" s="222"/>
      <c r="G87" s="222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22"/>
      <c r="Z87" s="212"/>
      <c r="AA87" s="212"/>
      <c r="AB87" s="212"/>
      <c r="AC87" s="212"/>
      <c r="AD87" s="212"/>
      <c r="AE87" s="212"/>
      <c r="AF87" s="212"/>
      <c r="AG87" s="212" t="s">
        <v>129</v>
      </c>
      <c r="AH87" s="212">
        <v>0</v>
      </c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2">
      <c r="A88" s="219"/>
      <c r="B88" s="220"/>
      <c r="C88" s="248"/>
      <c r="D88" s="240"/>
      <c r="E88" s="240"/>
      <c r="F88" s="240"/>
      <c r="G88" s="240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22"/>
      <c r="Z88" s="212"/>
      <c r="AA88" s="212"/>
      <c r="AB88" s="212"/>
      <c r="AC88" s="212"/>
      <c r="AD88" s="212"/>
      <c r="AE88" s="212"/>
      <c r="AF88" s="212"/>
      <c r="AG88" s="212" t="s">
        <v>132</v>
      </c>
      <c r="AH88" s="212"/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>
      <c r="A89" s="233">
        <v>16</v>
      </c>
      <c r="B89" s="234" t="s">
        <v>203</v>
      </c>
      <c r="C89" s="246" t="s">
        <v>204</v>
      </c>
      <c r="D89" s="235" t="s">
        <v>205</v>
      </c>
      <c r="E89" s="236">
        <v>0.21051</v>
      </c>
      <c r="F89" s="237"/>
      <c r="G89" s="238">
        <f>ROUND(E89*F89,2)</f>
        <v>0</v>
      </c>
      <c r="H89" s="237"/>
      <c r="I89" s="238">
        <f>ROUND(E89*H89,2)</f>
        <v>0</v>
      </c>
      <c r="J89" s="237"/>
      <c r="K89" s="238">
        <f>ROUND(E89*J89,2)</f>
        <v>0</v>
      </c>
      <c r="L89" s="238">
        <v>21</v>
      </c>
      <c r="M89" s="238">
        <f>G89*(1+L89/100)</f>
        <v>0</v>
      </c>
      <c r="N89" s="236">
        <v>0</v>
      </c>
      <c r="O89" s="236">
        <f>ROUND(E89*N89,2)</f>
        <v>0</v>
      </c>
      <c r="P89" s="236">
        <v>0</v>
      </c>
      <c r="Q89" s="236">
        <f>ROUND(E89*P89,2)</f>
        <v>0</v>
      </c>
      <c r="R89" s="238" t="s">
        <v>160</v>
      </c>
      <c r="S89" s="238" t="s">
        <v>124</v>
      </c>
      <c r="T89" s="239" t="s">
        <v>124</v>
      </c>
      <c r="U89" s="222">
        <v>1.091</v>
      </c>
      <c r="V89" s="222">
        <f>ROUND(E89*U89,2)</f>
        <v>0.23</v>
      </c>
      <c r="W89" s="222"/>
      <c r="X89" s="222" t="s">
        <v>206</v>
      </c>
      <c r="Y89" s="222" t="s">
        <v>126</v>
      </c>
      <c r="Z89" s="212"/>
      <c r="AA89" s="212"/>
      <c r="AB89" s="212"/>
      <c r="AC89" s="212"/>
      <c r="AD89" s="212"/>
      <c r="AE89" s="212"/>
      <c r="AF89" s="212"/>
      <c r="AG89" s="212" t="s">
        <v>207</v>
      </c>
      <c r="AH89" s="212"/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2">
      <c r="A90" s="219"/>
      <c r="B90" s="220"/>
      <c r="C90" s="249" t="s">
        <v>208</v>
      </c>
      <c r="D90" s="241"/>
      <c r="E90" s="241"/>
      <c r="F90" s="241"/>
      <c r="G90" s="241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22"/>
      <c r="Z90" s="212"/>
      <c r="AA90" s="212"/>
      <c r="AB90" s="212"/>
      <c r="AC90" s="212"/>
      <c r="AD90" s="212"/>
      <c r="AE90" s="212"/>
      <c r="AF90" s="212"/>
      <c r="AG90" s="212" t="s">
        <v>137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2">
      <c r="A91" s="219"/>
      <c r="B91" s="220"/>
      <c r="C91" s="248"/>
      <c r="D91" s="240"/>
      <c r="E91" s="240"/>
      <c r="F91" s="240"/>
      <c r="G91" s="240"/>
      <c r="H91" s="222"/>
      <c r="I91" s="222"/>
      <c r="J91" s="222"/>
      <c r="K91" s="222"/>
      <c r="L91" s="222"/>
      <c r="M91" s="222"/>
      <c r="N91" s="221"/>
      <c r="O91" s="221"/>
      <c r="P91" s="221"/>
      <c r="Q91" s="221"/>
      <c r="R91" s="222"/>
      <c r="S91" s="222"/>
      <c r="T91" s="222"/>
      <c r="U91" s="222"/>
      <c r="V91" s="222"/>
      <c r="W91" s="222"/>
      <c r="X91" s="222"/>
      <c r="Y91" s="222"/>
      <c r="Z91" s="212"/>
      <c r="AA91" s="212"/>
      <c r="AB91" s="212"/>
      <c r="AC91" s="212"/>
      <c r="AD91" s="212"/>
      <c r="AE91" s="212"/>
      <c r="AF91" s="212"/>
      <c r="AG91" s="212" t="s">
        <v>132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>
      <c r="A92" s="226" t="s">
        <v>118</v>
      </c>
      <c r="B92" s="227" t="s">
        <v>86</v>
      </c>
      <c r="C92" s="245" t="s">
        <v>87</v>
      </c>
      <c r="D92" s="228"/>
      <c r="E92" s="229"/>
      <c r="F92" s="230"/>
      <c r="G92" s="230">
        <f>SUMIF(AG93:AG129,"&lt;&gt;NOR",G93:G129)</f>
        <v>0</v>
      </c>
      <c r="H92" s="230"/>
      <c r="I92" s="230">
        <f>SUM(I93:I129)</f>
        <v>0</v>
      </c>
      <c r="J92" s="230"/>
      <c r="K92" s="230">
        <f>SUM(K93:K129)</f>
        <v>0</v>
      </c>
      <c r="L92" s="230"/>
      <c r="M92" s="230">
        <f>SUM(M93:M129)</f>
        <v>0</v>
      </c>
      <c r="N92" s="229"/>
      <c r="O92" s="229">
        <f>SUM(O93:O129)</f>
        <v>0</v>
      </c>
      <c r="P92" s="229"/>
      <c r="Q92" s="229">
        <f>SUM(Q93:Q129)</f>
        <v>0</v>
      </c>
      <c r="R92" s="230"/>
      <c r="S92" s="230"/>
      <c r="T92" s="231"/>
      <c r="U92" s="225"/>
      <c r="V92" s="225">
        <f>SUM(V93:V129)</f>
        <v>0.90999999999999992</v>
      </c>
      <c r="W92" s="225"/>
      <c r="X92" s="225"/>
      <c r="Y92" s="225"/>
      <c r="AG92" t="s">
        <v>119</v>
      </c>
    </row>
    <row r="93" spans="1:60" ht="33.75" outlineLevel="1">
      <c r="A93" s="233">
        <v>17</v>
      </c>
      <c r="B93" s="234" t="s">
        <v>209</v>
      </c>
      <c r="C93" s="246" t="s">
        <v>210</v>
      </c>
      <c r="D93" s="235" t="s">
        <v>205</v>
      </c>
      <c r="E93" s="236">
        <v>0.79</v>
      </c>
      <c r="F93" s="237"/>
      <c r="G93" s="238">
        <f>ROUND(E93*F93,2)</f>
        <v>0</v>
      </c>
      <c r="H93" s="237"/>
      <c r="I93" s="238">
        <f>ROUND(E93*H93,2)</f>
        <v>0</v>
      </c>
      <c r="J93" s="237"/>
      <c r="K93" s="238">
        <f>ROUND(E93*J93,2)</f>
        <v>0</v>
      </c>
      <c r="L93" s="238">
        <v>21</v>
      </c>
      <c r="M93" s="238">
        <f>G93*(1+L93/100)</f>
        <v>0</v>
      </c>
      <c r="N93" s="236">
        <v>0</v>
      </c>
      <c r="O93" s="236">
        <f>ROUND(E93*N93,2)</f>
        <v>0</v>
      </c>
      <c r="P93" s="236">
        <v>0</v>
      </c>
      <c r="Q93" s="236">
        <f>ROUND(E93*P93,2)</f>
        <v>0</v>
      </c>
      <c r="R93" s="238" t="s">
        <v>211</v>
      </c>
      <c r="S93" s="238" t="s">
        <v>124</v>
      </c>
      <c r="T93" s="239" t="s">
        <v>124</v>
      </c>
      <c r="U93" s="222">
        <v>0</v>
      </c>
      <c r="V93" s="222">
        <f>ROUND(E93*U93,2)</f>
        <v>0</v>
      </c>
      <c r="W93" s="222"/>
      <c r="X93" s="222" t="s">
        <v>125</v>
      </c>
      <c r="Y93" s="222" t="s">
        <v>126</v>
      </c>
      <c r="Z93" s="212"/>
      <c r="AA93" s="212"/>
      <c r="AB93" s="212"/>
      <c r="AC93" s="212"/>
      <c r="AD93" s="212"/>
      <c r="AE93" s="212"/>
      <c r="AF93" s="212"/>
      <c r="AG93" s="212" t="s">
        <v>127</v>
      </c>
      <c r="AH93" s="212"/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2">
      <c r="A94" s="219"/>
      <c r="B94" s="220"/>
      <c r="C94" s="249" t="s">
        <v>212</v>
      </c>
      <c r="D94" s="241"/>
      <c r="E94" s="241"/>
      <c r="F94" s="241"/>
      <c r="G94" s="241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22"/>
      <c r="Z94" s="212"/>
      <c r="AA94" s="212"/>
      <c r="AB94" s="212"/>
      <c r="AC94" s="212"/>
      <c r="AD94" s="212"/>
      <c r="AE94" s="212"/>
      <c r="AF94" s="212"/>
      <c r="AG94" s="212" t="s">
        <v>137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2">
      <c r="A95" s="219"/>
      <c r="B95" s="220"/>
      <c r="C95" s="250" t="s">
        <v>213</v>
      </c>
      <c r="D95" s="242"/>
      <c r="E95" s="242"/>
      <c r="F95" s="242"/>
      <c r="G95" s="242"/>
      <c r="H95" s="222"/>
      <c r="I95" s="222"/>
      <c r="J95" s="222"/>
      <c r="K95" s="222"/>
      <c r="L95" s="222"/>
      <c r="M95" s="222"/>
      <c r="N95" s="221"/>
      <c r="O95" s="221"/>
      <c r="P95" s="221"/>
      <c r="Q95" s="221"/>
      <c r="R95" s="222"/>
      <c r="S95" s="222"/>
      <c r="T95" s="222"/>
      <c r="U95" s="222"/>
      <c r="V95" s="222"/>
      <c r="W95" s="222"/>
      <c r="X95" s="222"/>
      <c r="Y95" s="222"/>
      <c r="Z95" s="212"/>
      <c r="AA95" s="212"/>
      <c r="AB95" s="212"/>
      <c r="AC95" s="212"/>
      <c r="AD95" s="212"/>
      <c r="AE95" s="212"/>
      <c r="AF95" s="212"/>
      <c r="AG95" s="212" t="s">
        <v>214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3">
      <c r="A96" s="219"/>
      <c r="B96" s="220"/>
      <c r="C96" s="250" t="s">
        <v>215</v>
      </c>
      <c r="D96" s="242"/>
      <c r="E96" s="242"/>
      <c r="F96" s="242"/>
      <c r="G96" s="242"/>
      <c r="H96" s="222"/>
      <c r="I96" s="222"/>
      <c r="J96" s="222"/>
      <c r="K96" s="222"/>
      <c r="L96" s="222"/>
      <c r="M96" s="222"/>
      <c r="N96" s="221"/>
      <c r="O96" s="221"/>
      <c r="P96" s="221"/>
      <c r="Q96" s="221"/>
      <c r="R96" s="222"/>
      <c r="S96" s="222"/>
      <c r="T96" s="222"/>
      <c r="U96" s="222"/>
      <c r="V96" s="222"/>
      <c r="W96" s="222"/>
      <c r="X96" s="222"/>
      <c r="Y96" s="222"/>
      <c r="Z96" s="212"/>
      <c r="AA96" s="212"/>
      <c r="AB96" s="212"/>
      <c r="AC96" s="212"/>
      <c r="AD96" s="212"/>
      <c r="AE96" s="212"/>
      <c r="AF96" s="212"/>
      <c r="AG96" s="212" t="s">
        <v>214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ht="22.5" outlineLevel="3">
      <c r="A97" s="219"/>
      <c r="B97" s="220"/>
      <c r="C97" s="250" t="s">
        <v>216</v>
      </c>
      <c r="D97" s="242"/>
      <c r="E97" s="242"/>
      <c r="F97" s="242"/>
      <c r="G97" s="242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22"/>
      <c r="Z97" s="212"/>
      <c r="AA97" s="212"/>
      <c r="AB97" s="212"/>
      <c r="AC97" s="212"/>
      <c r="AD97" s="212"/>
      <c r="AE97" s="212"/>
      <c r="AF97" s="212"/>
      <c r="AG97" s="212" t="s">
        <v>214</v>
      </c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43" t="str">
        <f>C97</f>
        <v>- při vodorovné dopravě po vodě : vyložení na hromady na suchu nebo na přeložení na dopravní prostředek na suchu do 15 m vodorovně a současně do 4 m svisle,</v>
      </c>
      <c r="BB97" s="212"/>
      <c r="BC97" s="212"/>
      <c r="BD97" s="212"/>
      <c r="BE97" s="212"/>
      <c r="BF97" s="212"/>
      <c r="BG97" s="212"/>
      <c r="BH97" s="212"/>
    </row>
    <row r="98" spans="1:60" outlineLevel="3">
      <c r="A98" s="219"/>
      <c r="B98" s="220"/>
      <c r="C98" s="250" t="s">
        <v>217</v>
      </c>
      <c r="D98" s="242"/>
      <c r="E98" s="242"/>
      <c r="F98" s="242"/>
      <c r="G98" s="242"/>
      <c r="H98" s="222"/>
      <c r="I98" s="222"/>
      <c r="J98" s="222"/>
      <c r="K98" s="222"/>
      <c r="L98" s="222"/>
      <c r="M98" s="222"/>
      <c r="N98" s="221"/>
      <c r="O98" s="221"/>
      <c r="P98" s="221"/>
      <c r="Q98" s="221"/>
      <c r="R98" s="222"/>
      <c r="S98" s="222"/>
      <c r="T98" s="222"/>
      <c r="U98" s="222"/>
      <c r="V98" s="222"/>
      <c r="W98" s="222"/>
      <c r="X98" s="222"/>
      <c r="Y98" s="222"/>
      <c r="Z98" s="212"/>
      <c r="AA98" s="212"/>
      <c r="AB98" s="212"/>
      <c r="AC98" s="212"/>
      <c r="AD98" s="212"/>
      <c r="AE98" s="212"/>
      <c r="AF98" s="212"/>
      <c r="AG98" s="212" t="s">
        <v>214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2">
      <c r="A99" s="219"/>
      <c r="B99" s="220"/>
      <c r="C99" s="247" t="s">
        <v>273</v>
      </c>
      <c r="D99" s="223"/>
      <c r="E99" s="224"/>
      <c r="F99" s="222"/>
      <c r="G99" s="222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22"/>
      <c r="Z99" s="212"/>
      <c r="AA99" s="212"/>
      <c r="AB99" s="212"/>
      <c r="AC99" s="212"/>
      <c r="AD99" s="212"/>
      <c r="AE99" s="212"/>
      <c r="AF99" s="212"/>
      <c r="AG99" s="212" t="s">
        <v>129</v>
      </c>
      <c r="AH99" s="212">
        <v>0</v>
      </c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outlineLevel="3">
      <c r="A100" s="219"/>
      <c r="B100" s="220"/>
      <c r="C100" s="247" t="s">
        <v>274</v>
      </c>
      <c r="D100" s="223"/>
      <c r="E100" s="224">
        <v>0.79</v>
      </c>
      <c r="F100" s="222"/>
      <c r="G100" s="222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22"/>
      <c r="Z100" s="212"/>
      <c r="AA100" s="212"/>
      <c r="AB100" s="212"/>
      <c r="AC100" s="212"/>
      <c r="AD100" s="212"/>
      <c r="AE100" s="212"/>
      <c r="AF100" s="212"/>
      <c r="AG100" s="212" t="s">
        <v>129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2">
      <c r="A101" s="219"/>
      <c r="B101" s="220"/>
      <c r="C101" s="248"/>
      <c r="D101" s="240"/>
      <c r="E101" s="240"/>
      <c r="F101" s="240"/>
      <c r="G101" s="240"/>
      <c r="H101" s="222"/>
      <c r="I101" s="222"/>
      <c r="J101" s="222"/>
      <c r="K101" s="222"/>
      <c r="L101" s="222"/>
      <c r="M101" s="222"/>
      <c r="N101" s="221"/>
      <c r="O101" s="221"/>
      <c r="P101" s="221"/>
      <c r="Q101" s="221"/>
      <c r="R101" s="222"/>
      <c r="S101" s="222"/>
      <c r="T101" s="222"/>
      <c r="U101" s="222"/>
      <c r="V101" s="222"/>
      <c r="W101" s="222"/>
      <c r="X101" s="222"/>
      <c r="Y101" s="222"/>
      <c r="Z101" s="212"/>
      <c r="AA101" s="212"/>
      <c r="AB101" s="212"/>
      <c r="AC101" s="212"/>
      <c r="AD101" s="212"/>
      <c r="AE101" s="212"/>
      <c r="AF101" s="212"/>
      <c r="AG101" s="212" t="s">
        <v>132</v>
      </c>
      <c r="AH101" s="212"/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ht="33.75" outlineLevel="1">
      <c r="A102" s="233">
        <v>18</v>
      </c>
      <c r="B102" s="234" t="s">
        <v>220</v>
      </c>
      <c r="C102" s="246" t="s">
        <v>221</v>
      </c>
      <c r="D102" s="235" t="s">
        <v>205</v>
      </c>
      <c r="E102" s="236">
        <v>6.32</v>
      </c>
      <c r="F102" s="237"/>
      <c r="G102" s="238">
        <f>ROUND(E102*F102,2)</f>
        <v>0</v>
      </c>
      <c r="H102" s="237"/>
      <c r="I102" s="238">
        <f>ROUND(E102*H102,2)</f>
        <v>0</v>
      </c>
      <c r="J102" s="237"/>
      <c r="K102" s="238">
        <f>ROUND(E102*J102,2)</f>
        <v>0</v>
      </c>
      <c r="L102" s="238">
        <v>21</v>
      </c>
      <c r="M102" s="238">
        <f>G102*(1+L102/100)</f>
        <v>0</v>
      </c>
      <c r="N102" s="236">
        <v>0</v>
      </c>
      <c r="O102" s="236">
        <f>ROUND(E102*N102,2)</f>
        <v>0</v>
      </c>
      <c r="P102" s="236">
        <v>0</v>
      </c>
      <c r="Q102" s="236">
        <f>ROUND(E102*P102,2)</f>
        <v>0</v>
      </c>
      <c r="R102" s="238" t="s">
        <v>211</v>
      </c>
      <c r="S102" s="238" t="s">
        <v>124</v>
      </c>
      <c r="T102" s="239" t="s">
        <v>124</v>
      </c>
      <c r="U102" s="222">
        <v>0</v>
      </c>
      <c r="V102" s="222">
        <f>ROUND(E102*U102,2)</f>
        <v>0</v>
      </c>
      <c r="W102" s="222"/>
      <c r="X102" s="222" t="s">
        <v>125</v>
      </c>
      <c r="Y102" s="222" t="s">
        <v>126</v>
      </c>
      <c r="Z102" s="212"/>
      <c r="AA102" s="212"/>
      <c r="AB102" s="212"/>
      <c r="AC102" s="212"/>
      <c r="AD102" s="212"/>
      <c r="AE102" s="212"/>
      <c r="AF102" s="212"/>
      <c r="AG102" s="212" t="s">
        <v>127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2">
      <c r="A103" s="219"/>
      <c r="B103" s="220"/>
      <c r="C103" s="249" t="s">
        <v>212</v>
      </c>
      <c r="D103" s="241"/>
      <c r="E103" s="241"/>
      <c r="F103" s="241"/>
      <c r="G103" s="241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22"/>
      <c r="Z103" s="212"/>
      <c r="AA103" s="212"/>
      <c r="AB103" s="212"/>
      <c r="AC103" s="212"/>
      <c r="AD103" s="212"/>
      <c r="AE103" s="212"/>
      <c r="AF103" s="212"/>
      <c r="AG103" s="212" t="s">
        <v>137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2">
      <c r="A104" s="219"/>
      <c r="B104" s="220"/>
      <c r="C104" s="247" t="s">
        <v>222</v>
      </c>
      <c r="D104" s="223"/>
      <c r="E104" s="224"/>
      <c r="F104" s="222"/>
      <c r="G104" s="222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22"/>
      <c r="Z104" s="212"/>
      <c r="AA104" s="212"/>
      <c r="AB104" s="212"/>
      <c r="AC104" s="212"/>
      <c r="AD104" s="212"/>
      <c r="AE104" s="212"/>
      <c r="AF104" s="212"/>
      <c r="AG104" s="212" t="s">
        <v>129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3">
      <c r="A105" s="219"/>
      <c r="B105" s="220"/>
      <c r="C105" s="247" t="s">
        <v>275</v>
      </c>
      <c r="D105" s="223"/>
      <c r="E105" s="224">
        <v>6.32</v>
      </c>
      <c r="F105" s="222"/>
      <c r="G105" s="222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22"/>
      <c r="Z105" s="212"/>
      <c r="AA105" s="212"/>
      <c r="AB105" s="212"/>
      <c r="AC105" s="212"/>
      <c r="AD105" s="212"/>
      <c r="AE105" s="212"/>
      <c r="AF105" s="212"/>
      <c r="AG105" s="212" t="s">
        <v>129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2">
      <c r="A106" s="219"/>
      <c r="B106" s="220"/>
      <c r="C106" s="248"/>
      <c r="D106" s="240"/>
      <c r="E106" s="240"/>
      <c r="F106" s="240"/>
      <c r="G106" s="240"/>
      <c r="H106" s="222"/>
      <c r="I106" s="222"/>
      <c r="J106" s="222"/>
      <c r="K106" s="222"/>
      <c r="L106" s="222"/>
      <c r="M106" s="222"/>
      <c r="N106" s="221"/>
      <c r="O106" s="221"/>
      <c r="P106" s="221"/>
      <c r="Q106" s="221"/>
      <c r="R106" s="222"/>
      <c r="S106" s="222"/>
      <c r="T106" s="222"/>
      <c r="U106" s="222"/>
      <c r="V106" s="222"/>
      <c r="W106" s="222"/>
      <c r="X106" s="222"/>
      <c r="Y106" s="222"/>
      <c r="Z106" s="212"/>
      <c r="AA106" s="212"/>
      <c r="AB106" s="212"/>
      <c r="AC106" s="212"/>
      <c r="AD106" s="212"/>
      <c r="AE106" s="212"/>
      <c r="AF106" s="212"/>
      <c r="AG106" s="212" t="s">
        <v>132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>
      <c r="A107" s="233">
        <v>19</v>
      </c>
      <c r="B107" s="234" t="s">
        <v>224</v>
      </c>
      <c r="C107" s="246" t="s">
        <v>225</v>
      </c>
      <c r="D107" s="235" t="s">
        <v>205</v>
      </c>
      <c r="E107" s="236">
        <v>0.79</v>
      </c>
      <c r="F107" s="237"/>
      <c r="G107" s="238">
        <f>ROUND(E107*F107,2)</f>
        <v>0</v>
      </c>
      <c r="H107" s="237"/>
      <c r="I107" s="238">
        <f>ROUND(E107*H107,2)</f>
        <v>0</v>
      </c>
      <c r="J107" s="237"/>
      <c r="K107" s="238">
        <f>ROUND(E107*J107,2)</f>
        <v>0</v>
      </c>
      <c r="L107" s="238">
        <v>21</v>
      </c>
      <c r="M107" s="238">
        <f>G107*(1+L107/100)</f>
        <v>0</v>
      </c>
      <c r="N107" s="236">
        <v>0</v>
      </c>
      <c r="O107" s="236">
        <f>ROUND(E107*N107,2)</f>
        <v>0</v>
      </c>
      <c r="P107" s="236">
        <v>0</v>
      </c>
      <c r="Q107" s="236">
        <f>ROUND(E107*P107,2)</f>
        <v>0</v>
      </c>
      <c r="R107" s="238" t="s">
        <v>226</v>
      </c>
      <c r="S107" s="238" t="s">
        <v>124</v>
      </c>
      <c r="T107" s="239" t="s">
        <v>124</v>
      </c>
      <c r="U107" s="222">
        <v>0.1</v>
      </c>
      <c r="V107" s="222">
        <f>ROUND(E107*U107,2)</f>
        <v>0.08</v>
      </c>
      <c r="W107" s="222"/>
      <c r="X107" s="222" t="s">
        <v>125</v>
      </c>
      <c r="Y107" s="222" t="s">
        <v>126</v>
      </c>
      <c r="Z107" s="212"/>
      <c r="AA107" s="212"/>
      <c r="AB107" s="212"/>
      <c r="AC107" s="212"/>
      <c r="AD107" s="212"/>
      <c r="AE107" s="212"/>
      <c r="AF107" s="212"/>
      <c r="AG107" s="212" t="s">
        <v>127</v>
      </c>
      <c r="AH107" s="212"/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2">
      <c r="A108" s="219"/>
      <c r="B108" s="220"/>
      <c r="C108" s="249" t="s">
        <v>227</v>
      </c>
      <c r="D108" s="241"/>
      <c r="E108" s="241"/>
      <c r="F108" s="241"/>
      <c r="G108" s="241"/>
      <c r="H108" s="222"/>
      <c r="I108" s="222"/>
      <c r="J108" s="222"/>
      <c r="K108" s="222"/>
      <c r="L108" s="222"/>
      <c r="M108" s="222"/>
      <c r="N108" s="221"/>
      <c r="O108" s="221"/>
      <c r="P108" s="221"/>
      <c r="Q108" s="221"/>
      <c r="R108" s="222"/>
      <c r="S108" s="222"/>
      <c r="T108" s="222"/>
      <c r="U108" s="222"/>
      <c r="V108" s="222"/>
      <c r="W108" s="222"/>
      <c r="X108" s="222"/>
      <c r="Y108" s="222"/>
      <c r="Z108" s="212"/>
      <c r="AA108" s="212"/>
      <c r="AB108" s="212"/>
      <c r="AC108" s="212"/>
      <c r="AD108" s="212"/>
      <c r="AE108" s="212"/>
      <c r="AF108" s="212"/>
      <c r="AG108" s="212" t="s">
        <v>137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2">
      <c r="A109" s="219"/>
      <c r="B109" s="220"/>
      <c r="C109" s="247" t="s">
        <v>273</v>
      </c>
      <c r="D109" s="223"/>
      <c r="E109" s="224"/>
      <c r="F109" s="222"/>
      <c r="G109" s="222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22"/>
      <c r="Z109" s="212"/>
      <c r="AA109" s="212"/>
      <c r="AB109" s="212"/>
      <c r="AC109" s="212"/>
      <c r="AD109" s="212"/>
      <c r="AE109" s="212"/>
      <c r="AF109" s="212"/>
      <c r="AG109" s="212" t="s">
        <v>129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3">
      <c r="A110" s="219"/>
      <c r="B110" s="220"/>
      <c r="C110" s="247" t="s">
        <v>274</v>
      </c>
      <c r="D110" s="223"/>
      <c r="E110" s="224">
        <v>0.79</v>
      </c>
      <c r="F110" s="222"/>
      <c r="G110" s="222"/>
      <c r="H110" s="222"/>
      <c r="I110" s="222"/>
      <c r="J110" s="222"/>
      <c r="K110" s="222"/>
      <c r="L110" s="222"/>
      <c r="M110" s="222"/>
      <c r="N110" s="221"/>
      <c r="O110" s="221"/>
      <c r="P110" s="221"/>
      <c r="Q110" s="221"/>
      <c r="R110" s="222"/>
      <c r="S110" s="222"/>
      <c r="T110" s="222"/>
      <c r="U110" s="222"/>
      <c r="V110" s="222"/>
      <c r="W110" s="222"/>
      <c r="X110" s="222"/>
      <c r="Y110" s="222"/>
      <c r="Z110" s="212"/>
      <c r="AA110" s="212"/>
      <c r="AB110" s="212"/>
      <c r="AC110" s="212"/>
      <c r="AD110" s="212"/>
      <c r="AE110" s="212"/>
      <c r="AF110" s="212"/>
      <c r="AG110" s="212" t="s">
        <v>129</v>
      </c>
      <c r="AH110" s="212">
        <v>0</v>
      </c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2">
      <c r="A111" s="219"/>
      <c r="B111" s="220"/>
      <c r="C111" s="248"/>
      <c r="D111" s="240"/>
      <c r="E111" s="240"/>
      <c r="F111" s="240"/>
      <c r="G111" s="240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22"/>
      <c r="Z111" s="212"/>
      <c r="AA111" s="212"/>
      <c r="AB111" s="212"/>
      <c r="AC111" s="212"/>
      <c r="AD111" s="212"/>
      <c r="AE111" s="212"/>
      <c r="AF111" s="212"/>
      <c r="AG111" s="212" t="s">
        <v>132</v>
      </c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>
      <c r="A112" s="233">
        <v>20</v>
      </c>
      <c r="B112" s="234" t="s">
        <v>228</v>
      </c>
      <c r="C112" s="246" t="s">
        <v>229</v>
      </c>
      <c r="D112" s="235" t="s">
        <v>205</v>
      </c>
      <c r="E112" s="236">
        <v>0.79</v>
      </c>
      <c r="F112" s="237"/>
      <c r="G112" s="238">
        <f>ROUND(E112*F112,2)</f>
        <v>0</v>
      </c>
      <c r="H112" s="237"/>
      <c r="I112" s="238">
        <f>ROUND(E112*H112,2)</f>
        <v>0</v>
      </c>
      <c r="J112" s="237"/>
      <c r="K112" s="238">
        <f>ROUND(E112*J112,2)</f>
        <v>0</v>
      </c>
      <c r="L112" s="238">
        <v>21</v>
      </c>
      <c r="M112" s="238">
        <f>G112*(1+L112/100)</f>
        <v>0</v>
      </c>
      <c r="N112" s="236">
        <v>0</v>
      </c>
      <c r="O112" s="236">
        <f>ROUND(E112*N112,2)</f>
        <v>0</v>
      </c>
      <c r="P112" s="236">
        <v>0</v>
      </c>
      <c r="Q112" s="236">
        <f>ROUND(E112*P112,2)</f>
        <v>0</v>
      </c>
      <c r="R112" s="238" t="s">
        <v>149</v>
      </c>
      <c r="S112" s="238" t="s">
        <v>124</v>
      </c>
      <c r="T112" s="239" t="s">
        <v>124</v>
      </c>
      <c r="U112" s="222">
        <v>0.94</v>
      </c>
      <c r="V112" s="222">
        <f>ROUND(E112*U112,2)</f>
        <v>0.74</v>
      </c>
      <c r="W112" s="222"/>
      <c r="X112" s="222" t="s">
        <v>125</v>
      </c>
      <c r="Y112" s="222" t="s">
        <v>126</v>
      </c>
      <c r="Z112" s="212"/>
      <c r="AA112" s="212"/>
      <c r="AB112" s="212"/>
      <c r="AC112" s="212"/>
      <c r="AD112" s="212"/>
      <c r="AE112" s="212"/>
      <c r="AF112" s="212"/>
      <c r="AG112" s="212" t="s">
        <v>127</v>
      </c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2">
      <c r="A113" s="219"/>
      <c r="B113" s="220"/>
      <c r="C113" s="247" t="s">
        <v>273</v>
      </c>
      <c r="D113" s="223"/>
      <c r="E113" s="224"/>
      <c r="F113" s="222"/>
      <c r="G113" s="222"/>
      <c r="H113" s="222"/>
      <c r="I113" s="222"/>
      <c r="J113" s="222"/>
      <c r="K113" s="222"/>
      <c r="L113" s="222"/>
      <c r="M113" s="222"/>
      <c r="N113" s="221"/>
      <c r="O113" s="221"/>
      <c r="P113" s="221"/>
      <c r="Q113" s="221"/>
      <c r="R113" s="222"/>
      <c r="S113" s="222"/>
      <c r="T113" s="222"/>
      <c r="U113" s="222"/>
      <c r="V113" s="222"/>
      <c r="W113" s="222"/>
      <c r="X113" s="222"/>
      <c r="Y113" s="222"/>
      <c r="Z113" s="212"/>
      <c r="AA113" s="212"/>
      <c r="AB113" s="212"/>
      <c r="AC113" s="212"/>
      <c r="AD113" s="212"/>
      <c r="AE113" s="212"/>
      <c r="AF113" s="212"/>
      <c r="AG113" s="212" t="s">
        <v>129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3">
      <c r="A114" s="219"/>
      <c r="B114" s="220"/>
      <c r="C114" s="247" t="s">
        <v>274</v>
      </c>
      <c r="D114" s="223"/>
      <c r="E114" s="224">
        <v>0.79</v>
      </c>
      <c r="F114" s="222"/>
      <c r="G114" s="222"/>
      <c r="H114" s="222"/>
      <c r="I114" s="222"/>
      <c r="J114" s="222"/>
      <c r="K114" s="222"/>
      <c r="L114" s="222"/>
      <c r="M114" s="222"/>
      <c r="N114" s="221"/>
      <c r="O114" s="221"/>
      <c r="P114" s="221"/>
      <c r="Q114" s="221"/>
      <c r="R114" s="222"/>
      <c r="S114" s="222"/>
      <c r="T114" s="222"/>
      <c r="U114" s="222"/>
      <c r="V114" s="222"/>
      <c r="W114" s="222"/>
      <c r="X114" s="222"/>
      <c r="Y114" s="222"/>
      <c r="Z114" s="212"/>
      <c r="AA114" s="212"/>
      <c r="AB114" s="212"/>
      <c r="AC114" s="212"/>
      <c r="AD114" s="212"/>
      <c r="AE114" s="212"/>
      <c r="AF114" s="212"/>
      <c r="AG114" s="212" t="s">
        <v>129</v>
      </c>
      <c r="AH114" s="212">
        <v>0</v>
      </c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outlineLevel="2">
      <c r="A115" s="219"/>
      <c r="B115" s="220"/>
      <c r="C115" s="248"/>
      <c r="D115" s="240"/>
      <c r="E115" s="240"/>
      <c r="F115" s="240"/>
      <c r="G115" s="240"/>
      <c r="H115" s="222"/>
      <c r="I115" s="222"/>
      <c r="J115" s="222"/>
      <c r="K115" s="222"/>
      <c r="L115" s="222"/>
      <c r="M115" s="222"/>
      <c r="N115" s="221"/>
      <c r="O115" s="221"/>
      <c r="P115" s="221"/>
      <c r="Q115" s="221"/>
      <c r="R115" s="222"/>
      <c r="S115" s="222"/>
      <c r="T115" s="222"/>
      <c r="U115" s="222"/>
      <c r="V115" s="222"/>
      <c r="W115" s="222"/>
      <c r="X115" s="222"/>
      <c r="Y115" s="222"/>
      <c r="Z115" s="212"/>
      <c r="AA115" s="212"/>
      <c r="AB115" s="212"/>
      <c r="AC115" s="212"/>
      <c r="AD115" s="212"/>
      <c r="AE115" s="212"/>
      <c r="AF115" s="212"/>
      <c r="AG115" s="212" t="s">
        <v>132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ht="22.5" outlineLevel="1">
      <c r="A116" s="233">
        <v>21</v>
      </c>
      <c r="B116" s="234" t="s">
        <v>230</v>
      </c>
      <c r="C116" s="246" t="s">
        <v>231</v>
      </c>
      <c r="D116" s="235" t="s">
        <v>205</v>
      </c>
      <c r="E116" s="236">
        <v>0.79</v>
      </c>
      <c r="F116" s="237"/>
      <c r="G116" s="238">
        <f>ROUND(E116*F116,2)</f>
        <v>0</v>
      </c>
      <c r="H116" s="237"/>
      <c r="I116" s="238">
        <f>ROUND(E116*H116,2)</f>
        <v>0</v>
      </c>
      <c r="J116" s="237"/>
      <c r="K116" s="238">
        <f>ROUND(E116*J116,2)</f>
        <v>0</v>
      </c>
      <c r="L116" s="238">
        <v>21</v>
      </c>
      <c r="M116" s="238">
        <f>G116*(1+L116/100)</f>
        <v>0</v>
      </c>
      <c r="N116" s="236">
        <v>0</v>
      </c>
      <c r="O116" s="236">
        <f>ROUND(E116*N116,2)</f>
        <v>0</v>
      </c>
      <c r="P116" s="236">
        <v>0</v>
      </c>
      <c r="Q116" s="236">
        <f>ROUND(E116*P116,2)</f>
        <v>0</v>
      </c>
      <c r="R116" s="238" t="s">
        <v>149</v>
      </c>
      <c r="S116" s="238" t="s">
        <v>124</v>
      </c>
      <c r="T116" s="239" t="s">
        <v>124</v>
      </c>
      <c r="U116" s="222">
        <v>0.11</v>
      </c>
      <c r="V116" s="222">
        <f>ROUND(E116*U116,2)</f>
        <v>0.09</v>
      </c>
      <c r="W116" s="222"/>
      <c r="X116" s="222" t="s">
        <v>125</v>
      </c>
      <c r="Y116" s="222" t="s">
        <v>126</v>
      </c>
      <c r="Z116" s="212"/>
      <c r="AA116" s="212"/>
      <c r="AB116" s="212"/>
      <c r="AC116" s="212"/>
      <c r="AD116" s="212"/>
      <c r="AE116" s="212"/>
      <c r="AF116" s="212"/>
      <c r="AG116" s="212" t="s">
        <v>127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2">
      <c r="A117" s="219"/>
      <c r="B117" s="220"/>
      <c r="C117" s="247" t="s">
        <v>232</v>
      </c>
      <c r="D117" s="223"/>
      <c r="E117" s="224"/>
      <c r="F117" s="222"/>
      <c r="G117" s="222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22"/>
      <c r="Z117" s="212"/>
      <c r="AA117" s="212"/>
      <c r="AB117" s="212"/>
      <c r="AC117" s="212"/>
      <c r="AD117" s="212"/>
      <c r="AE117" s="212"/>
      <c r="AF117" s="212"/>
      <c r="AG117" s="212" t="s">
        <v>129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3">
      <c r="A118" s="219"/>
      <c r="B118" s="220"/>
      <c r="C118" s="247" t="s">
        <v>276</v>
      </c>
      <c r="D118" s="223"/>
      <c r="E118" s="224">
        <v>0.79</v>
      </c>
      <c r="F118" s="222"/>
      <c r="G118" s="222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22"/>
      <c r="Z118" s="212"/>
      <c r="AA118" s="212"/>
      <c r="AB118" s="212"/>
      <c r="AC118" s="212"/>
      <c r="AD118" s="212"/>
      <c r="AE118" s="212"/>
      <c r="AF118" s="212"/>
      <c r="AG118" s="212" t="s">
        <v>129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2">
      <c r="A119" s="219"/>
      <c r="B119" s="220"/>
      <c r="C119" s="248"/>
      <c r="D119" s="240"/>
      <c r="E119" s="240"/>
      <c r="F119" s="240"/>
      <c r="G119" s="240"/>
      <c r="H119" s="222"/>
      <c r="I119" s="222"/>
      <c r="J119" s="222"/>
      <c r="K119" s="222"/>
      <c r="L119" s="222"/>
      <c r="M119" s="222"/>
      <c r="N119" s="221"/>
      <c r="O119" s="221"/>
      <c r="P119" s="221"/>
      <c r="Q119" s="221"/>
      <c r="R119" s="222"/>
      <c r="S119" s="222"/>
      <c r="T119" s="222"/>
      <c r="U119" s="222"/>
      <c r="V119" s="222"/>
      <c r="W119" s="222"/>
      <c r="X119" s="222"/>
      <c r="Y119" s="222"/>
      <c r="Z119" s="212"/>
      <c r="AA119" s="212"/>
      <c r="AB119" s="212"/>
      <c r="AC119" s="212"/>
      <c r="AD119" s="212"/>
      <c r="AE119" s="212"/>
      <c r="AF119" s="212"/>
      <c r="AG119" s="212" t="s">
        <v>132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1">
      <c r="A120" s="233">
        <v>22</v>
      </c>
      <c r="B120" s="234" t="s">
        <v>234</v>
      </c>
      <c r="C120" s="246" t="s">
        <v>235</v>
      </c>
      <c r="D120" s="235" t="s">
        <v>205</v>
      </c>
      <c r="E120" s="236">
        <v>0.51</v>
      </c>
      <c r="F120" s="237"/>
      <c r="G120" s="238">
        <f>ROUND(E120*F120,2)</f>
        <v>0</v>
      </c>
      <c r="H120" s="237"/>
      <c r="I120" s="238">
        <f>ROUND(E120*H120,2)</f>
        <v>0</v>
      </c>
      <c r="J120" s="237"/>
      <c r="K120" s="238">
        <f>ROUND(E120*J120,2)</f>
        <v>0</v>
      </c>
      <c r="L120" s="238">
        <v>21</v>
      </c>
      <c r="M120" s="238">
        <f>G120*(1+L120/100)</f>
        <v>0</v>
      </c>
      <c r="N120" s="236">
        <v>0</v>
      </c>
      <c r="O120" s="236">
        <f>ROUND(E120*N120,2)</f>
        <v>0</v>
      </c>
      <c r="P120" s="236">
        <v>0</v>
      </c>
      <c r="Q120" s="236">
        <f>ROUND(E120*P120,2)</f>
        <v>0</v>
      </c>
      <c r="R120" s="238" t="s">
        <v>149</v>
      </c>
      <c r="S120" s="238" t="s">
        <v>124</v>
      </c>
      <c r="T120" s="239" t="s">
        <v>124</v>
      </c>
      <c r="U120" s="222">
        <v>0</v>
      </c>
      <c r="V120" s="222">
        <f>ROUND(E120*U120,2)</f>
        <v>0</v>
      </c>
      <c r="W120" s="222"/>
      <c r="X120" s="222" t="s">
        <v>125</v>
      </c>
      <c r="Y120" s="222" t="s">
        <v>126</v>
      </c>
      <c r="Z120" s="212"/>
      <c r="AA120" s="212"/>
      <c r="AB120" s="212"/>
      <c r="AC120" s="212"/>
      <c r="AD120" s="212"/>
      <c r="AE120" s="212"/>
      <c r="AF120" s="212"/>
      <c r="AG120" s="212" t="s">
        <v>127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2">
      <c r="A121" s="219"/>
      <c r="B121" s="220"/>
      <c r="C121" s="251" t="s">
        <v>236</v>
      </c>
      <c r="D121" s="244"/>
      <c r="E121" s="244"/>
      <c r="F121" s="244"/>
      <c r="G121" s="244"/>
      <c r="H121" s="222"/>
      <c r="I121" s="222"/>
      <c r="J121" s="222"/>
      <c r="K121" s="222"/>
      <c r="L121" s="222"/>
      <c r="M121" s="222"/>
      <c r="N121" s="221"/>
      <c r="O121" s="221"/>
      <c r="P121" s="221"/>
      <c r="Q121" s="221"/>
      <c r="R121" s="222"/>
      <c r="S121" s="222"/>
      <c r="T121" s="222"/>
      <c r="U121" s="222"/>
      <c r="V121" s="222"/>
      <c r="W121" s="222"/>
      <c r="X121" s="222"/>
      <c r="Y121" s="222"/>
      <c r="Z121" s="212"/>
      <c r="AA121" s="212"/>
      <c r="AB121" s="212"/>
      <c r="AC121" s="212"/>
      <c r="AD121" s="212"/>
      <c r="AE121" s="212"/>
      <c r="AF121" s="212"/>
      <c r="AG121" s="212" t="s">
        <v>214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2">
      <c r="A122" s="219"/>
      <c r="B122" s="220"/>
      <c r="C122" s="247" t="s">
        <v>277</v>
      </c>
      <c r="D122" s="223"/>
      <c r="E122" s="224"/>
      <c r="F122" s="222"/>
      <c r="G122" s="222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22"/>
      <c r="Z122" s="212"/>
      <c r="AA122" s="212"/>
      <c r="AB122" s="212"/>
      <c r="AC122" s="212"/>
      <c r="AD122" s="212"/>
      <c r="AE122" s="212"/>
      <c r="AF122" s="212"/>
      <c r="AG122" s="212" t="s">
        <v>129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outlineLevel="3">
      <c r="A123" s="219"/>
      <c r="B123" s="220"/>
      <c r="C123" s="247" t="s">
        <v>278</v>
      </c>
      <c r="D123" s="223"/>
      <c r="E123" s="224">
        <v>0.51</v>
      </c>
      <c r="F123" s="222"/>
      <c r="G123" s="222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22"/>
      <c r="Z123" s="212"/>
      <c r="AA123" s="212"/>
      <c r="AB123" s="212"/>
      <c r="AC123" s="212"/>
      <c r="AD123" s="212"/>
      <c r="AE123" s="212"/>
      <c r="AF123" s="212"/>
      <c r="AG123" s="212" t="s">
        <v>129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outlineLevel="2">
      <c r="A124" s="219"/>
      <c r="B124" s="220"/>
      <c r="C124" s="248"/>
      <c r="D124" s="240"/>
      <c r="E124" s="240"/>
      <c r="F124" s="240"/>
      <c r="G124" s="240"/>
      <c r="H124" s="222"/>
      <c r="I124" s="222"/>
      <c r="J124" s="222"/>
      <c r="K124" s="222"/>
      <c r="L124" s="222"/>
      <c r="M124" s="222"/>
      <c r="N124" s="221"/>
      <c r="O124" s="221"/>
      <c r="P124" s="221"/>
      <c r="Q124" s="221"/>
      <c r="R124" s="222"/>
      <c r="S124" s="222"/>
      <c r="T124" s="222"/>
      <c r="U124" s="222"/>
      <c r="V124" s="222"/>
      <c r="W124" s="222"/>
      <c r="X124" s="222"/>
      <c r="Y124" s="222"/>
      <c r="Z124" s="212"/>
      <c r="AA124" s="212"/>
      <c r="AB124" s="212"/>
      <c r="AC124" s="212"/>
      <c r="AD124" s="212"/>
      <c r="AE124" s="212"/>
      <c r="AF124" s="212"/>
      <c r="AG124" s="212" t="s">
        <v>132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>
      <c r="A125" s="233">
        <v>23</v>
      </c>
      <c r="B125" s="234" t="s">
        <v>239</v>
      </c>
      <c r="C125" s="246" t="s">
        <v>240</v>
      </c>
      <c r="D125" s="235" t="s">
        <v>205</v>
      </c>
      <c r="E125" s="236">
        <v>0.28499999999999998</v>
      </c>
      <c r="F125" s="237"/>
      <c r="G125" s="238">
        <f>ROUND(E125*F125,2)</f>
        <v>0</v>
      </c>
      <c r="H125" s="237"/>
      <c r="I125" s="238">
        <f>ROUND(E125*H125,2)</f>
        <v>0</v>
      </c>
      <c r="J125" s="237"/>
      <c r="K125" s="238">
        <f>ROUND(E125*J125,2)</f>
        <v>0</v>
      </c>
      <c r="L125" s="238">
        <v>21</v>
      </c>
      <c r="M125" s="238">
        <f>G125*(1+L125/100)</f>
        <v>0</v>
      </c>
      <c r="N125" s="236">
        <v>0</v>
      </c>
      <c r="O125" s="236">
        <f>ROUND(E125*N125,2)</f>
        <v>0</v>
      </c>
      <c r="P125" s="236">
        <v>0</v>
      </c>
      <c r="Q125" s="236">
        <f>ROUND(E125*P125,2)</f>
        <v>0</v>
      </c>
      <c r="R125" s="238" t="s">
        <v>149</v>
      </c>
      <c r="S125" s="238" t="s">
        <v>124</v>
      </c>
      <c r="T125" s="239" t="s">
        <v>124</v>
      </c>
      <c r="U125" s="222">
        <v>0</v>
      </c>
      <c r="V125" s="222">
        <f>ROUND(E125*U125,2)</f>
        <v>0</v>
      </c>
      <c r="W125" s="222"/>
      <c r="X125" s="222" t="s">
        <v>125</v>
      </c>
      <c r="Y125" s="222" t="s">
        <v>126</v>
      </c>
      <c r="Z125" s="212"/>
      <c r="AA125" s="212"/>
      <c r="AB125" s="212"/>
      <c r="AC125" s="212"/>
      <c r="AD125" s="212"/>
      <c r="AE125" s="212"/>
      <c r="AF125" s="212"/>
      <c r="AG125" s="212" t="s">
        <v>127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2">
      <c r="A126" s="219"/>
      <c r="B126" s="220"/>
      <c r="C126" s="251" t="s">
        <v>241</v>
      </c>
      <c r="D126" s="244"/>
      <c r="E126" s="244"/>
      <c r="F126" s="244"/>
      <c r="G126" s="244"/>
      <c r="H126" s="222"/>
      <c r="I126" s="222"/>
      <c r="J126" s="222"/>
      <c r="K126" s="222"/>
      <c r="L126" s="222"/>
      <c r="M126" s="222"/>
      <c r="N126" s="221"/>
      <c r="O126" s="221"/>
      <c r="P126" s="221"/>
      <c r="Q126" s="221"/>
      <c r="R126" s="222"/>
      <c r="S126" s="222"/>
      <c r="T126" s="222"/>
      <c r="U126" s="222"/>
      <c r="V126" s="222"/>
      <c r="W126" s="222"/>
      <c r="X126" s="222"/>
      <c r="Y126" s="222"/>
      <c r="Z126" s="212"/>
      <c r="AA126" s="212"/>
      <c r="AB126" s="212"/>
      <c r="AC126" s="212"/>
      <c r="AD126" s="212"/>
      <c r="AE126" s="212"/>
      <c r="AF126" s="212"/>
      <c r="AG126" s="212" t="s">
        <v>214</v>
      </c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2">
      <c r="A127" s="219"/>
      <c r="B127" s="220"/>
      <c r="C127" s="247" t="s">
        <v>279</v>
      </c>
      <c r="D127" s="223"/>
      <c r="E127" s="224"/>
      <c r="F127" s="222"/>
      <c r="G127" s="222"/>
      <c r="H127" s="222"/>
      <c r="I127" s="222"/>
      <c r="J127" s="222"/>
      <c r="K127" s="222"/>
      <c r="L127" s="222"/>
      <c r="M127" s="222"/>
      <c r="N127" s="221"/>
      <c r="O127" s="221"/>
      <c r="P127" s="221"/>
      <c r="Q127" s="221"/>
      <c r="R127" s="222"/>
      <c r="S127" s="222"/>
      <c r="T127" s="222"/>
      <c r="U127" s="222"/>
      <c r="V127" s="222"/>
      <c r="W127" s="222"/>
      <c r="X127" s="222"/>
      <c r="Y127" s="222"/>
      <c r="Z127" s="212"/>
      <c r="AA127" s="212"/>
      <c r="AB127" s="212"/>
      <c r="AC127" s="212"/>
      <c r="AD127" s="212"/>
      <c r="AE127" s="212"/>
      <c r="AF127" s="212"/>
      <c r="AG127" s="212" t="s">
        <v>129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outlineLevel="3">
      <c r="A128" s="219"/>
      <c r="B128" s="220"/>
      <c r="C128" s="247" t="s">
        <v>280</v>
      </c>
      <c r="D128" s="223"/>
      <c r="E128" s="224">
        <v>0.28499999999999998</v>
      </c>
      <c r="F128" s="222"/>
      <c r="G128" s="222"/>
      <c r="H128" s="222"/>
      <c r="I128" s="222"/>
      <c r="J128" s="222"/>
      <c r="K128" s="222"/>
      <c r="L128" s="222"/>
      <c r="M128" s="222"/>
      <c r="N128" s="221"/>
      <c r="O128" s="221"/>
      <c r="P128" s="221"/>
      <c r="Q128" s="221"/>
      <c r="R128" s="222"/>
      <c r="S128" s="222"/>
      <c r="T128" s="222"/>
      <c r="U128" s="222"/>
      <c r="V128" s="222"/>
      <c r="W128" s="222"/>
      <c r="X128" s="222"/>
      <c r="Y128" s="222"/>
      <c r="Z128" s="212"/>
      <c r="AA128" s="212"/>
      <c r="AB128" s="212"/>
      <c r="AC128" s="212"/>
      <c r="AD128" s="212"/>
      <c r="AE128" s="212"/>
      <c r="AF128" s="212"/>
      <c r="AG128" s="212" t="s">
        <v>129</v>
      </c>
      <c r="AH128" s="212">
        <v>0</v>
      </c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2">
      <c r="A129" s="219"/>
      <c r="B129" s="220"/>
      <c r="C129" s="248"/>
      <c r="D129" s="240"/>
      <c r="E129" s="240"/>
      <c r="F129" s="240"/>
      <c r="G129" s="240"/>
      <c r="H129" s="222"/>
      <c r="I129" s="222"/>
      <c r="J129" s="222"/>
      <c r="K129" s="222"/>
      <c r="L129" s="222"/>
      <c r="M129" s="222"/>
      <c r="N129" s="221"/>
      <c r="O129" s="221"/>
      <c r="P129" s="221"/>
      <c r="Q129" s="221"/>
      <c r="R129" s="222"/>
      <c r="S129" s="222"/>
      <c r="T129" s="222"/>
      <c r="U129" s="222"/>
      <c r="V129" s="222"/>
      <c r="W129" s="222"/>
      <c r="X129" s="222"/>
      <c r="Y129" s="222"/>
      <c r="Z129" s="212"/>
      <c r="AA129" s="212"/>
      <c r="AB129" s="212"/>
      <c r="AC129" s="212"/>
      <c r="AD129" s="212"/>
      <c r="AE129" s="212"/>
      <c r="AF129" s="212"/>
      <c r="AG129" s="212" t="s">
        <v>132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>
      <c r="A130" s="226" t="s">
        <v>118</v>
      </c>
      <c r="B130" s="227" t="s">
        <v>89</v>
      </c>
      <c r="C130" s="245" t="s">
        <v>27</v>
      </c>
      <c r="D130" s="228"/>
      <c r="E130" s="229"/>
      <c r="F130" s="230"/>
      <c r="G130" s="230">
        <f>SUMIF(AG131:AG137,"&lt;&gt;NOR",G131:G137)</f>
        <v>0</v>
      </c>
      <c r="H130" s="230"/>
      <c r="I130" s="230">
        <f>SUM(I131:I137)</f>
        <v>0</v>
      </c>
      <c r="J130" s="230"/>
      <c r="K130" s="230">
        <f>SUM(K131:K137)</f>
        <v>0</v>
      </c>
      <c r="L130" s="230"/>
      <c r="M130" s="230">
        <f>SUM(M131:M137)</f>
        <v>0</v>
      </c>
      <c r="N130" s="229"/>
      <c r="O130" s="229">
        <f>SUM(O131:O137)</f>
        <v>0</v>
      </c>
      <c r="P130" s="229"/>
      <c r="Q130" s="229">
        <f>SUM(Q131:Q137)</f>
        <v>0</v>
      </c>
      <c r="R130" s="230"/>
      <c r="S130" s="230"/>
      <c r="T130" s="231"/>
      <c r="U130" s="225"/>
      <c r="V130" s="225">
        <f>SUM(V131:V137)</f>
        <v>0</v>
      </c>
      <c r="W130" s="225"/>
      <c r="X130" s="225"/>
      <c r="Y130" s="225"/>
      <c r="AG130" t="s">
        <v>119</v>
      </c>
    </row>
    <row r="131" spans="1:60" outlineLevel="1">
      <c r="A131" s="233">
        <v>24</v>
      </c>
      <c r="B131" s="234" t="s">
        <v>244</v>
      </c>
      <c r="C131" s="246" t="s">
        <v>245</v>
      </c>
      <c r="D131" s="235" t="s">
        <v>246</v>
      </c>
      <c r="E131" s="236">
        <v>1</v>
      </c>
      <c r="F131" s="237"/>
      <c r="G131" s="238">
        <f>ROUND(E131*F131,2)</f>
        <v>0</v>
      </c>
      <c r="H131" s="237"/>
      <c r="I131" s="238">
        <f>ROUND(E131*H131,2)</f>
        <v>0</v>
      </c>
      <c r="J131" s="237"/>
      <c r="K131" s="238">
        <f>ROUND(E131*J131,2)</f>
        <v>0</v>
      </c>
      <c r="L131" s="238">
        <v>21</v>
      </c>
      <c r="M131" s="238">
        <f>G131*(1+L131/100)</f>
        <v>0</v>
      </c>
      <c r="N131" s="236">
        <v>0</v>
      </c>
      <c r="O131" s="236">
        <f>ROUND(E131*N131,2)</f>
        <v>0</v>
      </c>
      <c r="P131" s="236">
        <v>0</v>
      </c>
      <c r="Q131" s="236">
        <f>ROUND(E131*P131,2)</f>
        <v>0</v>
      </c>
      <c r="R131" s="238"/>
      <c r="S131" s="238" t="s">
        <v>124</v>
      </c>
      <c r="T131" s="239" t="s">
        <v>247</v>
      </c>
      <c r="U131" s="222">
        <v>0</v>
      </c>
      <c r="V131" s="222">
        <f>ROUND(E131*U131,2)</f>
        <v>0</v>
      </c>
      <c r="W131" s="222"/>
      <c r="X131" s="222" t="s">
        <v>248</v>
      </c>
      <c r="Y131" s="222" t="s">
        <v>126</v>
      </c>
      <c r="Z131" s="212"/>
      <c r="AA131" s="212"/>
      <c r="AB131" s="212"/>
      <c r="AC131" s="212"/>
      <c r="AD131" s="212"/>
      <c r="AE131" s="212"/>
      <c r="AF131" s="212"/>
      <c r="AG131" s="212" t="s">
        <v>249</v>
      </c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2">
      <c r="A132" s="219"/>
      <c r="B132" s="220"/>
      <c r="C132" s="251" t="s">
        <v>250</v>
      </c>
      <c r="D132" s="244"/>
      <c r="E132" s="244"/>
      <c r="F132" s="244"/>
      <c r="G132" s="244"/>
      <c r="H132" s="222"/>
      <c r="I132" s="222"/>
      <c r="J132" s="222"/>
      <c r="K132" s="222"/>
      <c r="L132" s="222"/>
      <c r="M132" s="222"/>
      <c r="N132" s="221"/>
      <c r="O132" s="221"/>
      <c r="P132" s="221"/>
      <c r="Q132" s="221"/>
      <c r="R132" s="222"/>
      <c r="S132" s="222"/>
      <c r="T132" s="222"/>
      <c r="U132" s="222"/>
      <c r="V132" s="222"/>
      <c r="W132" s="222"/>
      <c r="X132" s="222"/>
      <c r="Y132" s="222"/>
      <c r="Z132" s="212"/>
      <c r="AA132" s="212"/>
      <c r="AB132" s="212"/>
      <c r="AC132" s="212"/>
      <c r="AD132" s="212"/>
      <c r="AE132" s="212"/>
      <c r="AF132" s="212"/>
      <c r="AG132" s="212" t="s">
        <v>214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2">
      <c r="A133" s="219"/>
      <c r="B133" s="220"/>
      <c r="C133" s="247" t="s">
        <v>57</v>
      </c>
      <c r="D133" s="223"/>
      <c r="E133" s="224">
        <v>1</v>
      </c>
      <c r="F133" s="222"/>
      <c r="G133" s="222"/>
      <c r="H133" s="222"/>
      <c r="I133" s="222"/>
      <c r="J133" s="222"/>
      <c r="K133" s="222"/>
      <c r="L133" s="222"/>
      <c r="M133" s="222"/>
      <c r="N133" s="221"/>
      <c r="O133" s="221"/>
      <c r="P133" s="221"/>
      <c r="Q133" s="221"/>
      <c r="R133" s="222"/>
      <c r="S133" s="222"/>
      <c r="T133" s="222"/>
      <c r="U133" s="222"/>
      <c r="V133" s="222"/>
      <c r="W133" s="222"/>
      <c r="X133" s="222"/>
      <c r="Y133" s="222"/>
      <c r="Z133" s="212"/>
      <c r="AA133" s="212"/>
      <c r="AB133" s="212"/>
      <c r="AC133" s="212"/>
      <c r="AD133" s="212"/>
      <c r="AE133" s="212"/>
      <c r="AF133" s="212"/>
      <c r="AG133" s="212" t="s">
        <v>129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2">
      <c r="A134" s="219"/>
      <c r="B134" s="220"/>
      <c r="C134" s="248"/>
      <c r="D134" s="240"/>
      <c r="E134" s="240"/>
      <c r="F134" s="240"/>
      <c r="G134" s="240"/>
      <c r="H134" s="222"/>
      <c r="I134" s="222"/>
      <c r="J134" s="222"/>
      <c r="K134" s="222"/>
      <c r="L134" s="222"/>
      <c r="M134" s="222"/>
      <c r="N134" s="221"/>
      <c r="O134" s="221"/>
      <c r="P134" s="221"/>
      <c r="Q134" s="221"/>
      <c r="R134" s="222"/>
      <c r="S134" s="222"/>
      <c r="T134" s="222"/>
      <c r="U134" s="222"/>
      <c r="V134" s="222"/>
      <c r="W134" s="222"/>
      <c r="X134" s="222"/>
      <c r="Y134" s="222"/>
      <c r="Z134" s="212"/>
      <c r="AA134" s="212"/>
      <c r="AB134" s="212"/>
      <c r="AC134" s="212"/>
      <c r="AD134" s="212"/>
      <c r="AE134" s="212"/>
      <c r="AF134" s="212"/>
      <c r="AG134" s="212" t="s">
        <v>132</v>
      </c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>
      <c r="A135" s="233">
        <v>25</v>
      </c>
      <c r="B135" s="234" t="s">
        <v>251</v>
      </c>
      <c r="C135" s="246" t="s">
        <v>252</v>
      </c>
      <c r="D135" s="235" t="s">
        <v>246</v>
      </c>
      <c r="E135" s="236">
        <v>1</v>
      </c>
      <c r="F135" s="237"/>
      <c r="G135" s="238">
        <f>ROUND(E135*F135,2)</f>
        <v>0</v>
      </c>
      <c r="H135" s="237"/>
      <c r="I135" s="238">
        <f>ROUND(E135*H135,2)</f>
        <v>0</v>
      </c>
      <c r="J135" s="237"/>
      <c r="K135" s="238">
        <f>ROUND(E135*J135,2)</f>
        <v>0</v>
      </c>
      <c r="L135" s="238">
        <v>21</v>
      </c>
      <c r="M135" s="238">
        <f>G135*(1+L135/100)</f>
        <v>0</v>
      </c>
      <c r="N135" s="236">
        <v>0</v>
      </c>
      <c r="O135" s="236">
        <f>ROUND(E135*N135,2)</f>
        <v>0</v>
      </c>
      <c r="P135" s="236">
        <v>0</v>
      </c>
      <c r="Q135" s="236">
        <f>ROUND(E135*P135,2)</f>
        <v>0</v>
      </c>
      <c r="R135" s="238"/>
      <c r="S135" s="238" t="s">
        <v>253</v>
      </c>
      <c r="T135" s="239" t="s">
        <v>247</v>
      </c>
      <c r="U135" s="222">
        <v>0</v>
      </c>
      <c r="V135" s="222">
        <f>ROUND(E135*U135,2)</f>
        <v>0</v>
      </c>
      <c r="W135" s="222"/>
      <c r="X135" s="222" t="s">
        <v>248</v>
      </c>
      <c r="Y135" s="222" t="s">
        <v>126</v>
      </c>
      <c r="Z135" s="212"/>
      <c r="AA135" s="212"/>
      <c r="AB135" s="212"/>
      <c r="AC135" s="212"/>
      <c r="AD135" s="212"/>
      <c r="AE135" s="212"/>
      <c r="AF135" s="212"/>
      <c r="AG135" s="212" t="s">
        <v>249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2">
      <c r="A136" s="219"/>
      <c r="B136" s="220"/>
      <c r="C136" s="247" t="s">
        <v>57</v>
      </c>
      <c r="D136" s="223"/>
      <c r="E136" s="224">
        <v>1</v>
      </c>
      <c r="F136" s="222"/>
      <c r="G136" s="222"/>
      <c r="H136" s="222"/>
      <c r="I136" s="222"/>
      <c r="J136" s="222"/>
      <c r="K136" s="222"/>
      <c r="L136" s="222"/>
      <c r="M136" s="222"/>
      <c r="N136" s="221"/>
      <c r="O136" s="221"/>
      <c r="P136" s="221"/>
      <c r="Q136" s="221"/>
      <c r="R136" s="222"/>
      <c r="S136" s="222"/>
      <c r="T136" s="222"/>
      <c r="U136" s="222"/>
      <c r="V136" s="222"/>
      <c r="W136" s="222"/>
      <c r="X136" s="222"/>
      <c r="Y136" s="222"/>
      <c r="Z136" s="212"/>
      <c r="AA136" s="212"/>
      <c r="AB136" s="212"/>
      <c r="AC136" s="212"/>
      <c r="AD136" s="212"/>
      <c r="AE136" s="212"/>
      <c r="AF136" s="212"/>
      <c r="AG136" s="212" t="s">
        <v>129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outlineLevel="2">
      <c r="A137" s="219"/>
      <c r="B137" s="220"/>
      <c r="C137" s="248"/>
      <c r="D137" s="240"/>
      <c r="E137" s="240"/>
      <c r="F137" s="240"/>
      <c r="G137" s="240"/>
      <c r="H137" s="222"/>
      <c r="I137" s="222"/>
      <c r="J137" s="222"/>
      <c r="K137" s="222"/>
      <c r="L137" s="222"/>
      <c r="M137" s="222"/>
      <c r="N137" s="221"/>
      <c r="O137" s="221"/>
      <c r="P137" s="221"/>
      <c r="Q137" s="221"/>
      <c r="R137" s="222"/>
      <c r="S137" s="222"/>
      <c r="T137" s="222"/>
      <c r="U137" s="222"/>
      <c r="V137" s="222"/>
      <c r="W137" s="222"/>
      <c r="X137" s="222"/>
      <c r="Y137" s="222"/>
      <c r="Z137" s="212"/>
      <c r="AA137" s="212"/>
      <c r="AB137" s="212"/>
      <c r="AC137" s="212"/>
      <c r="AD137" s="212"/>
      <c r="AE137" s="212"/>
      <c r="AF137" s="212"/>
      <c r="AG137" s="212" t="s">
        <v>132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>
      <c r="A138" s="3"/>
      <c r="B138" s="4"/>
      <c r="C138" s="252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AE138">
        <v>15</v>
      </c>
      <c r="AF138">
        <v>21</v>
      </c>
      <c r="AG138" t="s">
        <v>104</v>
      </c>
    </row>
    <row r="139" spans="1:60">
      <c r="A139" s="215"/>
      <c r="B139" s="216" t="s">
        <v>29</v>
      </c>
      <c r="C139" s="253"/>
      <c r="D139" s="217"/>
      <c r="E139" s="218"/>
      <c r="F139" s="218"/>
      <c r="G139" s="232">
        <f>G8+G22+G27+G46+G58+G92+G130</f>
        <v>0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AE139">
        <f>SUMIF(L7:L137,AE138,G7:G137)</f>
        <v>0</v>
      </c>
      <c r="AF139">
        <f>SUMIF(L7:L137,AF138,G7:G137)</f>
        <v>0</v>
      </c>
      <c r="AG139" t="s">
        <v>254</v>
      </c>
    </row>
    <row r="140" spans="1:60">
      <c r="C140" s="254"/>
      <c r="D140" s="10"/>
      <c r="AG140" t="s">
        <v>255</v>
      </c>
    </row>
    <row r="141" spans="1:60">
      <c r="D141" s="10"/>
    </row>
    <row r="142" spans="1:60">
      <c r="D142" s="10"/>
    </row>
    <row r="143" spans="1:60">
      <c r="D143" s="10"/>
    </row>
    <row r="144" spans="1:60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E258" sheet="1" formatRows="0"/>
  <mergeCells count="43">
    <mergeCell ref="C137:G137"/>
    <mergeCell ref="C121:G121"/>
    <mergeCell ref="C124:G124"/>
    <mergeCell ref="C126:G126"/>
    <mergeCell ref="C129:G129"/>
    <mergeCell ref="C132:G132"/>
    <mergeCell ref="C134:G134"/>
    <mergeCell ref="C103:G103"/>
    <mergeCell ref="C106:G106"/>
    <mergeCell ref="C108:G108"/>
    <mergeCell ref="C111:G111"/>
    <mergeCell ref="C115:G115"/>
    <mergeCell ref="C119:G119"/>
    <mergeCell ref="C94:G94"/>
    <mergeCell ref="C95:G95"/>
    <mergeCell ref="C96:G96"/>
    <mergeCell ref="C97:G97"/>
    <mergeCell ref="C98:G98"/>
    <mergeCell ref="C101:G101"/>
    <mergeCell ref="C73:G73"/>
    <mergeCell ref="C78:G78"/>
    <mergeCell ref="C83:G83"/>
    <mergeCell ref="C88:G88"/>
    <mergeCell ref="C90:G90"/>
    <mergeCell ref="C91:G91"/>
    <mergeCell ref="C51:G51"/>
    <mergeCell ref="C57:G57"/>
    <mergeCell ref="C60:G60"/>
    <mergeCell ref="C64:G64"/>
    <mergeCell ref="C66:G66"/>
    <mergeCell ref="C69:G69"/>
    <mergeCell ref="C21:G21"/>
    <mergeCell ref="C26:G26"/>
    <mergeCell ref="C32:G32"/>
    <mergeCell ref="C36:G36"/>
    <mergeCell ref="C40:G40"/>
    <mergeCell ref="C45:G45"/>
    <mergeCell ref="A1:G1"/>
    <mergeCell ref="C2:G2"/>
    <mergeCell ref="C3:G3"/>
    <mergeCell ref="C4:G4"/>
    <mergeCell ref="C13:G13"/>
    <mergeCell ref="C15:G15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/>
  <cols>
    <col min="1" max="1" width="3.42578125" customWidth="1"/>
    <col min="2" max="2" width="12.5703125" style="176" customWidth="1"/>
    <col min="3" max="3" width="63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97" t="s">
        <v>91</v>
      </c>
      <c r="B1" s="197"/>
      <c r="C1" s="197"/>
      <c r="D1" s="197"/>
      <c r="E1" s="197"/>
      <c r="F1" s="197"/>
      <c r="G1" s="197"/>
      <c r="AG1" t="s">
        <v>92</v>
      </c>
    </row>
    <row r="2" spans="1:60" ht="24.95" customHeight="1">
      <c r="A2" s="198" t="s">
        <v>7</v>
      </c>
      <c r="B2" s="49" t="s">
        <v>44</v>
      </c>
      <c r="C2" s="201" t="s">
        <v>45</v>
      </c>
      <c r="D2" s="199"/>
      <c r="E2" s="199"/>
      <c r="F2" s="199"/>
      <c r="G2" s="200"/>
      <c r="AG2" t="s">
        <v>93</v>
      </c>
    </row>
    <row r="3" spans="1:60" ht="24.95" customHeight="1">
      <c r="A3" s="198" t="s">
        <v>8</v>
      </c>
      <c r="B3" s="49" t="s">
        <v>60</v>
      </c>
      <c r="C3" s="201" t="s">
        <v>61</v>
      </c>
      <c r="D3" s="199"/>
      <c r="E3" s="199"/>
      <c r="F3" s="199"/>
      <c r="G3" s="200"/>
      <c r="AC3" s="176" t="s">
        <v>93</v>
      </c>
      <c r="AG3" t="s">
        <v>94</v>
      </c>
    </row>
    <row r="4" spans="1:60" ht="24.95" customHeight="1">
      <c r="A4" s="202" t="s">
        <v>9</v>
      </c>
      <c r="B4" s="203" t="s">
        <v>57</v>
      </c>
      <c r="C4" s="204" t="s">
        <v>61</v>
      </c>
      <c r="D4" s="205"/>
      <c r="E4" s="205"/>
      <c r="F4" s="205"/>
      <c r="G4" s="206"/>
      <c r="AG4" t="s">
        <v>95</v>
      </c>
    </row>
    <row r="5" spans="1:60">
      <c r="D5" s="10"/>
    </row>
    <row r="6" spans="1:60" ht="38.25">
      <c r="A6" s="208" t="s">
        <v>96</v>
      </c>
      <c r="B6" s="210" t="s">
        <v>97</v>
      </c>
      <c r="C6" s="210" t="s">
        <v>98</v>
      </c>
      <c r="D6" s="209" t="s">
        <v>99</v>
      </c>
      <c r="E6" s="208" t="s">
        <v>100</v>
      </c>
      <c r="F6" s="207" t="s">
        <v>101</v>
      </c>
      <c r="G6" s="208" t="s">
        <v>29</v>
      </c>
      <c r="H6" s="211" t="s">
        <v>30</v>
      </c>
      <c r="I6" s="211" t="s">
        <v>102</v>
      </c>
      <c r="J6" s="211" t="s">
        <v>31</v>
      </c>
      <c r="K6" s="211" t="s">
        <v>103</v>
      </c>
      <c r="L6" s="211" t="s">
        <v>104</v>
      </c>
      <c r="M6" s="211" t="s">
        <v>105</v>
      </c>
      <c r="N6" s="211" t="s">
        <v>106</v>
      </c>
      <c r="O6" s="211" t="s">
        <v>107</v>
      </c>
      <c r="P6" s="211" t="s">
        <v>108</v>
      </c>
      <c r="Q6" s="211" t="s">
        <v>109</v>
      </c>
      <c r="R6" s="211" t="s">
        <v>110</v>
      </c>
      <c r="S6" s="211" t="s">
        <v>111</v>
      </c>
      <c r="T6" s="211" t="s">
        <v>112</v>
      </c>
      <c r="U6" s="211" t="s">
        <v>113</v>
      </c>
      <c r="V6" s="211" t="s">
        <v>114</v>
      </c>
      <c r="W6" s="211" t="s">
        <v>115</v>
      </c>
      <c r="X6" s="211" t="s">
        <v>116</v>
      </c>
      <c r="Y6" s="211" t="s">
        <v>117</v>
      </c>
    </row>
    <row r="7" spans="1:60" hidden="1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>
      <c r="A8" s="226" t="s">
        <v>118</v>
      </c>
      <c r="B8" s="227" t="s">
        <v>76</v>
      </c>
      <c r="C8" s="245" t="s">
        <v>77</v>
      </c>
      <c r="D8" s="228"/>
      <c r="E8" s="229"/>
      <c r="F8" s="230"/>
      <c r="G8" s="230">
        <f>SUMIF(AG9:AG21,"&lt;&gt;NOR",G9:G21)</f>
        <v>0</v>
      </c>
      <c r="H8" s="230"/>
      <c r="I8" s="230">
        <f>SUM(I9:I21)</f>
        <v>0</v>
      </c>
      <c r="J8" s="230"/>
      <c r="K8" s="230">
        <f>SUM(K9:K21)</f>
        <v>0</v>
      </c>
      <c r="L8" s="230"/>
      <c r="M8" s="230">
        <f>SUM(M9:M21)</f>
        <v>0</v>
      </c>
      <c r="N8" s="229"/>
      <c r="O8" s="229">
        <f>SUM(O9:O21)</f>
        <v>0.67999999999999994</v>
      </c>
      <c r="P8" s="229"/>
      <c r="Q8" s="229">
        <f>SUM(Q9:Q21)</f>
        <v>0</v>
      </c>
      <c r="R8" s="230"/>
      <c r="S8" s="230"/>
      <c r="T8" s="231"/>
      <c r="U8" s="225"/>
      <c r="V8" s="225">
        <f>SUM(V9:V21)</f>
        <v>18.8</v>
      </c>
      <c r="W8" s="225"/>
      <c r="X8" s="225"/>
      <c r="Y8" s="225"/>
      <c r="AG8" t="s">
        <v>119</v>
      </c>
    </row>
    <row r="9" spans="1:60" ht="22.5" outlineLevel="1">
      <c r="A9" s="233">
        <v>1</v>
      </c>
      <c r="B9" s="234" t="s">
        <v>120</v>
      </c>
      <c r="C9" s="246" t="s">
        <v>121</v>
      </c>
      <c r="D9" s="235" t="s">
        <v>122</v>
      </c>
      <c r="E9" s="236">
        <v>6.78</v>
      </c>
      <c r="F9" s="237"/>
      <c r="G9" s="238">
        <f>ROUND(E9*F9,2)</f>
        <v>0</v>
      </c>
      <c r="H9" s="237"/>
      <c r="I9" s="238">
        <f>ROUND(E9*H9,2)</f>
        <v>0</v>
      </c>
      <c r="J9" s="237"/>
      <c r="K9" s="238">
        <f>ROUND(E9*J9,2)</f>
        <v>0</v>
      </c>
      <c r="L9" s="238">
        <v>21</v>
      </c>
      <c r="M9" s="238">
        <f>G9*(1+L9/100)</f>
        <v>0</v>
      </c>
      <c r="N9" s="236">
        <v>3.1710000000000002E-2</v>
      </c>
      <c r="O9" s="236">
        <f>ROUND(E9*N9,2)</f>
        <v>0.21</v>
      </c>
      <c r="P9" s="236">
        <v>0</v>
      </c>
      <c r="Q9" s="236">
        <f>ROUND(E9*P9,2)</f>
        <v>0</v>
      </c>
      <c r="R9" s="238" t="s">
        <v>123</v>
      </c>
      <c r="S9" s="238" t="s">
        <v>124</v>
      </c>
      <c r="T9" s="239" t="s">
        <v>124</v>
      </c>
      <c r="U9" s="222">
        <v>0.44</v>
      </c>
      <c r="V9" s="222">
        <f>ROUND(E9*U9,2)</f>
        <v>2.98</v>
      </c>
      <c r="W9" s="222"/>
      <c r="X9" s="222" t="s">
        <v>125</v>
      </c>
      <c r="Y9" s="222" t="s">
        <v>126</v>
      </c>
      <c r="Z9" s="212"/>
      <c r="AA9" s="212"/>
      <c r="AB9" s="212"/>
      <c r="AC9" s="212"/>
      <c r="AD9" s="212"/>
      <c r="AE9" s="212"/>
      <c r="AF9" s="212"/>
      <c r="AG9" s="212" t="s">
        <v>127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2">
      <c r="A10" s="219"/>
      <c r="B10" s="220"/>
      <c r="C10" s="247" t="s">
        <v>281</v>
      </c>
      <c r="D10" s="223"/>
      <c r="E10" s="224"/>
      <c r="F10" s="222"/>
      <c r="G10" s="222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22"/>
      <c r="Z10" s="212"/>
      <c r="AA10" s="212"/>
      <c r="AB10" s="212"/>
      <c r="AC10" s="212"/>
      <c r="AD10" s="212"/>
      <c r="AE10" s="212"/>
      <c r="AF10" s="212"/>
      <c r="AG10" s="212" t="s">
        <v>129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3">
      <c r="A11" s="219"/>
      <c r="B11" s="220"/>
      <c r="C11" s="247" t="s">
        <v>282</v>
      </c>
      <c r="D11" s="223"/>
      <c r="E11" s="224"/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22"/>
      <c r="Z11" s="212"/>
      <c r="AA11" s="212"/>
      <c r="AB11" s="212"/>
      <c r="AC11" s="212"/>
      <c r="AD11" s="212"/>
      <c r="AE11" s="212"/>
      <c r="AF11" s="212"/>
      <c r="AG11" s="212" t="s">
        <v>129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3">
      <c r="A12" s="219"/>
      <c r="B12" s="220"/>
      <c r="C12" s="247" t="s">
        <v>283</v>
      </c>
      <c r="D12" s="223"/>
      <c r="E12" s="224">
        <v>6.78</v>
      </c>
      <c r="F12" s="222"/>
      <c r="G12" s="222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22"/>
      <c r="Z12" s="212"/>
      <c r="AA12" s="212"/>
      <c r="AB12" s="212"/>
      <c r="AC12" s="212"/>
      <c r="AD12" s="212"/>
      <c r="AE12" s="212"/>
      <c r="AF12" s="212"/>
      <c r="AG12" s="212" t="s">
        <v>129</v>
      </c>
      <c r="AH12" s="212">
        <v>0</v>
      </c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2">
      <c r="A13" s="219"/>
      <c r="B13" s="220"/>
      <c r="C13" s="248"/>
      <c r="D13" s="240"/>
      <c r="E13" s="240"/>
      <c r="F13" s="240"/>
      <c r="G13" s="240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22"/>
      <c r="Z13" s="212"/>
      <c r="AA13" s="212"/>
      <c r="AB13" s="212"/>
      <c r="AC13" s="212"/>
      <c r="AD13" s="212"/>
      <c r="AE13" s="212"/>
      <c r="AF13" s="212"/>
      <c r="AG13" s="212" t="s">
        <v>132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ht="22.5" outlineLevel="1">
      <c r="A14" s="233">
        <v>2</v>
      </c>
      <c r="B14" s="234" t="s">
        <v>133</v>
      </c>
      <c r="C14" s="246" t="s">
        <v>134</v>
      </c>
      <c r="D14" s="235" t="s">
        <v>122</v>
      </c>
      <c r="E14" s="236">
        <v>45.2</v>
      </c>
      <c r="F14" s="237"/>
      <c r="G14" s="238">
        <f>ROUND(E14*F14,2)</f>
        <v>0</v>
      </c>
      <c r="H14" s="237"/>
      <c r="I14" s="238">
        <f>ROUND(E14*H14,2)</f>
        <v>0</v>
      </c>
      <c r="J14" s="237"/>
      <c r="K14" s="238">
        <f>ROUND(E14*J14,2)</f>
        <v>0</v>
      </c>
      <c r="L14" s="238">
        <v>21</v>
      </c>
      <c r="M14" s="238">
        <f>G14*(1+L14/100)</f>
        <v>0</v>
      </c>
      <c r="N14" s="236">
        <v>1.035E-2</v>
      </c>
      <c r="O14" s="236">
        <f>ROUND(E14*N14,2)</f>
        <v>0.47</v>
      </c>
      <c r="P14" s="236">
        <v>0</v>
      </c>
      <c r="Q14" s="236">
        <f>ROUND(E14*P14,2)</f>
        <v>0</v>
      </c>
      <c r="R14" s="238" t="s">
        <v>135</v>
      </c>
      <c r="S14" s="238" t="s">
        <v>124</v>
      </c>
      <c r="T14" s="239" t="s">
        <v>124</v>
      </c>
      <c r="U14" s="222">
        <v>0.35</v>
      </c>
      <c r="V14" s="222">
        <f>ROUND(E14*U14,2)</f>
        <v>15.82</v>
      </c>
      <c r="W14" s="222"/>
      <c r="X14" s="222" t="s">
        <v>125</v>
      </c>
      <c r="Y14" s="222" t="s">
        <v>126</v>
      </c>
      <c r="Z14" s="212"/>
      <c r="AA14" s="212"/>
      <c r="AB14" s="212"/>
      <c r="AC14" s="212"/>
      <c r="AD14" s="212"/>
      <c r="AE14" s="212"/>
      <c r="AF14" s="212"/>
      <c r="AG14" s="212" t="s">
        <v>127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2">
      <c r="A15" s="219"/>
      <c r="B15" s="220"/>
      <c r="C15" s="249" t="s">
        <v>136</v>
      </c>
      <c r="D15" s="241"/>
      <c r="E15" s="241"/>
      <c r="F15" s="241"/>
      <c r="G15" s="241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22"/>
      <c r="Z15" s="212"/>
      <c r="AA15" s="212"/>
      <c r="AB15" s="212"/>
      <c r="AC15" s="212"/>
      <c r="AD15" s="212"/>
      <c r="AE15" s="212"/>
      <c r="AF15" s="212"/>
      <c r="AG15" s="212" t="s">
        <v>137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2">
      <c r="A16" s="219"/>
      <c r="B16" s="220"/>
      <c r="C16" s="247" t="s">
        <v>138</v>
      </c>
      <c r="D16" s="223"/>
      <c r="E16" s="224"/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22"/>
      <c r="Z16" s="212"/>
      <c r="AA16" s="212"/>
      <c r="AB16" s="212"/>
      <c r="AC16" s="212"/>
      <c r="AD16" s="212"/>
      <c r="AE16" s="212"/>
      <c r="AF16" s="212"/>
      <c r="AG16" s="212" t="s">
        <v>129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3">
      <c r="A17" s="219"/>
      <c r="B17" s="220"/>
      <c r="C17" s="247" t="s">
        <v>139</v>
      </c>
      <c r="D17" s="223"/>
      <c r="E17" s="224"/>
      <c r="F17" s="222"/>
      <c r="G17" s="22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22"/>
      <c r="Z17" s="212"/>
      <c r="AA17" s="212"/>
      <c r="AB17" s="212"/>
      <c r="AC17" s="212"/>
      <c r="AD17" s="212"/>
      <c r="AE17" s="212"/>
      <c r="AF17" s="212"/>
      <c r="AG17" s="212" t="s">
        <v>129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3">
      <c r="A18" s="219"/>
      <c r="B18" s="220"/>
      <c r="C18" s="247" t="s">
        <v>140</v>
      </c>
      <c r="D18" s="223"/>
      <c r="E18" s="224"/>
      <c r="F18" s="222"/>
      <c r="G18" s="22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22"/>
      <c r="Z18" s="212"/>
      <c r="AA18" s="212"/>
      <c r="AB18" s="212"/>
      <c r="AC18" s="212"/>
      <c r="AD18" s="212"/>
      <c r="AE18" s="212"/>
      <c r="AF18" s="212"/>
      <c r="AG18" s="212" t="s">
        <v>129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3">
      <c r="A19" s="219"/>
      <c r="B19" s="220"/>
      <c r="C19" s="247" t="s">
        <v>284</v>
      </c>
      <c r="D19" s="223"/>
      <c r="E19" s="224"/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22"/>
      <c r="Z19" s="212"/>
      <c r="AA19" s="212"/>
      <c r="AB19" s="212"/>
      <c r="AC19" s="212"/>
      <c r="AD19" s="212"/>
      <c r="AE19" s="212"/>
      <c r="AF19" s="212"/>
      <c r="AG19" s="212" t="s">
        <v>129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3">
      <c r="A20" s="219"/>
      <c r="B20" s="220"/>
      <c r="C20" s="247" t="s">
        <v>285</v>
      </c>
      <c r="D20" s="223"/>
      <c r="E20" s="224">
        <v>45.2</v>
      </c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22"/>
      <c r="Z20" s="212"/>
      <c r="AA20" s="212"/>
      <c r="AB20" s="212"/>
      <c r="AC20" s="212"/>
      <c r="AD20" s="212"/>
      <c r="AE20" s="212"/>
      <c r="AF20" s="212"/>
      <c r="AG20" s="212" t="s">
        <v>129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2">
      <c r="A21" s="219"/>
      <c r="B21" s="220"/>
      <c r="C21" s="248"/>
      <c r="D21" s="240"/>
      <c r="E21" s="240"/>
      <c r="F21" s="240"/>
      <c r="G21" s="240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22"/>
      <c r="Z21" s="212"/>
      <c r="AA21" s="212"/>
      <c r="AB21" s="212"/>
      <c r="AC21" s="212"/>
      <c r="AD21" s="212"/>
      <c r="AE21" s="212"/>
      <c r="AF21" s="212"/>
      <c r="AG21" s="212" t="s">
        <v>132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>
      <c r="A22" s="226" t="s">
        <v>118</v>
      </c>
      <c r="B22" s="227" t="s">
        <v>78</v>
      </c>
      <c r="C22" s="245" t="s">
        <v>79</v>
      </c>
      <c r="D22" s="228"/>
      <c r="E22" s="229"/>
      <c r="F22" s="230"/>
      <c r="G22" s="230">
        <f>SUMIF(AG23:AG26,"&lt;&gt;NOR",G23:G26)</f>
        <v>0</v>
      </c>
      <c r="H22" s="230"/>
      <c r="I22" s="230">
        <f>SUM(I23:I26)</f>
        <v>0</v>
      </c>
      <c r="J22" s="230"/>
      <c r="K22" s="230">
        <f>SUM(K23:K26)</f>
        <v>0</v>
      </c>
      <c r="L22" s="230"/>
      <c r="M22" s="230">
        <f>SUM(M23:M26)</f>
        <v>0</v>
      </c>
      <c r="N22" s="229"/>
      <c r="O22" s="229">
        <f>SUM(O23:O26)</f>
        <v>0</v>
      </c>
      <c r="P22" s="229"/>
      <c r="Q22" s="229">
        <f>SUM(Q23:Q26)</f>
        <v>0</v>
      </c>
      <c r="R22" s="230"/>
      <c r="S22" s="230"/>
      <c r="T22" s="231"/>
      <c r="U22" s="225"/>
      <c r="V22" s="225">
        <f>SUM(V23:V26)</f>
        <v>14.01</v>
      </c>
      <c r="W22" s="225"/>
      <c r="X22" s="225"/>
      <c r="Y22" s="225"/>
      <c r="AG22" t="s">
        <v>119</v>
      </c>
    </row>
    <row r="23" spans="1:60" outlineLevel="1">
      <c r="A23" s="233">
        <v>3</v>
      </c>
      <c r="B23" s="234" t="s">
        <v>143</v>
      </c>
      <c r="C23" s="246" t="s">
        <v>144</v>
      </c>
      <c r="D23" s="235" t="s">
        <v>122</v>
      </c>
      <c r="E23" s="236">
        <v>45.2</v>
      </c>
      <c r="F23" s="237"/>
      <c r="G23" s="238">
        <f>ROUND(E23*F23,2)</f>
        <v>0</v>
      </c>
      <c r="H23" s="237"/>
      <c r="I23" s="238">
        <f>ROUND(E23*H23,2)</f>
        <v>0</v>
      </c>
      <c r="J23" s="237"/>
      <c r="K23" s="238">
        <f>ROUND(E23*J23,2)</f>
        <v>0</v>
      </c>
      <c r="L23" s="238">
        <v>21</v>
      </c>
      <c r="M23" s="238">
        <f>G23*(1+L23/100)</f>
        <v>0</v>
      </c>
      <c r="N23" s="236">
        <v>4.0000000000000003E-5</v>
      </c>
      <c r="O23" s="236">
        <f>ROUND(E23*N23,2)</f>
        <v>0</v>
      </c>
      <c r="P23" s="236">
        <v>0</v>
      </c>
      <c r="Q23" s="236">
        <f>ROUND(E23*P23,2)</f>
        <v>0</v>
      </c>
      <c r="R23" s="238" t="s">
        <v>135</v>
      </c>
      <c r="S23" s="238" t="s">
        <v>124</v>
      </c>
      <c r="T23" s="239" t="s">
        <v>124</v>
      </c>
      <c r="U23" s="222">
        <v>0.31</v>
      </c>
      <c r="V23" s="222">
        <f>ROUND(E23*U23,2)</f>
        <v>14.01</v>
      </c>
      <c r="W23" s="222"/>
      <c r="X23" s="222" t="s">
        <v>125</v>
      </c>
      <c r="Y23" s="222" t="s">
        <v>126</v>
      </c>
      <c r="Z23" s="212"/>
      <c r="AA23" s="212"/>
      <c r="AB23" s="212"/>
      <c r="AC23" s="212"/>
      <c r="AD23" s="212"/>
      <c r="AE23" s="212"/>
      <c r="AF23" s="212"/>
      <c r="AG23" s="212" t="s">
        <v>145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2">
      <c r="A24" s="219"/>
      <c r="B24" s="220"/>
      <c r="C24" s="247" t="s">
        <v>286</v>
      </c>
      <c r="D24" s="223"/>
      <c r="E24" s="224"/>
      <c r="F24" s="222"/>
      <c r="G24" s="222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22"/>
      <c r="Z24" s="212"/>
      <c r="AA24" s="212"/>
      <c r="AB24" s="212"/>
      <c r="AC24" s="212"/>
      <c r="AD24" s="212"/>
      <c r="AE24" s="212"/>
      <c r="AF24" s="212"/>
      <c r="AG24" s="212" t="s">
        <v>129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3">
      <c r="A25" s="219"/>
      <c r="B25" s="220"/>
      <c r="C25" s="247" t="s">
        <v>285</v>
      </c>
      <c r="D25" s="223"/>
      <c r="E25" s="224">
        <v>45.2</v>
      </c>
      <c r="F25" s="222"/>
      <c r="G25" s="22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22"/>
      <c r="Z25" s="212"/>
      <c r="AA25" s="212"/>
      <c r="AB25" s="212"/>
      <c r="AC25" s="212"/>
      <c r="AD25" s="212"/>
      <c r="AE25" s="212"/>
      <c r="AF25" s="212"/>
      <c r="AG25" s="212" t="s">
        <v>129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2">
      <c r="A26" s="219"/>
      <c r="B26" s="220"/>
      <c r="C26" s="248"/>
      <c r="D26" s="240"/>
      <c r="E26" s="240"/>
      <c r="F26" s="240"/>
      <c r="G26" s="240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22"/>
      <c r="Z26" s="212"/>
      <c r="AA26" s="212"/>
      <c r="AB26" s="212"/>
      <c r="AC26" s="212"/>
      <c r="AD26" s="212"/>
      <c r="AE26" s="212"/>
      <c r="AF26" s="212"/>
      <c r="AG26" s="212" t="s">
        <v>132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>
      <c r="A27" s="226" t="s">
        <v>118</v>
      </c>
      <c r="B27" s="227" t="s">
        <v>80</v>
      </c>
      <c r="C27" s="245" t="s">
        <v>81</v>
      </c>
      <c r="D27" s="228"/>
      <c r="E27" s="229"/>
      <c r="F27" s="230"/>
      <c r="G27" s="230">
        <f>SUMIF(AG28:AG41,"&lt;&gt;NOR",G28:G41)</f>
        <v>0</v>
      </c>
      <c r="H27" s="230"/>
      <c r="I27" s="230">
        <f>SUM(I28:I41)</f>
        <v>0</v>
      </c>
      <c r="J27" s="230"/>
      <c r="K27" s="230">
        <f>SUM(K28:K41)</f>
        <v>0</v>
      </c>
      <c r="L27" s="230"/>
      <c r="M27" s="230">
        <f>SUM(M28:M41)</f>
        <v>0</v>
      </c>
      <c r="N27" s="229"/>
      <c r="O27" s="229">
        <f>SUM(O28:O41)</f>
        <v>0</v>
      </c>
      <c r="P27" s="229"/>
      <c r="Q27" s="229">
        <f>SUM(Q28:Q41)</f>
        <v>0.73</v>
      </c>
      <c r="R27" s="230"/>
      <c r="S27" s="230"/>
      <c r="T27" s="231"/>
      <c r="U27" s="225"/>
      <c r="V27" s="225">
        <f>SUM(V28:V41)</f>
        <v>21.009999999999998</v>
      </c>
      <c r="W27" s="225"/>
      <c r="X27" s="225"/>
      <c r="Y27" s="225"/>
      <c r="AG27" t="s">
        <v>119</v>
      </c>
    </row>
    <row r="28" spans="1:60" outlineLevel="1">
      <c r="A28" s="233">
        <v>4</v>
      </c>
      <c r="B28" s="234" t="s">
        <v>147</v>
      </c>
      <c r="C28" s="246" t="s">
        <v>148</v>
      </c>
      <c r="D28" s="235" t="s">
        <v>122</v>
      </c>
      <c r="E28" s="236">
        <v>45.2</v>
      </c>
      <c r="F28" s="237"/>
      <c r="G28" s="238">
        <f>ROUND(E28*F28,2)</f>
        <v>0</v>
      </c>
      <c r="H28" s="237"/>
      <c r="I28" s="238">
        <f>ROUND(E28*H28,2)</f>
        <v>0</v>
      </c>
      <c r="J28" s="237"/>
      <c r="K28" s="238">
        <f>ROUND(E28*J28,2)</f>
        <v>0</v>
      </c>
      <c r="L28" s="238">
        <v>21</v>
      </c>
      <c r="M28" s="238">
        <f>G28*(1+L28/100)</f>
        <v>0</v>
      </c>
      <c r="N28" s="236">
        <v>0</v>
      </c>
      <c r="O28" s="236">
        <f>ROUND(E28*N28,2)</f>
        <v>0</v>
      </c>
      <c r="P28" s="236">
        <v>1.26E-2</v>
      </c>
      <c r="Q28" s="236">
        <f>ROUND(E28*P28,2)</f>
        <v>0.56999999999999995</v>
      </c>
      <c r="R28" s="238" t="s">
        <v>149</v>
      </c>
      <c r="S28" s="238" t="s">
        <v>124</v>
      </c>
      <c r="T28" s="239" t="s">
        <v>124</v>
      </c>
      <c r="U28" s="222">
        <v>0.33</v>
      </c>
      <c r="V28" s="222">
        <f>ROUND(E28*U28,2)</f>
        <v>14.92</v>
      </c>
      <c r="W28" s="222"/>
      <c r="X28" s="222" t="s">
        <v>125</v>
      </c>
      <c r="Y28" s="222" t="s">
        <v>126</v>
      </c>
      <c r="Z28" s="212"/>
      <c r="AA28" s="212"/>
      <c r="AB28" s="212"/>
      <c r="AC28" s="212"/>
      <c r="AD28" s="212"/>
      <c r="AE28" s="212"/>
      <c r="AF28" s="212"/>
      <c r="AG28" s="212" t="s">
        <v>127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2">
      <c r="A29" s="219"/>
      <c r="B29" s="220"/>
      <c r="C29" s="247" t="s">
        <v>150</v>
      </c>
      <c r="D29" s="223"/>
      <c r="E29" s="224"/>
      <c r="F29" s="222"/>
      <c r="G29" s="22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22"/>
      <c r="Z29" s="212"/>
      <c r="AA29" s="212"/>
      <c r="AB29" s="212"/>
      <c r="AC29" s="212"/>
      <c r="AD29" s="212"/>
      <c r="AE29" s="212"/>
      <c r="AF29" s="212"/>
      <c r="AG29" s="212" t="s">
        <v>129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3">
      <c r="A30" s="219"/>
      <c r="B30" s="220"/>
      <c r="C30" s="247" t="s">
        <v>287</v>
      </c>
      <c r="D30" s="223"/>
      <c r="E30" s="224"/>
      <c r="F30" s="222"/>
      <c r="G30" s="222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22"/>
      <c r="Z30" s="212"/>
      <c r="AA30" s="212"/>
      <c r="AB30" s="212"/>
      <c r="AC30" s="212"/>
      <c r="AD30" s="212"/>
      <c r="AE30" s="212"/>
      <c r="AF30" s="212"/>
      <c r="AG30" s="212" t="s">
        <v>129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3">
      <c r="A31" s="219"/>
      <c r="B31" s="220"/>
      <c r="C31" s="247" t="s">
        <v>285</v>
      </c>
      <c r="D31" s="223"/>
      <c r="E31" s="224">
        <v>45.2</v>
      </c>
      <c r="F31" s="222"/>
      <c r="G31" s="22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22"/>
      <c r="Z31" s="212"/>
      <c r="AA31" s="212"/>
      <c r="AB31" s="212"/>
      <c r="AC31" s="212"/>
      <c r="AD31" s="212"/>
      <c r="AE31" s="212"/>
      <c r="AF31" s="212"/>
      <c r="AG31" s="212" t="s">
        <v>129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2">
      <c r="A32" s="219"/>
      <c r="B32" s="220"/>
      <c r="C32" s="248"/>
      <c r="D32" s="240"/>
      <c r="E32" s="240"/>
      <c r="F32" s="240"/>
      <c r="G32" s="240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22"/>
      <c r="Z32" s="212"/>
      <c r="AA32" s="212"/>
      <c r="AB32" s="212"/>
      <c r="AC32" s="212"/>
      <c r="AD32" s="212"/>
      <c r="AE32" s="212"/>
      <c r="AF32" s="212"/>
      <c r="AG32" s="212" t="s">
        <v>132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>
      <c r="A33" s="233">
        <v>5</v>
      </c>
      <c r="B33" s="234" t="s">
        <v>157</v>
      </c>
      <c r="C33" s="246" t="s">
        <v>158</v>
      </c>
      <c r="D33" s="235" t="s">
        <v>159</v>
      </c>
      <c r="E33" s="236">
        <v>28</v>
      </c>
      <c r="F33" s="237"/>
      <c r="G33" s="238">
        <f>ROUND(E33*F33,2)</f>
        <v>0</v>
      </c>
      <c r="H33" s="237"/>
      <c r="I33" s="238">
        <f>ROUND(E33*H33,2)</f>
        <v>0</v>
      </c>
      <c r="J33" s="237"/>
      <c r="K33" s="238">
        <f>ROUND(E33*J33,2)</f>
        <v>0</v>
      </c>
      <c r="L33" s="238">
        <v>21</v>
      </c>
      <c r="M33" s="238">
        <f>G33*(1+L33/100)</f>
        <v>0</v>
      </c>
      <c r="N33" s="236">
        <v>0</v>
      </c>
      <c r="O33" s="236">
        <f>ROUND(E33*N33,2)</f>
        <v>0</v>
      </c>
      <c r="P33" s="236">
        <v>8.0000000000000007E-5</v>
      </c>
      <c r="Q33" s="236">
        <f>ROUND(E33*P33,2)</f>
        <v>0</v>
      </c>
      <c r="R33" s="238" t="s">
        <v>160</v>
      </c>
      <c r="S33" s="238" t="s">
        <v>124</v>
      </c>
      <c r="T33" s="239" t="s">
        <v>124</v>
      </c>
      <c r="U33" s="222">
        <v>0.04</v>
      </c>
      <c r="V33" s="222">
        <f>ROUND(E33*U33,2)</f>
        <v>1.1200000000000001</v>
      </c>
      <c r="W33" s="222"/>
      <c r="X33" s="222" t="s">
        <v>125</v>
      </c>
      <c r="Y33" s="222" t="s">
        <v>126</v>
      </c>
      <c r="Z33" s="212"/>
      <c r="AA33" s="212"/>
      <c r="AB33" s="212"/>
      <c r="AC33" s="212"/>
      <c r="AD33" s="212"/>
      <c r="AE33" s="212"/>
      <c r="AF33" s="212"/>
      <c r="AG33" s="212" t="s">
        <v>127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2">
      <c r="A34" s="219"/>
      <c r="B34" s="220"/>
      <c r="C34" s="247" t="s">
        <v>288</v>
      </c>
      <c r="D34" s="223"/>
      <c r="E34" s="224"/>
      <c r="F34" s="222"/>
      <c r="G34" s="22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22"/>
      <c r="Z34" s="212"/>
      <c r="AA34" s="212"/>
      <c r="AB34" s="212"/>
      <c r="AC34" s="212"/>
      <c r="AD34" s="212"/>
      <c r="AE34" s="212"/>
      <c r="AF34" s="212"/>
      <c r="AG34" s="212" t="s">
        <v>129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3">
      <c r="A35" s="219"/>
      <c r="B35" s="220"/>
      <c r="C35" s="247" t="s">
        <v>289</v>
      </c>
      <c r="D35" s="223"/>
      <c r="E35" s="224">
        <v>28</v>
      </c>
      <c r="F35" s="222"/>
      <c r="G35" s="22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22"/>
      <c r="Z35" s="212"/>
      <c r="AA35" s="212"/>
      <c r="AB35" s="212"/>
      <c r="AC35" s="212"/>
      <c r="AD35" s="212"/>
      <c r="AE35" s="212"/>
      <c r="AF35" s="212"/>
      <c r="AG35" s="212" t="s">
        <v>129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2">
      <c r="A36" s="219"/>
      <c r="B36" s="220"/>
      <c r="C36" s="248"/>
      <c r="D36" s="240"/>
      <c r="E36" s="240"/>
      <c r="F36" s="240"/>
      <c r="G36" s="240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22"/>
      <c r="Z36" s="212"/>
      <c r="AA36" s="212"/>
      <c r="AB36" s="212"/>
      <c r="AC36" s="212"/>
      <c r="AD36" s="212"/>
      <c r="AE36" s="212"/>
      <c r="AF36" s="212"/>
      <c r="AG36" s="212" t="s">
        <v>132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22.5" outlineLevel="1">
      <c r="A37" s="233">
        <v>6</v>
      </c>
      <c r="B37" s="234" t="s">
        <v>163</v>
      </c>
      <c r="C37" s="246" t="s">
        <v>164</v>
      </c>
      <c r="D37" s="235" t="s">
        <v>122</v>
      </c>
      <c r="E37" s="236">
        <v>45.2</v>
      </c>
      <c r="F37" s="237"/>
      <c r="G37" s="238">
        <f>ROUND(E37*F37,2)</f>
        <v>0</v>
      </c>
      <c r="H37" s="237"/>
      <c r="I37" s="238">
        <f>ROUND(E37*H37,2)</f>
        <v>0</v>
      </c>
      <c r="J37" s="237"/>
      <c r="K37" s="238">
        <f>ROUND(E37*J37,2)</f>
        <v>0</v>
      </c>
      <c r="L37" s="238">
        <v>21</v>
      </c>
      <c r="M37" s="238">
        <f>G37*(1+L37/100)</f>
        <v>0</v>
      </c>
      <c r="N37" s="236">
        <v>0</v>
      </c>
      <c r="O37" s="236">
        <f>ROUND(E37*N37,2)</f>
        <v>0</v>
      </c>
      <c r="P37" s="236">
        <v>3.5000000000000001E-3</v>
      </c>
      <c r="Q37" s="236">
        <f>ROUND(E37*P37,2)</f>
        <v>0.16</v>
      </c>
      <c r="R37" s="238" t="s">
        <v>160</v>
      </c>
      <c r="S37" s="238" t="s">
        <v>124</v>
      </c>
      <c r="T37" s="239" t="s">
        <v>124</v>
      </c>
      <c r="U37" s="222">
        <v>0.11</v>
      </c>
      <c r="V37" s="222">
        <f>ROUND(E37*U37,2)</f>
        <v>4.97</v>
      </c>
      <c r="W37" s="222"/>
      <c r="X37" s="222" t="s">
        <v>125</v>
      </c>
      <c r="Y37" s="222" t="s">
        <v>126</v>
      </c>
      <c r="Z37" s="212"/>
      <c r="AA37" s="212"/>
      <c r="AB37" s="212"/>
      <c r="AC37" s="212"/>
      <c r="AD37" s="212"/>
      <c r="AE37" s="212"/>
      <c r="AF37" s="212"/>
      <c r="AG37" s="212" t="s">
        <v>127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2">
      <c r="A38" s="219"/>
      <c r="B38" s="220"/>
      <c r="C38" s="247" t="s">
        <v>165</v>
      </c>
      <c r="D38" s="223"/>
      <c r="E38" s="224"/>
      <c r="F38" s="222"/>
      <c r="G38" s="222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22"/>
      <c r="Z38" s="212"/>
      <c r="AA38" s="212"/>
      <c r="AB38" s="212"/>
      <c r="AC38" s="212"/>
      <c r="AD38" s="212"/>
      <c r="AE38" s="212"/>
      <c r="AF38" s="212"/>
      <c r="AG38" s="212" t="s">
        <v>129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3">
      <c r="A39" s="219"/>
      <c r="B39" s="220"/>
      <c r="C39" s="247" t="s">
        <v>290</v>
      </c>
      <c r="D39" s="223"/>
      <c r="E39" s="224"/>
      <c r="F39" s="222"/>
      <c r="G39" s="222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22"/>
      <c r="Z39" s="212"/>
      <c r="AA39" s="212"/>
      <c r="AB39" s="212"/>
      <c r="AC39" s="212"/>
      <c r="AD39" s="212"/>
      <c r="AE39" s="212"/>
      <c r="AF39" s="212"/>
      <c r="AG39" s="212" t="s">
        <v>129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3">
      <c r="A40" s="219"/>
      <c r="B40" s="220"/>
      <c r="C40" s="247" t="s">
        <v>285</v>
      </c>
      <c r="D40" s="223"/>
      <c r="E40" s="224">
        <v>45.2</v>
      </c>
      <c r="F40" s="222"/>
      <c r="G40" s="222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22"/>
      <c r="Z40" s="212"/>
      <c r="AA40" s="212"/>
      <c r="AB40" s="212"/>
      <c r="AC40" s="212"/>
      <c r="AD40" s="212"/>
      <c r="AE40" s="212"/>
      <c r="AF40" s="212"/>
      <c r="AG40" s="212" t="s">
        <v>129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2">
      <c r="A41" s="219"/>
      <c r="B41" s="220"/>
      <c r="C41" s="248"/>
      <c r="D41" s="240"/>
      <c r="E41" s="240"/>
      <c r="F41" s="240"/>
      <c r="G41" s="240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22"/>
      <c r="Z41" s="212"/>
      <c r="AA41" s="212"/>
      <c r="AB41" s="212"/>
      <c r="AC41" s="212"/>
      <c r="AD41" s="212"/>
      <c r="AE41" s="212"/>
      <c r="AF41" s="212"/>
      <c r="AG41" s="212" t="s">
        <v>132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>
      <c r="A42" s="226" t="s">
        <v>118</v>
      </c>
      <c r="B42" s="227" t="s">
        <v>84</v>
      </c>
      <c r="C42" s="245" t="s">
        <v>85</v>
      </c>
      <c r="D42" s="228"/>
      <c r="E42" s="229"/>
      <c r="F42" s="230"/>
      <c r="G42" s="230">
        <f>SUMIF(AG43:AG75,"&lt;&gt;NOR",G43:G75)</f>
        <v>0</v>
      </c>
      <c r="H42" s="230"/>
      <c r="I42" s="230">
        <f>SUM(I43:I75)</f>
        <v>0</v>
      </c>
      <c r="J42" s="230"/>
      <c r="K42" s="230">
        <f>SUM(K43:K75)</f>
        <v>0</v>
      </c>
      <c r="L42" s="230"/>
      <c r="M42" s="230">
        <f>SUM(M43:M75)</f>
        <v>0</v>
      </c>
      <c r="N42" s="229"/>
      <c r="O42" s="229">
        <f>SUM(O43:O75)</f>
        <v>0.23</v>
      </c>
      <c r="P42" s="229"/>
      <c r="Q42" s="229">
        <f>SUM(Q43:Q75)</f>
        <v>0</v>
      </c>
      <c r="R42" s="230"/>
      <c r="S42" s="230"/>
      <c r="T42" s="231"/>
      <c r="U42" s="225"/>
      <c r="V42" s="225">
        <f>SUM(V43:V75)</f>
        <v>27.820000000000004</v>
      </c>
      <c r="W42" s="225"/>
      <c r="X42" s="225"/>
      <c r="Y42" s="225"/>
      <c r="AG42" t="s">
        <v>119</v>
      </c>
    </row>
    <row r="43" spans="1:60" outlineLevel="1">
      <c r="A43" s="233">
        <v>7</v>
      </c>
      <c r="B43" s="234" t="s">
        <v>179</v>
      </c>
      <c r="C43" s="246" t="s">
        <v>180</v>
      </c>
      <c r="D43" s="235" t="s">
        <v>122</v>
      </c>
      <c r="E43" s="236">
        <v>45.2</v>
      </c>
      <c r="F43" s="237"/>
      <c r="G43" s="238">
        <f>ROUND(E43*F43,2)</f>
        <v>0</v>
      </c>
      <c r="H43" s="237"/>
      <c r="I43" s="238">
        <f>ROUND(E43*H43,2)</f>
        <v>0</v>
      </c>
      <c r="J43" s="237"/>
      <c r="K43" s="238">
        <f>ROUND(E43*J43,2)</f>
        <v>0</v>
      </c>
      <c r="L43" s="238">
        <v>21</v>
      </c>
      <c r="M43" s="238">
        <f>G43*(1+L43/100)</f>
        <v>0</v>
      </c>
      <c r="N43" s="236">
        <v>0</v>
      </c>
      <c r="O43" s="236">
        <f>ROUND(E43*N43,2)</f>
        <v>0</v>
      </c>
      <c r="P43" s="236">
        <v>0</v>
      </c>
      <c r="Q43" s="236">
        <f>ROUND(E43*P43,2)</f>
        <v>0</v>
      </c>
      <c r="R43" s="238" t="s">
        <v>160</v>
      </c>
      <c r="S43" s="238" t="s">
        <v>124</v>
      </c>
      <c r="T43" s="239" t="s">
        <v>124</v>
      </c>
      <c r="U43" s="222">
        <v>0.02</v>
      </c>
      <c r="V43" s="222">
        <f>ROUND(E43*U43,2)</f>
        <v>0.9</v>
      </c>
      <c r="W43" s="222"/>
      <c r="X43" s="222" t="s">
        <v>125</v>
      </c>
      <c r="Y43" s="222" t="s">
        <v>126</v>
      </c>
      <c r="Z43" s="212"/>
      <c r="AA43" s="212"/>
      <c r="AB43" s="212"/>
      <c r="AC43" s="212"/>
      <c r="AD43" s="212"/>
      <c r="AE43" s="212"/>
      <c r="AF43" s="212"/>
      <c r="AG43" s="212" t="s">
        <v>127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2">
      <c r="A44" s="219"/>
      <c r="B44" s="220"/>
      <c r="C44" s="249" t="s">
        <v>181</v>
      </c>
      <c r="D44" s="241"/>
      <c r="E44" s="241"/>
      <c r="F44" s="241"/>
      <c r="G44" s="241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22"/>
      <c r="Z44" s="212"/>
      <c r="AA44" s="212"/>
      <c r="AB44" s="212"/>
      <c r="AC44" s="212"/>
      <c r="AD44" s="212"/>
      <c r="AE44" s="212"/>
      <c r="AF44" s="212"/>
      <c r="AG44" s="212" t="s">
        <v>137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2">
      <c r="A45" s="219"/>
      <c r="B45" s="220"/>
      <c r="C45" s="247" t="s">
        <v>182</v>
      </c>
      <c r="D45" s="223"/>
      <c r="E45" s="224"/>
      <c r="F45" s="222"/>
      <c r="G45" s="222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22"/>
      <c r="Z45" s="212"/>
      <c r="AA45" s="212"/>
      <c r="AB45" s="212"/>
      <c r="AC45" s="212"/>
      <c r="AD45" s="212"/>
      <c r="AE45" s="212"/>
      <c r="AF45" s="212"/>
      <c r="AG45" s="212" t="s">
        <v>129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3">
      <c r="A46" s="219"/>
      <c r="B46" s="220"/>
      <c r="C46" s="247" t="s">
        <v>291</v>
      </c>
      <c r="D46" s="223"/>
      <c r="E46" s="224"/>
      <c r="F46" s="222"/>
      <c r="G46" s="222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22"/>
      <c r="Z46" s="212"/>
      <c r="AA46" s="212"/>
      <c r="AB46" s="212"/>
      <c r="AC46" s="212"/>
      <c r="AD46" s="212"/>
      <c r="AE46" s="212"/>
      <c r="AF46" s="212"/>
      <c r="AG46" s="212" t="s">
        <v>129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3">
      <c r="A47" s="219"/>
      <c r="B47" s="220"/>
      <c r="C47" s="247" t="s">
        <v>285</v>
      </c>
      <c r="D47" s="223"/>
      <c r="E47" s="224">
        <v>45.2</v>
      </c>
      <c r="F47" s="222"/>
      <c r="G47" s="222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22"/>
      <c r="Z47" s="212"/>
      <c r="AA47" s="212"/>
      <c r="AB47" s="212"/>
      <c r="AC47" s="212"/>
      <c r="AD47" s="212"/>
      <c r="AE47" s="212"/>
      <c r="AF47" s="212"/>
      <c r="AG47" s="212" t="s">
        <v>129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2">
      <c r="A48" s="219"/>
      <c r="B48" s="220"/>
      <c r="C48" s="248"/>
      <c r="D48" s="240"/>
      <c r="E48" s="240"/>
      <c r="F48" s="240"/>
      <c r="G48" s="240"/>
      <c r="H48" s="222"/>
      <c r="I48" s="222"/>
      <c r="J48" s="222"/>
      <c r="K48" s="222"/>
      <c r="L48" s="222"/>
      <c r="M48" s="222"/>
      <c r="N48" s="221"/>
      <c r="O48" s="221"/>
      <c r="P48" s="221"/>
      <c r="Q48" s="221"/>
      <c r="R48" s="222"/>
      <c r="S48" s="222"/>
      <c r="T48" s="222"/>
      <c r="U48" s="222"/>
      <c r="V48" s="222"/>
      <c r="W48" s="222"/>
      <c r="X48" s="222"/>
      <c r="Y48" s="222"/>
      <c r="Z48" s="212"/>
      <c r="AA48" s="212"/>
      <c r="AB48" s="212"/>
      <c r="AC48" s="212"/>
      <c r="AD48" s="212"/>
      <c r="AE48" s="212"/>
      <c r="AF48" s="212"/>
      <c r="AG48" s="212" t="s">
        <v>132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>
      <c r="A49" s="233">
        <v>8</v>
      </c>
      <c r="B49" s="234" t="s">
        <v>184</v>
      </c>
      <c r="C49" s="246" t="s">
        <v>185</v>
      </c>
      <c r="D49" s="235" t="s">
        <v>122</v>
      </c>
      <c r="E49" s="236">
        <v>45.2</v>
      </c>
      <c r="F49" s="237"/>
      <c r="G49" s="238">
        <f>ROUND(E49*F49,2)</f>
        <v>0</v>
      </c>
      <c r="H49" s="237"/>
      <c r="I49" s="238">
        <f>ROUND(E49*H49,2)</f>
        <v>0</v>
      </c>
      <c r="J49" s="237"/>
      <c r="K49" s="238">
        <f>ROUND(E49*J49,2)</f>
        <v>0</v>
      </c>
      <c r="L49" s="238">
        <v>21</v>
      </c>
      <c r="M49" s="238">
        <f>G49*(1+L49/100)</f>
        <v>0</v>
      </c>
      <c r="N49" s="236">
        <v>0</v>
      </c>
      <c r="O49" s="236">
        <f>ROUND(E49*N49,2)</f>
        <v>0</v>
      </c>
      <c r="P49" s="236">
        <v>0</v>
      </c>
      <c r="Q49" s="236">
        <f>ROUND(E49*P49,2)</f>
        <v>0</v>
      </c>
      <c r="R49" s="238" t="s">
        <v>160</v>
      </c>
      <c r="S49" s="238" t="s">
        <v>124</v>
      </c>
      <c r="T49" s="239" t="s">
        <v>124</v>
      </c>
      <c r="U49" s="222">
        <v>0.05</v>
      </c>
      <c r="V49" s="222">
        <f>ROUND(E49*U49,2)</f>
        <v>2.2599999999999998</v>
      </c>
      <c r="W49" s="222"/>
      <c r="X49" s="222" t="s">
        <v>125</v>
      </c>
      <c r="Y49" s="222" t="s">
        <v>126</v>
      </c>
      <c r="Z49" s="212"/>
      <c r="AA49" s="212"/>
      <c r="AB49" s="212"/>
      <c r="AC49" s="212"/>
      <c r="AD49" s="212"/>
      <c r="AE49" s="212"/>
      <c r="AF49" s="212"/>
      <c r="AG49" s="212" t="s">
        <v>127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2">
      <c r="A50" s="219"/>
      <c r="B50" s="220"/>
      <c r="C50" s="249" t="s">
        <v>181</v>
      </c>
      <c r="D50" s="241"/>
      <c r="E50" s="241"/>
      <c r="F50" s="241"/>
      <c r="G50" s="241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22"/>
      <c r="Z50" s="212"/>
      <c r="AA50" s="212"/>
      <c r="AB50" s="212"/>
      <c r="AC50" s="212"/>
      <c r="AD50" s="212"/>
      <c r="AE50" s="212"/>
      <c r="AF50" s="212"/>
      <c r="AG50" s="212" t="s">
        <v>137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2">
      <c r="A51" s="219"/>
      <c r="B51" s="220"/>
      <c r="C51" s="247" t="s">
        <v>292</v>
      </c>
      <c r="D51" s="223"/>
      <c r="E51" s="224"/>
      <c r="F51" s="222"/>
      <c r="G51" s="222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22"/>
      <c r="Z51" s="212"/>
      <c r="AA51" s="212"/>
      <c r="AB51" s="212"/>
      <c r="AC51" s="212"/>
      <c r="AD51" s="212"/>
      <c r="AE51" s="212"/>
      <c r="AF51" s="212"/>
      <c r="AG51" s="212" t="s">
        <v>129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3">
      <c r="A52" s="219"/>
      <c r="B52" s="220"/>
      <c r="C52" s="247" t="s">
        <v>285</v>
      </c>
      <c r="D52" s="223"/>
      <c r="E52" s="224">
        <v>45.2</v>
      </c>
      <c r="F52" s="222"/>
      <c r="G52" s="222"/>
      <c r="H52" s="222"/>
      <c r="I52" s="222"/>
      <c r="J52" s="222"/>
      <c r="K52" s="222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2"/>
      <c r="Y52" s="222"/>
      <c r="Z52" s="212"/>
      <c r="AA52" s="212"/>
      <c r="AB52" s="212"/>
      <c r="AC52" s="212"/>
      <c r="AD52" s="212"/>
      <c r="AE52" s="212"/>
      <c r="AF52" s="212"/>
      <c r="AG52" s="212" t="s">
        <v>129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2">
      <c r="A53" s="219"/>
      <c r="B53" s="220"/>
      <c r="C53" s="248"/>
      <c r="D53" s="240"/>
      <c r="E53" s="240"/>
      <c r="F53" s="240"/>
      <c r="G53" s="240"/>
      <c r="H53" s="222"/>
      <c r="I53" s="222"/>
      <c r="J53" s="222"/>
      <c r="K53" s="222"/>
      <c r="L53" s="222"/>
      <c r="M53" s="222"/>
      <c r="N53" s="221"/>
      <c r="O53" s="221"/>
      <c r="P53" s="221"/>
      <c r="Q53" s="221"/>
      <c r="R53" s="222"/>
      <c r="S53" s="222"/>
      <c r="T53" s="222"/>
      <c r="U53" s="222"/>
      <c r="V53" s="222"/>
      <c r="W53" s="222"/>
      <c r="X53" s="222"/>
      <c r="Y53" s="222"/>
      <c r="Z53" s="212"/>
      <c r="AA53" s="212"/>
      <c r="AB53" s="212"/>
      <c r="AC53" s="212"/>
      <c r="AD53" s="212"/>
      <c r="AE53" s="212"/>
      <c r="AF53" s="212"/>
      <c r="AG53" s="212" t="s">
        <v>132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ht="22.5" outlineLevel="1">
      <c r="A54" s="233">
        <v>9</v>
      </c>
      <c r="B54" s="234" t="s">
        <v>187</v>
      </c>
      <c r="C54" s="246" t="s">
        <v>188</v>
      </c>
      <c r="D54" s="235" t="s">
        <v>159</v>
      </c>
      <c r="E54" s="236">
        <v>28</v>
      </c>
      <c r="F54" s="237"/>
      <c r="G54" s="238">
        <f>ROUND(E54*F54,2)</f>
        <v>0</v>
      </c>
      <c r="H54" s="237"/>
      <c r="I54" s="238">
        <f>ROUND(E54*H54,2)</f>
        <v>0</v>
      </c>
      <c r="J54" s="237"/>
      <c r="K54" s="238">
        <f>ROUND(E54*J54,2)</f>
        <v>0</v>
      </c>
      <c r="L54" s="238">
        <v>21</v>
      </c>
      <c r="M54" s="238">
        <f>G54*(1+L54/100)</f>
        <v>0</v>
      </c>
      <c r="N54" s="236">
        <v>8.0000000000000007E-5</v>
      </c>
      <c r="O54" s="236">
        <f>ROUND(E54*N54,2)</f>
        <v>0</v>
      </c>
      <c r="P54" s="236">
        <v>0</v>
      </c>
      <c r="Q54" s="236">
        <f>ROUND(E54*P54,2)</f>
        <v>0</v>
      </c>
      <c r="R54" s="238" t="s">
        <v>160</v>
      </c>
      <c r="S54" s="238" t="s">
        <v>124</v>
      </c>
      <c r="T54" s="239" t="s">
        <v>124</v>
      </c>
      <c r="U54" s="222">
        <v>0.14000000000000001</v>
      </c>
      <c r="V54" s="222">
        <f>ROUND(E54*U54,2)</f>
        <v>3.92</v>
      </c>
      <c r="W54" s="222"/>
      <c r="X54" s="222" t="s">
        <v>125</v>
      </c>
      <c r="Y54" s="222" t="s">
        <v>126</v>
      </c>
      <c r="Z54" s="212"/>
      <c r="AA54" s="212"/>
      <c r="AB54" s="212"/>
      <c r="AC54" s="212"/>
      <c r="AD54" s="212"/>
      <c r="AE54" s="212"/>
      <c r="AF54" s="212"/>
      <c r="AG54" s="212" t="s">
        <v>127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2">
      <c r="A55" s="219"/>
      <c r="B55" s="220"/>
      <c r="C55" s="247" t="s">
        <v>293</v>
      </c>
      <c r="D55" s="223"/>
      <c r="E55" s="224"/>
      <c r="F55" s="222"/>
      <c r="G55" s="22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22"/>
      <c r="Z55" s="212"/>
      <c r="AA55" s="212"/>
      <c r="AB55" s="212"/>
      <c r="AC55" s="212"/>
      <c r="AD55" s="212"/>
      <c r="AE55" s="212"/>
      <c r="AF55" s="212"/>
      <c r="AG55" s="212" t="s">
        <v>129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3">
      <c r="A56" s="219"/>
      <c r="B56" s="220"/>
      <c r="C56" s="247" t="s">
        <v>289</v>
      </c>
      <c r="D56" s="223"/>
      <c r="E56" s="224">
        <v>28</v>
      </c>
      <c r="F56" s="222"/>
      <c r="G56" s="222"/>
      <c r="H56" s="222"/>
      <c r="I56" s="222"/>
      <c r="J56" s="222"/>
      <c r="K56" s="222"/>
      <c r="L56" s="222"/>
      <c r="M56" s="222"/>
      <c r="N56" s="221"/>
      <c r="O56" s="221"/>
      <c r="P56" s="221"/>
      <c r="Q56" s="221"/>
      <c r="R56" s="222"/>
      <c r="S56" s="222"/>
      <c r="T56" s="222"/>
      <c r="U56" s="222"/>
      <c r="V56" s="222"/>
      <c r="W56" s="222"/>
      <c r="X56" s="222"/>
      <c r="Y56" s="222"/>
      <c r="Z56" s="212"/>
      <c r="AA56" s="212"/>
      <c r="AB56" s="212"/>
      <c r="AC56" s="212"/>
      <c r="AD56" s="212"/>
      <c r="AE56" s="212"/>
      <c r="AF56" s="212"/>
      <c r="AG56" s="212" t="s">
        <v>129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2">
      <c r="A57" s="219"/>
      <c r="B57" s="220"/>
      <c r="C57" s="248"/>
      <c r="D57" s="240"/>
      <c r="E57" s="240"/>
      <c r="F57" s="240"/>
      <c r="G57" s="240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22"/>
      <c r="Z57" s="212"/>
      <c r="AA57" s="212"/>
      <c r="AB57" s="212"/>
      <c r="AC57" s="212"/>
      <c r="AD57" s="212"/>
      <c r="AE57" s="212"/>
      <c r="AF57" s="212"/>
      <c r="AG57" s="212" t="s">
        <v>132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>
      <c r="A58" s="233">
        <v>10</v>
      </c>
      <c r="B58" s="234" t="s">
        <v>190</v>
      </c>
      <c r="C58" s="246" t="s">
        <v>191</v>
      </c>
      <c r="D58" s="235" t="s">
        <v>122</v>
      </c>
      <c r="E58" s="236">
        <v>45.2</v>
      </c>
      <c r="F58" s="237"/>
      <c r="G58" s="238">
        <f>ROUND(E58*F58,2)</f>
        <v>0</v>
      </c>
      <c r="H58" s="237"/>
      <c r="I58" s="238">
        <f>ROUND(E58*H58,2)</f>
        <v>0</v>
      </c>
      <c r="J58" s="237"/>
      <c r="K58" s="238">
        <f>ROUND(E58*J58,2)</f>
        <v>0</v>
      </c>
      <c r="L58" s="238">
        <v>21</v>
      </c>
      <c r="M58" s="238">
        <f>G58*(1+L58/100)</f>
        <v>0</v>
      </c>
      <c r="N58" s="236">
        <v>4.9100000000000003E-3</v>
      </c>
      <c r="O58" s="236">
        <f>ROUND(E58*N58,2)</f>
        <v>0.22</v>
      </c>
      <c r="P58" s="236">
        <v>0</v>
      </c>
      <c r="Q58" s="236">
        <f>ROUND(E58*P58,2)</f>
        <v>0</v>
      </c>
      <c r="R58" s="238" t="s">
        <v>160</v>
      </c>
      <c r="S58" s="238" t="s">
        <v>124</v>
      </c>
      <c r="T58" s="239" t="s">
        <v>124</v>
      </c>
      <c r="U58" s="222">
        <v>0.45</v>
      </c>
      <c r="V58" s="222">
        <f>ROUND(E58*U58,2)</f>
        <v>20.34</v>
      </c>
      <c r="W58" s="222"/>
      <c r="X58" s="222" t="s">
        <v>125</v>
      </c>
      <c r="Y58" s="222" t="s">
        <v>126</v>
      </c>
      <c r="Z58" s="212"/>
      <c r="AA58" s="212"/>
      <c r="AB58" s="212"/>
      <c r="AC58" s="212"/>
      <c r="AD58" s="212"/>
      <c r="AE58" s="212"/>
      <c r="AF58" s="212"/>
      <c r="AG58" s="212" t="s">
        <v>127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2">
      <c r="A59" s="219"/>
      <c r="B59" s="220"/>
      <c r="C59" s="247" t="s">
        <v>294</v>
      </c>
      <c r="D59" s="223"/>
      <c r="E59" s="224"/>
      <c r="F59" s="222"/>
      <c r="G59" s="222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22"/>
      <c r="Z59" s="212"/>
      <c r="AA59" s="212"/>
      <c r="AB59" s="212"/>
      <c r="AC59" s="212"/>
      <c r="AD59" s="212"/>
      <c r="AE59" s="212"/>
      <c r="AF59" s="212"/>
      <c r="AG59" s="212" t="s">
        <v>129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3">
      <c r="A60" s="219"/>
      <c r="B60" s="220"/>
      <c r="C60" s="247" t="s">
        <v>193</v>
      </c>
      <c r="D60" s="223"/>
      <c r="E60" s="224"/>
      <c r="F60" s="222"/>
      <c r="G60" s="222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22"/>
      <c r="Z60" s="212"/>
      <c r="AA60" s="212"/>
      <c r="AB60" s="212"/>
      <c r="AC60" s="212"/>
      <c r="AD60" s="212"/>
      <c r="AE60" s="212"/>
      <c r="AF60" s="212"/>
      <c r="AG60" s="212" t="s">
        <v>129</v>
      </c>
      <c r="AH60" s="212">
        <v>0</v>
      </c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3">
      <c r="A61" s="219"/>
      <c r="B61" s="220"/>
      <c r="C61" s="247" t="s">
        <v>285</v>
      </c>
      <c r="D61" s="223"/>
      <c r="E61" s="224">
        <v>45.2</v>
      </c>
      <c r="F61" s="222"/>
      <c r="G61" s="222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22"/>
      <c r="Z61" s="212"/>
      <c r="AA61" s="212"/>
      <c r="AB61" s="212"/>
      <c r="AC61" s="212"/>
      <c r="AD61" s="212"/>
      <c r="AE61" s="212"/>
      <c r="AF61" s="212"/>
      <c r="AG61" s="212" t="s">
        <v>129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2">
      <c r="A62" s="219"/>
      <c r="B62" s="220"/>
      <c r="C62" s="248"/>
      <c r="D62" s="240"/>
      <c r="E62" s="240"/>
      <c r="F62" s="240"/>
      <c r="G62" s="240"/>
      <c r="H62" s="222"/>
      <c r="I62" s="222"/>
      <c r="J62" s="222"/>
      <c r="K62" s="222"/>
      <c r="L62" s="222"/>
      <c r="M62" s="222"/>
      <c r="N62" s="221"/>
      <c r="O62" s="221"/>
      <c r="P62" s="221"/>
      <c r="Q62" s="221"/>
      <c r="R62" s="222"/>
      <c r="S62" s="222"/>
      <c r="T62" s="222"/>
      <c r="U62" s="222"/>
      <c r="V62" s="222"/>
      <c r="W62" s="222"/>
      <c r="X62" s="222"/>
      <c r="Y62" s="222"/>
      <c r="Z62" s="212"/>
      <c r="AA62" s="212"/>
      <c r="AB62" s="212"/>
      <c r="AC62" s="212"/>
      <c r="AD62" s="212"/>
      <c r="AE62" s="212"/>
      <c r="AF62" s="212"/>
      <c r="AG62" s="212" t="s">
        <v>132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ht="22.5" outlineLevel="1">
      <c r="A63" s="233">
        <v>11</v>
      </c>
      <c r="B63" s="234" t="s">
        <v>194</v>
      </c>
      <c r="C63" s="246" t="s">
        <v>195</v>
      </c>
      <c r="D63" s="235" t="s">
        <v>159</v>
      </c>
      <c r="E63" s="236">
        <v>0.9</v>
      </c>
      <c r="F63" s="237"/>
      <c r="G63" s="238">
        <f>ROUND(E63*F63,2)</f>
        <v>0</v>
      </c>
      <c r="H63" s="237"/>
      <c r="I63" s="238">
        <f>ROUND(E63*H63,2)</f>
        <v>0</v>
      </c>
      <c r="J63" s="237"/>
      <c r="K63" s="238">
        <f>ROUND(E63*J63,2)</f>
        <v>0</v>
      </c>
      <c r="L63" s="238">
        <v>21</v>
      </c>
      <c r="M63" s="238">
        <f>G63*(1+L63/100)</f>
        <v>0</v>
      </c>
      <c r="N63" s="236">
        <v>2.5999999999999998E-4</v>
      </c>
      <c r="O63" s="236">
        <f>ROUND(E63*N63,2)</f>
        <v>0</v>
      </c>
      <c r="P63" s="236">
        <v>0</v>
      </c>
      <c r="Q63" s="236">
        <f>ROUND(E63*P63,2)</f>
        <v>0</v>
      </c>
      <c r="R63" s="238" t="s">
        <v>160</v>
      </c>
      <c r="S63" s="238" t="s">
        <v>124</v>
      </c>
      <c r="T63" s="239" t="s">
        <v>124</v>
      </c>
      <c r="U63" s="222">
        <v>0.15</v>
      </c>
      <c r="V63" s="222">
        <f>ROUND(E63*U63,2)</f>
        <v>0.14000000000000001</v>
      </c>
      <c r="W63" s="222"/>
      <c r="X63" s="222" t="s">
        <v>125</v>
      </c>
      <c r="Y63" s="222" t="s">
        <v>126</v>
      </c>
      <c r="Z63" s="212"/>
      <c r="AA63" s="212"/>
      <c r="AB63" s="212"/>
      <c r="AC63" s="212"/>
      <c r="AD63" s="212"/>
      <c r="AE63" s="212"/>
      <c r="AF63" s="212"/>
      <c r="AG63" s="212" t="s">
        <v>127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ht="22.5" outlineLevel="2">
      <c r="A64" s="219"/>
      <c r="B64" s="220"/>
      <c r="C64" s="247" t="s">
        <v>169</v>
      </c>
      <c r="D64" s="223"/>
      <c r="E64" s="224"/>
      <c r="F64" s="222"/>
      <c r="G64" s="222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22"/>
      <c r="Z64" s="212"/>
      <c r="AA64" s="212"/>
      <c r="AB64" s="212"/>
      <c r="AC64" s="212"/>
      <c r="AD64" s="212"/>
      <c r="AE64" s="212"/>
      <c r="AF64" s="212"/>
      <c r="AG64" s="212" t="s">
        <v>129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3">
      <c r="A65" s="219"/>
      <c r="B65" s="220"/>
      <c r="C65" s="247" t="s">
        <v>295</v>
      </c>
      <c r="D65" s="223"/>
      <c r="E65" s="224"/>
      <c r="F65" s="222"/>
      <c r="G65" s="222"/>
      <c r="H65" s="222"/>
      <c r="I65" s="222"/>
      <c r="J65" s="222"/>
      <c r="K65" s="222"/>
      <c r="L65" s="222"/>
      <c r="M65" s="222"/>
      <c r="N65" s="221"/>
      <c r="O65" s="221"/>
      <c r="P65" s="221"/>
      <c r="Q65" s="221"/>
      <c r="R65" s="222"/>
      <c r="S65" s="222"/>
      <c r="T65" s="222"/>
      <c r="U65" s="222"/>
      <c r="V65" s="222"/>
      <c r="W65" s="222"/>
      <c r="X65" s="222"/>
      <c r="Y65" s="222"/>
      <c r="Z65" s="212"/>
      <c r="AA65" s="212"/>
      <c r="AB65" s="212"/>
      <c r="AC65" s="212"/>
      <c r="AD65" s="212"/>
      <c r="AE65" s="212"/>
      <c r="AF65" s="212"/>
      <c r="AG65" s="212" t="s">
        <v>129</v>
      </c>
      <c r="AH65" s="212">
        <v>0</v>
      </c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3">
      <c r="A66" s="219"/>
      <c r="B66" s="220"/>
      <c r="C66" s="247" t="s">
        <v>296</v>
      </c>
      <c r="D66" s="223"/>
      <c r="E66" s="224">
        <v>0.9</v>
      </c>
      <c r="F66" s="222"/>
      <c r="G66" s="222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22"/>
      <c r="Z66" s="212"/>
      <c r="AA66" s="212"/>
      <c r="AB66" s="212"/>
      <c r="AC66" s="212"/>
      <c r="AD66" s="212"/>
      <c r="AE66" s="212"/>
      <c r="AF66" s="212"/>
      <c r="AG66" s="212" t="s">
        <v>129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2">
      <c r="A67" s="219"/>
      <c r="B67" s="220"/>
      <c r="C67" s="248"/>
      <c r="D67" s="240"/>
      <c r="E67" s="240"/>
      <c r="F67" s="240"/>
      <c r="G67" s="240"/>
      <c r="H67" s="222"/>
      <c r="I67" s="222"/>
      <c r="J67" s="222"/>
      <c r="K67" s="222"/>
      <c r="L67" s="222"/>
      <c r="M67" s="222"/>
      <c r="N67" s="221"/>
      <c r="O67" s="221"/>
      <c r="P67" s="221"/>
      <c r="Q67" s="221"/>
      <c r="R67" s="222"/>
      <c r="S67" s="222"/>
      <c r="T67" s="222"/>
      <c r="U67" s="222"/>
      <c r="V67" s="222"/>
      <c r="W67" s="222"/>
      <c r="X67" s="222"/>
      <c r="Y67" s="222"/>
      <c r="Z67" s="212"/>
      <c r="AA67" s="212"/>
      <c r="AB67" s="212"/>
      <c r="AC67" s="212"/>
      <c r="AD67" s="212"/>
      <c r="AE67" s="212"/>
      <c r="AF67" s="212"/>
      <c r="AG67" s="212" t="s">
        <v>132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ht="22.5" outlineLevel="1">
      <c r="A68" s="233">
        <v>12</v>
      </c>
      <c r="B68" s="234" t="s">
        <v>197</v>
      </c>
      <c r="C68" s="246" t="s">
        <v>198</v>
      </c>
      <c r="D68" s="235" t="s">
        <v>199</v>
      </c>
      <c r="E68" s="236">
        <v>11.3</v>
      </c>
      <c r="F68" s="237"/>
      <c r="G68" s="238">
        <f>ROUND(E68*F68,2)</f>
        <v>0</v>
      </c>
      <c r="H68" s="237"/>
      <c r="I68" s="238">
        <f>ROUND(E68*H68,2)</f>
        <v>0</v>
      </c>
      <c r="J68" s="237"/>
      <c r="K68" s="238">
        <f>ROUND(E68*J68,2)</f>
        <v>0</v>
      </c>
      <c r="L68" s="238">
        <v>21</v>
      </c>
      <c r="M68" s="238">
        <f>G68*(1+L68/100)</f>
        <v>0</v>
      </c>
      <c r="N68" s="236">
        <v>1.0499999999999999E-3</v>
      </c>
      <c r="O68" s="236">
        <f>ROUND(E68*N68,2)</f>
        <v>0.01</v>
      </c>
      <c r="P68" s="236">
        <v>0</v>
      </c>
      <c r="Q68" s="236">
        <f>ROUND(E68*P68,2)</f>
        <v>0</v>
      </c>
      <c r="R68" s="238" t="s">
        <v>173</v>
      </c>
      <c r="S68" s="238" t="s">
        <v>124</v>
      </c>
      <c r="T68" s="239" t="s">
        <v>124</v>
      </c>
      <c r="U68" s="222">
        <v>0</v>
      </c>
      <c r="V68" s="222">
        <f>ROUND(E68*U68,2)</f>
        <v>0</v>
      </c>
      <c r="W68" s="222"/>
      <c r="X68" s="222" t="s">
        <v>174</v>
      </c>
      <c r="Y68" s="222" t="s">
        <v>126</v>
      </c>
      <c r="Z68" s="212"/>
      <c r="AA68" s="212"/>
      <c r="AB68" s="212"/>
      <c r="AC68" s="212"/>
      <c r="AD68" s="212"/>
      <c r="AE68" s="212"/>
      <c r="AF68" s="212"/>
      <c r="AG68" s="212" t="s">
        <v>175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2">
      <c r="A69" s="219"/>
      <c r="B69" s="220"/>
      <c r="C69" s="247" t="s">
        <v>297</v>
      </c>
      <c r="D69" s="223"/>
      <c r="E69" s="224"/>
      <c r="F69" s="222"/>
      <c r="G69" s="222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22"/>
      <c r="Z69" s="212"/>
      <c r="AA69" s="212"/>
      <c r="AB69" s="212"/>
      <c r="AC69" s="212"/>
      <c r="AD69" s="212"/>
      <c r="AE69" s="212"/>
      <c r="AF69" s="212"/>
      <c r="AG69" s="212" t="s">
        <v>129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3">
      <c r="A70" s="219"/>
      <c r="B70" s="220"/>
      <c r="C70" s="247" t="s">
        <v>201</v>
      </c>
      <c r="D70" s="223"/>
      <c r="E70" s="224"/>
      <c r="F70" s="222"/>
      <c r="G70" s="222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22"/>
      <c r="Z70" s="212"/>
      <c r="AA70" s="212"/>
      <c r="AB70" s="212"/>
      <c r="AC70" s="212"/>
      <c r="AD70" s="212"/>
      <c r="AE70" s="212"/>
      <c r="AF70" s="212"/>
      <c r="AG70" s="212" t="s">
        <v>129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outlineLevel="3">
      <c r="A71" s="219"/>
      <c r="B71" s="220"/>
      <c r="C71" s="247" t="s">
        <v>298</v>
      </c>
      <c r="D71" s="223"/>
      <c r="E71" s="224">
        <v>11.3</v>
      </c>
      <c r="F71" s="222"/>
      <c r="G71" s="222"/>
      <c r="H71" s="222"/>
      <c r="I71" s="222"/>
      <c r="J71" s="222"/>
      <c r="K71" s="222"/>
      <c r="L71" s="222"/>
      <c r="M71" s="222"/>
      <c r="N71" s="221"/>
      <c r="O71" s="221"/>
      <c r="P71" s="221"/>
      <c r="Q71" s="221"/>
      <c r="R71" s="222"/>
      <c r="S71" s="222"/>
      <c r="T71" s="222"/>
      <c r="U71" s="222"/>
      <c r="V71" s="222"/>
      <c r="W71" s="222"/>
      <c r="X71" s="222"/>
      <c r="Y71" s="222"/>
      <c r="Z71" s="212"/>
      <c r="AA71" s="212"/>
      <c r="AB71" s="212"/>
      <c r="AC71" s="212"/>
      <c r="AD71" s="212"/>
      <c r="AE71" s="212"/>
      <c r="AF71" s="212"/>
      <c r="AG71" s="212" t="s">
        <v>129</v>
      </c>
      <c r="AH71" s="212">
        <v>0</v>
      </c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2">
      <c r="A72" s="219"/>
      <c r="B72" s="220"/>
      <c r="C72" s="248"/>
      <c r="D72" s="240"/>
      <c r="E72" s="240"/>
      <c r="F72" s="240"/>
      <c r="G72" s="240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22"/>
      <c r="Z72" s="212"/>
      <c r="AA72" s="212"/>
      <c r="AB72" s="212"/>
      <c r="AC72" s="212"/>
      <c r="AD72" s="212"/>
      <c r="AE72" s="212"/>
      <c r="AF72" s="212"/>
      <c r="AG72" s="212" t="s">
        <v>132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>
      <c r="A73" s="233">
        <v>13</v>
      </c>
      <c r="B73" s="234" t="s">
        <v>203</v>
      </c>
      <c r="C73" s="246" t="s">
        <v>204</v>
      </c>
      <c r="D73" s="235" t="s">
        <v>205</v>
      </c>
      <c r="E73" s="236">
        <v>0.23627000000000001</v>
      </c>
      <c r="F73" s="237"/>
      <c r="G73" s="238">
        <f>ROUND(E73*F73,2)</f>
        <v>0</v>
      </c>
      <c r="H73" s="237"/>
      <c r="I73" s="238">
        <f>ROUND(E73*H73,2)</f>
        <v>0</v>
      </c>
      <c r="J73" s="237"/>
      <c r="K73" s="238">
        <f>ROUND(E73*J73,2)</f>
        <v>0</v>
      </c>
      <c r="L73" s="238">
        <v>21</v>
      </c>
      <c r="M73" s="238">
        <f>G73*(1+L73/100)</f>
        <v>0</v>
      </c>
      <c r="N73" s="236">
        <v>0</v>
      </c>
      <c r="O73" s="236">
        <f>ROUND(E73*N73,2)</f>
        <v>0</v>
      </c>
      <c r="P73" s="236">
        <v>0</v>
      </c>
      <c r="Q73" s="236">
        <f>ROUND(E73*P73,2)</f>
        <v>0</v>
      </c>
      <c r="R73" s="238" t="s">
        <v>160</v>
      </c>
      <c r="S73" s="238" t="s">
        <v>124</v>
      </c>
      <c r="T73" s="239" t="s">
        <v>124</v>
      </c>
      <c r="U73" s="222">
        <v>1.091</v>
      </c>
      <c r="V73" s="222">
        <f>ROUND(E73*U73,2)</f>
        <v>0.26</v>
      </c>
      <c r="W73" s="222"/>
      <c r="X73" s="222" t="s">
        <v>206</v>
      </c>
      <c r="Y73" s="222" t="s">
        <v>126</v>
      </c>
      <c r="Z73" s="212"/>
      <c r="AA73" s="212"/>
      <c r="AB73" s="212"/>
      <c r="AC73" s="212"/>
      <c r="AD73" s="212"/>
      <c r="AE73" s="212"/>
      <c r="AF73" s="212"/>
      <c r="AG73" s="212" t="s">
        <v>207</v>
      </c>
      <c r="AH73" s="212"/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2">
      <c r="A74" s="219"/>
      <c r="B74" s="220"/>
      <c r="C74" s="249" t="s">
        <v>208</v>
      </c>
      <c r="D74" s="241"/>
      <c r="E74" s="241"/>
      <c r="F74" s="241"/>
      <c r="G74" s="241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22"/>
      <c r="Z74" s="212"/>
      <c r="AA74" s="212"/>
      <c r="AB74" s="212"/>
      <c r="AC74" s="212"/>
      <c r="AD74" s="212"/>
      <c r="AE74" s="212"/>
      <c r="AF74" s="212"/>
      <c r="AG74" s="212" t="s">
        <v>137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2">
      <c r="A75" s="219"/>
      <c r="B75" s="220"/>
      <c r="C75" s="248"/>
      <c r="D75" s="240"/>
      <c r="E75" s="240"/>
      <c r="F75" s="240"/>
      <c r="G75" s="240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22"/>
      <c r="Z75" s="212"/>
      <c r="AA75" s="212"/>
      <c r="AB75" s="212"/>
      <c r="AC75" s="212"/>
      <c r="AD75" s="212"/>
      <c r="AE75" s="212"/>
      <c r="AF75" s="212"/>
      <c r="AG75" s="212" t="s">
        <v>132</v>
      </c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>
      <c r="A76" s="226" t="s">
        <v>118</v>
      </c>
      <c r="B76" s="227" t="s">
        <v>86</v>
      </c>
      <c r="C76" s="245" t="s">
        <v>87</v>
      </c>
      <c r="D76" s="228"/>
      <c r="E76" s="229"/>
      <c r="F76" s="230"/>
      <c r="G76" s="230">
        <f>SUMIF(AG77:AG113,"&lt;&gt;NOR",G77:G113)</f>
        <v>0</v>
      </c>
      <c r="H76" s="230"/>
      <c r="I76" s="230">
        <f>SUM(I77:I113)</f>
        <v>0</v>
      </c>
      <c r="J76" s="230"/>
      <c r="K76" s="230">
        <f>SUM(K77:K113)</f>
        <v>0</v>
      </c>
      <c r="L76" s="230"/>
      <c r="M76" s="230">
        <f>SUM(M77:M113)</f>
        <v>0</v>
      </c>
      <c r="N76" s="229"/>
      <c r="O76" s="229">
        <f>SUM(O77:O113)</f>
        <v>0</v>
      </c>
      <c r="P76" s="229"/>
      <c r="Q76" s="229">
        <f>SUM(Q77:Q113)</f>
        <v>0</v>
      </c>
      <c r="R76" s="230"/>
      <c r="S76" s="230"/>
      <c r="T76" s="231"/>
      <c r="U76" s="225"/>
      <c r="V76" s="225">
        <f>SUM(V77:V113)</f>
        <v>0.84</v>
      </c>
      <c r="W76" s="225"/>
      <c r="X76" s="225"/>
      <c r="Y76" s="225"/>
      <c r="AG76" t="s">
        <v>119</v>
      </c>
    </row>
    <row r="77" spans="1:60" ht="33.75" outlineLevel="1">
      <c r="A77" s="233">
        <v>14</v>
      </c>
      <c r="B77" s="234" t="s">
        <v>209</v>
      </c>
      <c r="C77" s="246" t="s">
        <v>210</v>
      </c>
      <c r="D77" s="235" t="s">
        <v>205</v>
      </c>
      <c r="E77" s="236">
        <v>0.73</v>
      </c>
      <c r="F77" s="237"/>
      <c r="G77" s="238">
        <f>ROUND(E77*F77,2)</f>
        <v>0</v>
      </c>
      <c r="H77" s="237"/>
      <c r="I77" s="238">
        <f>ROUND(E77*H77,2)</f>
        <v>0</v>
      </c>
      <c r="J77" s="237"/>
      <c r="K77" s="238">
        <f>ROUND(E77*J77,2)</f>
        <v>0</v>
      </c>
      <c r="L77" s="238">
        <v>21</v>
      </c>
      <c r="M77" s="238">
        <f>G77*(1+L77/100)</f>
        <v>0</v>
      </c>
      <c r="N77" s="236">
        <v>0</v>
      </c>
      <c r="O77" s="236">
        <f>ROUND(E77*N77,2)</f>
        <v>0</v>
      </c>
      <c r="P77" s="236">
        <v>0</v>
      </c>
      <c r="Q77" s="236">
        <f>ROUND(E77*P77,2)</f>
        <v>0</v>
      </c>
      <c r="R77" s="238" t="s">
        <v>211</v>
      </c>
      <c r="S77" s="238" t="s">
        <v>124</v>
      </c>
      <c r="T77" s="239" t="s">
        <v>124</v>
      </c>
      <c r="U77" s="222">
        <v>0</v>
      </c>
      <c r="V77" s="222">
        <f>ROUND(E77*U77,2)</f>
        <v>0</v>
      </c>
      <c r="W77" s="222"/>
      <c r="X77" s="222" t="s">
        <v>125</v>
      </c>
      <c r="Y77" s="222" t="s">
        <v>126</v>
      </c>
      <c r="Z77" s="212"/>
      <c r="AA77" s="212"/>
      <c r="AB77" s="212"/>
      <c r="AC77" s="212"/>
      <c r="AD77" s="212"/>
      <c r="AE77" s="212"/>
      <c r="AF77" s="212"/>
      <c r="AG77" s="212" t="s">
        <v>127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2">
      <c r="A78" s="219"/>
      <c r="B78" s="220"/>
      <c r="C78" s="249" t="s">
        <v>212</v>
      </c>
      <c r="D78" s="241"/>
      <c r="E78" s="241"/>
      <c r="F78" s="241"/>
      <c r="G78" s="241"/>
      <c r="H78" s="222"/>
      <c r="I78" s="222"/>
      <c r="J78" s="222"/>
      <c r="K78" s="222"/>
      <c r="L78" s="222"/>
      <c r="M78" s="222"/>
      <c r="N78" s="221"/>
      <c r="O78" s="221"/>
      <c r="P78" s="221"/>
      <c r="Q78" s="221"/>
      <c r="R78" s="222"/>
      <c r="S78" s="222"/>
      <c r="T78" s="222"/>
      <c r="U78" s="222"/>
      <c r="V78" s="222"/>
      <c r="W78" s="222"/>
      <c r="X78" s="222"/>
      <c r="Y78" s="222"/>
      <c r="Z78" s="212"/>
      <c r="AA78" s="212"/>
      <c r="AB78" s="212"/>
      <c r="AC78" s="212"/>
      <c r="AD78" s="212"/>
      <c r="AE78" s="212"/>
      <c r="AF78" s="212"/>
      <c r="AG78" s="212" t="s">
        <v>137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2">
      <c r="A79" s="219"/>
      <c r="B79" s="220"/>
      <c r="C79" s="250" t="s">
        <v>213</v>
      </c>
      <c r="D79" s="242"/>
      <c r="E79" s="242"/>
      <c r="F79" s="242"/>
      <c r="G79" s="242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22"/>
      <c r="Z79" s="212"/>
      <c r="AA79" s="212"/>
      <c r="AB79" s="212"/>
      <c r="AC79" s="212"/>
      <c r="AD79" s="212"/>
      <c r="AE79" s="212"/>
      <c r="AF79" s="212"/>
      <c r="AG79" s="212" t="s">
        <v>214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3">
      <c r="A80" s="219"/>
      <c r="B80" s="220"/>
      <c r="C80" s="250" t="s">
        <v>215</v>
      </c>
      <c r="D80" s="242"/>
      <c r="E80" s="242"/>
      <c r="F80" s="242"/>
      <c r="G80" s="242"/>
      <c r="H80" s="222"/>
      <c r="I80" s="222"/>
      <c r="J80" s="222"/>
      <c r="K80" s="222"/>
      <c r="L80" s="222"/>
      <c r="M80" s="222"/>
      <c r="N80" s="221"/>
      <c r="O80" s="221"/>
      <c r="P80" s="221"/>
      <c r="Q80" s="221"/>
      <c r="R80" s="222"/>
      <c r="S80" s="222"/>
      <c r="T80" s="222"/>
      <c r="U80" s="222"/>
      <c r="V80" s="222"/>
      <c r="W80" s="222"/>
      <c r="X80" s="222"/>
      <c r="Y80" s="222"/>
      <c r="Z80" s="212"/>
      <c r="AA80" s="212"/>
      <c r="AB80" s="212"/>
      <c r="AC80" s="212"/>
      <c r="AD80" s="212"/>
      <c r="AE80" s="212"/>
      <c r="AF80" s="212"/>
      <c r="AG80" s="212" t="s">
        <v>214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ht="22.5" outlineLevel="3">
      <c r="A81" s="219"/>
      <c r="B81" s="220"/>
      <c r="C81" s="250" t="s">
        <v>216</v>
      </c>
      <c r="D81" s="242"/>
      <c r="E81" s="242"/>
      <c r="F81" s="242"/>
      <c r="G81" s="242"/>
      <c r="H81" s="222"/>
      <c r="I81" s="222"/>
      <c r="J81" s="222"/>
      <c r="K81" s="222"/>
      <c r="L81" s="222"/>
      <c r="M81" s="222"/>
      <c r="N81" s="221"/>
      <c r="O81" s="221"/>
      <c r="P81" s="221"/>
      <c r="Q81" s="221"/>
      <c r="R81" s="222"/>
      <c r="S81" s="222"/>
      <c r="T81" s="222"/>
      <c r="U81" s="222"/>
      <c r="V81" s="222"/>
      <c r="W81" s="222"/>
      <c r="X81" s="222"/>
      <c r="Y81" s="222"/>
      <c r="Z81" s="212"/>
      <c r="AA81" s="212"/>
      <c r="AB81" s="212"/>
      <c r="AC81" s="212"/>
      <c r="AD81" s="212"/>
      <c r="AE81" s="212"/>
      <c r="AF81" s="212"/>
      <c r="AG81" s="212" t="s">
        <v>214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43" t="str">
        <f>C81</f>
        <v>- při vodorovné dopravě po vodě : vyložení na hromady na suchu nebo na přeložení na dopravní prostředek na suchu do 15 m vodorovně a současně do 4 m svisle,</v>
      </c>
      <c r="BB81" s="212"/>
      <c r="BC81" s="212"/>
      <c r="BD81" s="212"/>
      <c r="BE81" s="212"/>
      <c r="BF81" s="212"/>
      <c r="BG81" s="212"/>
      <c r="BH81" s="212"/>
    </row>
    <row r="82" spans="1:60" outlineLevel="3">
      <c r="A82" s="219"/>
      <c r="B82" s="220"/>
      <c r="C82" s="250" t="s">
        <v>217</v>
      </c>
      <c r="D82" s="242"/>
      <c r="E82" s="242"/>
      <c r="F82" s="242"/>
      <c r="G82" s="242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22"/>
      <c r="Z82" s="212"/>
      <c r="AA82" s="212"/>
      <c r="AB82" s="212"/>
      <c r="AC82" s="212"/>
      <c r="AD82" s="212"/>
      <c r="AE82" s="212"/>
      <c r="AF82" s="212"/>
      <c r="AG82" s="212" t="s">
        <v>214</v>
      </c>
      <c r="AH82" s="212"/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2">
      <c r="A83" s="219"/>
      <c r="B83" s="220"/>
      <c r="C83" s="247" t="s">
        <v>299</v>
      </c>
      <c r="D83" s="223"/>
      <c r="E83" s="224"/>
      <c r="F83" s="222"/>
      <c r="G83" s="222"/>
      <c r="H83" s="222"/>
      <c r="I83" s="222"/>
      <c r="J83" s="222"/>
      <c r="K83" s="222"/>
      <c r="L83" s="222"/>
      <c r="M83" s="222"/>
      <c r="N83" s="221"/>
      <c r="O83" s="221"/>
      <c r="P83" s="221"/>
      <c r="Q83" s="221"/>
      <c r="R83" s="222"/>
      <c r="S83" s="222"/>
      <c r="T83" s="222"/>
      <c r="U83" s="222"/>
      <c r="V83" s="222"/>
      <c r="W83" s="222"/>
      <c r="X83" s="222"/>
      <c r="Y83" s="222"/>
      <c r="Z83" s="212"/>
      <c r="AA83" s="212"/>
      <c r="AB83" s="212"/>
      <c r="AC83" s="212"/>
      <c r="AD83" s="212"/>
      <c r="AE83" s="212"/>
      <c r="AF83" s="212"/>
      <c r="AG83" s="212" t="s">
        <v>129</v>
      </c>
      <c r="AH83" s="212">
        <v>0</v>
      </c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3">
      <c r="A84" s="219"/>
      <c r="B84" s="220"/>
      <c r="C84" s="247" t="s">
        <v>300</v>
      </c>
      <c r="D84" s="223"/>
      <c r="E84" s="224">
        <v>0.73</v>
      </c>
      <c r="F84" s="222"/>
      <c r="G84" s="222"/>
      <c r="H84" s="222"/>
      <c r="I84" s="222"/>
      <c r="J84" s="222"/>
      <c r="K84" s="222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2"/>
      <c r="Y84" s="222"/>
      <c r="Z84" s="212"/>
      <c r="AA84" s="212"/>
      <c r="AB84" s="212"/>
      <c r="AC84" s="212"/>
      <c r="AD84" s="212"/>
      <c r="AE84" s="212"/>
      <c r="AF84" s="212"/>
      <c r="AG84" s="212" t="s">
        <v>129</v>
      </c>
      <c r="AH84" s="212">
        <v>0</v>
      </c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2">
      <c r="A85" s="219"/>
      <c r="B85" s="220"/>
      <c r="C85" s="248"/>
      <c r="D85" s="240"/>
      <c r="E85" s="240"/>
      <c r="F85" s="240"/>
      <c r="G85" s="240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22"/>
      <c r="Z85" s="212"/>
      <c r="AA85" s="212"/>
      <c r="AB85" s="212"/>
      <c r="AC85" s="212"/>
      <c r="AD85" s="212"/>
      <c r="AE85" s="212"/>
      <c r="AF85" s="212"/>
      <c r="AG85" s="212" t="s">
        <v>132</v>
      </c>
      <c r="AH85" s="212"/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33.75" outlineLevel="1">
      <c r="A86" s="233">
        <v>15</v>
      </c>
      <c r="B86" s="234" t="s">
        <v>220</v>
      </c>
      <c r="C86" s="246" t="s">
        <v>221</v>
      </c>
      <c r="D86" s="235" t="s">
        <v>205</v>
      </c>
      <c r="E86" s="236">
        <v>5.84</v>
      </c>
      <c r="F86" s="237"/>
      <c r="G86" s="238">
        <f>ROUND(E86*F86,2)</f>
        <v>0</v>
      </c>
      <c r="H86" s="237"/>
      <c r="I86" s="238">
        <f>ROUND(E86*H86,2)</f>
        <v>0</v>
      </c>
      <c r="J86" s="237"/>
      <c r="K86" s="238">
        <f>ROUND(E86*J86,2)</f>
        <v>0</v>
      </c>
      <c r="L86" s="238">
        <v>21</v>
      </c>
      <c r="M86" s="238">
        <f>G86*(1+L86/100)</f>
        <v>0</v>
      </c>
      <c r="N86" s="236">
        <v>0</v>
      </c>
      <c r="O86" s="236">
        <f>ROUND(E86*N86,2)</f>
        <v>0</v>
      </c>
      <c r="P86" s="236">
        <v>0</v>
      </c>
      <c r="Q86" s="236">
        <f>ROUND(E86*P86,2)</f>
        <v>0</v>
      </c>
      <c r="R86" s="238" t="s">
        <v>211</v>
      </c>
      <c r="S86" s="238" t="s">
        <v>124</v>
      </c>
      <c r="T86" s="239" t="s">
        <v>124</v>
      </c>
      <c r="U86" s="222">
        <v>0</v>
      </c>
      <c r="V86" s="222">
        <f>ROUND(E86*U86,2)</f>
        <v>0</v>
      </c>
      <c r="W86" s="222"/>
      <c r="X86" s="222" t="s">
        <v>125</v>
      </c>
      <c r="Y86" s="222" t="s">
        <v>126</v>
      </c>
      <c r="Z86" s="212"/>
      <c r="AA86" s="212"/>
      <c r="AB86" s="212"/>
      <c r="AC86" s="212"/>
      <c r="AD86" s="212"/>
      <c r="AE86" s="212"/>
      <c r="AF86" s="212"/>
      <c r="AG86" s="212" t="s">
        <v>127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2">
      <c r="A87" s="219"/>
      <c r="B87" s="220"/>
      <c r="C87" s="249" t="s">
        <v>212</v>
      </c>
      <c r="D87" s="241"/>
      <c r="E87" s="241"/>
      <c r="F87" s="241"/>
      <c r="G87" s="241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22"/>
      <c r="Z87" s="212"/>
      <c r="AA87" s="212"/>
      <c r="AB87" s="212"/>
      <c r="AC87" s="212"/>
      <c r="AD87" s="212"/>
      <c r="AE87" s="212"/>
      <c r="AF87" s="212"/>
      <c r="AG87" s="212" t="s">
        <v>137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</row>
    <row r="88" spans="1:60" outlineLevel="2">
      <c r="A88" s="219"/>
      <c r="B88" s="220"/>
      <c r="C88" s="247" t="s">
        <v>222</v>
      </c>
      <c r="D88" s="223"/>
      <c r="E88" s="224"/>
      <c r="F88" s="222"/>
      <c r="G88" s="222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22"/>
      <c r="Z88" s="212"/>
      <c r="AA88" s="212"/>
      <c r="AB88" s="212"/>
      <c r="AC88" s="212"/>
      <c r="AD88" s="212"/>
      <c r="AE88" s="212"/>
      <c r="AF88" s="212"/>
      <c r="AG88" s="212" t="s">
        <v>129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3">
      <c r="A89" s="219"/>
      <c r="B89" s="220"/>
      <c r="C89" s="247" t="s">
        <v>301</v>
      </c>
      <c r="D89" s="223"/>
      <c r="E89" s="224">
        <v>5.84</v>
      </c>
      <c r="F89" s="222"/>
      <c r="G89" s="222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22"/>
      <c r="Z89" s="212"/>
      <c r="AA89" s="212"/>
      <c r="AB89" s="212"/>
      <c r="AC89" s="212"/>
      <c r="AD89" s="212"/>
      <c r="AE89" s="212"/>
      <c r="AF89" s="212"/>
      <c r="AG89" s="212" t="s">
        <v>129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2">
      <c r="A90" s="219"/>
      <c r="B90" s="220"/>
      <c r="C90" s="248"/>
      <c r="D90" s="240"/>
      <c r="E90" s="240"/>
      <c r="F90" s="240"/>
      <c r="G90" s="240"/>
      <c r="H90" s="222"/>
      <c r="I90" s="222"/>
      <c r="J90" s="222"/>
      <c r="K90" s="222"/>
      <c r="L90" s="222"/>
      <c r="M90" s="222"/>
      <c r="N90" s="221"/>
      <c r="O90" s="221"/>
      <c r="P90" s="221"/>
      <c r="Q90" s="221"/>
      <c r="R90" s="222"/>
      <c r="S90" s="222"/>
      <c r="T90" s="222"/>
      <c r="U90" s="222"/>
      <c r="V90" s="222"/>
      <c r="W90" s="222"/>
      <c r="X90" s="222"/>
      <c r="Y90" s="222"/>
      <c r="Z90" s="212"/>
      <c r="AA90" s="212"/>
      <c r="AB90" s="212"/>
      <c r="AC90" s="212"/>
      <c r="AD90" s="212"/>
      <c r="AE90" s="212"/>
      <c r="AF90" s="212"/>
      <c r="AG90" s="212" t="s">
        <v>132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>
      <c r="A91" s="233">
        <v>16</v>
      </c>
      <c r="B91" s="234" t="s">
        <v>224</v>
      </c>
      <c r="C91" s="246" t="s">
        <v>225</v>
      </c>
      <c r="D91" s="235" t="s">
        <v>205</v>
      </c>
      <c r="E91" s="236">
        <v>0.73</v>
      </c>
      <c r="F91" s="237"/>
      <c r="G91" s="238">
        <f>ROUND(E91*F91,2)</f>
        <v>0</v>
      </c>
      <c r="H91" s="237"/>
      <c r="I91" s="238">
        <f>ROUND(E91*H91,2)</f>
        <v>0</v>
      </c>
      <c r="J91" s="237"/>
      <c r="K91" s="238">
        <f>ROUND(E91*J91,2)</f>
        <v>0</v>
      </c>
      <c r="L91" s="238">
        <v>21</v>
      </c>
      <c r="M91" s="238">
        <f>G91*(1+L91/100)</f>
        <v>0</v>
      </c>
      <c r="N91" s="236">
        <v>0</v>
      </c>
      <c r="O91" s="236">
        <f>ROUND(E91*N91,2)</f>
        <v>0</v>
      </c>
      <c r="P91" s="236">
        <v>0</v>
      </c>
      <c r="Q91" s="236">
        <f>ROUND(E91*P91,2)</f>
        <v>0</v>
      </c>
      <c r="R91" s="238" t="s">
        <v>226</v>
      </c>
      <c r="S91" s="238" t="s">
        <v>124</v>
      </c>
      <c r="T91" s="239" t="s">
        <v>124</v>
      </c>
      <c r="U91" s="222">
        <v>0.1</v>
      </c>
      <c r="V91" s="222">
        <f>ROUND(E91*U91,2)</f>
        <v>7.0000000000000007E-2</v>
      </c>
      <c r="W91" s="222"/>
      <c r="X91" s="222" t="s">
        <v>125</v>
      </c>
      <c r="Y91" s="222" t="s">
        <v>126</v>
      </c>
      <c r="Z91" s="212"/>
      <c r="AA91" s="212"/>
      <c r="AB91" s="212"/>
      <c r="AC91" s="212"/>
      <c r="AD91" s="212"/>
      <c r="AE91" s="212"/>
      <c r="AF91" s="212"/>
      <c r="AG91" s="212" t="s">
        <v>127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2">
      <c r="A92" s="219"/>
      <c r="B92" s="220"/>
      <c r="C92" s="249" t="s">
        <v>227</v>
      </c>
      <c r="D92" s="241"/>
      <c r="E92" s="241"/>
      <c r="F92" s="241"/>
      <c r="G92" s="241"/>
      <c r="H92" s="222"/>
      <c r="I92" s="222"/>
      <c r="J92" s="222"/>
      <c r="K92" s="222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2"/>
      <c r="Y92" s="222"/>
      <c r="Z92" s="212"/>
      <c r="AA92" s="212"/>
      <c r="AB92" s="212"/>
      <c r="AC92" s="212"/>
      <c r="AD92" s="212"/>
      <c r="AE92" s="212"/>
      <c r="AF92" s="212"/>
      <c r="AG92" s="212" t="s">
        <v>137</v>
      </c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2">
      <c r="A93" s="219"/>
      <c r="B93" s="220"/>
      <c r="C93" s="247" t="s">
        <v>299</v>
      </c>
      <c r="D93" s="223"/>
      <c r="E93" s="224"/>
      <c r="F93" s="222"/>
      <c r="G93" s="222"/>
      <c r="H93" s="222"/>
      <c r="I93" s="222"/>
      <c r="J93" s="222"/>
      <c r="K93" s="222"/>
      <c r="L93" s="222"/>
      <c r="M93" s="222"/>
      <c r="N93" s="221"/>
      <c r="O93" s="221"/>
      <c r="P93" s="221"/>
      <c r="Q93" s="221"/>
      <c r="R93" s="222"/>
      <c r="S93" s="222"/>
      <c r="T93" s="222"/>
      <c r="U93" s="222"/>
      <c r="V93" s="222"/>
      <c r="W93" s="222"/>
      <c r="X93" s="222"/>
      <c r="Y93" s="222"/>
      <c r="Z93" s="212"/>
      <c r="AA93" s="212"/>
      <c r="AB93" s="212"/>
      <c r="AC93" s="212"/>
      <c r="AD93" s="212"/>
      <c r="AE93" s="212"/>
      <c r="AF93" s="212"/>
      <c r="AG93" s="212" t="s">
        <v>129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3">
      <c r="A94" s="219"/>
      <c r="B94" s="220"/>
      <c r="C94" s="247" t="s">
        <v>300</v>
      </c>
      <c r="D94" s="223"/>
      <c r="E94" s="224">
        <v>0.73</v>
      </c>
      <c r="F94" s="222"/>
      <c r="G94" s="222"/>
      <c r="H94" s="222"/>
      <c r="I94" s="222"/>
      <c r="J94" s="222"/>
      <c r="K94" s="222"/>
      <c r="L94" s="222"/>
      <c r="M94" s="222"/>
      <c r="N94" s="221"/>
      <c r="O94" s="221"/>
      <c r="P94" s="221"/>
      <c r="Q94" s="221"/>
      <c r="R94" s="222"/>
      <c r="S94" s="222"/>
      <c r="T94" s="222"/>
      <c r="U94" s="222"/>
      <c r="V94" s="222"/>
      <c r="W94" s="222"/>
      <c r="X94" s="222"/>
      <c r="Y94" s="222"/>
      <c r="Z94" s="212"/>
      <c r="AA94" s="212"/>
      <c r="AB94" s="212"/>
      <c r="AC94" s="212"/>
      <c r="AD94" s="212"/>
      <c r="AE94" s="212"/>
      <c r="AF94" s="212"/>
      <c r="AG94" s="212" t="s">
        <v>129</v>
      </c>
      <c r="AH94" s="212">
        <v>0</v>
      </c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outlineLevel="2">
      <c r="A95" s="219"/>
      <c r="B95" s="220"/>
      <c r="C95" s="248"/>
      <c r="D95" s="240"/>
      <c r="E95" s="240"/>
      <c r="F95" s="240"/>
      <c r="G95" s="240"/>
      <c r="H95" s="222"/>
      <c r="I95" s="222"/>
      <c r="J95" s="222"/>
      <c r="K95" s="222"/>
      <c r="L95" s="222"/>
      <c r="M95" s="222"/>
      <c r="N95" s="221"/>
      <c r="O95" s="221"/>
      <c r="P95" s="221"/>
      <c r="Q95" s="221"/>
      <c r="R95" s="222"/>
      <c r="S95" s="222"/>
      <c r="T95" s="222"/>
      <c r="U95" s="222"/>
      <c r="V95" s="222"/>
      <c r="W95" s="222"/>
      <c r="X95" s="222"/>
      <c r="Y95" s="222"/>
      <c r="Z95" s="212"/>
      <c r="AA95" s="212"/>
      <c r="AB95" s="212"/>
      <c r="AC95" s="212"/>
      <c r="AD95" s="212"/>
      <c r="AE95" s="212"/>
      <c r="AF95" s="212"/>
      <c r="AG95" s="212" t="s">
        <v>132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12"/>
      <c r="BB95" s="212"/>
      <c r="BC95" s="212"/>
      <c r="BD95" s="212"/>
      <c r="BE95" s="212"/>
      <c r="BF95" s="212"/>
      <c r="BG95" s="212"/>
      <c r="BH95" s="212"/>
    </row>
    <row r="96" spans="1:60" outlineLevel="1">
      <c r="A96" s="233">
        <v>17</v>
      </c>
      <c r="B96" s="234" t="s">
        <v>228</v>
      </c>
      <c r="C96" s="246" t="s">
        <v>229</v>
      </c>
      <c r="D96" s="235" t="s">
        <v>205</v>
      </c>
      <c r="E96" s="236">
        <v>0.73</v>
      </c>
      <c r="F96" s="237"/>
      <c r="G96" s="238">
        <f>ROUND(E96*F96,2)</f>
        <v>0</v>
      </c>
      <c r="H96" s="237"/>
      <c r="I96" s="238">
        <f>ROUND(E96*H96,2)</f>
        <v>0</v>
      </c>
      <c r="J96" s="237"/>
      <c r="K96" s="238">
        <f>ROUND(E96*J96,2)</f>
        <v>0</v>
      </c>
      <c r="L96" s="238">
        <v>21</v>
      </c>
      <c r="M96" s="238">
        <f>G96*(1+L96/100)</f>
        <v>0</v>
      </c>
      <c r="N96" s="236">
        <v>0</v>
      </c>
      <c r="O96" s="236">
        <f>ROUND(E96*N96,2)</f>
        <v>0</v>
      </c>
      <c r="P96" s="236">
        <v>0</v>
      </c>
      <c r="Q96" s="236">
        <f>ROUND(E96*P96,2)</f>
        <v>0</v>
      </c>
      <c r="R96" s="238" t="s">
        <v>149</v>
      </c>
      <c r="S96" s="238" t="s">
        <v>124</v>
      </c>
      <c r="T96" s="239" t="s">
        <v>124</v>
      </c>
      <c r="U96" s="222">
        <v>0.94</v>
      </c>
      <c r="V96" s="222">
        <f>ROUND(E96*U96,2)</f>
        <v>0.69</v>
      </c>
      <c r="W96" s="222"/>
      <c r="X96" s="222" t="s">
        <v>125</v>
      </c>
      <c r="Y96" s="222" t="s">
        <v>126</v>
      </c>
      <c r="Z96" s="212"/>
      <c r="AA96" s="212"/>
      <c r="AB96" s="212"/>
      <c r="AC96" s="212"/>
      <c r="AD96" s="212"/>
      <c r="AE96" s="212"/>
      <c r="AF96" s="212"/>
      <c r="AG96" s="212" t="s">
        <v>127</v>
      </c>
      <c r="AH96" s="212"/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2">
      <c r="A97" s="219"/>
      <c r="B97" s="220"/>
      <c r="C97" s="247" t="s">
        <v>299</v>
      </c>
      <c r="D97" s="223"/>
      <c r="E97" s="224"/>
      <c r="F97" s="222"/>
      <c r="G97" s="222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22"/>
      <c r="Z97" s="212"/>
      <c r="AA97" s="212"/>
      <c r="AB97" s="212"/>
      <c r="AC97" s="212"/>
      <c r="AD97" s="212"/>
      <c r="AE97" s="212"/>
      <c r="AF97" s="212"/>
      <c r="AG97" s="212" t="s">
        <v>129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3">
      <c r="A98" s="219"/>
      <c r="B98" s="220"/>
      <c r="C98" s="247" t="s">
        <v>300</v>
      </c>
      <c r="D98" s="223"/>
      <c r="E98" s="224">
        <v>0.73</v>
      </c>
      <c r="F98" s="222"/>
      <c r="G98" s="222"/>
      <c r="H98" s="222"/>
      <c r="I98" s="222"/>
      <c r="J98" s="222"/>
      <c r="K98" s="222"/>
      <c r="L98" s="222"/>
      <c r="M98" s="222"/>
      <c r="N98" s="221"/>
      <c r="O98" s="221"/>
      <c r="P98" s="221"/>
      <c r="Q98" s="221"/>
      <c r="R98" s="222"/>
      <c r="S98" s="222"/>
      <c r="T98" s="222"/>
      <c r="U98" s="222"/>
      <c r="V98" s="222"/>
      <c r="W98" s="222"/>
      <c r="X98" s="222"/>
      <c r="Y98" s="222"/>
      <c r="Z98" s="212"/>
      <c r="AA98" s="212"/>
      <c r="AB98" s="212"/>
      <c r="AC98" s="212"/>
      <c r="AD98" s="212"/>
      <c r="AE98" s="212"/>
      <c r="AF98" s="212"/>
      <c r="AG98" s="212" t="s">
        <v>129</v>
      </c>
      <c r="AH98" s="212">
        <v>0</v>
      </c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outlineLevel="2">
      <c r="A99" s="219"/>
      <c r="B99" s="220"/>
      <c r="C99" s="248"/>
      <c r="D99" s="240"/>
      <c r="E99" s="240"/>
      <c r="F99" s="240"/>
      <c r="G99" s="240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22"/>
      <c r="Z99" s="212"/>
      <c r="AA99" s="212"/>
      <c r="AB99" s="212"/>
      <c r="AC99" s="212"/>
      <c r="AD99" s="212"/>
      <c r="AE99" s="212"/>
      <c r="AF99" s="212"/>
      <c r="AG99" s="212" t="s">
        <v>132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12"/>
      <c r="BB99" s="212"/>
      <c r="BC99" s="212"/>
      <c r="BD99" s="212"/>
      <c r="BE99" s="212"/>
      <c r="BF99" s="212"/>
      <c r="BG99" s="212"/>
      <c r="BH99" s="212"/>
    </row>
    <row r="100" spans="1:60" ht="22.5" outlineLevel="1">
      <c r="A100" s="233">
        <v>18</v>
      </c>
      <c r="B100" s="234" t="s">
        <v>230</v>
      </c>
      <c r="C100" s="246" t="s">
        <v>231</v>
      </c>
      <c r="D100" s="235" t="s">
        <v>205</v>
      </c>
      <c r="E100" s="236">
        <v>0.73</v>
      </c>
      <c r="F100" s="237"/>
      <c r="G100" s="238">
        <f>ROUND(E100*F100,2)</f>
        <v>0</v>
      </c>
      <c r="H100" s="237"/>
      <c r="I100" s="238">
        <f>ROUND(E100*H100,2)</f>
        <v>0</v>
      </c>
      <c r="J100" s="237"/>
      <c r="K100" s="238">
        <f>ROUND(E100*J100,2)</f>
        <v>0</v>
      </c>
      <c r="L100" s="238">
        <v>21</v>
      </c>
      <c r="M100" s="238">
        <f>G100*(1+L100/100)</f>
        <v>0</v>
      </c>
      <c r="N100" s="236">
        <v>0</v>
      </c>
      <c r="O100" s="236">
        <f>ROUND(E100*N100,2)</f>
        <v>0</v>
      </c>
      <c r="P100" s="236">
        <v>0</v>
      </c>
      <c r="Q100" s="236">
        <f>ROUND(E100*P100,2)</f>
        <v>0</v>
      </c>
      <c r="R100" s="238" t="s">
        <v>149</v>
      </c>
      <c r="S100" s="238" t="s">
        <v>124</v>
      </c>
      <c r="T100" s="239" t="s">
        <v>124</v>
      </c>
      <c r="U100" s="222">
        <v>0.11</v>
      </c>
      <c r="V100" s="222">
        <f>ROUND(E100*U100,2)</f>
        <v>0.08</v>
      </c>
      <c r="W100" s="222"/>
      <c r="X100" s="222" t="s">
        <v>125</v>
      </c>
      <c r="Y100" s="222" t="s">
        <v>126</v>
      </c>
      <c r="Z100" s="212"/>
      <c r="AA100" s="212"/>
      <c r="AB100" s="212"/>
      <c r="AC100" s="212"/>
      <c r="AD100" s="212"/>
      <c r="AE100" s="212"/>
      <c r="AF100" s="212"/>
      <c r="AG100" s="212" t="s">
        <v>127</v>
      </c>
      <c r="AH100" s="212"/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2">
      <c r="A101" s="219"/>
      <c r="B101" s="220"/>
      <c r="C101" s="247" t="s">
        <v>232</v>
      </c>
      <c r="D101" s="223"/>
      <c r="E101" s="224"/>
      <c r="F101" s="222"/>
      <c r="G101" s="222"/>
      <c r="H101" s="222"/>
      <c r="I101" s="222"/>
      <c r="J101" s="222"/>
      <c r="K101" s="222"/>
      <c r="L101" s="222"/>
      <c r="M101" s="222"/>
      <c r="N101" s="221"/>
      <c r="O101" s="221"/>
      <c r="P101" s="221"/>
      <c r="Q101" s="221"/>
      <c r="R101" s="222"/>
      <c r="S101" s="222"/>
      <c r="T101" s="222"/>
      <c r="U101" s="222"/>
      <c r="V101" s="222"/>
      <c r="W101" s="222"/>
      <c r="X101" s="222"/>
      <c r="Y101" s="222"/>
      <c r="Z101" s="212"/>
      <c r="AA101" s="212"/>
      <c r="AB101" s="212"/>
      <c r="AC101" s="212"/>
      <c r="AD101" s="212"/>
      <c r="AE101" s="212"/>
      <c r="AF101" s="212"/>
      <c r="AG101" s="212" t="s">
        <v>129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3">
      <c r="A102" s="219"/>
      <c r="B102" s="220"/>
      <c r="C102" s="247" t="s">
        <v>302</v>
      </c>
      <c r="D102" s="223"/>
      <c r="E102" s="224">
        <v>0.73</v>
      </c>
      <c r="F102" s="222"/>
      <c r="G102" s="222"/>
      <c r="H102" s="222"/>
      <c r="I102" s="222"/>
      <c r="J102" s="222"/>
      <c r="K102" s="222"/>
      <c r="L102" s="222"/>
      <c r="M102" s="222"/>
      <c r="N102" s="221"/>
      <c r="O102" s="221"/>
      <c r="P102" s="221"/>
      <c r="Q102" s="221"/>
      <c r="R102" s="222"/>
      <c r="S102" s="222"/>
      <c r="T102" s="222"/>
      <c r="U102" s="222"/>
      <c r="V102" s="222"/>
      <c r="W102" s="222"/>
      <c r="X102" s="222"/>
      <c r="Y102" s="222"/>
      <c r="Z102" s="212"/>
      <c r="AA102" s="212"/>
      <c r="AB102" s="212"/>
      <c r="AC102" s="212"/>
      <c r="AD102" s="212"/>
      <c r="AE102" s="212"/>
      <c r="AF102" s="212"/>
      <c r="AG102" s="212" t="s">
        <v>129</v>
      </c>
      <c r="AH102" s="212">
        <v>0</v>
      </c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2">
      <c r="A103" s="219"/>
      <c r="B103" s="220"/>
      <c r="C103" s="248"/>
      <c r="D103" s="240"/>
      <c r="E103" s="240"/>
      <c r="F103" s="240"/>
      <c r="G103" s="240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22"/>
      <c r="Z103" s="212"/>
      <c r="AA103" s="212"/>
      <c r="AB103" s="212"/>
      <c r="AC103" s="212"/>
      <c r="AD103" s="212"/>
      <c r="AE103" s="212"/>
      <c r="AF103" s="212"/>
      <c r="AG103" s="212" t="s">
        <v>132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>
      <c r="A104" s="233">
        <v>19</v>
      </c>
      <c r="B104" s="234" t="s">
        <v>234</v>
      </c>
      <c r="C104" s="246" t="s">
        <v>235</v>
      </c>
      <c r="D104" s="235" t="s">
        <v>205</v>
      </c>
      <c r="E104" s="236">
        <v>0.56999999999999995</v>
      </c>
      <c r="F104" s="237"/>
      <c r="G104" s="238">
        <f>ROUND(E104*F104,2)</f>
        <v>0</v>
      </c>
      <c r="H104" s="237"/>
      <c r="I104" s="238">
        <f>ROUND(E104*H104,2)</f>
        <v>0</v>
      </c>
      <c r="J104" s="237"/>
      <c r="K104" s="238">
        <f>ROUND(E104*J104,2)</f>
        <v>0</v>
      </c>
      <c r="L104" s="238">
        <v>21</v>
      </c>
      <c r="M104" s="238">
        <f>G104*(1+L104/100)</f>
        <v>0</v>
      </c>
      <c r="N104" s="236">
        <v>0</v>
      </c>
      <c r="O104" s="236">
        <f>ROUND(E104*N104,2)</f>
        <v>0</v>
      </c>
      <c r="P104" s="236">
        <v>0</v>
      </c>
      <c r="Q104" s="236">
        <f>ROUND(E104*P104,2)</f>
        <v>0</v>
      </c>
      <c r="R104" s="238" t="s">
        <v>149</v>
      </c>
      <c r="S104" s="238" t="s">
        <v>124</v>
      </c>
      <c r="T104" s="239" t="s">
        <v>124</v>
      </c>
      <c r="U104" s="222">
        <v>0</v>
      </c>
      <c r="V104" s="222">
        <f>ROUND(E104*U104,2)</f>
        <v>0</v>
      </c>
      <c r="W104" s="222"/>
      <c r="X104" s="222" t="s">
        <v>125</v>
      </c>
      <c r="Y104" s="222" t="s">
        <v>126</v>
      </c>
      <c r="Z104" s="212"/>
      <c r="AA104" s="212"/>
      <c r="AB104" s="212"/>
      <c r="AC104" s="212"/>
      <c r="AD104" s="212"/>
      <c r="AE104" s="212"/>
      <c r="AF104" s="212"/>
      <c r="AG104" s="212" t="s">
        <v>127</v>
      </c>
      <c r="AH104" s="212"/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2">
      <c r="A105" s="219"/>
      <c r="B105" s="220"/>
      <c r="C105" s="251" t="s">
        <v>236</v>
      </c>
      <c r="D105" s="244"/>
      <c r="E105" s="244"/>
      <c r="F105" s="244"/>
      <c r="G105" s="244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22"/>
      <c r="Z105" s="212"/>
      <c r="AA105" s="212"/>
      <c r="AB105" s="212"/>
      <c r="AC105" s="212"/>
      <c r="AD105" s="212"/>
      <c r="AE105" s="212"/>
      <c r="AF105" s="212"/>
      <c r="AG105" s="212" t="s">
        <v>214</v>
      </c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2">
      <c r="A106" s="219"/>
      <c r="B106" s="220"/>
      <c r="C106" s="247" t="s">
        <v>303</v>
      </c>
      <c r="D106" s="223"/>
      <c r="E106" s="224"/>
      <c r="F106" s="222"/>
      <c r="G106" s="222"/>
      <c r="H106" s="222"/>
      <c r="I106" s="222"/>
      <c r="J106" s="222"/>
      <c r="K106" s="222"/>
      <c r="L106" s="222"/>
      <c r="M106" s="222"/>
      <c r="N106" s="221"/>
      <c r="O106" s="221"/>
      <c r="P106" s="221"/>
      <c r="Q106" s="221"/>
      <c r="R106" s="222"/>
      <c r="S106" s="222"/>
      <c r="T106" s="222"/>
      <c r="U106" s="222"/>
      <c r="V106" s="222"/>
      <c r="W106" s="222"/>
      <c r="X106" s="222"/>
      <c r="Y106" s="222"/>
      <c r="Z106" s="212"/>
      <c r="AA106" s="212"/>
      <c r="AB106" s="212"/>
      <c r="AC106" s="212"/>
      <c r="AD106" s="212"/>
      <c r="AE106" s="212"/>
      <c r="AF106" s="212"/>
      <c r="AG106" s="212" t="s">
        <v>129</v>
      </c>
      <c r="AH106" s="212">
        <v>0</v>
      </c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3">
      <c r="A107" s="219"/>
      <c r="B107" s="220"/>
      <c r="C107" s="247" t="s">
        <v>304</v>
      </c>
      <c r="D107" s="223"/>
      <c r="E107" s="224">
        <v>0.56999999999999995</v>
      </c>
      <c r="F107" s="222"/>
      <c r="G107" s="222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22"/>
      <c r="Z107" s="212"/>
      <c r="AA107" s="212"/>
      <c r="AB107" s="212"/>
      <c r="AC107" s="212"/>
      <c r="AD107" s="212"/>
      <c r="AE107" s="212"/>
      <c r="AF107" s="212"/>
      <c r="AG107" s="212" t="s">
        <v>129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2">
      <c r="A108" s="219"/>
      <c r="B108" s="220"/>
      <c r="C108" s="248"/>
      <c r="D108" s="240"/>
      <c r="E108" s="240"/>
      <c r="F108" s="240"/>
      <c r="G108" s="240"/>
      <c r="H108" s="222"/>
      <c r="I108" s="222"/>
      <c r="J108" s="222"/>
      <c r="K108" s="222"/>
      <c r="L108" s="222"/>
      <c r="M108" s="222"/>
      <c r="N108" s="221"/>
      <c r="O108" s="221"/>
      <c r="P108" s="221"/>
      <c r="Q108" s="221"/>
      <c r="R108" s="222"/>
      <c r="S108" s="222"/>
      <c r="T108" s="222"/>
      <c r="U108" s="222"/>
      <c r="V108" s="222"/>
      <c r="W108" s="222"/>
      <c r="X108" s="222"/>
      <c r="Y108" s="222"/>
      <c r="Z108" s="212"/>
      <c r="AA108" s="212"/>
      <c r="AB108" s="212"/>
      <c r="AC108" s="212"/>
      <c r="AD108" s="212"/>
      <c r="AE108" s="212"/>
      <c r="AF108" s="212"/>
      <c r="AG108" s="212" t="s">
        <v>132</v>
      </c>
      <c r="AH108" s="212"/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outlineLevel="1">
      <c r="A109" s="233">
        <v>20</v>
      </c>
      <c r="B109" s="234" t="s">
        <v>239</v>
      </c>
      <c r="C109" s="246" t="s">
        <v>240</v>
      </c>
      <c r="D109" s="235" t="s">
        <v>205</v>
      </c>
      <c r="E109" s="236">
        <v>0.16</v>
      </c>
      <c r="F109" s="237"/>
      <c r="G109" s="238">
        <f>ROUND(E109*F109,2)</f>
        <v>0</v>
      </c>
      <c r="H109" s="237"/>
      <c r="I109" s="238">
        <f>ROUND(E109*H109,2)</f>
        <v>0</v>
      </c>
      <c r="J109" s="237"/>
      <c r="K109" s="238">
        <f>ROUND(E109*J109,2)</f>
        <v>0</v>
      </c>
      <c r="L109" s="238">
        <v>21</v>
      </c>
      <c r="M109" s="238">
        <f>G109*(1+L109/100)</f>
        <v>0</v>
      </c>
      <c r="N109" s="236">
        <v>0</v>
      </c>
      <c r="O109" s="236">
        <f>ROUND(E109*N109,2)</f>
        <v>0</v>
      </c>
      <c r="P109" s="236">
        <v>0</v>
      </c>
      <c r="Q109" s="236">
        <f>ROUND(E109*P109,2)</f>
        <v>0</v>
      </c>
      <c r="R109" s="238" t="s">
        <v>149</v>
      </c>
      <c r="S109" s="238" t="s">
        <v>124</v>
      </c>
      <c r="T109" s="239" t="s">
        <v>124</v>
      </c>
      <c r="U109" s="222">
        <v>0</v>
      </c>
      <c r="V109" s="222">
        <f>ROUND(E109*U109,2)</f>
        <v>0</v>
      </c>
      <c r="W109" s="222"/>
      <c r="X109" s="222" t="s">
        <v>125</v>
      </c>
      <c r="Y109" s="222" t="s">
        <v>126</v>
      </c>
      <c r="Z109" s="212"/>
      <c r="AA109" s="212"/>
      <c r="AB109" s="212"/>
      <c r="AC109" s="212"/>
      <c r="AD109" s="212"/>
      <c r="AE109" s="212"/>
      <c r="AF109" s="212"/>
      <c r="AG109" s="212" t="s">
        <v>127</v>
      </c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2">
      <c r="A110" s="219"/>
      <c r="B110" s="220"/>
      <c r="C110" s="251" t="s">
        <v>241</v>
      </c>
      <c r="D110" s="244"/>
      <c r="E110" s="244"/>
      <c r="F110" s="244"/>
      <c r="G110" s="244"/>
      <c r="H110" s="222"/>
      <c r="I110" s="222"/>
      <c r="J110" s="222"/>
      <c r="K110" s="222"/>
      <c r="L110" s="222"/>
      <c r="M110" s="222"/>
      <c r="N110" s="221"/>
      <c r="O110" s="221"/>
      <c r="P110" s="221"/>
      <c r="Q110" s="221"/>
      <c r="R110" s="222"/>
      <c r="S110" s="222"/>
      <c r="T110" s="222"/>
      <c r="U110" s="222"/>
      <c r="V110" s="222"/>
      <c r="W110" s="222"/>
      <c r="X110" s="222"/>
      <c r="Y110" s="222"/>
      <c r="Z110" s="212"/>
      <c r="AA110" s="212"/>
      <c r="AB110" s="212"/>
      <c r="AC110" s="212"/>
      <c r="AD110" s="212"/>
      <c r="AE110" s="212"/>
      <c r="AF110" s="212"/>
      <c r="AG110" s="212" t="s">
        <v>214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2">
      <c r="A111" s="219"/>
      <c r="B111" s="220"/>
      <c r="C111" s="247" t="s">
        <v>305</v>
      </c>
      <c r="D111" s="223"/>
      <c r="E111" s="224"/>
      <c r="F111" s="222"/>
      <c r="G111" s="222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22"/>
      <c r="Z111" s="212"/>
      <c r="AA111" s="212"/>
      <c r="AB111" s="212"/>
      <c r="AC111" s="212"/>
      <c r="AD111" s="212"/>
      <c r="AE111" s="212"/>
      <c r="AF111" s="212"/>
      <c r="AG111" s="212" t="s">
        <v>129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3">
      <c r="A112" s="219"/>
      <c r="B112" s="220"/>
      <c r="C112" s="247" t="s">
        <v>306</v>
      </c>
      <c r="D112" s="223"/>
      <c r="E112" s="224">
        <v>0.16</v>
      </c>
      <c r="F112" s="222"/>
      <c r="G112" s="222"/>
      <c r="H112" s="222"/>
      <c r="I112" s="222"/>
      <c r="J112" s="222"/>
      <c r="K112" s="222"/>
      <c r="L112" s="222"/>
      <c r="M112" s="222"/>
      <c r="N112" s="221"/>
      <c r="O112" s="221"/>
      <c r="P112" s="221"/>
      <c r="Q112" s="221"/>
      <c r="R112" s="222"/>
      <c r="S112" s="222"/>
      <c r="T112" s="222"/>
      <c r="U112" s="222"/>
      <c r="V112" s="222"/>
      <c r="W112" s="222"/>
      <c r="X112" s="222"/>
      <c r="Y112" s="222"/>
      <c r="Z112" s="212"/>
      <c r="AA112" s="212"/>
      <c r="AB112" s="212"/>
      <c r="AC112" s="212"/>
      <c r="AD112" s="212"/>
      <c r="AE112" s="212"/>
      <c r="AF112" s="212"/>
      <c r="AG112" s="212" t="s">
        <v>129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outlineLevel="2">
      <c r="A113" s="219"/>
      <c r="B113" s="220"/>
      <c r="C113" s="248"/>
      <c r="D113" s="240"/>
      <c r="E113" s="240"/>
      <c r="F113" s="240"/>
      <c r="G113" s="240"/>
      <c r="H113" s="222"/>
      <c r="I113" s="222"/>
      <c r="J113" s="222"/>
      <c r="K113" s="222"/>
      <c r="L113" s="222"/>
      <c r="M113" s="222"/>
      <c r="N113" s="221"/>
      <c r="O113" s="221"/>
      <c r="P113" s="221"/>
      <c r="Q113" s="221"/>
      <c r="R113" s="222"/>
      <c r="S113" s="222"/>
      <c r="T113" s="222"/>
      <c r="U113" s="222"/>
      <c r="V113" s="222"/>
      <c r="W113" s="222"/>
      <c r="X113" s="222"/>
      <c r="Y113" s="222"/>
      <c r="Z113" s="212"/>
      <c r="AA113" s="212"/>
      <c r="AB113" s="212"/>
      <c r="AC113" s="212"/>
      <c r="AD113" s="212"/>
      <c r="AE113" s="212"/>
      <c r="AF113" s="212"/>
      <c r="AG113" s="212" t="s">
        <v>132</v>
      </c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>
      <c r="A114" s="226" t="s">
        <v>118</v>
      </c>
      <c r="B114" s="227" t="s">
        <v>89</v>
      </c>
      <c r="C114" s="245" t="s">
        <v>27</v>
      </c>
      <c r="D114" s="228"/>
      <c r="E114" s="229"/>
      <c r="F114" s="230"/>
      <c r="G114" s="230">
        <f>SUMIF(AG115:AG121,"&lt;&gt;NOR",G115:G121)</f>
        <v>0</v>
      </c>
      <c r="H114" s="230"/>
      <c r="I114" s="230">
        <f>SUM(I115:I121)</f>
        <v>0</v>
      </c>
      <c r="J114" s="230"/>
      <c r="K114" s="230">
        <f>SUM(K115:K121)</f>
        <v>0</v>
      </c>
      <c r="L114" s="230"/>
      <c r="M114" s="230">
        <f>SUM(M115:M121)</f>
        <v>0</v>
      </c>
      <c r="N114" s="229"/>
      <c r="O114" s="229">
        <f>SUM(O115:O121)</f>
        <v>0</v>
      </c>
      <c r="P114" s="229"/>
      <c r="Q114" s="229">
        <f>SUM(Q115:Q121)</f>
        <v>0</v>
      </c>
      <c r="R114" s="230"/>
      <c r="S114" s="230"/>
      <c r="T114" s="231"/>
      <c r="U114" s="225"/>
      <c r="V114" s="225">
        <f>SUM(V115:V121)</f>
        <v>0</v>
      </c>
      <c r="W114" s="225"/>
      <c r="X114" s="225"/>
      <c r="Y114" s="225"/>
      <c r="AG114" t="s">
        <v>119</v>
      </c>
    </row>
    <row r="115" spans="1:60" outlineLevel="1">
      <c r="A115" s="233">
        <v>21</v>
      </c>
      <c r="B115" s="234" t="s">
        <v>244</v>
      </c>
      <c r="C115" s="246" t="s">
        <v>245</v>
      </c>
      <c r="D115" s="235" t="s">
        <v>246</v>
      </c>
      <c r="E115" s="236">
        <v>1</v>
      </c>
      <c r="F115" s="237"/>
      <c r="G115" s="238">
        <f>ROUND(E115*F115,2)</f>
        <v>0</v>
      </c>
      <c r="H115" s="237"/>
      <c r="I115" s="238">
        <f>ROUND(E115*H115,2)</f>
        <v>0</v>
      </c>
      <c r="J115" s="237"/>
      <c r="K115" s="238">
        <f>ROUND(E115*J115,2)</f>
        <v>0</v>
      </c>
      <c r="L115" s="238">
        <v>21</v>
      </c>
      <c r="M115" s="238">
        <f>G115*(1+L115/100)</f>
        <v>0</v>
      </c>
      <c r="N115" s="236">
        <v>0</v>
      </c>
      <c r="O115" s="236">
        <f>ROUND(E115*N115,2)</f>
        <v>0</v>
      </c>
      <c r="P115" s="236">
        <v>0</v>
      </c>
      <c r="Q115" s="236">
        <f>ROUND(E115*P115,2)</f>
        <v>0</v>
      </c>
      <c r="R115" s="238"/>
      <c r="S115" s="238" t="s">
        <v>124</v>
      </c>
      <c r="T115" s="239" t="s">
        <v>247</v>
      </c>
      <c r="U115" s="222">
        <v>0</v>
      </c>
      <c r="V115" s="222">
        <f>ROUND(E115*U115,2)</f>
        <v>0</v>
      </c>
      <c r="W115" s="222"/>
      <c r="X115" s="222" t="s">
        <v>248</v>
      </c>
      <c r="Y115" s="222" t="s">
        <v>126</v>
      </c>
      <c r="Z115" s="212"/>
      <c r="AA115" s="212"/>
      <c r="AB115" s="212"/>
      <c r="AC115" s="212"/>
      <c r="AD115" s="212"/>
      <c r="AE115" s="212"/>
      <c r="AF115" s="212"/>
      <c r="AG115" s="212" t="s">
        <v>249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12"/>
      <c r="BB115" s="212"/>
      <c r="BC115" s="212"/>
      <c r="BD115" s="212"/>
      <c r="BE115" s="212"/>
      <c r="BF115" s="212"/>
      <c r="BG115" s="212"/>
      <c r="BH115" s="212"/>
    </row>
    <row r="116" spans="1:60" outlineLevel="2">
      <c r="A116" s="219"/>
      <c r="B116" s="220"/>
      <c r="C116" s="251" t="s">
        <v>250</v>
      </c>
      <c r="D116" s="244"/>
      <c r="E116" s="244"/>
      <c r="F116" s="244"/>
      <c r="G116" s="244"/>
      <c r="H116" s="222"/>
      <c r="I116" s="222"/>
      <c r="J116" s="222"/>
      <c r="K116" s="222"/>
      <c r="L116" s="222"/>
      <c r="M116" s="222"/>
      <c r="N116" s="221"/>
      <c r="O116" s="221"/>
      <c r="P116" s="221"/>
      <c r="Q116" s="221"/>
      <c r="R116" s="222"/>
      <c r="S116" s="222"/>
      <c r="T116" s="222"/>
      <c r="U116" s="222"/>
      <c r="V116" s="222"/>
      <c r="W116" s="222"/>
      <c r="X116" s="222"/>
      <c r="Y116" s="222"/>
      <c r="Z116" s="212"/>
      <c r="AA116" s="212"/>
      <c r="AB116" s="212"/>
      <c r="AC116" s="212"/>
      <c r="AD116" s="212"/>
      <c r="AE116" s="212"/>
      <c r="AF116" s="212"/>
      <c r="AG116" s="212" t="s">
        <v>214</v>
      </c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2">
      <c r="A117" s="219"/>
      <c r="B117" s="220"/>
      <c r="C117" s="247" t="s">
        <v>57</v>
      </c>
      <c r="D117" s="223"/>
      <c r="E117" s="224">
        <v>1</v>
      </c>
      <c r="F117" s="222"/>
      <c r="G117" s="222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22"/>
      <c r="Z117" s="212"/>
      <c r="AA117" s="212"/>
      <c r="AB117" s="212"/>
      <c r="AC117" s="212"/>
      <c r="AD117" s="212"/>
      <c r="AE117" s="212"/>
      <c r="AF117" s="212"/>
      <c r="AG117" s="212" t="s">
        <v>129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outlineLevel="2">
      <c r="A118" s="219"/>
      <c r="B118" s="220"/>
      <c r="C118" s="248"/>
      <c r="D118" s="240"/>
      <c r="E118" s="240"/>
      <c r="F118" s="240"/>
      <c r="G118" s="240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22"/>
      <c r="Z118" s="212"/>
      <c r="AA118" s="212"/>
      <c r="AB118" s="212"/>
      <c r="AC118" s="212"/>
      <c r="AD118" s="212"/>
      <c r="AE118" s="212"/>
      <c r="AF118" s="212"/>
      <c r="AG118" s="212" t="s">
        <v>132</v>
      </c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>
      <c r="A119" s="233">
        <v>22</v>
      </c>
      <c r="B119" s="234" t="s">
        <v>251</v>
      </c>
      <c r="C119" s="246" t="s">
        <v>252</v>
      </c>
      <c r="D119" s="235" t="s">
        <v>246</v>
      </c>
      <c r="E119" s="236">
        <v>1</v>
      </c>
      <c r="F119" s="237"/>
      <c r="G119" s="238">
        <f>ROUND(E119*F119,2)</f>
        <v>0</v>
      </c>
      <c r="H119" s="237"/>
      <c r="I119" s="238">
        <f>ROUND(E119*H119,2)</f>
        <v>0</v>
      </c>
      <c r="J119" s="237"/>
      <c r="K119" s="238">
        <f>ROUND(E119*J119,2)</f>
        <v>0</v>
      </c>
      <c r="L119" s="238">
        <v>21</v>
      </c>
      <c r="M119" s="238">
        <f>G119*(1+L119/100)</f>
        <v>0</v>
      </c>
      <c r="N119" s="236">
        <v>0</v>
      </c>
      <c r="O119" s="236">
        <f>ROUND(E119*N119,2)</f>
        <v>0</v>
      </c>
      <c r="P119" s="236">
        <v>0</v>
      </c>
      <c r="Q119" s="236">
        <f>ROUND(E119*P119,2)</f>
        <v>0</v>
      </c>
      <c r="R119" s="238"/>
      <c r="S119" s="238" t="s">
        <v>253</v>
      </c>
      <c r="T119" s="239" t="s">
        <v>247</v>
      </c>
      <c r="U119" s="222">
        <v>0</v>
      </c>
      <c r="V119" s="222">
        <f>ROUND(E119*U119,2)</f>
        <v>0</v>
      </c>
      <c r="W119" s="222"/>
      <c r="X119" s="222" t="s">
        <v>248</v>
      </c>
      <c r="Y119" s="222" t="s">
        <v>126</v>
      </c>
      <c r="Z119" s="212"/>
      <c r="AA119" s="212"/>
      <c r="AB119" s="212"/>
      <c r="AC119" s="212"/>
      <c r="AD119" s="212"/>
      <c r="AE119" s="212"/>
      <c r="AF119" s="212"/>
      <c r="AG119" s="212" t="s">
        <v>249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outlineLevel="2">
      <c r="A120" s="219"/>
      <c r="B120" s="220"/>
      <c r="C120" s="247" t="s">
        <v>57</v>
      </c>
      <c r="D120" s="223"/>
      <c r="E120" s="224">
        <v>1</v>
      </c>
      <c r="F120" s="222"/>
      <c r="G120" s="222"/>
      <c r="H120" s="222"/>
      <c r="I120" s="222"/>
      <c r="J120" s="222"/>
      <c r="K120" s="222"/>
      <c r="L120" s="222"/>
      <c r="M120" s="222"/>
      <c r="N120" s="221"/>
      <c r="O120" s="221"/>
      <c r="P120" s="221"/>
      <c r="Q120" s="221"/>
      <c r="R120" s="222"/>
      <c r="S120" s="222"/>
      <c r="T120" s="222"/>
      <c r="U120" s="222"/>
      <c r="V120" s="222"/>
      <c r="W120" s="222"/>
      <c r="X120" s="222"/>
      <c r="Y120" s="222"/>
      <c r="Z120" s="212"/>
      <c r="AA120" s="212"/>
      <c r="AB120" s="212"/>
      <c r="AC120" s="212"/>
      <c r="AD120" s="212"/>
      <c r="AE120" s="212"/>
      <c r="AF120" s="212"/>
      <c r="AG120" s="212" t="s">
        <v>129</v>
      </c>
      <c r="AH120" s="212">
        <v>0</v>
      </c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12"/>
      <c r="BB120" s="212"/>
      <c r="BC120" s="212"/>
      <c r="BD120" s="212"/>
      <c r="BE120" s="212"/>
      <c r="BF120" s="212"/>
      <c r="BG120" s="212"/>
      <c r="BH120" s="212"/>
    </row>
    <row r="121" spans="1:60" outlineLevel="2">
      <c r="A121" s="219"/>
      <c r="B121" s="220"/>
      <c r="C121" s="248"/>
      <c r="D121" s="240"/>
      <c r="E121" s="240"/>
      <c r="F121" s="240"/>
      <c r="G121" s="240"/>
      <c r="H121" s="222"/>
      <c r="I121" s="222"/>
      <c r="J121" s="222"/>
      <c r="K121" s="222"/>
      <c r="L121" s="222"/>
      <c r="M121" s="222"/>
      <c r="N121" s="221"/>
      <c r="O121" s="221"/>
      <c r="P121" s="221"/>
      <c r="Q121" s="221"/>
      <c r="R121" s="222"/>
      <c r="S121" s="222"/>
      <c r="T121" s="222"/>
      <c r="U121" s="222"/>
      <c r="V121" s="222"/>
      <c r="W121" s="222"/>
      <c r="X121" s="222"/>
      <c r="Y121" s="222"/>
      <c r="Z121" s="212"/>
      <c r="AA121" s="212"/>
      <c r="AB121" s="212"/>
      <c r="AC121" s="212"/>
      <c r="AD121" s="212"/>
      <c r="AE121" s="212"/>
      <c r="AF121" s="212"/>
      <c r="AG121" s="212" t="s">
        <v>132</v>
      </c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>
      <c r="A122" s="3"/>
      <c r="B122" s="4"/>
      <c r="C122" s="252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AE122">
        <v>15</v>
      </c>
      <c r="AF122">
        <v>21</v>
      </c>
      <c r="AG122" t="s">
        <v>104</v>
      </c>
    </row>
    <row r="123" spans="1:60">
      <c r="A123" s="215"/>
      <c r="B123" s="216" t="s">
        <v>29</v>
      </c>
      <c r="C123" s="253"/>
      <c r="D123" s="217"/>
      <c r="E123" s="218"/>
      <c r="F123" s="218"/>
      <c r="G123" s="232">
        <f>G8+G22+G27+G42+G76+G114</f>
        <v>0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AE123">
        <f>SUMIF(L7:L121,AE122,G7:G121)</f>
        <v>0</v>
      </c>
      <c r="AF123">
        <f>SUMIF(L7:L121,AF122,G7:G121)</f>
        <v>0</v>
      </c>
      <c r="AG123" t="s">
        <v>254</v>
      </c>
    </row>
    <row r="124" spans="1:60">
      <c r="C124" s="254"/>
      <c r="D124" s="10"/>
      <c r="AG124" t="s">
        <v>255</v>
      </c>
    </row>
    <row r="125" spans="1:60">
      <c r="D125" s="10"/>
    </row>
    <row r="126" spans="1:60">
      <c r="D126" s="10"/>
    </row>
    <row r="127" spans="1:60">
      <c r="D127" s="10"/>
    </row>
    <row r="128" spans="1:60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E258" sheet="1" formatRows="0"/>
  <mergeCells count="40">
    <mergeCell ref="C113:G113"/>
    <mergeCell ref="C116:G116"/>
    <mergeCell ref="C118:G118"/>
    <mergeCell ref="C121:G121"/>
    <mergeCell ref="C95:G95"/>
    <mergeCell ref="C99:G99"/>
    <mergeCell ref="C103:G103"/>
    <mergeCell ref="C105:G105"/>
    <mergeCell ref="C108:G108"/>
    <mergeCell ref="C110:G110"/>
    <mergeCell ref="C81:G81"/>
    <mergeCell ref="C82:G82"/>
    <mergeCell ref="C85:G85"/>
    <mergeCell ref="C87:G87"/>
    <mergeCell ref="C90:G90"/>
    <mergeCell ref="C92:G92"/>
    <mergeCell ref="C72:G72"/>
    <mergeCell ref="C74:G74"/>
    <mergeCell ref="C75:G75"/>
    <mergeCell ref="C78:G78"/>
    <mergeCell ref="C79:G79"/>
    <mergeCell ref="C80:G80"/>
    <mergeCell ref="C48:G48"/>
    <mergeCell ref="C50:G50"/>
    <mergeCell ref="C53:G53"/>
    <mergeCell ref="C57:G57"/>
    <mergeCell ref="C62:G62"/>
    <mergeCell ref="C67:G67"/>
    <mergeCell ref="C21:G21"/>
    <mergeCell ref="C26:G26"/>
    <mergeCell ref="C32:G32"/>
    <mergeCell ref="C36:G36"/>
    <mergeCell ref="C41:G41"/>
    <mergeCell ref="C44:G44"/>
    <mergeCell ref="A1:G1"/>
    <mergeCell ref="C2:G2"/>
    <mergeCell ref="C3:G3"/>
    <mergeCell ref="C4:G4"/>
    <mergeCell ref="C13:G13"/>
    <mergeCell ref="C15:G15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SO 01 1 Pol</vt:lpstr>
      <vt:lpstr>SO 02 1 Pol</vt:lpstr>
      <vt:lpstr>SO 03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'SO 02 1 Pol'!Názvy_tisku</vt:lpstr>
      <vt:lpstr>'SO 03 1 Pol'!Názvy_tisku</vt:lpstr>
      <vt:lpstr>oadresa</vt:lpstr>
      <vt:lpstr>Stavba!Objednatel</vt:lpstr>
      <vt:lpstr>Stavba!Objekt</vt:lpstr>
      <vt:lpstr>'SO 01 1 Pol'!Oblast_tisku</vt:lpstr>
      <vt:lpstr>'SO 02 1 Pol'!Oblast_tisku</vt:lpstr>
      <vt:lpstr>'SO 03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2019-03-19T12:27:02Z</cp:lastPrinted>
  <dcterms:created xsi:type="dcterms:W3CDTF">2009-04-08T07:15:50Z</dcterms:created>
  <dcterms:modified xsi:type="dcterms:W3CDTF">2024-06-03T18:29:08Z</dcterms:modified>
</cp:coreProperties>
</file>