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</sheets>
  <definedNames/>
  <calcPr fullCalcOnLoad="1"/>
</workbook>
</file>

<file path=xl/sharedStrings.xml><?xml version="1.0" encoding="utf-8"?>
<sst xmlns="http://schemas.openxmlformats.org/spreadsheetml/2006/main" count="1302" uniqueCount="544">
  <si>
    <t>Rekapitulace ceny</t>
  </si>
  <si>
    <t>Stavba: 2023-036 - OPRAVA HAVÁRIE STÁVAJÍCÍ ZDI V UL. ŽLEBSKÁ, DĚČÍN XV- PROSTŘEDNÍ ŽLEB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</si>
  <si>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</si>
  <si>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</si>
  <si>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</si>
  <si>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</si>
  <si>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</si>
  <si>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</si>
  <si>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</si>
  <si>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</si>
  <si>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</si>
  <si>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</si>
  <si>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</si>
  <si>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</si>
  <si>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2023-036</t>
  </si>
  <si>
    <t>OPRAVA HAVÁRIE STÁVAJÍCÍ ZDI V UL. ŽLEBSKÁ, DĚČÍN XV- PROSTŘEDNÍ ŽLEB</t>
  </si>
  <si>
    <t>O</t>
  </si>
  <si>
    <t>Rozpočet:</t>
  </si>
  <si>
    <t>0,00</t>
  </si>
  <si>
    <t>15,00</t>
  </si>
  <si>
    <t>21,00</t>
  </si>
  <si>
    <t>3</t>
  </si>
  <si>
    <t>2</t>
  </si>
  <si>
    <t>SO 201</t>
  </si>
  <si>
    <t>OPRAVA HAVÁRIE STÁVAJÍCÍ ZDI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</si>
  <si>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</si>
  <si>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</si>
  <si>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</si>
  <si>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</si>
  <si>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</si>
  <si>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</si>
  <si>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</si>
  <si>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</si>
  <si>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</si>
  <si>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</si>
  <si>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</si>
  <si>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</si>
  <si>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</si>
  <si>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</si>
  <si>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</si>
  <si>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</si>
  <si>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</si>
  <si>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</si>
  <si>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</si>
  <si>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</si>
  <si>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</si>
  <si>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</si>
  <si>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</si>
  <si>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</si>
  <si>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</si>
  <si>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VÝKOPEK</t>
  </si>
  <si>
    <t>VV</t>
  </si>
  <si>
    <t>z pol. č. 17120: 97,343m3*1,8t/m3=175,217 [A]t 
z pol. č. 261216: ((3,14*0,028m*0,028m*(2ks+3ks)*3,5m)+(3,14*0,028m*0,028m*38ks*6,0m))*1,8t/m3=1,088 [B]t 
Celkem: A+B=176,305 [C]t</t>
  </si>
  <si>
    <t>TS</t>
  </si>
  <si>
    <t>Položka zahrnuje:  
- veškeré poplatky provozovateli skládky související s uložením odpadu na skládce.  
Položka nezahrnuje:  
- x</t>
  </si>
  <si>
    <t>b</t>
  </si>
  <si>
    <t>BETON</t>
  </si>
  <si>
    <t>z pol. č. 11315: 4,6m3*2,4t/m3=11,040 [A]t 
z pol. č. 96611: 0,255m3*2,4t/m3=0,612 [B]t 
z pol. č. 96615: 6,906m3*2,4t/m3=16,574 [C]t 
z pol. č. 96687: 3ks*0,25t/ks=0,750 [D]t 
Celkem: A+B+C+D=28,976 [E]t</t>
  </si>
  <si>
    <t>c</t>
  </si>
  <si>
    <t>PODKLADNÍ VRSTVY VOZOVKY</t>
  </si>
  <si>
    <t>z pol. č. 11332: 33,0m3*2,2t/m3=72,600 [A]t</t>
  </si>
  <si>
    <t>d</t>
  </si>
  <si>
    <t>KÁMEN</t>
  </si>
  <si>
    <t>z pol. č. 96713: 40,7m3*2,5t/m3=101,750 [A]t</t>
  </si>
  <si>
    <t>014211</t>
  </si>
  <si>
    <t/>
  </si>
  <si>
    <t>POPLATKY ZA ZEMNÍK - ORNICE</t>
  </si>
  <si>
    <t>M3</t>
  </si>
  <si>
    <t>z pol. č. 12573.b: 4,414m3=4,414 [A]m3</t>
  </si>
  <si>
    <t>Položka zahrnuje:  
- veškeré poplatky majiteli zemníku související s nákupem zeminy (nikoliv s otvírkou zemníku)  
Položka nezahrnuje:  
- x</t>
  </si>
  <si>
    <t>02720</t>
  </si>
  <si>
    <t>POMOC PRÁCE ZŘÍZ NEBO ZAJIŠŤ REGULACI A OCHRANU DOPRAVY</t>
  </si>
  <si>
    <t>KČ</t>
  </si>
  <si>
    <t>DOPRAVNĚ INŽENÝRSKÁ OPATŘENÍ VČETNĚ OZNAČENÍ STAVBY, VČETNĚ NÁJMU A ÚDRŽBY ZNAČEK A ZAŘÍZENÍ PO CELOU DOBU VÝSTAVBY</t>
  </si>
  <si>
    <t>Položka zahrnuje:  
- veškeré náklady spojené s objednatelem požadovanými zařízeními  
Položka nezahrnuje:  
- x</t>
  </si>
  <si>
    <t>7</t>
  </si>
  <si>
    <t>027221</t>
  </si>
  <si>
    <t>POM PRÁCE ZAJIŠŤ REGUL DOPRAVY - POMALÉ JÍZDY OSOBNÍCH VLAKŮ</t>
  </si>
  <si>
    <t>HOD</t>
  </si>
  <si>
    <t>V PRACOVNÍ DNY V DOBĚ OD 6:00 DO 17:00, PŘEDPOKLAD 30 DNŮ</t>
  </si>
  <si>
    <t>11h*30dnů=330,000 [A]hod</t>
  </si>
  <si>
    <t>Položka zahrnuje:  
- veškeré náklady pro ČD spojené s objednatelem požadovaným omezením provozu na železnici  
Položka nezahrnuje:  
- x</t>
  </si>
  <si>
    <t>8</t>
  </si>
  <si>
    <t>02730</t>
  </si>
  <si>
    <t>POMOC PRÁCE ZŘÍZ NEBO ZAJIŠŤ OCHRANU INŽENÝRSKÝCH SÍTÍ</t>
  </si>
  <si>
    <t>OCHRANA STÁVAJÍCÍHO VODOVODU LT 80 VE SPRÁVĚ SČVK, VČ. RUČNĚ KOPANÝCH SOND PRO OVĚŘENÍ POLOHY - CELKEM 6 KS</t>
  </si>
  <si>
    <t>Položka zahrnuje:  
- veškeré náklady spojené s ochranou inženýrských sítí  
Položka nezahrnuje:  
- x</t>
  </si>
  <si>
    <t>DEMONTÁŽ A ZPĚTNÁ MONTÁŽ STÁVAJÍCÍHO STOŽÁRU VO, VČ. NOVÉHO ZÁKLADU</t>
  </si>
  <si>
    <t>02911</t>
  </si>
  <si>
    <t>OSTATNÍ POŽADAVKY - GEODETICKÉ ZAMĚŘENÍ</t>
  </si>
  <si>
    <t>GEODETICKÉ PRÁCE BĚHEM VÝSTAVBY A GEOMETRICKÝ PLÁN SKUTEČNÉHO PROVEDENÍ STAVBY</t>
  </si>
  <si>
    <t>Položka zahrnuje:  
- veškeré náklady spojené s objednatelem požadovanými pracemi  
Položka nezahrnuje:  
- x</t>
  </si>
  <si>
    <t>11</t>
  </si>
  <si>
    <t>02940</t>
  </si>
  <si>
    <t>OSTATNÍ POŽADAVKY - VYPRACOVÁNÍ DOKUMENTACE</t>
  </si>
  <si>
    <t>VTD</t>
  </si>
  <si>
    <t>12</t>
  </si>
  <si>
    <t>02944</t>
  </si>
  <si>
    <t>OSTAT POŽADAVKY - DOKUMENTACE SKUTEČ PROVEDENÍ V DIGIT FORMĚ</t>
  </si>
  <si>
    <t>DOKUMENTACE SKUTEČNÉHO PROVEDENÍ V TIŠTĚNÉ I DIGITÁLNÍ FORMĚ</t>
  </si>
  <si>
    <t>Zemní práce</t>
  </si>
  <si>
    <t>13</t>
  </si>
  <si>
    <t>11120</t>
  </si>
  <si>
    <t>ODSTRANĚNÍ KŘOVIN</t>
  </si>
  <si>
    <t>M2</t>
  </si>
  <si>
    <t>KÁCENÍ SOUVISLE ZAPOJENÉHO POROSTU, VČETNĚ LIKVIDACE ODPADU</t>
  </si>
  <si>
    <t>40,0m2=40,000 [A]m2</t>
  </si>
  <si>
    <t>Položka zahrnuje:  
- odstranění křovin a stromů do průměru 100 mm  
- dopravu dřevin bez ohledu na vzdálenost  
- spálení na hromadách nebo štěpkování  
Položka nezahrnuje:  
- x</t>
  </si>
  <si>
    <t>14</t>
  </si>
  <si>
    <t>11221</t>
  </si>
  <si>
    <t>ODSTRANĚNÍ PAŘEZŮ D DO 0,5M</t>
  </si>
  <si>
    <t>KUS</t>
  </si>
  <si>
    <t>VČETNĚ LIKVIDACE ODPADU</t>
  </si>
  <si>
    <t>Položka zahrnuje zejména:  
- vytrhání nebo vykopání pařezů  
- veškeré zemní práce spojené s odstraněním pařezů  
- dopravu a uložení pařezů, případně další práce s nimi dle pokynů zadávací dokumentace  
- zásyp jam po pařezech.  
Položka nezahrnuje:  
- x  
Způsob měření:  
- počet pařezů se měří v [ks] vytrhaných nebo vykopaných pařezů, průměr pařezu je uvažován dle stromu ve výšce 1,3m nad terénem, u stávajícího pařezu se stanoví jako změřený průměr vynásobený  koeficientem 1/1,38.</t>
  </si>
  <si>
    <t>15</t>
  </si>
  <si>
    <t>11315</t>
  </si>
  <si>
    <t>ODSTRANĚNÍ KRYTU ZPEVNĚNÝCH PLOCH Z BETONU</t>
  </si>
  <si>
    <t>VČETNĚ ODVOZU DO RECYKLAČNÍHO STŘEDISKA, POPLATEK UVEDEN V POLOŽCE 014102.b</t>
  </si>
  <si>
    <t>odstranění bet. plochy: 23,0m2*0,2m=4,600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</si>
  <si>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 jednotkové ceny bourání – tento fakt musí být uveden v doplňujícím textu k položce).</t>
  </si>
  <si>
    <t>16</t>
  </si>
  <si>
    <t>11332</t>
  </si>
  <si>
    <t>ODSTRANĚNÍ PODKLADŮ ZPEVNĚNÝCH PLOCH Z KAMENIVA NESTMELENÉHO</t>
  </si>
  <si>
    <t>VČETNĚ ODVOZU DO RECYKLAČNÍHO STŘEDISKA, POPLATEK UVEDEN V POLOŽCE 014102.c</t>
  </si>
  <si>
    <t>digitálně odměřeno ze situace 
podkladní vrstvy stávající vozovky: 110,0m2*0,3m=33,000 [A]m3</t>
  </si>
  <si>
    <t>Položka zahrnuje:  
- veškerou manipulaci s vybouranou sutí a s vybouranými hmotami vč. uložení na skládku.   
Položka nezahrnuje:  
- 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</si>
  <si>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</si>
  <si>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11372</t>
  </si>
  <si>
    <t>FRÉZOVÁNÍ ZPEVNĚNÝCH PLOCH ASFALTOVÝCH</t>
  </si>
  <si>
    <t>PŘEBYTEČNÝ MATERIÁL BUDE POVINNĚ ODKOUPEN ZHOTOVITELEM, VČETNĚ DOPRAVY, VIZ SMLOUVA O PROVEDENÍ STAVBY</t>
  </si>
  <si>
    <t>digitálně odměřeno ze situace 
v tl. 100 mm: 80,0m2*0,1m=8,000 [A]m3 
v tl. 40 mm: (187,0m2+91,0m2+310,0m2)*0,04m=23,520 [B]m3 
Celkem: A+B=31,520 [C]m3</t>
  </si>
  <si>
    <t>18</t>
  </si>
  <si>
    <t>113766</t>
  </si>
  <si>
    <t>FRÉZOVÁNÍ DRÁŽKY PRŮŘEZU DO 800MM2 V ASFALTOVÉ VOZOVCE</t>
  </si>
  <si>
    <t>M</t>
  </si>
  <si>
    <t>pro zálivku 
mezi novou a stávající vozovkou: 5,2m+4,2m+5,0m=14,400 [A]m 
podél říms: 52,5m=52,500 [B]m 
podél č. p. 52: 13,0m=13,000 [C]m 
podél obrubníků: 10,0m+2,0m+2,5m+1,0m=15,500 [D]m 
podél garáže: 9,5m=9,500 [E]m 
mezi bet. plochou a vozovkou: 4,3m=4,300 [F]m 
kolem UV a povrchových znaků: 0,5m*4*6ks+2,5m=14,500 [G]m 
Celkem: A+B+C+D+E+F+G=123,700 [H]m</t>
  </si>
  <si>
    <t>Položka zahrnuje:  
- veškerou manipulaci s vybouranou sutí a s vybouranými hmotami vč. uložení na skládku.  
Položka nezahrnuje:  
- x</t>
  </si>
  <si>
    <t>19</t>
  </si>
  <si>
    <t>12273</t>
  </si>
  <si>
    <t>ODKOPÁVKY A PROKOPÁVKY OBECNÉ TŘ. I</t>
  </si>
  <si>
    <t>R-MATERIÁL, MATERIÁL BUDE POVINNĚ ODKOUPEN ZHOTOVITELEM, VČETNĚ DOPRAVY, VIZ SMLOUVA O PROVEDENÍ STAVBY</t>
  </si>
  <si>
    <t>odstranění provizorního zasypání žlabu: 0,2m2*25,0m=5,000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</si>
  <si>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 uložení zeminy (na skládku, do násypu) ani poplatky za skládku, vykazují se v položce č.0141**</t>
  </si>
  <si>
    <t>20</t>
  </si>
  <si>
    <t>12573</t>
  </si>
  <si>
    <t>VYKOPÁVKY ZE ZEMNÍKŮ A SKLÁDEK TŘ. I</t>
  </si>
  <si>
    <t>pro pol. č. 17511: 1,707m3=1,707 [A]m3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</si>
  <si>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pažení záporového 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</si>
  <si>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21</t>
  </si>
  <si>
    <t>natěžení a dovoz chybějící ornice: 
pro pol. č. 18220: 2,544m3=2,544 [A]m3 
pro pol. č. 18230: 1,87m3=1,870 [B]m3 
Celkem: A+B=4,414 [C]m3</t>
  </si>
  <si>
    <t>22</t>
  </si>
  <si>
    <t>13173</t>
  </si>
  <si>
    <t>HLOUBENÍ JAM ZAPAŽ I NEPAŽ TŘ. I</t>
  </si>
  <si>
    <t>VČETNĚ NALOŽENÍ A ODVOZU DO RECYKLAČNÍHO STŘEDISKA, POPLATEK UVEDEN V POLOŽCE 014102.a 
VČ. PŘÍLOŽNÉHO DŘEVENÉHO PAŽENÍ VÝŠKY CCA 1,5 M</t>
  </si>
  <si>
    <t>digitálně odměřeno z dispozičního výkresu 
výkop pro rubovou drenáž u stávající zdi:  
0,7m2*12,5m+0,6m2*24,5m=23,450 [A]m3 
výkop pro novou zeď: (5,5m2+7,1m2)/2*12,0m=75,600 [B]m3 
Celkem: A+B=99,050 [C]m3</t>
  </si>
  <si>
    <t>Položka zahrnuje:  
- vodorovnou a svislou dopravu,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pažení záporového 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uložení zeminy (na skládku, do násypu) ani poplatky za skládku, vykazují se v položce č.0141**</t>
  </si>
  <si>
    <t>23</t>
  </si>
  <si>
    <t>17120</t>
  </si>
  <si>
    <t>ULOŽENÍ SYPANINY DO NÁSYPŮ A NA SKLÁDKY BEZ ZHUTNĚNÍ</t>
  </si>
  <si>
    <t>trvalá skládka 
z pol. č. 13173: 99,05m3=99,050 [A]m3 
odpočet z pol. č. 17511: -1,707m3=-1,707 [B]m3 
Celkem: A+B=97,343 [C]m3 
deponie stavby 
z pol. č. 17511: 1,707m3=1,707 [D]m3 
Celkem: C+D=99,050 [E]m3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</si>
  <si>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</si>
  <si>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24</t>
  </si>
  <si>
    <t>17481</t>
  </si>
  <si>
    <t>ZÁSYP JAM A RÝH Z NAKUPOVANÝCH MATERIÁLŮ</t>
  </si>
  <si>
    <t>ŠD, FR. 0-63 MM, HUTNIT PO VRTVÁCH TL. MAX. 300 MM</t>
  </si>
  <si>
    <t>digitálně odměřeno z dispozičního výkresu 
zásyp v rubu nové zdi: (1,5m2+2,3m2)/2*12,0m=22,800 [A]m2 
odpočet podkladního betonu nad základem zdi: -0,4m2*12,0m=-4,800 [C]m3 
Celkem: A+C=18,000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</si>
  <si>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</t>
  </si>
  <si>
    <t>25</t>
  </si>
  <si>
    <t>ZEMINA VELMI VHODNÁ DO NÁSYPU, HUTNĚNÁ PO VRSTVÁCH TL. MAX. 300 MM, NA ID=0,9 NEBO 100%PS</t>
  </si>
  <si>
    <t>digitálně odměřeno z dispozičního výkresu 
zásyp v líci nové zdi: 1,5m2*12,0m=18,000 [A]m2</t>
  </si>
  <si>
    <t>26</t>
  </si>
  <si>
    <t>17511</t>
  </si>
  <si>
    <t>OBSYP POTRUBÍ A OBJEKTŮ SE ZHUTNĚNÍM</t>
  </si>
  <si>
    <t>MATERIÁL ZE STAVBY</t>
  </si>
  <si>
    <t>svahový kužel: (1/3*(3,14*2,0m*1,5m*0,9m))/4=0,707 [A]m3 
dosypání svahu na konci zdi: 0,5m2*2,0m=1,000 [B]m3 
Celkem: A+B=1,707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</si>
  <si>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</si>
  <si>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27</t>
  </si>
  <si>
    <t>17581</t>
  </si>
  <si>
    <t>OBSYP POTRUBÍ A OBJEKTŮ Z NAKUPOVANÝCH MATERIÁLŮ</t>
  </si>
  <si>
    <t>ŠP, FR. 8-32 MM</t>
  </si>
  <si>
    <t>digitálně odměřeno z dispozičního výkresu 
ochranný obsyp v rubu zdi nad drenáží: 0,2m2*52,5m=10,500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</si>
  <si>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Položka nezahrnuje:  
- x   
Způsob měření:  
- zemina vytlačená potrubím o DN 180mm se od kubatury obsypů neodečítá</t>
  </si>
  <si>
    <t>28</t>
  </si>
  <si>
    <t>18110</t>
  </si>
  <si>
    <t>ÚPRAVA PLÁNĚ SE ZHUTNĚNÍM V HORNINĚ TŘ. I</t>
  </si>
  <si>
    <t>digitálně odměřeno ze situace: 159,2m2=159,200 [A]m2</t>
  </si>
  <si>
    <t>Položka zahrnuje:  
- úpravu pláně včetně vyrovnání výškových rozdílů. Míru zhutnění určuje projekt.  
Položka nezahrnuje:  
- x</t>
  </si>
  <si>
    <t>29</t>
  </si>
  <si>
    <t>18220</t>
  </si>
  <si>
    <t>ROZPROSTŘENÍ ORNICE VE SVAHU</t>
  </si>
  <si>
    <t>TL. 100 MM</t>
  </si>
  <si>
    <t>na konci zdi: 4,2m2*1,2koef.*0,1m=0,504 [A]m3 
před novou zdí: 1,7m*12,0m*0,1m=2,040 [B]m3 
Celkem: A+B=2,544 [C]m3</t>
  </si>
  <si>
    <t>Položka zahrnuje:  
- nutné přemístění ornice z dočasných skládek vzdálených do 50m  
- rozprostření ornice v předepsané tloušťce ve svahu přes 1:5  
Položka nezahrnuje:  
- x</t>
  </si>
  <si>
    <t>30</t>
  </si>
  <si>
    <t>18230</t>
  </si>
  <si>
    <t>ROZPROSTŘENÍ ORNICE V ROVINĚ</t>
  </si>
  <si>
    <t>(6,2m2+12,5m2)*0,1m=1,870 [A]m3</t>
  </si>
  <si>
    <t>Položka zahrnuje:  
- nutné přemístění ornice z dočasných skládek vzdálených do 50m  
- rozprostření ornice v předepsané tloušťce v rovině a ve svahu do 1:5</t>
  </si>
  <si>
    <t>31</t>
  </si>
  <si>
    <t>18241</t>
  </si>
  <si>
    <t>ZALOŽENÍ TRÁVNÍKU RUČNÍM VÝSEVEM</t>
  </si>
  <si>
    <t>na konci zdi: 4,2m2*1,2koef.=5,040 [A]m2 
před novou zdí: 1,7m*12,0m=20,400 [B]m2 
6,2m2+12,5m2=18,700 [C]m2 
Celkem: A+B+C=44,140 [D]m2</t>
  </si>
  <si>
    <t>Položka zahrnuje:  
- dodání předepsané travní směsi, její výsev na ornici, zalévání, první pokosení, to vše bez ohledu na sklon terénu  
Položka nezahrnuje:  
- x</t>
  </si>
  <si>
    <t>Základy</t>
  </si>
  <si>
    <t>32</t>
  </si>
  <si>
    <t>21331</t>
  </si>
  <si>
    <t>DRENÁŽNÍ VRSTVY Z BETONU MEZEROVITÉHO (DRENÁŽNÍHO)</t>
  </si>
  <si>
    <t>obsyp podélné drenáže: 0,06m2*50,0m=3,000 [A]m3</t>
  </si>
  <si>
    <t>Položka zahrnuje:  
- dodávku předepsaného materiálu pro drenážní vrstvu, včetně mimostaveništní a vnitrostaveništní dopravy  
- provedení drenážní vrstvy předepsaných rozměrů a předepsaného tvaru  
Položka nezahrnuje:  
- x</t>
  </si>
  <si>
    <t>33</t>
  </si>
  <si>
    <t>261216</t>
  </si>
  <si>
    <t>VRTY PRO KOTV, INJEKT, MIKROPIL NA POVRCHU TŘ II D DO 80MM</t>
  </si>
  <si>
    <t>D 56 MM</t>
  </si>
  <si>
    <t>vrty pro zemní kotvy 
dl. 3,5 m: (2ks+3ks)*3,5m=17,500 [A]m 
dl. 6,0 m: 38ks*6,0m=228,000 [B]m 
Celkem: A+B=245,500 [C]m</t>
  </si>
  <si>
    <t>Položka zahrnuje:  
- přemístění, montáž a demontáž vrtných souprav  
- svislou dopravu zeminy z vrtu  
- vodorovnou dopravu zeminy bez uložení na skládku  
- případně nutné pažení dočasné (včetně odpažení) i trvalé  
Položka nezahrnuje:  
- x</t>
  </si>
  <si>
    <t>34</t>
  </si>
  <si>
    <t>261413</t>
  </si>
  <si>
    <t>VRTY PRO KOTVENÍ A INJEKTÁŽ TŘ IV NA POVRCHU D DO 25MM</t>
  </si>
  <si>
    <t>vrty pro spřahující trny římsy a dříku opěrné zdi: 
134ks*0,6m=80,400 [A]m</t>
  </si>
  <si>
    <t>35</t>
  </si>
  <si>
    <t>261415</t>
  </si>
  <si>
    <t>VRTY PRO KOTVENÍ A INJEKTÁŽ NA POVRCHU TŘ. IV D DO 50MM</t>
  </si>
  <si>
    <t>VRTY PRO INJEKTÁŽ D 36 MM, PŘEDPOKLAD 4 KS/M2, DÉLKA INJEKTÁŽNÍCH VRTŮ BUDE UPŘESNĚNA PO OVĚŘENÍ SKUTEČNÉ TLOUŠŤKY DŘÍKU OPĚRNÉ ZDI</t>
  </si>
  <si>
    <t>dle přílohy č. 8: 76,0m=76,000 [A]m</t>
  </si>
  <si>
    <t>36</t>
  </si>
  <si>
    <t>26144</t>
  </si>
  <si>
    <t>VRTY PRO KOTVENÍ, INJEKTÁŽ A MIKROPILOTY NA POVRCHU TŘ. IV D DO 200MM</t>
  </si>
  <si>
    <t>D 180 MM, VČETNĚ VYPLNĚNÍ MEZIPROSTORU MEZI POTRUBÍM A OSTĚNÍM VRTU CEMENTOVOU MALTOU MC 20</t>
  </si>
  <si>
    <t>vrt pro vyústění drenáže skrz stávající dřík zdi: 1,0m*(2ks+6ks)=8,000 [A]m</t>
  </si>
  <si>
    <t>37</t>
  </si>
  <si>
    <t>272314</t>
  </si>
  <si>
    <t>ZÁKLADY Z PROSTÉHO BETONU DO C25/30</t>
  </si>
  <si>
    <t>C25/30-XF3</t>
  </si>
  <si>
    <t>základ zdi: 2,25m*(0,8m+1,025m)/2*12,0m=24,638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</si>
  <si>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x</t>
  </si>
  <si>
    <t>38</t>
  </si>
  <si>
    <t>272315</t>
  </si>
  <si>
    <t>ZÁKLADY Z PROSTÉHO BETONU DO C30/37</t>
  </si>
  <si>
    <t>C30/37-XF3</t>
  </si>
  <si>
    <t>bet. podezdívka: 0,3m*(3,0m+4,5m)*1,0m=2,250 [A]m3</t>
  </si>
  <si>
    <t>39</t>
  </si>
  <si>
    <t>281451</t>
  </si>
  <si>
    <t>INJEKTOVÁNÍ NÍZKOTLAKÉ Z CEMENTOVÉ MALTY NA POVRCHU</t>
  </si>
  <si>
    <t>VČ. KONTROLNÍ VODNÍ TLAKOVÉ ZKOUŠKY</t>
  </si>
  <si>
    <t>dle přílohy č. 8 
injektáž - 30% objemu zdiva: 120,0m3*0,3=36,000 [A]m3</t>
  </si>
  <si>
    <t>Položka zahrnuje:  
- kompletní práce, které jsou nutné pro předepsanou funkci injektáže (statickou, těsnící a pod.).   
- vodní tlakové zkoušky před a po injektáži.  
- veškerý materiál, výrobky a polotovary, včetně mimostaveništní a vnitrostaveništní dopravy (rovněž přesuny), včetně naložení a složení, případně s uložením.  
Položka nezahrnuje:  
- zřízení vrtů (vykazují se položkami 261, 262)</t>
  </si>
  <si>
    <t>40</t>
  </si>
  <si>
    <t>289314</t>
  </si>
  <si>
    <t>STŘÍKANÝ BETON DO C25/30</t>
  </si>
  <si>
    <t>TL. 200 MM</t>
  </si>
  <si>
    <t>(25,0m2+45,0m2+43,0m2)*0,2m=22,600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</si>
  <si>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Položka nezahrnuje:  
- x</t>
  </si>
  <si>
    <t>41</t>
  </si>
  <si>
    <t>289366</t>
  </si>
  <si>
    <t>VÝZTUŽ STŘÍKANÉHO BETONU Z KARI SITÍ</t>
  </si>
  <si>
    <t>KARI SÍTĚ 8/150/150</t>
  </si>
  <si>
    <t>hmotnost 5,4 kg/m2 
2*(25,0m2+45,0m2+43,0m2)*1,3přesahy*5,4kg/m2/1000=1,587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</si>
  <si>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 (provedení vrtu, dodání a vsunutí kotvičky, její zalepení předepsaným pojivem),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</si>
  <si>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42</t>
  </si>
  <si>
    <t>28991</t>
  </si>
  <si>
    <t>ZEMNÍ HŘEBY</t>
  </si>
  <si>
    <t>SAMOZÁVRTNÉ NAPOJOVATELNÉ INJEKTOVATELNÉ TYČE, D 32 MM, ÚNOSNOST 222 kN, VČ. ROZNÁŠECÍ DESKY 120/120/25 MM</t>
  </si>
  <si>
    <t>dl. 3,5 m: (2ks+3ks)*3,5m=17,500 [A]m 
dl. 6,0 m: 38ks*6,0m=228,000 [B]m 
Celkem: A+B=245,500 [C]m</t>
  </si>
  <si>
    <t>Položka zahrnuje:  
- dodávku a zaražení hřebů předepsaných v zadávací dokumentaci  
Položka  nezahrnuje:  
- x</t>
  </si>
  <si>
    <t>43</t>
  </si>
  <si>
    <t>28997C</t>
  </si>
  <si>
    <t>OPLÁŠTĚNÍ (ZPEVNĚNÍ) Z GEOTEXTILIE DO 300G/M2</t>
  </si>
  <si>
    <t>VČ. ODSTRANĚNÍ</t>
  </si>
  <si>
    <t>na žlab z pískovce po dobu provizorního zasypání: 1,5m*(7,0m+25,0m)=48,000 [A]m2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</si>
  <si>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Položka nezahrnuje:  
- x   
Způsob měření:  
- přesahy se nezapočítávají do výměry</t>
  </si>
  <si>
    <t>Svislé konstrukce</t>
  </si>
  <si>
    <t>44</t>
  </si>
  <si>
    <t>317325</t>
  </si>
  <si>
    <t>ŘÍMSY ZE ŽELEZOBETONU DO C30/37 (B37)</t>
  </si>
  <si>
    <t>C30/37-XF4, XD3, XC4, VČ. GUMOVÉ MATRICE PRO VYZNAČENÍ LETOPOČTU</t>
  </si>
  <si>
    <t>0,55m*0,5m*52,5m=14,438 [A]m3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</si>
  <si>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nátěrů zabraňujících soudržnosti betonu a bednění,  
- podpěrné  konstr. (skruže) a lešení všech druhů pro bednění,  vč. ochranných a bezpečnostních opatření a základů těchto konstrukcí a lešení,  
- vytvoření kotevních čel, kapes, nálitků a sedel, zřízení  všech  požadovaných  otvorů, 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  
Položka nezahrnuje:  
- dodání a osazení výztuže</t>
  </si>
  <si>
    <t>45</t>
  </si>
  <si>
    <t>317365</t>
  </si>
  <si>
    <t>VÝZTUŽ ŘÍMS Z OCELI 10505, B500B</t>
  </si>
  <si>
    <t>B500B</t>
  </si>
  <si>
    <t>3% vyztužení z pol. č. 317325: 14,438m3*0,03*7,85t/m3=3,400 [A]t</t>
  </si>
  <si>
    <t>Položka zahrnuje:  
-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  
Položka nezahrnuje:  
- x</t>
  </si>
  <si>
    <t>46</t>
  </si>
  <si>
    <t>327221</t>
  </si>
  <si>
    <t>OBKLAD ZDÍ OPĚRNÝCH, ZÁRUBNÍCH, NÁBŘEŽNÍCH KVÁDROVÝ A ŘÁDKOVÝ</t>
  </si>
  <si>
    <t>TL. 250 MM, VYZDĚNÝ NA VAZBU BĚHOUN - VAZÁK</t>
  </si>
  <si>
    <t>52,0m2*0,25m=13,000 [A]m3</t>
  </si>
  <si>
    <t>Položka zahrnuje:  
- dodávku a osazení dvoustranně lícovaného kamene  
- jeho případné kotvení se všemi souvisejícími materiály a pracemi  
- dodávku předepsané malty  
- spárování.  
Položka nezahrnuje:  
- x</t>
  </si>
  <si>
    <t>47</t>
  </si>
  <si>
    <t>327314</t>
  </si>
  <si>
    <t>ZDI OPĚRNÉ, ZÁRUBNÍ, NÁBŘEŽNÍ Z PROSTÉHO BETONU DO C25/30</t>
  </si>
  <si>
    <t>C25/30-XF3, VČ. NÁTĚRU 1xNPe + 2Na</t>
  </si>
  <si>
    <t>52,0m2*1,0m=52,000 [A]m3</t>
  </si>
  <si>
    <t>48</t>
  </si>
  <si>
    <t>327365</t>
  </si>
  <si>
    <t>VÝZTUŽ ZDÍ OPĚRNÝCH, ZÁRUBNÍCH, NÁBŘEŽNÍCH Z OCELI 10505</t>
  </si>
  <si>
    <t>výztuž základu a dříku opěrné zdi: 48ks*3,2m*1,208kg/m/1000=0,186 [A]t</t>
  </si>
  <si>
    <t>49</t>
  </si>
  <si>
    <t>33811</t>
  </si>
  <si>
    <t>SLOUPKY OHRADNÍ A PLOTOVÉ Z DÍLCŮ BETON</t>
  </si>
  <si>
    <t>BETONOVÉ TVAROVKY, VČ. VÝZTUŽE, VČ. ZÁKRYTOVÉ STŘÍŠKY</t>
  </si>
  <si>
    <t>sloupky z bet. tvarovek 
(0,2m*0,2m*1,5m)*2=0,120 [A]m3 
(0,3m*0,3m)*1,5m=0,135 [B]m3 
Celkem: A+B=0,255 [C]m3</t>
  </si>
  <si>
    <t>Položka zahrnuje:  
- dodání  dílce  požadovaného  tvaru  a  vlastností,  jeho  skladování,  doprava  a  osazení  do  definitivní polohy, včetně komplexní technologie výroby a montáže dílců, ošetření a ochrana dílců,  
- u dílců betonových 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  
Položka  nezahrnuje:  
- x</t>
  </si>
  <si>
    <t>Vodorovné konstrukce</t>
  </si>
  <si>
    <t>50</t>
  </si>
  <si>
    <t>451312</t>
  </si>
  <si>
    <t>PODKLADNÍ A VÝPLŇOVÉ VRSTVY Z PROSTÉHO BETONU C12/15</t>
  </si>
  <si>
    <t>C12/15-X0</t>
  </si>
  <si>
    <t>pod základem zdi: 30,2m2*0,1m=3,020 [A]m3 
pod drenážní trubkou: 0,25m2*12,0m+0,2m2*12,0m+0,05m2*24,5m=6,625 [B]m3 
nad základem zdi: 0,4m2*12,0m=4,800 [C]m3 
Celkem: A+B+C=14,445 [D]m3</t>
  </si>
  <si>
    <t>51</t>
  </si>
  <si>
    <t>451314</t>
  </si>
  <si>
    <t>PODKLADNÍ A VÝPLŇOVÉ VRSTVY Z PROSTÉHO BETONU C25/30</t>
  </si>
  <si>
    <t>C25/30-XF3, TL. 150 MM</t>
  </si>
  <si>
    <t>podkladní beton pod odlážděním: 1,5m2*0,15m=0,225 [A]m3</t>
  </si>
  <si>
    <t>52</t>
  </si>
  <si>
    <t>46131A</t>
  </si>
  <si>
    <t>PATKY Z PROSTÉHO BETONU C20/25</t>
  </si>
  <si>
    <t>C20/25-XF3</t>
  </si>
  <si>
    <t>betonová patka pro rychlostník: 0,6m*0,6m*0,8m=0,288 [A]m3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</si>
  <si>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  
Položka nezahrnuje:  
- x</t>
  </si>
  <si>
    <t>53</t>
  </si>
  <si>
    <t>465512</t>
  </si>
  <si>
    <t>DLAŽBY Z LOMOVÉHO KAMENE NA MC</t>
  </si>
  <si>
    <t>TL. 250 MM</t>
  </si>
  <si>
    <t>odláždění za římsou: 1,5m2*0,25m=0,375 [A]m3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</si>
  <si>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Položka nezahrnuje:  
- podklad pod dlažbu, vykazuje se samostatně položkami SD 45</t>
  </si>
  <si>
    <t>54</t>
  </si>
  <si>
    <t>46591</t>
  </si>
  <si>
    <t>DLAŽBY Z KAMENICKÝCH VÝROBKŮ</t>
  </si>
  <si>
    <t>DEMONTÁŽ A ZPĚTNÁ MONTÁŽ PÍSKOVCOVÝCH DESEK</t>
  </si>
  <si>
    <t>Položka zahrnuje:  
- nutné zemní práce (svahování, úpravu pláně a pod.)  
- úpravu podkladu  
- zřízení spojovací vrstvy  
- zřízení lože dlažby z předepsaného materiálu  
- dodávku a uložení dlažby z předepsaných kamenických výrobků do předepsaného tvaru  
- spárování, těsnění, tmelení a vyplnění spar případně s vyklínováním  
- úprava povrchu pro odvedení srážkové vody  
Položka nezahrnuje:  
- podklad pod dlažbu, vykazuje se samostatně položkami SD 45</t>
  </si>
  <si>
    <t>Komunikace</t>
  </si>
  <si>
    <t>55</t>
  </si>
  <si>
    <t>56333</t>
  </si>
  <si>
    <t>VOZOVKOVÉ VRSTVY ZE ŠTĚRKODRTI TL. DO 150MM</t>
  </si>
  <si>
    <t>ŠD, A TL. 150 MM</t>
  </si>
  <si>
    <t>digitálně odměřeno ze situace: 110,0m2=110,000 [A]m2</t>
  </si>
  <si>
    <t>Položka zahrnuje:  
- dodání kameniva předepsané kvality a zrnitosti  
- rozprostření a zhutnění vrstvy v předepsané tloušťce  
- zřízení vrstvy bez rozlišení šířky, pokládání vrstvy po etapách  
Položka nezahrnuje:  
- postřiky, nátěry</t>
  </si>
  <si>
    <t>56</t>
  </si>
  <si>
    <t>56334</t>
  </si>
  <si>
    <t>VOZOVKOVÉ VRSTVY ZE ŠTĚRKODRTI TL. DO 200MM</t>
  </si>
  <si>
    <t>ŠD, A TL. MIN. 150 MM</t>
  </si>
  <si>
    <t>57</t>
  </si>
  <si>
    <t>56360</t>
  </si>
  <si>
    <t>VOZOVKOVÉ VRSTVY Z RECYKLOVANÉHO MATERIÁLU</t>
  </si>
  <si>
    <t>R - MATERIÁL</t>
  </si>
  <si>
    <t>provizorní zasypání žlabu z pískovce: 0,2m2*25,0m=5,000 [A]m3</t>
  </si>
  <si>
    <t>Položka zahrnuje:  
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Položka nezahrnuje:  
- postřiky, nátěry</t>
  </si>
  <si>
    <t>58</t>
  </si>
  <si>
    <t>56960</t>
  </si>
  <si>
    <t>ZPEVNĚNÍ KRAJNIC Z RECYKLOVANÉHO MATERIÁLU</t>
  </si>
  <si>
    <t>R- MATERIÁL</t>
  </si>
  <si>
    <t>0,5m*5,0m*0,1m=0,250 [A]m3</t>
  </si>
  <si>
    <t>Položka zahrnuje:  
- dodání recyklátu předepsané kvality a zrnitosti  
- očištění podkladu  
- uložení recyklátu dle předepsaného technologického předpisu, zhutnění vrstvy v předepsané tloušťce  
- zřízení vrstvy bez rozlišení šířky, pokládání vrstvy po etapách,  
Položka nezahrnuje:  
- postřiky, nátěry</t>
  </si>
  <si>
    <t>59</t>
  </si>
  <si>
    <t>572123</t>
  </si>
  <si>
    <t>INFILTRAČNÍ POSTŘIK Z EMULZE DO 1,0KG/M2</t>
  </si>
  <si>
    <t>PI-C 0,8 KG/M2</t>
  </si>
  <si>
    <t>Položka zahrnuje:  
- dodání všech předepsaných materiálů pro postřiky v předepsaném množství  
- provedení dle předepsaného technologického předpisu  
- zřízení vrstvy bez rozlišení šířky, pokládání vrstvy po etapách  
- úpravu napojení, ukončení  
Položka nezahrnuje:  
- x</t>
  </si>
  <si>
    <t>60</t>
  </si>
  <si>
    <t>572213</t>
  </si>
  <si>
    <t>SPOJOVACÍ POSTŘIK Z EMULZE DO 0,5KG/M2</t>
  </si>
  <si>
    <t>PS-C 0,3 KG/M2</t>
  </si>
  <si>
    <t>digitálně odměřeno ze situace: 310,0m2+91,0m2+310,0m2=711,000 [A]m2</t>
  </si>
  <si>
    <t>61</t>
  </si>
  <si>
    <t>574A33</t>
  </si>
  <si>
    <t>ASFALTOVÝ BETON PRO OBRUSNÉ VRSTVY ACO 11 TL. 40MM</t>
  </si>
  <si>
    <t>Položka zahrnuje:  
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Položka nezahrnuje:  
- postřiky, nátěry  
- těsnění podél obrubníků, dilatačních zařízení, odvodňovacích proužků, odvodňovačů, vpustí, šachet a pod.</t>
  </si>
  <si>
    <t>62</t>
  </si>
  <si>
    <t>574E66</t>
  </si>
  <si>
    <t>ASFALTOVÝ BETON PRO PODKLADNÍ VRSTVY ACP 16+, 16S TL. 70MM</t>
  </si>
  <si>
    <t>ACP 16+</t>
  </si>
  <si>
    <t>63</t>
  </si>
  <si>
    <t>581352</t>
  </si>
  <si>
    <t>CEMENTOBETONOVÝ KRYT JEDNOVRSTVÝ VYZTUŽENÝ TŘ.I TL. DO 250MM</t>
  </si>
  <si>
    <t>C30/37-XF4, XD3, XC4, TL. 200 MM, VČ. VÝZTUŽE</t>
  </si>
  <si>
    <t>bet. plocha: 23,0m2=23,000 [A]m2</t>
  </si>
  <si>
    <t>Položka zahrnuje:  
- dodání směsi v požadované kvalitě a výztuže v předepsaném množství  
- očištění podkladu  
- uložení směsi a výztuže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úpravu povrchu krytu uvedenou v kapitole 7.10 ČSN 73 6123-1  
- navrtání otvorů a osazení kotev a kluzných trnů v napojovacích spárách  
Položka nezahrnuje:  
- postřiky, nátěry</t>
  </si>
  <si>
    <t>64</t>
  </si>
  <si>
    <t>58920</t>
  </si>
  <si>
    <t>VÝPLŇ SPAR MODIFIKOVANÝM ASFALTEM</t>
  </si>
  <si>
    <t>těsnění spáry 
mezi novou a stávající vozovkou: 5,2m+4,2m+5,0m=14,400 [A]m 
podél říms: 52,5m=52,500 [B]m 
podél č. p. 52: 13,0m=13,000 [C]m 
podél obrubníků: 10,0m+2,0m+2,5m+1,0m=15,500 [D]m 
podél garáže: 9,5m=9,500 [E]m 
mezi bet. plochou a vozovkou: 4,3m=4,300 [F]m 
kolem UV a povrchových znaků: 0,5m*4*6ks+2,5m=14,500 [G]m 
Celkem: A+B+C+D+E+F+G=123,700 [H]m</t>
  </si>
  <si>
    <t>Položka zahrnuje:   
- dodávku předepsaného materiálu  
- vyčištění a výplň spar tímto materiálem  
Položka nezahrnuje:  
- x</t>
  </si>
  <si>
    <t>Úpravy povrchů, podlahy, výplně otvorů</t>
  </si>
  <si>
    <t>65</t>
  </si>
  <si>
    <t>62745</t>
  </si>
  <si>
    <t>SPÁROVÁNÍ STARÉHO ZDIVA CEMENTOVOU MALTOU</t>
  </si>
  <si>
    <t>20,0m2+27,0m2=47,000 [A]m2</t>
  </si>
  <si>
    <t>Položka zahrnuje:  
- dodávku veškerého materiálu potřebného pro předepsanou úpravu v předepsané kvalitě  
- vyčištění spar (vyškrábání), vypláchnutí spar vodou, očištění povrchu  
- spárování  
- odklizení suti a přebytečného materiálu  
- potřebná lešení  
Položka nezahrnuje:  
- x</t>
  </si>
  <si>
    <t>66</t>
  </si>
  <si>
    <t>62845</t>
  </si>
  <si>
    <t>SPÁROVÁNÍ STÁVAJÍCÍCH DLAŽEB CEMENT MALTOU</t>
  </si>
  <si>
    <t>přespárování stávajícího žlabu z pískovce: 1,5m*(7,0m+25,0m)=48,000 [A]m2</t>
  </si>
  <si>
    <t>67</t>
  </si>
  <si>
    <t>643231</t>
  </si>
  <si>
    <t>VRATA S OCEL ZÁRUBNÍ KOVOVÁ OTEVÍRAVÁ</t>
  </si>
  <si>
    <t>DEMONTÁŽ A ZPĚTNÁ MONTÁŽ OCELOVÉ BRANKY</t>
  </si>
  <si>
    <t>Položka zahrnuje:  
- dodávka vrat dle specifikace objednatele včetně předepsané povrchové úpravy  
- montáž nových vrat  
- seřízení výrobků k jejich plné funkčnosti  
Položka nezahrnuje:  
- x</t>
  </si>
  <si>
    <t>Přidružená stavební výroba</t>
  </si>
  <si>
    <t>68</t>
  </si>
  <si>
    <t>711509</t>
  </si>
  <si>
    <t>OCHRANA IZOLACE NA POVRCHU TEXTILIÍ</t>
  </si>
  <si>
    <t>GEOTEXTILIE MIN. 600 G/M2</t>
  </si>
  <si>
    <t>na rubu stávající zdi a pod drenáží: 2,0m*(16,0m+24,5m)=81,000 [A]m2 
na rubu nové zdi a pod drenáží: 4,6m*12,0m+1,3m*12,0m=70,800 [B]m2 
v líci nové zdi: 1,6m*12,0m=19,200 [C]m2 
Celkem: A+B+C=171,000 [D]m2</t>
  </si>
  <si>
    <t>Položka zahrnuje:  
- dodání předepsaného ochranného materiálu  
- zřízení ochrany izolace  
Položka nezahrnuje:  
- x</t>
  </si>
  <si>
    <t>69</t>
  </si>
  <si>
    <t>72124</t>
  </si>
  <si>
    <t>LAPAČE STŘEŠNÍCH SPLAVENIN</t>
  </si>
  <si>
    <t>ODSTRANĚNÍ STÁV. GAJGRU U DOMU Č. P. 52</t>
  </si>
  <si>
    <t>Položka zahrnuje:  
- výrobní dokumentaci (včetně technologického předpisu)  
- dodání veškerého instalačního a pomocného materiálu (trouby, trubky, armatury, tvarové kusy,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  
Položka nezahrnuje:  
- x</t>
  </si>
  <si>
    <t>70</t>
  </si>
  <si>
    <t>76291</t>
  </si>
  <si>
    <t>DŘEVĚNÉ OPLOCENÍ Z ŘEZIVA</t>
  </si>
  <si>
    <t>DEMONTÁŽ A ZPĚTNÁ MONTÁŽ OPLOCENÍ</t>
  </si>
  <si>
    <t>dřevěné plotové odnímatelné pole: 3,5m*1,5m=5,250 [A]m2 
dřevěné oplocení na bet. podezdívce: 4,0m*1,5m=6,000 [B]m2 
Celkem: A+B=11,250 [C]m2</t>
  </si>
  <si>
    <t>Položka zahrnuje:  
- kompletní konstrukci, včetně úprav řeziva (i impregnaci, povrchové úpravy a pod.)  
- spojovací a ochranné prostředky, upevňovací prvky, lemování, lištování, spárování  
- není-li zahrnut v jiných položkách, i nátěr konstrukcí, včetně úpravy povrchu před nátěrem  
Položka nezahrnuje:  
- x</t>
  </si>
  <si>
    <t>71</t>
  </si>
  <si>
    <t>76792</t>
  </si>
  <si>
    <t>OPLOCENÍ Z DRÁTĚNÉHO PLETIVA POTAŽENÉHO PLASTEM</t>
  </si>
  <si>
    <t>3,0m*1,5m=4,500 [A]m2</t>
  </si>
  <si>
    <t>Položka zahrnuje:  
- vlastní pletivo  
- rámy, rošty, lišty, kování, podpěrné, závěsné, upevňovací prvky, spojovací a těsnící materiál, pomocný materiál  
- kompletní povrchovou úpravu  
- ostnatý drát  
Položka nezahrnuje:  
- sloupky, které se vykazují v samostatných položkách 338**  
- podezdívka (272**)  
Způsob měření:  
- uvažovaná plocha se pak vypočítává po horní hranu drátu</t>
  </si>
  <si>
    <t>72</t>
  </si>
  <si>
    <t>78382</t>
  </si>
  <si>
    <t>NÁTĚRY BETON KONSTR TYP S2 (OS-B)</t>
  </si>
  <si>
    <t>HYDROFOBNÍ NÁTĚR S ODOLNOSTÍ PROTI SOLÍM</t>
  </si>
  <si>
    <t>římsa: (0,25m+0,5m+0,55m+0,15m)*52,5m=76,125 [A]m2</t>
  </si>
  <si>
    <t>Položka zahrnuje:  
- kompletní povlaky (i různobarevné)  
- úprava podkladu (odmaštění, odstranění starých nátěrů a nečistot) a jeho vyspravení  
- provedení nátěru předepsaným postupem a splnění všech požadavků daných technologickým předpisem  
Položka nezahrnuje:  
- x</t>
  </si>
  <si>
    <t>Potrubí</t>
  </si>
  <si>
    <t>73</t>
  </si>
  <si>
    <t>87433</t>
  </si>
  <si>
    <t>POTRUBÍ Z TRUB PLASTOVÝCH ODPADNÍCH DN DO 150MM</t>
  </si>
  <si>
    <t>PLNÁ TRUBKA PVC DN 150 MM</t>
  </si>
  <si>
    <t>vyústění drenáže: 1,3m*(8ks+6ks)=18,200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</si>
  <si>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tlakové zkoušky ani proplach a dezinfekci</t>
  </si>
  <si>
    <t>74</t>
  </si>
  <si>
    <t>87434</t>
  </si>
  <si>
    <t>POTRUBÍ Z TRUB PLASTOVÝCH ODPADNÍCH DN DO 200MM</t>
  </si>
  <si>
    <t>PLNÁ TRUBKA PVC DN 200 MM, VČETNĚ ZAÚSTĚNÍ DO VPUSTI</t>
  </si>
  <si>
    <t>potrubí z UV2 do UV1: 3,7m=3,700 [A]m</t>
  </si>
  <si>
    <t>75</t>
  </si>
  <si>
    <t>87533</t>
  </si>
  <si>
    <t>POTRUBÍ DREN Z TRUB PLAST DN DO 150MM</t>
  </si>
  <si>
    <t>POLODĚROVANÁ TRUBKA HDPE DN 150 MM, VČ. ZAÚSTĚNÍ DO ULIČNÍ VPUSTI</t>
  </si>
  <si>
    <t>podélná drenáž: 50,0m=50,000 [A]m</t>
  </si>
  <si>
    <t>Položka 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(bez ohledu na sklon)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Položka nezahrnuje:  
- x</t>
  </si>
  <si>
    <t>76</t>
  </si>
  <si>
    <t>89712</t>
  </si>
  <si>
    <t>VPUSŤ KANALIZAČNÍ ULIČNÍ KOMPLETNÍ Z BETONOVÝCH DÍLCŮ</t>
  </si>
  <si>
    <t>UV1+UV2+UV3+UV4: 4ks=4,000 [A]ks</t>
  </si>
  <si>
    <t>Položka zahrnuje:  
- dodávku a osazení předepsaných dílů včetně mříže  
- výplň, těsnění a tmelení spar a spojů,  
- opatření povrchů betonu izolací proti zemní vlhkosti v částech, kde přijdou do styku se zeminou nebo kamenivem,  
- předepsané podkladní konstrukce  
Položka nezahrnuje:  
- x</t>
  </si>
  <si>
    <t>77</t>
  </si>
  <si>
    <t>89921</t>
  </si>
  <si>
    <t>VÝŠKOVÁ ÚPRAVA POKLOPŮ</t>
  </si>
  <si>
    <t>Položka zahrnuje:  
- všechny nutné práce a materiály pro zvýšení nebo snížení zařízení (včetně nutné úpravy stávajícího povrchu vozovky nebo chodníku)  
Položka nezahrnuje:  
- x</t>
  </si>
  <si>
    <t>78</t>
  </si>
  <si>
    <t>89922</t>
  </si>
  <si>
    <t>VÝŠKOVÁ ÚPRAVA MŘÍŽÍ</t>
  </si>
  <si>
    <t>Ostatní konstrukce a práce</t>
  </si>
  <si>
    <t>79</t>
  </si>
  <si>
    <t>9112B1</t>
  </si>
  <si>
    <t>ZÁBRADLÍ MOSTNÍ SE SVISLOU VÝPLNÍ - DODÁVKA A MONTÁŽ</t>
  </si>
  <si>
    <t>ZÁBRADLÍ MĚSTSKÉHO TYPU VÝŠKY 1,1 M, DODATEČNĚ KOTVENÉ</t>
  </si>
  <si>
    <t>52,41m=52,410 [A]m</t>
  </si>
  <si>
    <t>Položka zahrnuje:  
- kompletní dodávku všech dílů zábradlí včetně předepsané povrchové úpravy  
- montáž a osazení zábradlí včetně kotvení dle zadávací dokumentace, t.j. kotevní desky, případné nivelační hmoty pod kotevní desky, kotvy a spojovací materiál, vrty a zálivku  
Položka nezahrnuje:  
- x</t>
  </si>
  <si>
    <t>80</t>
  </si>
  <si>
    <t>917212</t>
  </si>
  <si>
    <t>ZÁHONOVÉ OBRUBY Z BETONOVÝCH OBRUBNÍKŮ ŠÍŘ 80MM</t>
  </si>
  <si>
    <t>OBRUBA 80/250/1000 MM, VČETNĚ BET. LOŽE C12/15-X0, TL. 150 MM S OBOUSTRANNOU BET. OPĚROU</t>
  </si>
  <si>
    <t>3,1m=3,100 [A]m</t>
  </si>
  <si>
    <t>Položka zahrnuje:  
- dodání a pokládku betonových obrubníků o rozměrech předepsaných zadávací dokumentací  
- betonové lože i boční betonovou opěrku  
Položka nezahrnuje:  
- x</t>
  </si>
  <si>
    <t>81</t>
  </si>
  <si>
    <t>917224</t>
  </si>
  <si>
    <t>SILNIČNÍ A CHODNÍKOVÉ OBRUBY Z BETONOVÝCH OBRUBNÍKŮ ŠÍŘ 150MM</t>
  </si>
  <si>
    <t>OBRUBA 150/250/1000 MM, VČETNĚ BET. LOŽE C12/15-X0, TL. 150 MM S OBOUSTRANNOU BET. OPĚROU 
S NÁBĚHEM DO VÝŠKY ŘÍMSY</t>
  </si>
  <si>
    <t>2,0m+10,0m+2,5m+1,0m=15,500 [A]m</t>
  </si>
  <si>
    <t>82</t>
  </si>
  <si>
    <t>919112</t>
  </si>
  <si>
    <t>ŘEZÁNÍ ASFALTOVÉHO KRYTU VOZOVEK TL DO 100MM</t>
  </si>
  <si>
    <t>oddělující řez ve stávající vozovce: 5,2m+4,2m+5,0m=14,400 [A]m</t>
  </si>
  <si>
    <t>Položka zahrnuje:  
- řezání vozovkové vrstvy v předepsané tloušťce  
- spotřeba vody  
Položka nezahrnuje:  
- x</t>
  </si>
  <si>
    <t>83</t>
  </si>
  <si>
    <t>923341</t>
  </si>
  <si>
    <t>RYCHLOSTNÍK N - TABULE</t>
  </si>
  <si>
    <t>DEMONTÁŽ A ZPĚTNÁ MONTÁŽ VČ. SLOUPKU</t>
  </si>
  <si>
    <t>1. Položka obsahuje:  
 – dodávku a montáž návěsti v příslušném provedení na sloupek, popř. jinou podpůrnou konstrukci včetně upevňovacího a pomocného materiálu  
 – protikorozní úpravu, není-li tato provedena již z výroby nebo daná vlastnostmi použitého materiálu  
 – odrazky nebo retroreflexní fólie  
2. Položka neobsahuje:  
 – nosnou konstrukci, např. sloupek, konzolu apod. včetně základu a zemních prácí  
3. Způsob měření:  
Udává se počet kusů kompletní konstrukce nebo práce.</t>
  </si>
  <si>
    <t>84</t>
  </si>
  <si>
    <t>931182</t>
  </si>
  <si>
    <t>VÝPLŇ DILATAČNÍCH SPAR Z POLYSTYRENU TL 20MM</t>
  </si>
  <si>
    <t>dil. spára na začátku zdi: 0,5m2=0,500 [A]m2 
dil. spára mezi novou a stávající konstrukcí: 4,0m2+5,0m2=9,000 [B]m2 
Celkem: A+B=9,500 [C]m2</t>
  </si>
  <si>
    <t>Položka zahrnuje:  
- dodávku a osazení předepsaného materiálu  
- očištění ploch spáry před úpravou  
- očištění okolí spáry po úpravě  
Položka nezahrnuje:  
- x</t>
  </si>
  <si>
    <t>85</t>
  </si>
  <si>
    <t>931333</t>
  </si>
  <si>
    <t>TĚSNĚNÍ DILATAČNÍCH SPAR POLYURETANOVÝM TMELEM PRŮŘEZU DO 300MM2</t>
  </si>
  <si>
    <t>ROZMĚR 20 X 15 MM, VČETNĚ PENETRAČNÍHO NÁTĚRU PRO ZVÝŠENÍ PŘILNAVOSTI TMELU</t>
  </si>
  <si>
    <t>dil. spára na začátku zdi: 2,0m=2,000 [A]m 
dil. spára mezi novou a stávající konstrukcí: 4,5m+5,5m=10,000 [B]m 
Celkem: A+B=12,000 [C]m</t>
  </si>
  <si>
    <t>Položka zahrnuje:  
- dodávku a osazení předepsaného materiálu  
- očištění ploch spáry před úpravou  
- očištění okolí spáry po úpravě  
Položka nezahrnuje:  
- těsnící profil</t>
  </si>
  <si>
    <t>86</t>
  </si>
  <si>
    <t>93135</t>
  </si>
  <si>
    <t>TĚSNĚNÍ DILATAČ SPAR PRYŽ PÁSKOU NEBO KRUH PROFILEM</t>
  </si>
  <si>
    <t>předtěsnění zálivky v krytu vozovky podél římsy: 52,5m=52,500 [A]m</t>
  </si>
  <si>
    <t>87</t>
  </si>
  <si>
    <t>935833</t>
  </si>
  <si>
    <t>PŘEDLÁŽDĚNÍ ŽLABŮ A RIGOLŮ DLÁŽDĚNÝCH Z LOMOVÉHO KAMENE</t>
  </si>
  <si>
    <t>předláždění pískovcového žlabu: 1,5m*7,0m=10,500 [A]m2</t>
  </si>
  <si>
    <t>Položka zahrnuje:  
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Položka nezahrnuje:  
- x</t>
  </si>
  <si>
    <t>88</t>
  </si>
  <si>
    <t>93650</t>
  </si>
  <si>
    <t>DROBNÉ DOPLŇK KONSTR KOVOVÉ</t>
  </si>
  <si>
    <t>KG</t>
  </si>
  <si>
    <t>D 16 MM</t>
  </si>
  <si>
    <t>spřahující trny římsy a dříku opěrné zdi: 
134ks*1,05m*1,578kg/m=222,025 [A]kg 
40ks*1,8m*1,578kg/m=113,616 [B]kg 
Celkem: A+B=335,641 [C]kg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</si>
  <si>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montážní dokumentace včetně technologického předpisu montáže  
- výplň, těsnění a tmelení spar a spojů  
- čištění konstrukce a odstranění všech vrubů (vrypy, otlačeniny a pod.)  
- veškeré druhy opracování povrchů, včetně úprav pod nátěry a pod izolaci  
- veškeré druhy dílenských základů a základních nátěrů a povlaků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ošetření kotevní oblasti proti vzniku trhlin, vlivu povětrnosti a pod.  
- osazení nivelačních značek, včetně jejich zaměření, označení znakem výrobce a vyznačení letopočtu  
- veškeré druhy protikorozní ochrany a nátěry konstrukcí (pokud je předepsáno v dokumentaci pro zadání stavby)  
- žárové zinkování ponorem nebo žárové stříkání (metalizace) kovem (pokud je předepsáno v dokumentaci pro zadání stavby)  
- zvláštní spojovací prostředky, rozebíratelnost konstrukce (pokud je předepsáno v dokumentaci pro zadání stavby)  
- osazení měřících zařízení a úpravy pro ně (pokud je předepsáno v dokumentaci pro zadání stavby)  
- ochranná opatření před účinky bludných proudů (pokud je předepsáno v dokumentaci pro zadání stavby)  
- ochranu před přepětím (pokud je předepsáno v dokumentaci pro zadání stavby)  
Položka nezahrnuje:  
- x</t>
  </si>
  <si>
    <t>89</t>
  </si>
  <si>
    <t>938443</t>
  </si>
  <si>
    <t>OČIŠTĚNÍ ZDIVA OTRYSKÁNÍM TLAKOVOU VODOU DO 1000 BARŮ</t>
  </si>
  <si>
    <t>DO 800 BAR</t>
  </si>
  <si>
    <t>zeď: 20,0m2+27,0m2=47,000 [A]m2 
pískovcový žlab: 1,5m*(7,0m+25,0m)=48,000 [B]m2 
Celkem: A+B=95,000 [C]m2</t>
  </si>
  <si>
    <t>Položka zahrnuje:  
- očištění předepsaným způsobem  
- odklizení vzniklého odpadu  
Položka nezahrnuje:  
- x</t>
  </si>
  <si>
    <t>90</t>
  </si>
  <si>
    <t>96611</t>
  </si>
  <si>
    <t>BOURÁNÍ KONSTRUKCÍ Z BETONOVÝCH DÍLCŮ</t>
  </si>
  <si>
    <t>stáv. sloupky z bet. tvarovek 
(0,2m*0,2m*1,5m)*2=0,120 [A]m3 
(0,3m*0,3m)*1,5m=0,135 [B]m3 
Celkem: A+B=0,255 [C]m3</t>
  </si>
  <si>
    <t>Položka zahrnuje:  
- rozbourání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</si>
  <si>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91</t>
  </si>
  <si>
    <t>96615</t>
  </si>
  <si>
    <t>BOURÁNÍ KONSTRUKCÍ Z PROSTÉHO BETONU</t>
  </si>
  <si>
    <t>stáv. bet. římsa: 0,2m*0,3m*52,4m=3,144 [A]m3 
stáv. bet. sloupek zábradlí: 0,3m*0,3m*1,2m*14ks=1,512 [B]m3 
stáv. bet. podezdívka: 0,3m*(3,0m+4,5m)*1,0m=2,250 [C]m3 
Celkem: A+B+C=6,906 [D]m3</t>
  </si>
  <si>
    <t>92</t>
  </si>
  <si>
    <t>96618</t>
  </si>
  <si>
    <t>BOURÁNÍ KONSTRUKCÍ KOVOVÝCH</t>
  </si>
  <si>
    <t>VČETNĚ ODVOZU NA MÍSTO URČENÉ INVESTOREM</t>
  </si>
  <si>
    <t>odstranění zábradlí: 49,0m*7,38kg/m/1000=0,362 [A]t</t>
  </si>
  <si>
    <t>Položka zahrnuje:  
- rozebrání konstrukce bez ohledu na použitou technologii  
- veškeré pomocné konstrukce (lešení a pod.)  
- veškerou manipulaci s vybouranou sutí a hmotami včetně uložení na skládku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</si>
  <si>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93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</si>
  <si>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</si>
  <si>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</si>
  <si>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</si>
  <si>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94</t>
  </si>
  <si>
    <t>96713</t>
  </si>
  <si>
    <t>VYBOURÁNÍ ČÁSTÍ KONSTRUKCÍ KAMENNÝCH NA MC</t>
  </si>
  <si>
    <t>VČETNĚ ODVOZU DO RECYKLAČNÍHO STŘEDISKA, POPLATEK UVEDEN V POLOŽCE 014102.d</t>
  </si>
  <si>
    <t>ubourání stáv. zdi:  
začátek: 0,5m2*0,8m=0,400 [A]m3 
střední část: 27,5m2*1,0m=27,500 [B]m3 
konec: 16,0m2*0,8m=12,800 [C]m3 
Celkem: A+B+C=40,700 [D]m3</t>
  </si>
  <si>
    <t>Položka zahrnuje:  
- veškerou manipulaci s vybouranou sutí a hmotami včetně uložení na skládku,  
- veškeré další práce plynoucí z technologického předpisu a z platných předpisů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</si>
</sst>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201'!I3</f>
      </c>
      <c r="D10" s="21">
        <f>'SO 201'!O2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0+O8+O57+O134+O183+O208+O229+O270+O283+O304+O329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0+I8+I57+I134+I183+I208+I229+I270+I283+I304+I329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176.305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63.75">
      <c r="A11" s="37" t="s">
        <v>51</v>
      </c>
      <c r="E11" s="38" t="s">
        <v>52</v>
      </c>
    </row>
    <row r="12" spans="1:5" ht="51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28.976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63.75">
      <c r="A15" s="37" t="s">
        <v>51</v>
      </c>
      <c r="E15" s="38" t="s">
        <v>57</v>
      </c>
    </row>
    <row r="16" spans="1:5" ht="51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58</v>
      </c>
      <c r="E17" s="30" t="s">
        <v>47</v>
      </c>
      <c r="F17" s="31" t="s">
        <v>48</v>
      </c>
      <c r="G17" s="32">
        <v>72.6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59</v>
      </c>
    </row>
    <row r="19" spans="1:5" ht="12.75">
      <c r="A19" s="37" t="s">
        <v>51</v>
      </c>
      <c r="E19" s="38" t="s">
        <v>60</v>
      </c>
    </row>
    <row r="20" spans="1:5" ht="51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45</v>
      </c>
      <c r="D21" s="25" t="s">
        <v>61</v>
      </c>
      <c r="E21" s="30" t="s">
        <v>47</v>
      </c>
      <c r="F21" s="31" t="s">
        <v>48</v>
      </c>
      <c r="G21" s="32">
        <v>101.75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62</v>
      </c>
    </row>
    <row r="23" spans="1:5" ht="12.75">
      <c r="A23" s="37" t="s">
        <v>51</v>
      </c>
      <c r="E23" s="38" t="s">
        <v>63</v>
      </c>
    </row>
    <row r="24" spans="1:5" ht="51">
      <c r="A24" t="s">
        <v>53</v>
      </c>
      <c r="E24" s="36" t="s">
        <v>54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65</v>
      </c>
      <c r="E25" s="30" t="s">
        <v>66</v>
      </c>
      <c r="F25" s="31" t="s">
        <v>67</v>
      </c>
      <c r="G25" s="32">
        <v>4.414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65</v>
      </c>
    </row>
    <row r="27" spans="1:5" ht="12.75">
      <c r="A27" s="37" t="s">
        <v>51</v>
      </c>
      <c r="E27" s="38" t="s">
        <v>68</v>
      </c>
    </row>
    <row r="28" spans="1:5" ht="63.75">
      <c r="A28" t="s">
        <v>53</v>
      </c>
      <c r="E28" s="36" t="s">
        <v>69</v>
      </c>
    </row>
    <row r="29" spans="1:16" ht="12.75">
      <c r="A29" s="25" t="s">
        <v>44</v>
      </c>
      <c r="B29" s="29" t="s">
        <v>36</v>
      </c>
      <c r="C29" s="29" t="s">
        <v>70</v>
      </c>
      <c r="D29" s="25" t="s">
        <v>65</v>
      </c>
      <c r="E29" s="30" t="s">
        <v>71</v>
      </c>
      <c r="F29" s="31" t="s">
        <v>72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49</v>
      </c>
      <c r="E30" s="36" t="s">
        <v>73</v>
      </c>
    </row>
    <row r="31" spans="1:5" ht="12.75">
      <c r="A31" s="37" t="s">
        <v>51</v>
      </c>
      <c r="E31" s="38" t="s">
        <v>65</v>
      </c>
    </row>
    <row r="32" spans="1:5" ht="51">
      <c r="A32" t="s">
        <v>53</v>
      </c>
      <c r="E32" s="36" t="s">
        <v>74</v>
      </c>
    </row>
    <row r="33" spans="1:16" ht="12.75">
      <c r="A33" s="25" t="s">
        <v>44</v>
      </c>
      <c r="B33" s="29" t="s">
        <v>75</v>
      </c>
      <c r="C33" s="29" t="s">
        <v>76</v>
      </c>
      <c r="D33" s="25" t="s">
        <v>65</v>
      </c>
      <c r="E33" s="30" t="s">
        <v>77</v>
      </c>
      <c r="F33" s="31" t="s">
        <v>78</v>
      </c>
      <c r="G33" s="32">
        <v>330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79</v>
      </c>
    </row>
    <row r="35" spans="1:5" ht="12.75">
      <c r="A35" s="37" t="s">
        <v>51</v>
      </c>
      <c r="E35" s="38" t="s">
        <v>80</v>
      </c>
    </row>
    <row r="36" spans="1:5" ht="63.75">
      <c r="A36" t="s">
        <v>53</v>
      </c>
      <c r="E36" s="36" t="s">
        <v>81</v>
      </c>
    </row>
    <row r="37" spans="1:16" ht="12.75">
      <c r="A37" s="25" t="s">
        <v>44</v>
      </c>
      <c r="B37" s="29" t="s">
        <v>82</v>
      </c>
      <c r="C37" s="29" t="s">
        <v>83</v>
      </c>
      <c r="D37" s="25" t="s">
        <v>46</v>
      </c>
      <c r="E37" s="30" t="s">
        <v>84</v>
      </c>
      <c r="F37" s="31" t="s">
        <v>72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85</v>
      </c>
    </row>
    <row r="39" spans="1:5" ht="12.75">
      <c r="A39" s="37" t="s">
        <v>51</v>
      </c>
      <c r="E39" s="38" t="s">
        <v>65</v>
      </c>
    </row>
    <row r="40" spans="1:5" ht="51">
      <c r="A40" t="s">
        <v>53</v>
      </c>
      <c r="E40" s="36" t="s">
        <v>86</v>
      </c>
    </row>
    <row r="41" spans="1:16" ht="12.75">
      <c r="A41" s="25" t="s">
        <v>44</v>
      </c>
      <c r="B41" s="29" t="s">
        <v>39</v>
      </c>
      <c r="C41" s="29" t="s">
        <v>83</v>
      </c>
      <c r="D41" s="25" t="s">
        <v>55</v>
      </c>
      <c r="E41" s="30" t="s">
        <v>84</v>
      </c>
      <c r="F41" s="31" t="s">
        <v>72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25.5">
      <c r="A42" s="35" t="s">
        <v>49</v>
      </c>
      <c r="E42" s="36" t="s">
        <v>87</v>
      </c>
    </row>
    <row r="43" spans="1:5" ht="12.75">
      <c r="A43" s="37" t="s">
        <v>51</v>
      </c>
      <c r="E43" s="38" t="s">
        <v>65</v>
      </c>
    </row>
    <row r="44" spans="1:5" ht="51">
      <c r="A44" t="s">
        <v>53</v>
      </c>
      <c r="E44" s="36" t="s">
        <v>86</v>
      </c>
    </row>
    <row r="45" spans="1:16" ht="12.75">
      <c r="A45" s="25" t="s">
        <v>44</v>
      </c>
      <c r="B45" s="29" t="s">
        <v>41</v>
      </c>
      <c r="C45" s="29" t="s">
        <v>88</v>
      </c>
      <c r="D45" s="25" t="s">
        <v>65</v>
      </c>
      <c r="E45" s="30" t="s">
        <v>89</v>
      </c>
      <c r="F45" s="31" t="s">
        <v>72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25.5">
      <c r="A46" s="35" t="s">
        <v>49</v>
      </c>
      <c r="E46" s="36" t="s">
        <v>90</v>
      </c>
    </row>
    <row r="47" spans="1:5" ht="12.75">
      <c r="A47" s="37" t="s">
        <v>51</v>
      </c>
      <c r="E47" s="38" t="s">
        <v>65</v>
      </c>
    </row>
    <row r="48" spans="1:5" ht="51">
      <c r="A48" t="s">
        <v>53</v>
      </c>
      <c r="E48" s="36" t="s">
        <v>91</v>
      </c>
    </row>
    <row r="49" spans="1:16" ht="12.75">
      <c r="A49" s="25" t="s">
        <v>44</v>
      </c>
      <c r="B49" s="29" t="s">
        <v>92</v>
      </c>
      <c r="C49" s="29" t="s">
        <v>93</v>
      </c>
      <c r="D49" s="25" t="s">
        <v>65</v>
      </c>
      <c r="E49" s="30" t="s">
        <v>94</v>
      </c>
      <c r="F49" s="31" t="s">
        <v>72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95</v>
      </c>
    </row>
    <row r="51" spans="1:5" ht="12.75">
      <c r="A51" s="37" t="s">
        <v>51</v>
      </c>
      <c r="E51" s="38" t="s">
        <v>65</v>
      </c>
    </row>
    <row r="52" spans="1:5" ht="51">
      <c r="A52" t="s">
        <v>53</v>
      </c>
      <c r="E52" s="36" t="s">
        <v>91</v>
      </c>
    </row>
    <row r="53" spans="1:16" ht="12.75">
      <c r="A53" s="25" t="s">
        <v>44</v>
      </c>
      <c r="B53" s="29" t="s">
        <v>96</v>
      </c>
      <c r="C53" s="29" t="s">
        <v>97</v>
      </c>
      <c r="D53" s="25" t="s">
        <v>65</v>
      </c>
      <c r="E53" s="30" t="s">
        <v>98</v>
      </c>
      <c r="F53" s="31" t="s">
        <v>72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49</v>
      </c>
      <c r="E54" s="36" t="s">
        <v>99</v>
      </c>
    </row>
    <row r="55" spans="1:5" ht="12.75">
      <c r="A55" s="37" t="s">
        <v>51</v>
      </c>
      <c r="E55" s="38" t="s">
        <v>65</v>
      </c>
    </row>
    <row r="56" spans="1:5" ht="51">
      <c r="A56" t="s">
        <v>53</v>
      </c>
      <c r="E56" s="36" t="s">
        <v>91</v>
      </c>
    </row>
    <row r="57" spans="1:18" ht="12.75" customHeight="1">
      <c r="A57" s="6" t="s">
        <v>42</v>
      </c>
      <c r="B57" s="6"/>
      <c r="C57" s="40" t="s">
        <v>28</v>
      </c>
      <c r="D57" s="6"/>
      <c r="E57" s="27" t="s">
        <v>100</v>
      </c>
      <c r="F57" s="6"/>
      <c r="G57" s="6"/>
      <c r="H57" s="6"/>
      <c r="I57" s="41">
        <f>0+Q57</f>
      </c>
      <c r="O57">
        <f>0+R57</f>
      </c>
      <c r="Q57">
        <f>0+I58+I62+I66+I70+I74+I78+I82+I86+I90+I94+I98+I102+I106+I110+I114+I118+I122+I126+I130</f>
      </c>
      <c r="R57">
        <f>0+O58+O62+O66+O70+O74+O78+O82+O86+O90+O94+O98+O102+O106+O110+O114+O118+O122+O126+O130</f>
      </c>
    </row>
    <row r="58" spans="1:16" ht="12.75">
      <c r="A58" s="25" t="s">
        <v>44</v>
      </c>
      <c r="B58" s="29" t="s">
        <v>101</v>
      </c>
      <c r="C58" s="29" t="s">
        <v>102</v>
      </c>
      <c r="D58" s="25" t="s">
        <v>65</v>
      </c>
      <c r="E58" s="30" t="s">
        <v>103</v>
      </c>
      <c r="F58" s="31" t="s">
        <v>104</v>
      </c>
      <c r="G58" s="32">
        <v>40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>
      <c r="A59" s="35" t="s">
        <v>49</v>
      </c>
      <c r="E59" s="36" t="s">
        <v>105</v>
      </c>
    </row>
    <row r="60" spans="1:5" ht="12.75">
      <c r="A60" s="37" t="s">
        <v>51</v>
      </c>
      <c r="E60" s="38" t="s">
        <v>106</v>
      </c>
    </row>
    <row r="61" spans="1:5" ht="76.5">
      <c r="A61" t="s">
        <v>53</v>
      </c>
      <c r="E61" s="36" t="s">
        <v>107</v>
      </c>
    </row>
    <row r="62" spans="1:16" ht="12.75">
      <c r="A62" s="25" t="s">
        <v>44</v>
      </c>
      <c r="B62" s="29" t="s">
        <v>108</v>
      </c>
      <c r="C62" s="29" t="s">
        <v>109</v>
      </c>
      <c r="D62" s="25" t="s">
        <v>65</v>
      </c>
      <c r="E62" s="30" t="s">
        <v>110</v>
      </c>
      <c r="F62" s="31" t="s">
        <v>111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12.75">
      <c r="A63" s="35" t="s">
        <v>49</v>
      </c>
      <c r="E63" s="36" t="s">
        <v>112</v>
      </c>
    </row>
    <row r="64" spans="1:5" ht="12.75">
      <c r="A64" s="37" t="s">
        <v>51</v>
      </c>
      <c r="E64" s="38" t="s">
        <v>65</v>
      </c>
    </row>
    <row r="65" spans="1:5" ht="153">
      <c r="A65" t="s">
        <v>53</v>
      </c>
      <c r="E65" s="36" t="s">
        <v>113</v>
      </c>
    </row>
    <row r="66" spans="1:16" ht="12.75">
      <c r="A66" s="25" t="s">
        <v>44</v>
      </c>
      <c r="B66" s="29" t="s">
        <v>114</v>
      </c>
      <c r="C66" s="29" t="s">
        <v>115</v>
      </c>
      <c r="D66" s="25" t="s">
        <v>65</v>
      </c>
      <c r="E66" s="30" t="s">
        <v>116</v>
      </c>
      <c r="F66" s="31" t="s">
        <v>67</v>
      </c>
      <c r="G66" s="32">
        <v>4.6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117</v>
      </c>
    </row>
    <row r="68" spans="1:5" ht="12.75">
      <c r="A68" s="37" t="s">
        <v>51</v>
      </c>
      <c r="E68" s="38" t="s">
        <v>118</v>
      </c>
    </row>
    <row r="69" spans="1:5" ht="102">
      <c r="A69" t="s">
        <v>53</v>
      </c>
      <c r="E69" s="36" t="s">
        <v>119</v>
      </c>
    </row>
    <row r="70" spans="1:16" ht="25.5">
      <c r="A70" s="25" t="s">
        <v>44</v>
      </c>
      <c r="B70" s="29" t="s">
        <v>120</v>
      </c>
      <c r="C70" s="29" t="s">
        <v>121</v>
      </c>
      <c r="D70" s="25" t="s">
        <v>65</v>
      </c>
      <c r="E70" s="30" t="s">
        <v>122</v>
      </c>
      <c r="F70" s="31" t="s">
        <v>67</v>
      </c>
      <c r="G70" s="32">
        <v>33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123</v>
      </c>
    </row>
    <row r="72" spans="1:5" ht="25.5">
      <c r="A72" s="37" t="s">
        <v>51</v>
      </c>
      <c r="E72" s="38" t="s">
        <v>124</v>
      </c>
    </row>
    <row r="73" spans="1:5" ht="89.25">
      <c r="A73" t="s">
        <v>53</v>
      </c>
      <c r="E73" s="36" t="s">
        <v>125</v>
      </c>
    </row>
    <row r="74" spans="1:16" ht="12.75">
      <c r="A74" s="25" t="s">
        <v>44</v>
      </c>
      <c r="B74" s="29" t="s">
        <v>126</v>
      </c>
      <c r="C74" s="29" t="s">
        <v>127</v>
      </c>
      <c r="D74" s="25" t="s">
        <v>65</v>
      </c>
      <c r="E74" s="30" t="s">
        <v>128</v>
      </c>
      <c r="F74" s="31" t="s">
        <v>67</v>
      </c>
      <c r="G74" s="32">
        <v>31.52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129</v>
      </c>
    </row>
    <row r="76" spans="1:5" ht="51">
      <c r="A76" s="37" t="s">
        <v>51</v>
      </c>
      <c r="E76" s="38" t="s">
        <v>130</v>
      </c>
    </row>
    <row r="77" spans="1:5" ht="89.25">
      <c r="A77" t="s">
        <v>53</v>
      </c>
      <c r="E77" s="36" t="s">
        <v>125</v>
      </c>
    </row>
    <row r="78" spans="1:16" ht="12.75">
      <c r="A78" s="25" t="s">
        <v>44</v>
      </c>
      <c r="B78" s="29" t="s">
        <v>131</v>
      </c>
      <c r="C78" s="29" t="s">
        <v>132</v>
      </c>
      <c r="D78" s="25" t="s">
        <v>65</v>
      </c>
      <c r="E78" s="30" t="s">
        <v>133</v>
      </c>
      <c r="F78" s="31" t="s">
        <v>134</v>
      </c>
      <c r="G78" s="32">
        <v>123.7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112</v>
      </c>
    </row>
    <row r="80" spans="1:5" ht="114.75">
      <c r="A80" s="37" t="s">
        <v>51</v>
      </c>
      <c r="E80" s="38" t="s">
        <v>135</v>
      </c>
    </row>
    <row r="81" spans="1:5" ht="63.75">
      <c r="A81" t="s">
        <v>53</v>
      </c>
      <c r="E81" s="36" t="s">
        <v>136</v>
      </c>
    </row>
    <row r="82" spans="1:16" ht="12.75">
      <c r="A82" s="25" t="s">
        <v>44</v>
      </c>
      <c r="B82" s="29" t="s">
        <v>137</v>
      </c>
      <c r="C82" s="29" t="s">
        <v>138</v>
      </c>
      <c r="D82" s="25" t="s">
        <v>65</v>
      </c>
      <c r="E82" s="30" t="s">
        <v>139</v>
      </c>
      <c r="F82" s="31" t="s">
        <v>67</v>
      </c>
      <c r="G82" s="32">
        <v>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25.5">
      <c r="A83" s="35" t="s">
        <v>49</v>
      </c>
      <c r="E83" s="36" t="s">
        <v>140</v>
      </c>
    </row>
    <row r="84" spans="1:5" ht="12.75">
      <c r="A84" s="37" t="s">
        <v>51</v>
      </c>
      <c r="E84" s="38" t="s">
        <v>141</v>
      </c>
    </row>
    <row r="85" spans="1:5" ht="395.25">
      <c r="A85" t="s">
        <v>53</v>
      </c>
      <c r="E85" s="36" t="s">
        <v>142</v>
      </c>
    </row>
    <row r="86" spans="1:16" ht="12.75">
      <c r="A86" s="25" t="s">
        <v>44</v>
      </c>
      <c r="B86" s="29" t="s">
        <v>143</v>
      </c>
      <c r="C86" s="29" t="s">
        <v>144</v>
      </c>
      <c r="D86" s="25" t="s">
        <v>46</v>
      </c>
      <c r="E86" s="30" t="s">
        <v>145</v>
      </c>
      <c r="F86" s="31" t="s">
        <v>67</v>
      </c>
      <c r="G86" s="32">
        <v>1.707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65</v>
      </c>
    </row>
    <row r="88" spans="1:5" ht="12.75">
      <c r="A88" s="37" t="s">
        <v>51</v>
      </c>
      <c r="E88" s="38" t="s">
        <v>146</v>
      </c>
    </row>
    <row r="89" spans="1:5" ht="318.75">
      <c r="A89" t="s">
        <v>53</v>
      </c>
      <c r="E89" s="36" t="s">
        <v>147</v>
      </c>
    </row>
    <row r="90" spans="1:16" ht="12.75">
      <c r="A90" s="25" t="s">
        <v>44</v>
      </c>
      <c r="B90" s="29" t="s">
        <v>148</v>
      </c>
      <c r="C90" s="29" t="s">
        <v>144</v>
      </c>
      <c r="D90" s="25" t="s">
        <v>55</v>
      </c>
      <c r="E90" s="30" t="s">
        <v>145</v>
      </c>
      <c r="F90" s="31" t="s">
        <v>67</v>
      </c>
      <c r="G90" s="32">
        <v>4.414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65</v>
      </c>
    </row>
    <row r="92" spans="1:5" ht="51">
      <c r="A92" s="37" t="s">
        <v>51</v>
      </c>
      <c r="E92" s="38" t="s">
        <v>149</v>
      </c>
    </row>
    <row r="93" spans="1:5" ht="318.75">
      <c r="A93" t="s">
        <v>53</v>
      </c>
      <c r="E93" s="36" t="s">
        <v>147</v>
      </c>
    </row>
    <row r="94" spans="1:16" ht="12.75">
      <c r="A94" s="25" t="s">
        <v>44</v>
      </c>
      <c r="B94" s="29" t="s">
        <v>150</v>
      </c>
      <c r="C94" s="29" t="s">
        <v>151</v>
      </c>
      <c r="D94" s="25" t="s">
        <v>65</v>
      </c>
      <c r="E94" s="30" t="s">
        <v>152</v>
      </c>
      <c r="F94" s="31" t="s">
        <v>67</v>
      </c>
      <c r="G94" s="32">
        <v>99.05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38.25">
      <c r="A95" s="35" t="s">
        <v>49</v>
      </c>
      <c r="E95" s="36" t="s">
        <v>153</v>
      </c>
    </row>
    <row r="96" spans="1:5" ht="63.75">
      <c r="A96" s="37" t="s">
        <v>51</v>
      </c>
      <c r="E96" s="38" t="s">
        <v>154</v>
      </c>
    </row>
    <row r="97" spans="1:5" ht="344.25">
      <c r="A97" t="s">
        <v>53</v>
      </c>
      <c r="E97" s="36" t="s">
        <v>155</v>
      </c>
    </row>
    <row r="98" spans="1:16" ht="12.75">
      <c r="A98" s="25" t="s">
        <v>44</v>
      </c>
      <c r="B98" s="29" t="s">
        <v>156</v>
      </c>
      <c r="C98" s="29" t="s">
        <v>157</v>
      </c>
      <c r="D98" s="25" t="s">
        <v>65</v>
      </c>
      <c r="E98" s="30" t="s">
        <v>158</v>
      </c>
      <c r="F98" s="31" t="s">
        <v>67</v>
      </c>
      <c r="G98" s="32">
        <v>99.05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65</v>
      </c>
    </row>
    <row r="100" spans="1:5" ht="89.25">
      <c r="A100" s="37" t="s">
        <v>51</v>
      </c>
      <c r="E100" s="38" t="s">
        <v>159</v>
      </c>
    </row>
    <row r="101" spans="1:5" ht="216.75">
      <c r="A101" t="s">
        <v>53</v>
      </c>
      <c r="E101" s="36" t="s">
        <v>160</v>
      </c>
    </row>
    <row r="102" spans="1:16" ht="12.75">
      <c r="A102" s="25" t="s">
        <v>44</v>
      </c>
      <c r="B102" s="29" t="s">
        <v>161</v>
      </c>
      <c r="C102" s="29" t="s">
        <v>162</v>
      </c>
      <c r="D102" s="25" t="s">
        <v>46</v>
      </c>
      <c r="E102" s="30" t="s">
        <v>163</v>
      </c>
      <c r="F102" s="31" t="s">
        <v>67</v>
      </c>
      <c r="G102" s="32">
        <v>18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164</v>
      </c>
    </row>
    <row r="104" spans="1:5" ht="51">
      <c r="A104" s="37" t="s">
        <v>51</v>
      </c>
      <c r="E104" s="38" t="s">
        <v>165</v>
      </c>
    </row>
    <row r="105" spans="1:5" ht="255">
      <c r="A105" t="s">
        <v>53</v>
      </c>
      <c r="E105" s="36" t="s">
        <v>166</v>
      </c>
    </row>
    <row r="106" spans="1:16" ht="12.75">
      <c r="A106" s="25" t="s">
        <v>44</v>
      </c>
      <c r="B106" s="29" t="s">
        <v>167</v>
      </c>
      <c r="C106" s="29" t="s">
        <v>162</v>
      </c>
      <c r="D106" s="25" t="s">
        <v>55</v>
      </c>
      <c r="E106" s="30" t="s">
        <v>163</v>
      </c>
      <c r="F106" s="31" t="s">
        <v>67</v>
      </c>
      <c r="G106" s="32">
        <v>18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25.5">
      <c r="A107" s="35" t="s">
        <v>49</v>
      </c>
      <c r="E107" s="36" t="s">
        <v>168</v>
      </c>
    </row>
    <row r="108" spans="1:5" ht="25.5">
      <c r="A108" s="37" t="s">
        <v>51</v>
      </c>
      <c r="E108" s="38" t="s">
        <v>169</v>
      </c>
    </row>
    <row r="109" spans="1:5" ht="255">
      <c r="A109" t="s">
        <v>53</v>
      </c>
      <c r="E109" s="36" t="s">
        <v>166</v>
      </c>
    </row>
    <row r="110" spans="1:16" ht="12.75">
      <c r="A110" s="25" t="s">
        <v>44</v>
      </c>
      <c r="B110" s="29" t="s">
        <v>170</v>
      </c>
      <c r="C110" s="29" t="s">
        <v>171</v>
      </c>
      <c r="D110" s="25" t="s">
        <v>65</v>
      </c>
      <c r="E110" s="30" t="s">
        <v>172</v>
      </c>
      <c r="F110" s="31" t="s">
        <v>67</v>
      </c>
      <c r="G110" s="32">
        <v>1.707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173</v>
      </c>
    </row>
    <row r="112" spans="1:5" ht="38.25">
      <c r="A112" s="37" t="s">
        <v>51</v>
      </c>
      <c r="E112" s="38" t="s">
        <v>174</v>
      </c>
    </row>
    <row r="113" spans="1:5" ht="318.75">
      <c r="A113" t="s">
        <v>53</v>
      </c>
      <c r="E113" s="36" t="s">
        <v>175</v>
      </c>
    </row>
    <row r="114" spans="1:16" ht="12.75">
      <c r="A114" s="25" t="s">
        <v>44</v>
      </c>
      <c r="B114" s="29" t="s">
        <v>176</v>
      </c>
      <c r="C114" s="29" t="s">
        <v>177</v>
      </c>
      <c r="D114" s="25" t="s">
        <v>65</v>
      </c>
      <c r="E114" s="30" t="s">
        <v>178</v>
      </c>
      <c r="F114" s="31" t="s">
        <v>67</v>
      </c>
      <c r="G114" s="32">
        <v>10.5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179</v>
      </c>
    </row>
    <row r="116" spans="1:5" ht="25.5">
      <c r="A116" s="37" t="s">
        <v>51</v>
      </c>
      <c r="E116" s="38" t="s">
        <v>180</v>
      </c>
    </row>
    <row r="117" spans="1:5" ht="331.5">
      <c r="A117" t="s">
        <v>53</v>
      </c>
      <c r="E117" s="36" t="s">
        <v>181</v>
      </c>
    </row>
    <row r="118" spans="1:16" ht="12.75">
      <c r="A118" s="25" t="s">
        <v>44</v>
      </c>
      <c r="B118" s="29" t="s">
        <v>182</v>
      </c>
      <c r="C118" s="29" t="s">
        <v>183</v>
      </c>
      <c r="D118" s="25" t="s">
        <v>65</v>
      </c>
      <c r="E118" s="30" t="s">
        <v>184</v>
      </c>
      <c r="F118" s="31" t="s">
        <v>104</v>
      </c>
      <c r="G118" s="32">
        <v>159.2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65</v>
      </c>
    </row>
    <row r="120" spans="1:5" ht="12.75">
      <c r="A120" s="37" t="s">
        <v>51</v>
      </c>
      <c r="E120" s="38" t="s">
        <v>185</v>
      </c>
    </row>
    <row r="121" spans="1:5" ht="51">
      <c r="A121" t="s">
        <v>53</v>
      </c>
      <c r="E121" s="36" t="s">
        <v>186</v>
      </c>
    </row>
    <row r="122" spans="1:16" ht="12.75">
      <c r="A122" s="25" t="s">
        <v>44</v>
      </c>
      <c r="B122" s="29" t="s">
        <v>187</v>
      </c>
      <c r="C122" s="29" t="s">
        <v>188</v>
      </c>
      <c r="D122" s="25" t="s">
        <v>65</v>
      </c>
      <c r="E122" s="30" t="s">
        <v>189</v>
      </c>
      <c r="F122" s="31" t="s">
        <v>67</v>
      </c>
      <c r="G122" s="32">
        <v>2.544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190</v>
      </c>
    </row>
    <row r="124" spans="1:5" ht="38.25">
      <c r="A124" s="37" t="s">
        <v>51</v>
      </c>
      <c r="E124" s="38" t="s">
        <v>191</v>
      </c>
    </row>
    <row r="125" spans="1:5" ht="63.75">
      <c r="A125" t="s">
        <v>53</v>
      </c>
      <c r="E125" s="36" t="s">
        <v>192</v>
      </c>
    </row>
    <row r="126" spans="1:16" ht="12.75">
      <c r="A126" s="25" t="s">
        <v>44</v>
      </c>
      <c r="B126" s="29" t="s">
        <v>193</v>
      </c>
      <c r="C126" s="29" t="s">
        <v>194</v>
      </c>
      <c r="D126" s="25" t="s">
        <v>65</v>
      </c>
      <c r="E126" s="30" t="s">
        <v>195</v>
      </c>
      <c r="F126" s="31" t="s">
        <v>67</v>
      </c>
      <c r="G126" s="32">
        <v>1.87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190</v>
      </c>
    </row>
    <row r="128" spans="1:5" ht="12.75">
      <c r="A128" s="37" t="s">
        <v>51</v>
      </c>
      <c r="E128" s="38" t="s">
        <v>196</v>
      </c>
    </row>
    <row r="129" spans="1:5" ht="38.25">
      <c r="A129" t="s">
        <v>53</v>
      </c>
      <c r="E129" s="36" t="s">
        <v>197</v>
      </c>
    </row>
    <row r="130" spans="1:16" ht="12.75">
      <c r="A130" s="25" t="s">
        <v>44</v>
      </c>
      <c r="B130" s="29" t="s">
        <v>198</v>
      </c>
      <c r="C130" s="29" t="s">
        <v>199</v>
      </c>
      <c r="D130" s="25" t="s">
        <v>65</v>
      </c>
      <c r="E130" s="30" t="s">
        <v>200</v>
      </c>
      <c r="F130" s="31" t="s">
        <v>104</v>
      </c>
      <c r="G130" s="32">
        <v>44.14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65</v>
      </c>
    </row>
    <row r="132" spans="1:5" ht="51">
      <c r="A132" s="37" t="s">
        <v>51</v>
      </c>
      <c r="E132" s="38" t="s">
        <v>201</v>
      </c>
    </row>
    <row r="133" spans="1:5" ht="63.75">
      <c r="A133" t="s">
        <v>53</v>
      </c>
      <c r="E133" s="36" t="s">
        <v>202</v>
      </c>
    </row>
    <row r="134" spans="1:18" ht="12.75" customHeight="1">
      <c r="A134" s="6" t="s">
        <v>42</v>
      </c>
      <c r="B134" s="6"/>
      <c r="C134" s="40" t="s">
        <v>22</v>
      </c>
      <c r="D134" s="6"/>
      <c r="E134" s="27" t="s">
        <v>203</v>
      </c>
      <c r="F134" s="6"/>
      <c r="G134" s="6"/>
      <c r="H134" s="6"/>
      <c r="I134" s="41">
        <f>0+Q134</f>
      </c>
      <c r="O134">
        <f>0+R134</f>
      </c>
      <c r="Q134">
        <f>0+I135+I139+I143+I147+I151+I155+I159+I163+I167+I171+I175+I179</f>
      </c>
      <c r="R134">
        <f>0+O135+O139+O143+O147+O151+O155+O159+O163+O167+O171+O175+O179</f>
      </c>
    </row>
    <row r="135" spans="1:16" ht="12.75">
      <c r="A135" s="25" t="s">
        <v>44</v>
      </c>
      <c r="B135" s="29" t="s">
        <v>204</v>
      </c>
      <c r="C135" s="29" t="s">
        <v>205</v>
      </c>
      <c r="D135" s="25" t="s">
        <v>65</v>
      </c>
      <c r="E135" s="30" t="s">
        <v>206</v>
      </c>
      <c r="F135" s="31" t="s">
        <v>67</v>
      </c>
      <c r="G135" s="32">
        <v>3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12.75">
      <c r="A136" s="35" t="s">
        <v>49</v>
      </c>
      <c r="E136" s="36" t="s">
        <v>65</v>
      </c>
    </row>
    <row r="137" spans="1:5" ht="12.75">
      <c r="A137" s="37" t="s">
        <v>51</v>
      </c>
      <c r="E137" s="38" t="s">
        <v>207</v>
      </c>
    </row>
    <row r="138" spans="1:5" ht="76.5">
      <c r="A138" t="s">
        <v>53</v>
      </c>
      <c r="E138" s="36" t="s">
        <v>208</v>
      </c>
    </row>
    <row r="139" spans="1:16" ht="12.75">
      <c r="A139" s="25" t="s">
        <v>44</v>
      </c>
      <c r="B139" s="29" t="s">
        <v>209</v>
      </c>
      <c r="C139" s="29" t="s">
        <v>210</v>
      </c>
      <c r="D139" s="25" t="s">
        <v>65</v>
      </c>
      <c r="E139" s="30" t="s">
        <v>211</v>
      </c>
      <c r="F139" s="31" t="s">
        <v>134</v>
      </c>
      <c r="G139" s="32">
        <v>245.5</v>
      </c>
      <c r="H139" s="33">
        <v>0</v>
      </c>
      <c r="I139" s="34">
        <f>ROUND(ROUND(H139,2)*ROUND(G139,3),2)</f>
      </c>
      <c r="O139">
        <f>(I139*21)/100</f>
      </c>
      <c r="P139" t="s">
        <v>22</v>
      </c>
    </row>
    <row r="140" spans="1:5" ht="12.75">
      <c r="A140" s="35" t="s">
        <v>49</v>
      </c>
      <c r="E140" s="36" t="s">
        <v>212</v>
      </c>
    </row>
    <row r="141" spans="1:5" ht="51">
      <c r="A141" s="37" t="s">
        <v>51</v>
      </c>
      <c r="E141" s="38" t="s">
        <v>213</v>
      </c>
    </row>
    <row r="142" spans="1:5" ht="89.25">
      <c r="A142" t="s">
        <v>53</v>
      </c>
      <c r="E142" s="36" t="s">
        <v>214</v>
      </c>
    </row>
    <row r="143" spans="1:16" ht="12.75">
      <c r="A143" s="25" t="s">
        <v>44</v>
      </c>
      <c r="B143" s="29" t="s">
        <v>215</v>
      </c>
      <c r="C143" s="29" t="s">
        <v>216</v>
      </c>
      <c r="D143" s="25" t="s">
        <v>65</v>
      </c>
      <c r="E143" s="30" t="s">
        <v>217</v>
      </c>
      <c r="F143" s="31" t="s">
        <v>134</v>
      </c>
      <c r="G143" s="32">
        <v>80.4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12.75">
      <c r="A144" s="35" t="s">
        <v>49</v>
      </c>
      <c r="E144" s="36" t="s">
        <v>65</v>
      </c>
    </row>
    <row r="145" spans="1:5" ht="25.5">
      <c r="A145" s="37" t="s">
        <v>51</v>
      </c>
      <c r="E145" s="38" t="s">
        <v>218</v>
      </c>
    </row>
    <row r="146" spans="1:5" ht="89.25">
      <c r="A146" t="s">
        <v>53</v>
      </c>
      <c r="E146" s="36" t="s">
        <v>214</v>
      </c>
    </row>
    <row r="147" spans="1:16" ht="12.75">
      <c r="A147" s="25" t="s">
        <v>44</v>
      </c>
      <c r="B147" s="29" t="s">
        <v>219</v>
      </c>
      <c r="C147" s="29" t="s">
        <v>220</v>
      </c>
      <c r="D147" s="25" t="s">
        <v>65</v>
      </c>
      <c r="E147" s="30" t="s">
        <v>221</v>
      </c>
      <c r="F147" s="31" t="s">
        <v>134</v>
      </c>
      <c r="G147" s="32">
        <v>76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38.25">
      <c r="A148" s="35" t="s">
        <v>49</v>
      </c>
      <c r="E148" s="36" t="s">
        <v>222</v>
      </c>
    </row>
    <row r="149" spans="1:5" ht="12.75">
      <c r="A149" s="37" t="s">
        <v>51</v>
      </c>
      <c r="E149" s="38" t="s">
        <v>223</v>
      </c>
    </row>
    <row r="150" spans="1:5" ht="89.25">
      <c r="A150" t="s">
        <v>53</v>
      </c>
      <c r="E150" s="36" t="s">
        <v>214</v>
      </c>
    </row>
    <row r="151" spans="1:16" ht="25.5">
      <c r="A151" s="25" t="s">
        <v>44</v>
      </c>
      <c r="B151" s="29" t="s">
        <v>224</v>
      </c>
      <c r="C151" s="29" t="s">
        <v>225</v>
      </c>
      <c r="D151" s="25" t="s">
        <v>65</v>
      </c>
      <c r="E151" s="30" t="s">
        <v>226</v>
      </c>
      <c r="F151" s="31" t="s">
        <v>134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25.5">
      <c r="A152" s="35" t="s">
        <v>49</v>
      </c>
      <c r="E152" s="36" t="s">
        <v>227</v>
      </c>
    </row>
    <row r="153" spans="1:5" ht="12.75">
      <c r="A153" s="37" t="s">
        <v>51</v>
      </c>
      <c r="E153" s="38" t="s">
        <v>228</v>
      </c>
    </row>
    <row r="154" spans="1:5" ht="89.25">
      <c r="A154" t="s">
        <v>53</v>
      </c>
      <c r="E154" s="36" t="s">
        <v>214</v>
      </c>
    </row>
    <row r="155" spans="1:16" ht="12.75">
      <c r="A155" s="25" t="s">
        <v>44</v>
      </c>
      <c r="B155" s="29" t="s">
        <v>229</v>
      </c>
      <c r="C155" s="29" t="s">
        <v>230</v>
      </c>
      <c r="D155" s="25" t="s">
        <v>65</v>
      </c>
      <c r="E155" s="30" t="s">
        <v>231</v>
      </c>
      <c r="F155" s="31" t="s">
        <v>67</v>
      </c>
      <c r="G155" s="32">
        <v>24.638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49</v>
      </c>
      <c r="E156" s="36" t="s">
        <v>232</v>
      </c>
    </row>
    <row r="157" spans="1:5" ht="12.75">
      <c r="A157" s="37" t="s">
        <v>51</v>
      </c>
      <c r="E157" s="38" t="s">
        <v>233</v>
      </c>
    </row>
    <row r="158" spans="1:5" ht="395.25">
      <c r="A158" t="s">
        <v>53</v>
      </c>
      <c r="E158" s="36" t="s">
        <v>234</v>
      </c>
    </row>
    <row r="159" spans="1:16" ht="12.75">
      <c r="A159" s="25" t="s">
        <v>44</v>
      </c>
      <c r="B159" s="29" t="s">
        <v>235</v>
      </c>
      <c r="C159" s="29" t="s">
        <v>236</v>
      </c>
      <c r="D159" s="25" t="s">
        <v>65</v>
      </c>
      <c r="E159" s="30" t="s">
        <v>237</v>
      </c>
      <c r="F159" s="31" t="s">
        <v>67</v>
      </c>
      <c r="G159" s="32">
        <v>2.25</v>
      </c>
      <c r="H159" s="33">
        <v>0</v>
      </c>
      <c r="I159" s="34">
        <f>ROUND(ROUND(H159,2)*ROUND(G159,3),2)</f>
      </c>
      <c r="O159">
        <f>(I159*21)/100</f>
      </c>
      <c r="P159" t="s">
        <v>22</v>
      </c>
    </row>
    <row r="160" spans="1:5" ht="12.75">
      <c r="A160" s="35" t="s">
        <v>49</v>
      </c>
      <c r="E160" s="36" t="s">
        <v>238</v>
      </c>
    </row>
    <row r="161" spans="1:5" ht="12.75">
      <c r="A161" s="37" t="s">
        <v>51</v>
      </c>
      <c r="E161" s="38" t="s">
        <v>239</v>
      </c>
    </row>
    <row r="162" spans="1:5" ht="395.25">
      <c r="A162" t="s">
        <v>53</v>
      </c>
      <c r="E162" s="36" t="s">
        <v>234</v>
      </c>
    </row>
    <row r="163" spans="1:16" ht="12.75">
      <c r="A163" s="25" t="s">
        <v>44</v>
      </c>
      <c r="B163" s="29" t="s">
        <v>240</v>
      </c>
      <c r="C163" s="29" t="s">
        <v>241</v>
      </c>
      <c r="D163" s="25" t="s">
        <v>65</v>
      </c>
      <c r="E163" s="30" t="s">
        <v>242</v>
      </c>
      <c r="F163" s="31" t="s">
        <v>67</v>
      </c>
      <c r="G163" s="32">
        <v>36</v>
      </c>
      <c r="H163" s="33">
        <v>0</v>
      </c>
      <c r="I163" s="34">
        <f>ROUND(ROUND(H163,2)*ROUND(G163,3),2)</f>
      </c>
      <c r="O163">
        <f>(I163*21)/100</f>
      </c>
      <c r="P163" t="s">
        <v>22</v>
      </c>
    </row>
    <row r="164" spans="1:5" ht="12.75">
      <c r="A164" s="35" t="s">
        <v>49</v>
      </c>
      <c r="E164" s="36" t="s">
        <v>243</v>
      </c>
    </row>
    <row r="165" spans="1:5" ht="25.5">
      <c r="A165" s="37" t="s">
        <v>51</v>
      </c>
      <c r="E165" s="38" t="s">
        <v>244</v>
      </c>
    </row>
    <row r="166" spans="1:5" ht="102">
      <c r="A166" t="s">
        <v>53</v>
      </c>
      <c r="E166" s="36" t="s">
        <v>245</v>
      </c>
    </row>
    <row r="167" spans="1:16" ht="12.75">
      <c r="A167" s="25" t="s">
        <v>44</v>
      </c>
      <c r="B167" s="29" t="s">
        <v>246</v>
      </c>
      <c r="C167" s="29" t="s">
        <v>247</v>
      </c>
      <c r="D167" s="25" t="s">
        <v>65</v>
      </c>
      <c r="E167" s="30" t="s">
        <v>248</v>
      </c>
      <c r="F167" s="31" t="s">
        <v>67</v>
      </c>
      <c r="G167" s="32">
        <v>22.6</v>
      </c>
      <c r="H167" s="33">
        <v>0</v>
      </c>
      <c r="I167" s="34">
        <f>ROUND(ROUND(H167,2)*ROUND(G167,3),2)</f>
      </c>
      <c r="O167">
        <f>(I167*21)/100</f>
      </c>
      <c r="P167" t="s">
        <v>22</v>
      </c>
    </row>
    <row r="168" spans="1:5" ht="12.75">
      <c r="A168" s="35" t="s">
        <v>49</v>
      </c>
      <c r="E168" s="36" t="s">
        <v>249</v>
      </c>
    </row>
    <row r="169" spans="1:5" ht="12.75">
      <c r="A169" s="37" t="s">
        <v>51</v>
      </c>
      <c r="E169" s="38" t="s">
        <v>250</v>
      </c>
    </row>
    <row r="170" spans="1:5" ht="408">
      <c r="A170" t="s">
        <v>53</v>
      </c>
      <c r="E170" s="36" t="s">
        <v>251</v>
      </c>
    </row>
    <row r="171" spans="1:16" ht="12.75">
      <c r="A171" s="25" t="s">
        <v>44</v>
      </c>
      <c r="B171" s="29" t="s">
        <v>252</v>
      </c>
      <c r="C171" s="29" t="s">
        <v>253</v>
      </c>
      <c r="D171" s="25" t="s">
        <v>65</v>
      </c>
      <c r="E171" s="30" t="s">
        <v>254</v>
      </c>
      <c r="F171" s="31" t="s">
        <v>48</v>
      </c>
      <c r="G171" s="32">
        <v>1.587</v>
      </c>
      <c r="H171" s="33">
        <v>0</v>
      </c>
      <c r="I171" s="34">
        <f>ROUND(ROUND(H171,2)*ROUND(G171,3),2)</f>
      </c>
      <c r="O171">
        <f>(I171*21)/100</f>
      </c>
      <c r="P171" t="s">
        <v>22</v>
      </c>
    </row>
    <row r="172" spans="1:5" ht="12.75">
      <c r="A172" s="35" t="s">
        <v>49</v>
      </c>
      <c r="E172" s="36" t="s">
        <v>255</v>
      </c>
    </row>
    <row r="173" spans="1:5" ht="25.5">
      <c r="A173" s="37" t="s">
        <v>51</v>
      </c>
      <c r="E173" s="38" t="s">
        <v>256</v>
      </c>
    </row>
    <row r="174" spans="1:5" ht="306">
      <c r="A174" t="s">
        <v>53</v>
      </c>
      <c r="E174" s="36" t="s">
        <v>257</v>
      </c>
    </row>
    <row r="175" spans="1:16" ht="12.75">
      <c r="A175" s="25" t="s">
        <v>44</v>
      </c>
      <c r="B175" s="29" t="s">
        <v>258</v>
      </c>
      <c r="C175" s="29" t="s">
        <v>259</v>
      </c>
      <c r="D175" s="25" t="s">
        <v>65</v>
      </c>
      <c r="E175" s="30" t="s">
        <v>260</v>
      </c>
      <c r="F175" s="31" t="s">
        <v>134</v>
      </c>
      <c r="G175" s="32">
        <v>245.5</v>
      </c>
      <c r="H175" s="33">
        <v>0</v>
      </c>
      <c r="I175" s="34">
        <f>ROUND(ROUND(H175,2)*ROUND(G175,3),2)</f>
      </c>
      <c r="O175">
        <f>(I175*21)/100</f>
      </c>
      <c r="P175" t="s">
        <v>22</v>
      </c>
    </row>
    <row r="176" spans="1:5" ht="25.5">
      <c r="A176" s="35" t="s">
        <v>49</v>
      </c>
      <c r="E176" s="36" t="s">
        <v>261</v>
      </c>
    </row>
    <row r="177" spans="1:5" ht="38.25">
      <c r="A177" s="37" t="s">
        <v>51</v>
      </c>
      <c r="E177" s="38" t="s">
        <v>262</v>
      </c>
    </row>
    <row r="178" spans="1:5" ht="51">
      <c r="A178" t="s">
        <v>53</v>
      </c>
      <c r="E178" s="36" t="s">
        <v>263</v>
      </c>
    </row>
    <row r="179" spans="1:16" ht="12.75">
      <c r="A179" s="25" t="s">
        <v>44</v>
      </c>
      <c r="B179" s="29" t="s">
        <v>264</v>
      </c>
      <c r="C179" s="29" t="s">
        <v>265</v>
      </c>
      <c r="D179" s="25" t="s">
        <v>65</v>
      </c>
      <c r="E179" s="30" t="s">
        <v>266</v>
      </c>
      <c r="F179" s="31" t="s">
        <v>104</v>
      </c>
      <c r="G179" s="32">
        <v>48</v>
      </c>
      <c r="H179" s="33">
        <v>0</v>
      </c>
      <c r="I179" s="34">
        <f>ROUND(ROUND(H179,2)*ROUND(G179,3),2)</f>
      </c>
      <c r="O179">
        <f>(I179*21)/100</f>
      </c>
      <c r="P179" t="s">
        <v>22</v>
      </c>
    </row>
    <row r="180" spans="1:5" ht="12.75">
      <c r="A180" s="35" t="s">
        <v>49</v>
      </c>
      <c r="E180" s="36" t="s">
        <v>267</v>
      </c>
    </row>
    <row r="181" spans="1:5" ht="25.5">
      <c r="A181" s="37" t="s">
        <v>51</v>
      </c>
      <c r="E181" s="38" t="s">
        <v>268</v>
      </c>
    </row>
    <row r="182" spans="1:5" ht="153">
      <c r="A182" t="s">
        <v>53</v>
      </c>
      <c r="E182" s="36" t="s">
        <v>269</v>
      </c>
    </row>
    <row r="183" spans="1:18" ht="12.75" customHeight="1">
      <c r="A183" s="6" t="s">
        <v>42</v>
      </c>
      <c r="B183" s="6"/>
      <c r="C183" s="40" t="s">
        <v>21</v>
      </c>
      <c r="D183" s="6"/>
      <c r="E183" s="27" t="s">
        <v>270</v>
      </c>
      <c r="F183" s="6"/>
      <c r="G183" s="6"/>
      <c r="H183" s="6"/>
      <c r="I183" s="41">
        <f>0+Q183</f>
      </c>
      <c r="O183">
        <f>0+R183</f>
      </c>
      <c r="Q183">
        <f>0+I184+I188+I192+I196+I200+I204</f>
      </c>
      <c r="R183">
        <f>0+O184+O188+O192+O196+O200+O204</f>
      </c>
    </row>
    <row r="184" spans="1:16" ht="12.75">
      <c r="A184" s="25" t="s">
        <v>44</v>
      </c>
      <c r="B184" s="29" t="s">
        <v>271</v>
      </c>
      <c r="C184" s="29" t="s">
        <v>272</v>
      </c>
      <c r="D184" s="25" t="s">
        <v>65</v>
      </c>
      <c r="E184" s="30" t="s">
        <v>273</v>
      </c>
      <c r="F184" s="31" t="s">
        <v>67</v>
      </c>
      <c r="G184" s="32">
        <v>14.438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>
      <c r="A185" s="35" t="s">
        <v>49</v>
      </c>
      <c r="E185" s="36" t="s">
        <v>274</v>
      </c>
    </row>
    <row r="186" spans="1:5" ht="12.75">
      <c r="A186" s="37" t="s">
        <v>51</v>
      </c>
      <c r="E186" s="38" t="s">
        <v>275</v>
      </c>
    </row>
    <row r="187" spans="1:5" ht="395.25">
      <c r="A187" t="s">
        <v>53</v>
      </c>
      <c r="E187" s="36" t="s">
        <v>276</v>
      </c>
    </row>
    <row r="188" spans="1:16" ht="12.75">
      <c r="A188" s="25" t="s">
        <v>44</v>
      </c>
      <c r="B188" s="29" t="s">
        <v>277</v>
      </c>
      <c r="C188" s="29" t="s">
        <v>278</v>
      </c>
      <c r="D188" s="25" t="s">
        <v>65</v>
      </c>
      <c r="E188" s="30" t="s">
        <v>279</v>
      </c>
      <c r="F188" s="31" t="s">
        <v>48</v>
      </c>
      <c r="G188" s="32">
        <v>3.4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12.75">
      <c r="A189" s="35" t="s">
        <v>49</v>
      </c>
      <c r="E189" s="36" t="s">
        <v>280</v>
      </c>
    </row>
    <row r="190" spans="1:5" ht="12.75">
      <c r="A190" s="37" t="s">
        <v>51</v>
      </c>
      <c r="E190" s="38" t="s">
        <v>281</v>
      </c>
    </row>
    <row r="191" spans="1:5" ht="293.25">
      <c r="A191" t="s">
        <v>53</v>
      </c>
      <c r="E191" s="36" t="s">
        <v>282</v>
      </c>
    </row>
    <row r="192" spans="1:16" ht="12.75">
      <c r="A192" s="25" t="s">
        <v>44</v>
      </c>
      <c r="B192" s="29" t="s">
        <v>283</v>
      </c>
      <c r="C192" s="29" t="s">
        <v>284</v>
      </c>
      <c r="D192" s="25" t="s">
        <v>65</v>
      </c>
      <c r="E192" s="30" t="s">
        <v>285</v>
      </c>
      <c r="F192" s="31" t="s">
        <v>67</v>
      </c>
      <c r="G192" s="32">
        <v>13</v>
      </c>
      <c r="H192" s="33">
        <v>0</v>
      </c>
      <c r="I192" s="34">
        <f>ROUND(ROUND(H192,2)*ROUND(G192,3),2)</f>
      </c>
      <c r="O192">
        <f>(I192*21)/100</f>
      </c>
      <c r="P192" t="s">
        <v>22</v>
      </c>
    </row>
    <row r="193" spans="1:5" ht="12.75">
      <c r="A193" s="35" t="s">
        <v>49</v>
      </c>
      <c r="E193" s="36" t="s">
        <v>286</v>
      </c>
    </row>
    <row r="194" spans="1:5" ht="12.75">
      <c r="A194" s="37" t="s">
        <v>51</v>
      </c>
      <c r="E194" s="38" t="s">
        <v>287</v>
      </c>
    </row>
    <row r="195" spans="1:5" ht="89.25">
      <c r="A195" t="s">
        <v>53</v>
      </c>
      <c r="E195" s="36" t="s">
        <v>288</v>
      </c>
    </row>
    <row r="196" spans="1:16" ht="12.75">
      <c r="A196" s="25" t="s">
        <v>44</v>
      </c>
      <c r="B196" s="29" t="s">
        <v>289</v>
      </c>
      <c r="C196" s="29" t="s">
        <v>290</v>
      </c>
      <c r="D196" s="25" t="s">
        <v>65</v>
      </c>
      <c r="E196" s="30" t="s">
        <v>291</v>
      </c>
      <c r="F196" s="31" t="s">
        <v>67</v>
      </c>
      <c r="G196" s="32">
        <v>52</v>
      </c>
      <c r="H196" s="33">
        <v>0</v>
      </c>
      <c r="I196" s="34">
        <f>ROUND(ROUND(H196,2)*ROUND(G196,3),2)</f>
      </c>
      <c r="O196">
        <f>(I196*21)/100</f>
      </c>
      <c r="P196" t="s">
        <v>22</v>
      </c>
    </row>
    <row r="197" spans="1:5" ht="12.75">
      <c r="A197" s="35" t="s">
        <v>49</v>
      </c>
      <c r="E197" s="36" t="s">
        <v>292</v>
      </c>
    </row>
    <row r="198" spans="1:5" ht="12.75">
      <c r="A198" s="37" t="s">
        <v>51</v>
      </c>
      <c r="E198" s="38" t="s">
        <v>293</v>
      </c>
    </row>
    <row r="199" spans="1:5" ht="395.25">
      <c r="A199" t="s">
        <v>53</v>
      </c>
      <c r="E199" s="36" t="s">
        <v>234</v>
      </c>
    </row>
    <row r="200" spans="1:16" ht="12.75">
      <c r="A200" s="25" t="s">
        <v>44</v>
      </c>
      <c r="B200" s="29" t="s">
        <v>294</v>
      </c>
      <c r="C200" s="29" t="s">
        <v>295</v>
      </c>
      <c r="D200" s="25" t="s">
        <v>65</v>
      </c>
      <c r="E200" s="30" t="s">
        <v>296</v>
      </c>
      <c r="F200" s="31" t="s">
        <v>48</v>
      </c>
      <c r="G200" s="32">
        <v>0.186</v>
      </c>
      <c r="H200" s="33">
        <v>0</v>
      </c>
      <c r="I200" s="34">
        <f>ROUND(ROUND(H200,2)*ROUND(G200,3),2)</f>
      </c>
      <c r="O200">
        <f>(I200*21)/100</f>
      </c>
      <c r="P200" t="s">
        <v>22</v>
      </c>
    </row>
    <row r="201" spans="1:5" ht="12.75">
      <c r="A201" s="35" t="s">
        <v>49</v>
      </c>
      <c r="E201" s="36" t="s">
        <v>280</v>
      </c>
    </row>
    <row r="202" spans="1:5" ht="12.75">
      <c r="A202" s="37" t="s">
        <v>51</v>
      </c>
      <c r="E202" s="38" t="s">
        <v>297</v>
      </c>
    </row>
    <row r="203" spans="1:5" ht="293.25">
      <c r="A203" t="s">
        <v>53</v>
      </c>
      <c r="E203" s="36" t="s">
        <v>282</v>
      </c>
    </row>
    <row r="204" spans="1:16" ht="12.75">
      <c r="A204" s="25" t="s">
        <v>44</v>
      </c>
      <c r="B204" s="29" t="s">
        <v>298</v>
      </c>
      <c r="C204" s="29" t="s">
        <v>299</v>
      </c>
      <c r="D204" s="25" t="s">
        <v>65</v>
      </c>
      <c r="E204" s="30" t="s">
        <v>300</v>
      </c>
      <c r="F204" s="31" t="s">
        <v>67</v>
      </c>
      <c r="G204" s="32">
        <v>0.255</v>
      </c>
      <c r="H204" s="33">
        <v>0</v>
      </c>
      <c r="I204" s="34">
        <f>ROUND(ROUND(H204,2)*ROUND(G204,3),2)</f>
      </c>
      <c r="O204">
        <f>(I204*21)/100</f>
      </c>
      <c r="P204" t="s">
        <v>22</v>
      </c>
    </row>
    <row r="205" spans="1:5" ht="12.75">
      <c r="A205" s="35" t="s">
        <v>49</v>
      </c>
      <c r="E205" s="36" t="s">
        <v>301</v>
      </c>
    </row>
    <row r="206" spans="1:5" ht="51">
      <c r="A206" s="37" t="s">
        <v>51</v>
      </c>
      <c r="E206" s="38" t="s">
        <v>302</v>
      </c>
    </row>
    <row r="207" spans="1:5" ht="255">
      <c r="A207" t="s">
        <v>53</v>
      </c>
      <c r="E207" s="36" t="s">
        <v>303</v>
      </c>
    </row>
    <row r="208" spans="1:18" ht="12.75" customHeight="1">
      <c r="A208" s="6" t="s">
        <v>42</v>
      </c>
      <c r="B208" s="6"/>
      <c r="C208" s="40" t="s">
        <v>32</v>
      </c>
      <c r="D208" s="6"/>
      <c r="E208" s="27" t="s">
        <v>304</v>
      </c>
      <c r="F208" s="6"/>
      <c r="G208" s="6"/>
      <c r="H208" s="6"/>
      <c r="I208" s="41">
        <f>0+Q208</f>
      </c>
      <c r="O208">
        <f>0+R208</f>
      </c>
      <c r="Q208">
        <f>0+I209+I213+I217+I221+I225</f>
      </c>
      <c r="R208">
        <f>0+O209+O213+O217+O221+O225</f>
      </c>
    </row>
    <row r="209" spans="1:16" ht="12.75">
      <c r="A209" s="25" t="s">
        <v>44</v>
      </c>
      <c r="B209" s="29" t="s">
        <v>305</v>
      </c>
      <c r="C209" s="29" t="s">
        <v>306</v>
      </c>
      <c r="D209" s="25" t="s">
        <v>65</v>
      </c>
      <c r="E209" s="30" t="s">
        <v>307</v>
      </c>
      <c r="F209" s="31" t="s">
        <v>67</v>
      </c>
      <c r="G209" s="32">
        <v>14.445</v>
      </c>
      <c r="H209" s="33">
        <v>0</v>
      </c>
      <c r="I209" s="34">
        <f>ROUND(ROUND(H209,2)*ROUND(G209,3),2)</f>
      </c>
      <c r="O209">
        <f>(I209*21)/100</f>
      </c>
      <c r="P209" t="s">
        <v>22</v>
      </c>
    </row>
    <row r="210" spans="1:5" ht="12.75">
      <c r="A210" s="35" t="s">
        <v>49</v>
      </c>
      <c r="E210" s="36" t="s">
        <v>308</v>
      </c>
    </row>
    <row r="211" spans="1:5" ht="51">
      <c r="A211" s="37" t="s">
        <v>51</v>
      </c>
      <c r="E211" s="38" t="s">
        <v>309</v>
      </c>
    </row>
    <row r="212" spans="1:5" ht="395.25">
      <c r="A212" t="s">
        <v>53</v>
      </c>
      <c r="E212" s="36" t="s">
        <v>234</v>
      </c>
    </row>
    <row r="213" spans="1:16" ht="12.75">
      <c r="A213" s="25" t="s">
        <v>44</v>
      </c>
      <c r="B213" s="29" t="s">
        <v>310</v>
      </c>
      <c r="C213" s="29" t="s">
        <v>311</v>
      </c>
      <c r="D213" s="25" t="s">
        <v>65</v>
      </c>
      <c r="E213" s="30" t="s">
        <v>312</v>
      </c>
      <c r="F213" s="31" t="s">
        <v>67</v>
      </c>
      <c r="G213" s="32">
        <v>0.225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12.75">
      <c r="A214" s="35" t="s">
        <v>49</v>
      </c>
      <c r="E214" s="36" t="s">
        <v>313</v>
      </c>
    </row>
    <row r="215" spans="1:5" ht="12.75">
      <c r="A215" s="37" t="s">
        <v>51</v>
      </c>
      <c r="E215" s="38" t="s">
        <v>314</v>
      </c>
    </row>
    <row r="216" spans="1:5" ht="395.25">
      <c r="A216" t="s">
        <v>53</v>
      </c>
      <c r="E216" s="36" t="s">
        <v>234</v>
      </c>
    </row>
    <row r="217" spans="1:16" ht="12.75">
      <c r="A217" s="25" t="s">
        <v>44</v>
      </c>
      <c r="B217" s="29" t="s">
        <v>315</v>
      </c>
      <c r="C217" s="29" t="s">
        <v>316</v>
      </c>
      <c r="D217" s="25" t="s">
        <v>65</v>
      </c>
      <c r="E217" s="30" t="s">
        <v>317</v>
      </c>
      <c r="F217" s="31" t="s">
        <v>67</v>
      </c>
      <c r="G217" s="32">
        <v>0.288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49</v>
      </c>
      <c r="E218" s="36" t="s">
        <v>318</v>
      </c>
    </row>
    <row r="219" spans="1:5" ht="12.75">
      <c r="A219" s="37" t="s">
        <v>51</v>
      </c>
      <c r="E219" s="38" t="s">
        <v>319</v>
      </c>
    </row>
    <row r="220" spans="1:5" ht="318.75">
      <c r="A220" t="s">
        <v>53</v>
      </c>
      <c r="E220" s="36" t="s">
        <v>320</v>
      </c>
    </row>
    <row r="221" spans="1:16" ht="12.75">
      <c r="A221" s="25" t="s">
        <v>44</v>
      </c>
      <c r="B221" s="29" t="s">
        <v>321</v>
      </c>
      <c r="C221" s="29" t="s">
        <v>322</v>
      </c>
      <c r="D221" s="25" t="s">
        <v>65</v>
      </c>
      <c r="E221" s="30" t="s">
        <v>323</v>
      </c>
      <c r="F221" s="31" t="s">
        <v>67</v>
      </c>
      <c r="G221" s="32">
        <v>0.375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12.75">
      <c r="A222" s="35" t="s">
        <v>49</v>
      </c>
      <c r="E222" s="36" t="s">
        <v>324</v>
      </c>
    </row>
    <row r="223" spans="1:5" ht="12.75">
      <c r="A223" s="37" t="s">
        <v>51</v>
      </c>
      <c r="E223" s="38" t="s">
        <v>325</v>
      </c>
    </row>
    <row r="224" spans="1:5" ht="114.75">
      <c r="A224" t="s">
        <v>53</v>
      </c>
      <c r="E224" s="36" t="s">
        <v>326</v>
      </c>
    </row>
    <row r="225" spans="1:16" ht="12.75">
      <c r="A225" s="25" t="s">
        <v>44</v>
      </c>
      <c r="B225" s="29" t="s">
        <v>327</v>
      </c>
      <c r="C225" s="29" t="s">
        <v>328</v>
      </c>
      <c r="D225" s="25" t="s">
        <v>65</v>
      </c>
      <c r="E225" s="30" t="s">
        <v>329</v>
      </c>
      <c r="F225" s="31" t="s">
        <v>104</v>
      </c>
      <c r="G225" s="32">
        <v>1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49</v>
      </c>
      <c r="E226" s="36" t="s">
        <v>330</v>
      </c>
    </row>
    <row r="227" spans="1:5" ht="12.75">
      <c r="A227" s="37" t="s">
        <v>51</v>
      </c>
      <c r="E227" s="38" t="s">
        <v>65</v>
      </c>
    </row>
    <row r="228" spans="1:5" ht="140.25">
      <c r="A228" t="s">
        <v>53</v>
      </c>
      <c r="E228" s="36" t="s">
        <v>331</v>
      </c>
    </row>
    <row r="229" spans="1:18" ht="12.75" customHeight="1">
      <c r="A229" s="6" t="s">
        <v>42</v>
      </c>
      <c r="B229" s="6"/>
      <c r="C229" s="40" t="s">
        <v>34</v>
      </c>
      <c r="D229" s="6"/>
      <c r="E229" s="27" t="s">
        <v>332</v>
      </c>
      <c r="F229" s="6"/>
      <c r="G229" s="6"/>
      <c r="H229" s="6"/>
      <c r="I229" s="41">
        <f>0+Q229</f>
      </c>
      <c r="O229">
        <f>0+R229</f>
      </c>
      <c r="Q229">
        <f>0+I230+I234+I238+I242+I246+I250+I254+I258+I262+I266</f>
      </c>
      <c r="R229">
        <f>0+O230+O234+O238+O242+O246+O250+O254+O258+O262+O266</f>
      </c>
    </row>
    <row r="230" spans="1:16" ht="12.75">
      <c r="A230" s="25" t="s">
        <v>44</v>
      </c>
      <c r="B230" s="29" t="s">
        <v>333</v>
      </c>
      <c r="C230" s="29" t="s">
        <v>334</v>
      </c>
      <c r="D230" s="25" t="s">
        <v>65</v>
      </c>
      <c r="E230" s="30" t="s">
        <v>335</v>
      </c>
      <c r="F230" s="31" t="s">
        <v>104</v>
      </c>
      <c r="G230" s="32">
        <v>110</v>
      </c>
      <c r="H230" s="33">
        <v>0</v>
      </c>
      <c r="I230" s="34">
        <f>ROUND(ROUND(H230,2)*ROUND(G230,3),2)</f>
      </c>
      <c r="O230">
        <f>(I230*21)/100</f>
      </c>
      <c r="P230" t="s">
        <v>22</v>
      </c>
    </row>
    <row r="231" spans="1:5" ht="12.75">
      <c r="A231" s="35" t="s">
        <v>49</v>
      </c>
      <c r="E231" s="36" t="s">
        <v>336</v>
      </c>
    </row>
    <row r="232" spans="1:5" ht="12.75">
      <c r="A232" s="37" t="s">
        <v>51</v>
      </c>
      <c r="E232" s="38" t="s">
        <v>337</v>
      </c>
    </row>
    <row r="233" spans="1:5" ht="76.5">
      <c r="A233" t="s">
        <v>53</v>
      </c>
      <c r="E233" s="36" t="s">
        <v>338</v>
      </c>
    </row>
    <row r="234" spans="1:16" ht="12.75">
      <c r="A234" s="25" t="s">
        <v>44</v>
      </c>
      <c r="B234" s="29" t="s">
        <v>339</v>
      </c>
      <c r="C234" s="29" t="s">
        <v>340</v>
      </c>
      <c r="D234" s="25" t="s">
        <v>65</v>
      </c>
      <c r="E234" s="30" t="s">
        <v>341</v>
      </c>
      <c r="F234" s="31" t="s">
        <v>104</v>
      </c>
      <c r="G234" s="32">
        <v>110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12.75">
      <c r="A235" s="35" t="s">
        <v>49</v>
      </c>
      <c r="E235" s="36" t="s">
        <v>342</v>
      </c>
    </row>
    <row r="236" spans="1:5" ht="12.75">
      <c r="A236" s="37" t="s">
        <v>51</v>
      </c>
      <c r="E236" s="38" t="s">
        <v>337</v>
      </c>
    </row>
    <row r="237" spans="1:5" ht="76.5">
      <c r="A237" t="s">
        <v>53</v>
      </c>
      <c r="E237" s="36" t="s">
        <v>338</v>
      </c>
    </row>
    <row r="238" spans="1:16" ht="12.75">
      <c r="A238" s="25" t="s">
        <v>44</v>
      </c>
      <c r="B238" s="29" t="s">
        <v>343</v>
      </c>
      <c r="C238" s="29" t="s">
        <v>344</v>
      </c>
      <c r="D238" s="25" t="s">
        <v>65</v>
      </c>
      <c r="E238" s="30" t="s">
        <v>345</v>
      </c>
      <c r="F238" s="31" t="s">
        <v>67</v>
      </c>
      <c r="G238" s="32">
        <v>5</v>
      </c>
      <c r="H238" s="33">
        <v>0</v>
      </c>
      <c r="I238" s="34">
        <f>ROUND(ROUND(H238,2)*ROUND(G238,3),2)</f>
      </c>
      <c r="O238">
        <f>(I238*21)/100</f>
      </c>
      <c r="P238" t="s">
        <v>22</v>
      </c>
    </row>
    <row r="239" spans="1:5" ht="12.75">
      <c r="A239" s="35" t="s">
        <v>49</v>
      </c>
      <c r="E239" s="36" t="s">
        <v>346</v>
      </c>
    </row>
    <row r="240" spans="1:5" ht="12.75">
      <c r="A240" s="37" t="s">
        <v>51</v>
      </c>
      <c r="E240" s="38" t="s">
        <v>347</v>
      </c>
    </row>
    <row r="241" spans="1:5" ht="127.5">
      <c r="A241" t="s">
        <v>53</v>
      </c>
      <c r="E241" s="36" t="s">
        <v>348</v>
      </c>
    </row>
    <row r="242" spans="1:16" ht="12.75">
      <c r="A242" s="25" t="s">
        <v>44</v>
      </c>
      <c r="B242" s="29" t="s">
        <v>349</v>
      </c>
      <c r="C242" s="29" t="s">
        <v>350</v>
      </c>
      <c r="D242" s="25" t="s">
        <v>65</v>
      </c>
      <c r="E242" s="30" t="s">
        <v>351</v>
      </c>
      <c r="F242" s="31" t="s">
        <v>67</v>
      </c>
      <c r="G242" s="32">
        <v>0.25</v>
      </c>
      <c r="H242" s="33">
        <v>0</v>
      </c>
      <c r="I242" s="34">
        <f>ROUND(ROUND(H242,2)*ROUND(G242,3),2)</f>
      </c>
      <c r="O242">
        <f>(I242*21)/100</f>
      </c>
      <c r="P242" t="s">
        <v>22</v>
      </c>
    </row>
    <row r="243" spans="1:5" ht="12.75">
      <c r="A243" s="35" t="s">
        <v>49</v>
      </c>
      <c r="E243" s="36" t="s">
        <v>352</v>
      </c>
    </row>
    <row r="244" spans="1:5" ht="12.75">
      <c r="A244" s="37" t="s">
        <v>51</v>
      </c>
      <c r="E244" s="38" t="s">
        <v>353</v>
      </c>
    </row>
    <row r="245" spans="1:5" ht="102">
      <c r="A245" t="s">
        <v>53</v>
      </c>
      <c r="E245" s="36" t="s">
        <v>354</v>
      </c>
    </row>
    <row r="246" spans="1:16" ht="12.75">
      <c r="A246" s="25" t="s">
        <v>44</v>
      </c>
      <c r="B246" s="29" t="s">
        <v>355</v>
      </c>
      <c r="C246" s="29" t="s">
        <v>356</v>
      </c>
      <c r="D246" s="25" t="s">
        <v>65</v>
      </c>
      <c r="E246" s="30" t="s">
        <v>357</v>
      </c>
      <c r="F246" s="31" t="s">
        <v>104</v>
      </c>
      <c r="G246" s="32">
        <v>110</v>
      </c>
      <c r="H246" s="33">
        <v>0</v>
      </c>
      <c r="I246" s="34">
        <f>ROUND(ROUND(H246,2)*ROUND(G246,3),2)</f>
      </c>
      <c r="O246">
        <f>(I246*21)/100</f>
      </c>
      <c r="P246" t="s">
        <v>22</v>
      </c>
    </row>
    <row r="247" spans="1:5" ht="12.75">
      <c r="A247" s="35" t="s">
        <v>49</v>
      </c>
      <c r="E247" s="36" t="s">
        <v>358</v>
      </c>
    </row>
    <row r="248" spans="1:5" ht="12.75">
      <c r="A248" s="37" t="s">
        <v>51</v>
      </c>
      <c r="E248" s="38" t="s">
        <v>337</v>
      </c>
    </row>
    <row r="249" spans="1:5" ht="89.25">
      <c r="A249" t="s">
        <v>53</v>
      </c>
      <c r="E249" s="36" t="s">
        <v>359</v>
      </c>
    </row>
    <row r="250" spans="1:16" ht="12.75">
      <c r="A250" s="25" t="s">
        <v>44</v>
      </c>
      <c r="B250" s="29" t="s">
        <v>360</v>
      </c>
      <c r="C250" s="29" t="s">
        <v>361</v>
      </c>
      <c r="D250" s="25" t="s">
        <v>65</v>
      </c>
      <c r="E250" s="30" t="s">
        <v>362</v>
      </c>
      <c r="F250" s="31" t="s">
        <v>104</v>
      </c>
      <c r="G250" s="32">
        <v>711</v>
      </c>
      <c r="H250" s="33">
        <v>0</v>
      </c>
      <c r="I250" s="34">
        <f>ROUND(ROUND(H250,2)*ROUND(G250,3),2)</f>
      </c>
      <c r="O250">
        <f>(I250*21)/100</f>
      </c>
      <c r="P250" t="s">
        <v>22</v>
      </c>
    </row>
    <row r="251" spans="1:5" ht="12.75">
      <c r="A251" s="35" t="s">
        <v>49</v>
      </c>
      <c r="E251" s="36" t="s">
        <v>363</v>
      </c>
    </row>
    <row r="252" spans="1:5" ht="12.75">
      <c r="A252" s="37" t="s">
        <v>51</v>
      </c>
      <c r="E252" s="38" t="s">
        <v>364</v>
      </c>
    </row>
    <row r="253" spans="1:5" ht="89.25">
      <c r="A253" t="s">
        <v>53</v>
      </c>
      <c r="E253" s="36" t="s">
        <v>359</v>
      </c>
    </row>
    <row r="254" spans="1:16" ht="12.75">
      <c r="A254" s="25" t="s">
        <v>44</v>
      </c>
      <c r="B254" s="29" t="s">
        <v>365</v>
      </c>
      <c r="C254" s="29" t="s">
        <v>366</v>
      </c>
      <c r="D254" s="25" t="s">
        <v>65</v>
      </c>
      <c r="E254" s="30" t="s">
        <v>367</v>
      </c>
      <c r="F254" s="31" t="s">
        <v>104</v>
      </c>
      <c r="G254" s="32">
        <v>711</v>
      </c>
      <c r="H254" s="33">
        <v>0</v>
      </c>
      <c r="I254" s="34">
        <f>ROUND(ROUND(H254,2)*ROUND(G254,3),2)</f>
      </c>
      <c r="O254">
        <f>(I254*21)/100</f>
      </c>
      <c r="P254" t="s">
        <v>22</v>
      </c>
    </row>
    <row r="255" spans="1:5" ht="12.75">
      <c r="A255" s="35" t="s">
        <v>49</v>
      </c>
      <c r="E255" s="36" t="s">
        <v>65</v>
      </c>
    </row>
    <row r="256" spans="1:5" ht="12.75">
      <c r="A256" s="37" t="s">
        <v>51</v>
      </c>
      <c r="E256" s="38" t="s">
        <v>364</v>
      </c>
    </row>
    <row r="257" spans="1:5" ht="165.75">
      <c r="A257" t="s">
        <v>53</v>
      </c>
      <c r="E257" s="36" t="s">
        <v>368</v>
      </c>
    </row>
    <row r="258" spans="1:16" ht="12.75">
      <c r="A258" s="25" t="s">
        <v>44</v>
      </c>
      <c r="B258" s="29" t="s">
        <v>369</v>
      </c>
      <c r="C258" s="29" t="s">
        <v>370</v>
      </c>
      <c r="D258" s="25" t="s">
        <v>65</v>
      </c>
      <c r="E258" s="30" t="s">
        <v>371</v>
      </c>
      <c r="F258" s="31" t="s">
        <v>104</v>
      </c>
      <c r="G258" s="32">
        <v>110</v>
      </c>
      <c r="H258" s="33">
        <v>0</v>
      </c>
      <c r="I258" s="34">
        <f>ROUND(ROUND(H258,2)*ROUND(G258,3),2)</f>
      </c>
      <c r="O258">
        <f>(I258*21)/100</f>
      </c>
      <c r="P258" t="s">
        <v>22</v>
      </c>
    </row>
    <row r="259" spans="1:5" ht="12.75">
      <c r="A259" s="35" t="s">
        <v>49</v>
      </c>
      <c r="E259" s="36" t="s">
        <v>372</v>
      </c>
    </row>
    <row r="260" spans="1:5" ht="12.75">
      <c r="A260" s="37" t="s">
        <v>51</v>
      </c>
      <c r="E260" s="38" t="s">
        <v>337</v>
      </c>
    </row>
    <row r="261" spans="1:5" ht="165.75">
      <c r="A261" t="s">
        <v>53</v>
      </c>
      <c r="E261" s="36" t="s">
        <v>368</v>
      </c>
    </row>
    <row r="262" spans="1:16" ht="12.75">
      <c r="A262" s="25" t="s">
        <v>44</v>
      </c>
      <c r="B262" s="29" t="s">
        <v>373</v>
      </c>
      <c r="C262" s="29" t="s">
        <v>374</v>
      </c>
      <c r="D262" s="25" t="s">
        <v>65</v>
      </c>
      <c r="E262" s="30" t="s">
        <v>375</v>
      </c>
      <c r="F262" s="31" t="s">
        <v>104</v>
      </c>
      <c r="G262" s="32">
        <v>23</v>
      </c>
      <c r="H262" s="33">
        <v>0</v>
      </c>
      <c r="I262" s="34">
        <f>ROUND(ROUND(H262,2)*ROUND(G262,3),2)</f>
      </c>
      <c r="O262">
        <f>(I262*21)/100</f>
      </c>
      <c r="P262" t="s">
        <v>22</v>
      </c>
    </row>
    <row r="263" spans="1:5" ht="12.75">
      <c r="A263" s="35" t="s">
        <v>49</v>
      </c>
      <c r="E263" s="36" t="s">
        <v>376</v>
      </c>
    </row>
    <row r="264" spans="1:5" ht="12.75">
      <c r="A264" s="37" t="s">
        <v>51</v>
      </c>
      <c r="E264" s="38" t="s">
        <v>377</v>
      </c>
    </row>
    <row r="265" spans="1:5" ht="165.75">
      <c r="A265" t="s">
        <v>53</v>
      </c>
      <c r="E265" s="36" t="s">
        <v>378</v>
      </c>
    </row>
    <row r="266" spans="1:16" ht="12.75">
      <c r="A266" s="25" t="s">
        <v>44</v>
      </c>
      <c r="B266" s="29" t="s">
        <v>379</v>
      </c>
      <c r="C266" s="29" t="s">
        <v>380</v>
      </c>
      <c r="D266" s="25" t="s">
        <v>65</v>
      </c>
      <c r="E266" s="30" t="s">
        <v>381</v>
      </c>
      <c r="F266" s="31" t="s">
        <v>134</v>
      </c>
      <c r="G266" s="32">
        <v>123.7</v>
      </c>
      <c r="H266" s="33">
        <v>0</v>
      </c>
      <c r="I266" s="34">
        <f>ROUND(ROUND(H266,2)*ROUND(G266,3),2)</f>
      </c>
      <c r="O266">
        <f>(I266*21)/100</f>
      </c>
      <c r="P266" t="s">
        <v>22</v>
      </c>
    </row>
    <row r="267" spans="1:5" ht="12.75">
      <c r="A267" s="35" t="s">
        <v>49</v>
      </c>
      <c r="E267" s="36" t="s">
        <v>65</v>
      </c>
    </row>
    <row r="268" spans="1:5" ht="114.75">
      <c r="A268" s="37" t="s">
        <v>51</v>
      </c>
      <c r="E268" s="38" t="s">
        <v>382</v>
      </c>
    </row>
    <row r="269" spans="1:5" ht="63.75">
      <c r="A269" t="s">
        <v>53</v>
      </c>
      <c r="E269" s="36" t="s">
        <v>383</v>
      </c>
    </row>
    <row r="270" spans="1:18" ht="12.75" customHeight="1">
      <c r="A270" s="6" t="s">
        <v>42</v>
      </c>
      <c r="B270" s="6"/>
      <c r="C270" s="40" t="s">
        <v>36</v>
      </c>
      <c r="D270" s="6"/>
      <c r="E270" s="27" t="s">
        <v>384</v>
      </c>
      <c r="F270" s="6"/>
      <c r="G270" s="6"/>
      <c r="H270" s="6"/>
      <c r="I270" s="41">
        <f>0+Q270</f>
      </c>
      <c r="O270">
        <f>0+R270</f>
      </c>
      <c r="Q270">
        <f>0+I271+I275+I279</f>
      </c>
      <c r="R270">
        <f>0+O271+O275+O279</f>
      </c>
    </row>
    <row r="271" spans="1:16" ht="12.75">
      <c r="A271" s="25" t="s">
        <v>44</v>
      </c>
      <c r="B271" s="29" t="s">
        <v>385</v>
      </c>
      <c r="C271" s="29" t="s">
        <v>386</v>
      </c>
      <c r="D271" s="25" t="s">
        <v>65</v>
      </c>
      <c r="E271" s="30" t="s">
        <v>387</v>
      </c>
      <c r="F271" s="31" t="s">
        <v>104</v>
      </c>
      <c r="G271" s="32">
        <v>47</v>
      </c>
      <c r="H271" s="33">
        <v>0</v>
      </c>
      <c r="I271" s="34">
        <f>ROUND(ROUND(H271,2)*ROUND(G271,3),2)</f>
      </c>
      <c r="O271">
        <f>(I271*21)/100</f>
      </c>
      <c r="P271" t="s">
        <v>22</v>
      </c>
    </row>
    <row r="272" spans="1:5" ht="12.75">
      <c r="A272" s="35" t="s">
        <v>49</v>
      </c>
      <c r="E272" s="36" t="s">
        <v>65</v>
      </c>
    </row>
    <row r="273" spans="1:5" ht="12.75">
      <c r="A273" s="37" t="s">
        <v>51</v>
      </c>
      <c r="E273" s="38" t="s">
        <v>388</v>
      </c>
    </row>
    <row r="274" spans="1:5" ht="114.75">
      <c r="A274" t="s">
        <v>53</v>
      </c>
      <c r="E274" s="36" t="s">
        <v>389</v>
      </c>
    </row>
    <row r="275" spans="1:16" ht="12.75">
      <c r="A275" s="25" t="s">
        <v>44</v>
      </c>
      <c r="B275" s="29" t="s">
        <v>390</v>
      </c>
      <c r="C275" s="29" t="s">
        <v>391</v>
      </c>
      <c r="D275" s="25" t="s">
        <v>65</v>
      </c>
      <c r="E275" s="30" t="s">
        <v>392</v>
      </c>
      <c r="F275" s="31" t="s">
        <v>104</v>
      </c>
      <c r="G275" s="32">
        <v>48</v>
      </c>
      <c r="H275" s="33">
        <v>0</v>
      </c>
      <c r="I275" s="34">
        <f>ROUND(ROUND(H275,2)*ROUND(G275,3),2)</f>
      </c>
      <c r="O275">
        <f>(I275*21)/100</f>
      </c>
      <c r="P275" t="s">
        <v>22</v>
      </c>
    </row>
    <row r="276" spans="1:5" ht="12.75">
      <c r="A276" s="35" t="s">
        <v>49</v>
      </c>
      <c r="E276" s="36" t="s">
        <v>65</v>
      </c>
    </row>
    <row r="277" spans="1:5" ht="12.75">
      <c r="A277" s="37" t="s">
        <v>51</v>
      </c>
      <c r="E277" s="38" t="s">
        <v>393</v>
      </c>
    </row>
    <row r="278" spans="1:5" ht="114.75">
      <c r="A278" t="s">
        <v>53</v>
      </c>
      <c r="E278" s="36" t="s">
        <v>389</v>
      </c>
    </row>
    <row r="279" spans="1:16" ht="12.75">
      <c r="A279" s="25" t="s">
        <v>44</v>
      </c>
      <c r="B279" s="29" t="s">
        <v>394</v>
      </c>
      <c r="C279" s="29" t="s">
        <v>395</v>
      </c>
      <c r="D279" s="25" t="s">
        <v>65</v>
      </c>
      <c r="E279" s="30" t="s">
        <v>396</v>
      </c>
      <c r="F279" s="31" t="s">
        <v>104</v>
      </c>
      <c r="G279" s="32">
        <v>0</v>
      </c>
      <c r="H279" s="33">
        <v>0</v>
      </c>
      <c r="I279" s="34">
        <f>ROUND(ROUND(H279,2)*ROUND(G279,3),2)</f>
      </c>
      <c r="O279">
        <f>(I279*21)/100</f>
      </c>
      <c r="P279" t="s">
        <v>22</v>
      </c>
    </row>
    <row r="280" spans="1:5" ht="12.75">
      <c r="A280" s="35" t="s">
        <v>49</v>
      </c>
      <c r="E280" s="36" t="s">
        <v>397</v>
      </c>
    </row>
    <row r="281" spans="1:5" ht="12.75">
      <c r="A281" s="37" t="s">
        <v>51</v>
      </c>
      <c r="E281" s="38" t="s">
        <v>65</v>
      </c>
    </row>
    <row r="282" spans="1:5" ht="76.5">
      <c r="A282" t="s">
        <v>53</v>
      </c>
      <c r="E282" s="36" t="s">
        <v>398</v>
      </c>
    </row>
    <row r="283" spans="1:18" ht="12.75" customHeight="1">
      <c r="A283" s="6" t="s">
        <v>42</v>
      </c>
      <c r="B283" s="6"/>
      <c r="C283" s="40" t="s">
        <v>75</v>
      </c>
      <c r="D283" s="6"/>
      <c r="E283" s="27" t="s">
        <v>399</v>
      </c>
      <c r="F283" s="6"/>
      <c r="G283" s="6"/>
      <c r="H283" s="6"/>
      <c r="I283" s="41">
        <f>0+Q283</f>
      </c>
      <c r="O283">
        <f>0+R283</f>
      </c>
      <c r="Q283">
        <f>0+I284+I288+I292+I296+I300</f>
      </c>
      <c r="R283">
        <f>0+O284+O288+O292+O296+O300</f>
      </c>
    </row>
    <row r="284" spans="1:16" ht="12.75">
      <c r="A284" s="25" t="s">
        <v>44</v>
      </c>
      <c r="B284" s="29" t="s">
        <v>400</v>
      </c>
      <c r="C284" s="29" t="s">
        <v>401</v>
      </c>
      <c r="D284" s="25" t="s">
        <v>65</v>
      </c>
      <c r="E284" s="30" t="s">
        <v>402</v>
      </c>
      <c r="F284" s="31" t="s">
        <v>104</v>
      </c>
      <c r="G284" s="32">
        <v>171</v>
      </c>
      <c r="H284" s="33">
        <v>0</v>
      </c>
      <c r="I284" s="34">
        <f>ROUND(ROUND(H284,2)*ROUND(G284,3),2)</f>
      </c>
      <c r="O284">
        <f>(I284*21)/100</f>
      </c>
      <c r="P284" t="s">
        <v>22</v>
      </c>
    </row>
    <row r="285" spans="1:5" ht="12.75">
      <c r="A285" s="35" t="s">
        <v>49</v>
      </c>
      <c r="E285" s="36" t="s">
        <v>403</v>
      </c>
    </row>
    <row r="286" spans="1:5" ht="51">
      <c r="A286" s="37" t="s">
        <v>51</v>
      </c>
      <c r="E286" s="38" t="s">
        <v>404</v>
      </c>
    </row>
    <row r="287" spans="1:5" ht="63.75">
      <c r="A287" t="s">
        <v>53</v>
      </c>
      <c r="E287" s="36" t="s">
        <v>405</v>
      </c>
    </row>
    <row r="288" spans="1:16" ht="12.75">
      <c r="A288" s="25" t="s">
        <v>44</v>
      </c>
      <c r="B288" s="29" t="s">
        <v>406</v>
      </c>
      <c r="C288" s="29" t="s">
        <v>407</v>
      </c>
      <c r="D288" s="25" t="s">
        <v>65</v>
      </c>
      <c r="E288" s="30" t="s">
        <v>408</v>
      </c>
      <c r="F288" s="31" t="s">
        <v>111</v>
      </c>
      <c r="G288" s="32">
        <v>1</v>
      </c>
      <c r="H288" s="33">
        <v>0</v>
      </c>
      <c r="I288" s="34">
        <f>ROUND(ROUND(H288,2)*ROUND(G288,3),2)</f>
      </c>
      <c r="O288">
        <f>(I288*21)/100</f>
      </c>
      <c r="P288" t="s">
        <v>22</v>
      </c>
    </row>
    <row r="289" spans="1:5" ht="12.75">
      <c r="A289" s="35" t="s">
        <v>49</v>
      </c>
      <c r="E289" s="36" t="s">
        <v>409</v>
      </c>
    </row>
    <row r="290" spans="1:5" ht="12.75">
      <c r="A290" s="37" t="s">
        <v>51</v>
      </c>
      <c r="E290" s="38" t="s">
        <v>65</v>
      </c>
    </row>
    <row r="291" spans="1:5" ht="191.25">
      <c r="A291" t="s">
        <v>53</v>
      </c>
      <c r="E291" s="36" t="s">
        <v>410</v>
      </c>
    </row>
    <row r="292" spans="1:16" ht="12.75">
      <c r="A292" s="25" t="s">
        <v>44</v>
      </c>
      <c r="B292" s="29" t="s">
        <v>411</v>
      </c>
      <c r="C292" s="29" t="s">
        <v>412</v>
      </c>
      <c r="D292" s="25" t="s">
        <v>65</v>
      </c>
      <c r="E292" s="30" t="s">
        <v>413</v>
      </c>
      <c r="F292" s="31" t="s">
        <v>104</v>
      </c>
      <c r="G292" s="32">
        <v>11.25</v>
      </c>
      <c r="H292" s="33">
        <v>0</v>
      </c>
      <c r="I292" s="34">
        <f>ROUND(ROUND(H292,2)*ROUND(G292,3),2)</f>
      </c>
      <c r="O292">
        <f>(I292*21)/100</f>
      </c>
      <c r="P292" t="s">
        <v>22</v>
      </c>
    </row>
    <row r="293" spans="1:5" ht="12.75">
      <c r="A293" s="35" t="s">
        <v>49</v>
      </c>
      <c r="E293" s="36" t="s">
        <v>414</v>
      </c>
    </row>
    <row r="294" spans="1:5" ht="38.25">
      <c r="A294" s="37" t="s">
        <v>51</v>
      </c>
      <c r="E294" s="38" t="s">
        <v>415</v>
      </c>
    </row>
    <row r="295" spans="1:5" ht="89.25">
      <c r="A295" t="s">
        <v>53</v>
      </c>
      <c r="E295" s="36" t="s">
        <v>416</v>
      </c>
    </row>
    <row r="296" spans="1:16" ht="12.75">
      <c r="A296" s="25" t="s">
        <v>44</v>
      </c>
      <c r="B296" s="29" t="s">
        <v>417</v>
      </c>
      <c r="C296" s="29" t="s">
        <v>418</v>
      </c>
      <c r="D296" s="25" t="s">
        <v>65</v>
      </c>
      <c r="E296" s="30" t="s">
        <v>419</v>
      </c>
      <c r="F296" s="31" t="s">
        <v>104</v>
      </c>
      <c r="G296" s="32">
        <v>4.5</v>
      </c>
      <c r="H296" s="33">
        <v>0</v>
      </c>
      <c r="I296" s="34">
        <f>ROUND(ROUND(H296,2)*ROUND(G296,3),2)</f>
      </c>
      <c r="O296">
        <f>(I296*21)/100</f>
      </c>
      <c r="P296" t="s">
        <v>22</v>
      </c>
    </row>
    <row r="297" spans="1:5" ht="12.75">
      <c r="A297" s="35" t="s">
        <v>49</v>
      </c>
      <c r="E297" s="36" t="s">
        <v>414</v>
      </c>
    </row>
    <row r="298" spans="1:5" ht="12.75">
      <c r="A298" s="37" t="s">
        <v>51</v>
      </c>
      <c r="E298" s="38" t="s">
        <v>420</v>
      </c>
    </row>
    <row r="299" spans="1:5" ht="140.25">
      <c r="A299" t="s">
        <v>53</v>
      </c>
      <c r="E299" s="36" t="s">
        <v>421</v>
      </c>
    </row>
    <row r="300" spans="1:16" ht="12.75">
      <c r="A300" s="25" t="s">
        <v>44</v>
      </c>
      <c r="B300" s="29" t="s">
        <v>422</v>
      </c>
      <c r="C300" s="29" t="s">
        <v>423</v>
      </c>
      <c r="D300" s="25" t="s">
        <v>65</v>
      </c>
      <c r="E300" s="30" t="s">
        <v>424</v>
      </c>
      <c r="F300" s="31" t="s">
        <v>104</v>
      </c>
      <c r="G300" s="32">
        <v>76.125</v>
      </c>
      <c r="H300" s="33">
        <v>0</v>
      </c>
      <c r="I300" s="34">
        <f>ROUND(ROUND(H300,2)*ROUND(G300,3),2)</f>
      </c>
      <c r="O300">
        <f>(I300*21)/100</f>
      </c>
      <c r="P300" t="s">
        <v>22</v>
      </c>
    </row>
    <row r="301" spans="1:5" ht="12.75">
      <c r="A301" s="35" t="s">
        <v>49</v>
      </c>
      <c r="E301" s="36" t="s">
        <v>425</v>
      </c>
    </row>
    <row r="302" spans="1:5" ht="12.75">
      <c r="A302" s="37" t="s">
        <v>51</v>
      </c>
      <c r="E302" s="38" t="s">
        <v>426</v>
      </c>
    </row>
    <row r="303" spans="1:5" ht="102">
      <c r="A303" t="s">
        <v>53</v>
      </c>
      <c r="E303" s="36" t="s">
        <v>427</v>
      </c>
    </row>
    <row r="304" spans="1:18" ht="12.75" customHeight="1">
      <c r="A304" s="6" t="s">
        <v>42</v>
      </c>
      <c r="B304" s="6"/>
      <c r="C304" s="40" t="s">
        <v>82</v>
      </c>
      <c r="D304" s="6"/>
      <c r="E304" s="27" t="s">
        <v>428</v>
      </c>
      <c r="F304" s="6"/>
      <c r="G304" s="6"/>
      <c r="H304" s="6"/>
      <c r="I304" s="41">
        <f>0+Q304</f>
      </c>
      <c r="O304">
        <f>0+R304</f>
      </c>
      <c r="Q304">
        <f>0+I305+I309+I313+I317+I321+I325</f>
      </c>
      <c r="R304">
        <f>0+O305+O309+O313+O317+O321+O325</f>
      </c>
    </row>
    <row r="305" spans="1:16" ht="12.75">
      <c r="A305" s="25" t="s">
        <v>44</v>
      </c>
      <c r="B305" s="29" t="s">
        <v>429</v>
      </c>
      <c r="C305" s="29" t="s">
        <v>430</v>
      </c>
      <c r="D305" s="25" t="s">
        <v>65</v>
      </c>
      <c r="E305" s="30" t="s">
        <v>431</v>
      </c>
      <c r="F305" s="31" t="s">
        <v>134</v>
      </c>
      <c r="G305" s="32">
        <v>18.2</v>
      </c>
      <c r="H305" s="33">
        <v>0</v>
      </c>
      <c r="I305" s="34">
        <f>ROUND(ROUND(H305,2)*ROUND(G305,3),2)</f>
      </c>
      <c r="O305">
        <f>(I305*21)/100</f>
      </c>
      <c r="P305" t="s">
        <v>22</v>
      </c>
    </row>
    <row r="306" spans="1:5" ht="12.75">
      <c r="A306" s="35" t="s">
        <v>49</v>
      </c>
      <c r="E306" s="36" t="s">
        <v>432</v>
      </c>
    </row>
    <row r="307" spans="1:5" ht="12.75">
      <c r="A307" s="37" t="s">
        <v>51</v>
      </c>
      <c r="E307" s="38" t="s">
        <v>433</v>
      </c>
    </row>
    <row r="308" spans="1:5" ht="255">
      <c r="A308" t="s">
        <v>53</v>
      </c>
      <c r="E308" s="36" t="s">
        <v>434</v>
      </c>
    </row>
    <row r="309" spans="1:16" ht="12.75">
      <c r="A309" s="25" t="s">
        <v>44</v>
      </c>
      <c r="B309" s="29" t="s">
        <v>435</v>
      </c>
      <c r="C309" s="29" t="s">
        <v>436</v>
      </c>
      <c r="D309" s="25" t="s">
        <v>65</v>
      </c>
      <c r="E309" s="30" t="s">
        <v>437</v>
      </c>
      <c r="F309" s="31" t="s">
        <v>134</v>
      </c>
      <c r="G309" s="32">
        <v>3.7</v>
      </c>
      <c r="H309" s="33">
        <v>0</v>
      </c>
      <c r="I309" s="34">
        <f>ROUND(ROUND(H309,2)*ROUND(G309,3),2)</f>
      </c>
      <c r="O309">
        <f>(I309*21)/100</f>
      </c>
      <c r="P309" t="s">
        <v>22</v>
      </c>
    </row>
    <row r="310" spans="1:5" ht="12.75">
      <c r="A310" s="35" t="s">
        <v>49</v>
      </c>
      <c r="E310" s="36" t="s">
        <v>438</v>
      </c>
    </row>
    <row r="311" spans="1:5" ht="12.75">
      <c r="A311" s="37" t="s">
        <v>51</v>
      </c>
      <c r="E311" s="38" t="s">
        <v>439</v>
      </c>
    </row>
    <row r="312" spans="1:5" ht="255">
      <c r="A312" t="s">
        <v>53</v>
      </c>
      <c r="E312" s="36" t="s">
        <v>434</v>
      </c>
    </row>
    <row r="313" spans="1:16" ht="12.75">
      <c r="A313" s="25" t="s">
        <v>44</v>
      </c>
      <c r="B313" s="29" t="s">
        <v>440</v>
      </c>
      <c r="C313" s="29" t="s">
        <v>441</v>
      </c>
      <c r="D313" s="25" t="s">
        <v>65</v>
      </c>
      <c r="E313" s="30" t="s">
        <v>442</v>
      </c>
      <c r="F313" s="31" t="s">
        <v>134</v>
      </c>
      <c r="G313" s="32">
        <v>50</v>
      </c>
      <c r="H313" s="33">
        <v>0</v>
      </c>
      <c r="I313" s="34">
        <f>ROUND(ROUND(H313,2)*ROUND(G313,3),2)</f>
      </c>
      <c r="O313">
        <f>(I313*21)/100</f>
      </c>
      <c r="P313" t="s">
        <v>22</v>
      </c>
    </row>
    <row r="314" spans="1:5" ht="25.5">
      <c r="A314" s="35" t="s">
        <v>49</v>
      </c>
      <c r="E314" s="36" t="s">
        <v>443</v>
      </c>
    </row>
    <row r="315" spans="1:5" ht="12.75">
      <c r="A315" s="37" t="s">
        <v>51</v>
      </c>
      <c r="E315" s="38" t="s">
        <v>444</v>
      </c>
    </row>
    <row r="316" spans="1:5" ht="255">
      <c r="A316" t="s">
        <v>53</v>
      </c>
      <c r="E316" s="36" t="s">
        <v>445</v>
      </c>
    </row>
    <row r="317" spans="1:16" ht="12.75">
      <c r="A317" s="25" t="s">
        <v>44</v>
      </c>
      <c r="B317" s="29" t="s">
        <v>446</v>
      </c>
      <c r="C317" s="29" t="s">
        <v>447</v>
      </c>
      <c r="D317" s="25" t="s">
        <v>65</v>
      </c>
      <c r="E317" s="30" t="s">
        <v>448</v>
      </c>
      <c r="F317" s="31" t="s">
        <v>111</v>
      </c>
      <c r="G317" s="32">
        <v>4</v>
      </c>
      <c r="H317" s="33">
        <v>0</v>
      </c>
      <c r="I317" s="34">
        <f>ROUND(ROUND(H317,2)*ROUND(G317,3),2)</f>
      </c>
      <c r="O317">
        <f>(I317*21)/100</f>
      </c>
      <c r="P317" t="s">
        <v>22</v>
      </c>
    </row>
    <row r="318" spans="1:5" ht="12.75">
      <c r="A318" s="35" t="s">
        <v>49</v>
      </c>
      <c r="E318" s="36" t="s">
        <v>65</v>
      </c>
    </row>
    <row r="319" spans="1:5" ht="12.75">
      <c r="A319" s="37" t="s">
        <v>51</v>
      </c>
      <c r="E319" s="38" t="s">
        <v>449</v>
      </c>
    </row>
    <row r="320" spans="1:5" ht="102">
      <c r="A320" t="s">
        <v>53</v>
      </c>
      <c r="E320" s="36" t="s">
        <v>450</v>
      </c>
    </row>
    <row r="321" spans="1:16" ht="12.75">
      <c r="A321" s="25" t="s">
        <v>44</v>
      </c>
      <c r="B321" s="29" t="s">
        <v>451</v>
      </c>
      <c r="C321" s="29" t="s">
        <v>452</v>
      </c>
      <c r="D321" s="25" t="s">
        <v>65</v>
      </c>
      <c r="E321" s="30" t="s">
        <v>453</v>
      </c>
      <c r="F321" s="31" t="s">
        <v>111</v>
      </c>
      <c r="G321" s="32">
        <v>2</v>
      </c>
      <c r="H321" s="33">
        <v>0</v>
      </c>
      <c r="I321" s="34">
        <f>ROUND(ROUND(H321,2)*ROUND(G321,3),2)</f>
      </c>
      <c r="O321">
        <f>(I321*21)/100</f>
      </c>
      <c r="P321" t="s">
        <v>22</v>
      </c>
    </row>
    <row r="322" spans="1:5" ht="12.75">
      <c r="A322" s="35" t="s">
        <v>49</v>
      </c>
      <c r="E322" s="36" t="s">
        <v>65</v>
      </c>
    </row>
    <row r="323" spans="1:5" ht="12.75">
      <c r="A323" s="37" t="s">
        <v>51</v>
      </c>
      <c r="E323" s="38" t="s">
        <v>65</v>
      </c>
    </row>
    <row r="324" spans="1:5" ht="63.75">
      <c r="A324" t="s">
        <v>53</v>
      </c>
      <c r="E324" s="36" t="s">
        <v>454</v>
      </c>
    </row>
    <row r="325" spans="1:16" ht="12.75">
      <c r="A325" s="25" t="s">
        <v>44</v>
      </c>
      <c r="B325" s="29" t="s">
        <v>455</v>
      </c>
      <c r="C325" s="29" t="s">
        <v>456</v>
      </c>
      <c r="D325" s="25" t="s">
        <v>65</v>
      </c>
      <c r="E325" s="30" t="s">
        <v>457</v>
      </c>
      <c r="F325" s="31" t="s">
        <v>111</v>
      </c>
      <c r="G325" s="32">
        <v>1</v>
      </c>
      <c r="H325" s="33">
        <v>0</v>
      </c>
      <c r="I325" s="34">
        <f>ROUND(ROUND(H325,2)*ROUND(G325,3),2)</f>
      </c>
      <c r="O325">
        <f>(I325*21)/100</f>
      </c>
      <c r="P325" t="s">
        <v>22</v>
      </c>
    </row>
    <row r="326" spans="1:5" ht="12.75">
      <c r="A326" s="35" t="s">
        <v>49</v>
      </c>
      <c r="E326" s="36" t="s">
        <v>65</v>
      </c>
    </row>
    <row r="327" spans="1:5" ht="12.75">
      <c r="A327" s="37" t="s">
        <v>51</v>
      </c>
      <c r="E327" s="38" t="s">
        <v>65</v>
      </c>
    </row>
    <row r="328" spans="1:5" ht="63.75">
      <c r="A328" t="s">
        <v>53</v>
      </c>
      <c r="E328" s="36" t="s">
        <v>454</v>
      </c>
    </row>
    <row r="329" spans="1:18" ht="12.75" customHeight="1">
      <c r="A329" s="6" t="s">
        <v>42</v>
      </c>
      <c r="B329" s="6"/>
      <c r="C329" s="40" t="s">
        <v>39</v>
      </c>
      <c r="D329" s="6"/>
      <c r="E329" s="27" t="s">
        <v>458</v>
      </c>
      <c r="F329" s="6"/>
      <c r="G329" s="6"/>
      <c r="H329" s="6"/>
      <c r="I329" s="41">
        <f>0+Q329</f>
      </c>
      <c r="O329">
        <f>0+R329</f>
      </c>
      <c r="Q329">
        <f>0+I330+I334+I338+I342+I346+I350+I354+I358+I362+I366+I370+I374+I378+I382+I386+I390</f>
      </c>
      <c r="R329">
        <f>0+O330+O334+O338+O342+O346+O350+O354+O358+O362+O366+O370+O374+O378+O382+O386+O390</f>
      </c>
    </row>
    <row r="330" spans="1:16" ht="12.75">
      <c r="A330" s="25" t="s">
        <v>44</v>
      </c>
      <c r="B330" s="29" t="s">
        <v>459</v>
      </c>
      <c r="C330" s="29" t="s">
        <v>460</v>
      </c>
      <c r="D330" s="25" t="s">
        <v>65</v>
      </c>
      <c r="E330" s="30" t="s">
        <v>461</v>
      </c>
      <c r="F330" s="31" t="s">
        <v>134</v>
      </c>
      <c r="G330" s="32">
        <v>52.41</v>
      </c>
      <c r="H330" s="33">
        <v>0</v>
      </c>
      <c r="I330" s="34">
        <f>ROUND(ROUND(H330,2)*ROUND(G330,3),2)</f>
      </c>
      <c r="O330">
        <f>(I330*21)/100</f>
      </c>
      <c r="P330" t="s">
        <v>22</v>
      </c>
    </row>
    <row r="331" spans="1:5" ht="12.75">
      <c r="A331" s="35" t="s">
        <v>49</v>
      </c>
      <c r="E331" s="36" t="s">
        <v>462</v>
      </c>
    </row>
    <row r="332" spans="1:5" ht="12.75">
      <c r="A332" s="37" t="s">
        <v>51</v>
      </c>
      <c r="E332" s="38" t="s">
        <v>463</v>
      </c>
    </row>
    <row r="333" spans="1:5" ht="89.25">
      <c r="A333" t="s">
        <v>53</v>
      </c>
      <c r="E333" s="36" t="s">
        <v>464</v>
      </c>
    </row>
    <row r="334" spans="1:16" ht="12.75">
      <c r="A334" s="25" t="s">
        <v>44</v>
      </c>
      <c r="B334" s="29" t="s">
        <v>465</v>
      </c>
      <c r="C334" s="29" t="s">
        <v>466</v>
      </c>
      <c r="D334" s="25" t="s">
        <v>65</v>
      </c>
      <c r="E334" s="30" t="s">
        <v>467</v>
      </c>
      <c r="F334" s="31" t="s">
        <v>134</v>
      </c>
      <c r="G334" s="32">
        <v>3.1</v>
      </c>
      <c r="H334" s="33">
        <v>0</v>
      </c>
      <c r="I334" s="34">
        <f>ROUND(ROUND(H334,2)*ROUND(G334,3),2)</f>
      </c>
      <c r="O334">
        <f>(I334*21)/100</f>
      </c>
      <c r="P334" t="s">
        <v>22</v>
      </c>
    </row>
    <row r="335" spans="1:5" ht="25.5">
      <c r="A335" s="35" t="s">
        <v>49</v>
      </c>
      <c r="E335" s="36" t="s">
        <v>468</v>
      </c>
    </row>
    <row r="336" spans="1:5" ht="12.75">
      <c r="A336" s="37" t="s">
        <v>51</v>
      </c>
      <c r="E336" s="38" t="s">
        <v>469</v>
      </c>
    </row>
    <row r="337" spans="1:5" ht="76.5">
      <c r="A337" t="s">
        <v>53</v>
      </c>
      <c r="E337" s="36" t="s">
        <v>470</v>
      </c>
    </row>
    <row r="338" spans="1:16" ht="12.75">
      <c r="A338" s="25" t="s">
        <v>44</v>
      </c>
      <c r="B338" s="29" t="s">
        <v>471</v>
      </c>
      <c r="C338" s="29" t="s">
        <v>472</v>
      </c>
      <c r="D338" s="25" t="s">
        <v>65</v>
      </c>
      <c r="E338" s="30" t="s">
        <v>473</v>
      </c>
      <c r="F338" s="31" t="s">
        <v>134</v>
      </c>
      <c r="G338" s="32">
        <v>15.5</v>
      </c>
      <c r="H338" s="33">
        <v>0</v>
      </c>
      <c r="I338" s="34">
        <f>ROUND(ROUND(H338,2)*ROUND(G338,3),2)</f>
      </c>
      <c r="O338">
        <f>(I338*21)/100</f>
      </c>
      <c r="P338" t="s">
        <v>22</v>
      </c>
    </row>
    <row r="339" spans="1:5" ht="38.25">
      <c r="A339" s="35" t="s">
        <v>49</v>
      </c>
      <c r="E339" s="36" t="s">
        <v>474</v>
      </c>
    </row>
    <row r="340" spans="1:5" ht="12.75">
      <c r="A340" s="37" t="s">
        <v>51</v>
      </c>
      <c r="E340" s="38" t="s">
        <v>475</v>
      </c>
    </row>
    <row r="341" spans="1:5" ht="76.5">
      <c r="A341" t="s">
        <v>53</v>
      </c>
      <c r="E341" s="36" t="s">
        <v>470</v>
      </c>
    </row>
    <row r="342" spans="1:16" ht="12.75">
      <c r="A342" s="25" t="s">
        <v>44</v>
      </c>
      <c r="B342" s="29" t="s">
        <v>476</v>
      </c>
      <c r="C342" s="29" t="s">
        <v>477</v>
      </c>
      <c r="D342" s="25" t="s">
        <v>65</v>
      </c>
      <c r="E342" s="30" t="s">
        <v>478</v>
      </c>
      <c r="F342" s="31" t="s">
        <v>134</v>
      </c>
      <c r="G342" s="32">
        <v>14.4</v>
      </c>
      <c r="H342" s="33">
        <v>0</v>
      </c>
      <c r="I342" s="34">
        <f>ROUND(ROUND(H342,2)*ROUND(G342,3),2)</f>
      </c>
      <c r="O342">
        <f>(I342*21)/100</f>
      </c>
      <c r="P342" t="s">
        <v>22</v>
      </c>
    </row>
    <row r="343" spans="1:5" ht="12.75">
      <c r="A343" s="35" t="s">
        <v>49</v>
      </c>
      <c r="E343" s="36" t="s">
        <v>65</v>
      </c>
    </row>
    <row r="344" spans="1:5" ht="12.75">
      <c r="A344" s="37" t="s">
        <v>51</v>
      </c>
      <c r="E344" s="38" t="s">
        <v>479</v>
      </c>
    </row>
    <row r="345" spans="1:5" ht="63.75">
      <c r="A345" t="s">
        <v>53</v>
      </c>
      <c r="E345" s="36" t="s">
        <v>480</v>
      </c>
    </row>
    <row r="346" spans="1:16" ht="12.75">
      <c r="A346" s="25" t="s">
        <v>44</v>
      </c>
      <c r="B346" s="29" t="s">
        <v>481</v>
      </c>
      <c r="C346" s="29" t="s">
        <v>482</v>
      </c>
      <c r="D346" s="25" t="s">
        <v>65</v>
      </c>
      <c r="E346" s="30" t="s">
        <v>483</v>
      </c>
      <c r="F346" s="31" t="s">
        <v>111</v>
      </c>
      <c r="G346" s="32">
        <v>1</v>
      </c>
      <c r="H346" s="33">
        <v>0</v>
      </c>
      <c r="I346" s="34">
        <f>ROUND(ROUND(H346,2)*ROUND(G346,3),2)</f>
      </c>
      <c r="O346">
        <f>(I346*21)/100</f>
      </c>
      <c r="P346" t="s">
        <v>22</v>
      </c>
    </row>
    <row r="347" spans="1:5" ht="12.75">
      <c r="A347" s="35" t="s">
        <v>49</v>
      </c>
      <c r="E347" s="36" t="s">
        <v>484</v>
      </c>
    </row>
    <row r="348" spans="1:5" ht="12.75">
      <c r="A348" s="37" t="s">
        <v>51</v>
      </c>
      <c r="E348" s="38" t="s">
        <v>65</v>
      </c>
    </row>
    <row r="349" spans="1:5" ht="127.5">
      <c r="A349" t="s">
        <v>53</v>
      </c>
      <c r="E349" s="36" t="s">
        <v>485</v>
      </c>
    </row>
    <row r="350" spans="1:16" ht="12.75">
      <c r="A350" s="25" t="s">
        <v>44</v>
      </c>
      <c r="B350" s="29" t="s">
        <v>486</v>
      </c>
      <c r="C350" s="29" t="s">
        <v>487</v>
      </c>
      <c r="D350" s="25" t="s">
        <v>65</v>
      </c>
      <c r="E350" s="30" t="s">
        <v>488</v>
      </c>
      <c r="F350" s="31" t="s">
        <v>104</v>
      </c>
      <c r="G350" s="32">
        <v>9.5</v>
      </c>
      <c r="H350" s="33">
        <v>0</v>
      </c>
      <c r="I350" s="34">
        <f>ROUND(ROUND(H350,2)*ROUND(G350,3),2)</f>
      </c>
      <c r="O350">
        <f>(I350*21)/100</f>
      </c>
      <c r="P350" t="s">
        <v>22</v>
      </c>
    </row>
    <row r="351" spans="1:5" ht="12.75">
      <c r="A351" s="35" t="s">
        <v>49</v>
      </c>
      <c r="E351" s="36" t="s">
        <v>65</v>
      </c>
    </row>
    <row r="352" spans="1:5" ht="38.25">
      <c r="A352" s="37" t="s">
        <v>51</v>
      </c>
      <c r="E352" s="38" t="s">
        <v>489</v>
      </c>
    </row>
    <row r="353" spans="1:5" ht="76.5">
      <c r="A353" t="s">
        <v>53</v>
      </c>
      <c r="E353" s="36" t="s">
        <v>490</v>
      </c>
    </row>
    <row r="354" spans="1:16" ht="25.5">
      <c r="A354" s="25" t="s">
        <v>44</v>
      </c>
      <c r="B354" s="29" t="s">
        <v>491</v>
      </c>
      <c r="C354" s="29" t="s">
        <v>492</v>
      </c>
      <c r="D354" s="25" t="s">
        <v>65</v>
      </c>
      <c r="E354" s="30" t="s">
        <v>493</v>
      </c>
      <c r="F354" s="31" t="s">
        <v>134</v>
      </c>
      <c r="G354" s="32">
        <v>12</v>
      </c>
      <c r="H354" s="33">
        <v>0</v>
      </c>
      <c r="I354" s="34">
        <f>ROUND(ROUND(H354,2)*ROUND(G354,3),2)</f>
      </c>
      <c r="O354">
        <f>(I354*21)/100</f>
      </c>
      <c r="P354" t="s">
        <v>22</v>
      </c>
    </row>
    <row r="355" spans="1:5" ht="25.5">
      <c r="A355" s="35" t="s">
        <v>49</v>
      </c>
      <c r="E355" s="36" t="s">
        <v>494</v>
      </c>
    </row>
    <row r="356" spans="1:5" ht="38.25">
      <c r="A356" s="37" t="s">
        <v>51</v>
      </c>
      <c r="E356" s="38" t="s">
        <v>495</v>
      </c>
    </row>
    <row r="357" spans="1:5" ht="76.5">
      <c r="A357" t="s">
        <v>53</v>
      </c>
      <c r="E357" s="36" t="s">
        <v>496</v>
      </c>
    </row>
    <row r="358" spans="1:16" ht="12.75">
      <c r="A358" s="25" t="s">
        <v>44</v>
      </c>
      <c r="B358" s="29" t="s">
        <v>497</v>
      </c>
      <c r="C358" s="29" t="s">
        <v>498</v>
      </c>
      <c r="D358" s="25" t="s">
        <v>65</v>
      </c>
      <c r="E358" s="30" t="s">
        <v>499</v>
      </c>
      <c r="F358" s="31" t="s">
        <v>134</v>
      </c>
      <c r="G358" s="32">
        <v>52.5</v>
      </c>
      <c r="H358" s="33">
        <v>0</v>
      </c>
      <c r="I358" s="34">
        <f>ROUND(ROUND(H358,2)*ROUND(G358,3),2)</f>
      </c>
      <c r="O358">
        <f>(I358*21)/100</f>
      </c>
      <c r="P358" t="s">
        <v>22</v>
      </c>
    </row>
    <row r="359" spans="1:5" ht="12.75">
      <c r="A359" s="35" t="s">
        <v>49</v>
      </c>
      <c r="E359" s="36" t="s">
        <v>65</v>
      </c>
    </row>
    <row r="360" spans="1:5" ht="12.75">
      <c r="A360" s="37" t="s">
        <v>51</v>
      </c>
      <c r="E360" s="38" t="s">
        <v>500</v>
      </c>
    </row>
    <row r="361" spans="1:5" ht="76.5">
      <c r="A361" t="s">
        <v>53</v>
      </c>
      <c r="E361" s="36" t="s">
        <v>490</v>
      </c>
    </row>
    <row r="362" spans="1:16" ht="12.75">
      <c r="A362" s="25" t="s">
        <v>44</v>
      </c>
      <c r="B362" s="29" t="s">
        <v>501</v>
      </c>
      <c r="C362" s="29" t="s">
        <v>502</v>
      </c>
      <c r="D362" s="25" t="s">
        <v>65</v>
      </c>
      <c r="E362" s="30" t="s">
        <v>503</v>
      </c>
      <c r="F362" s="31" t="s">
        <v>104</v>
      </c>
      <c r="G362" s="32">
        <v>10.5</v>
      </c>
      <c r="H362" s="33">
        <v>0</v>
      </c>
      <c r="I362" s="34">
        <f>ROUND(ROUND(H362,2)*ROUND(G362,3),2)</f>
      </c>
      <c r="O362">
        <f>(I362*21)/100</f>
      </c>
      <c r="P362" t="s">
        <v>22</v>
      </c>
    </row>
    <row r="363" spans="1:5" ht="12.75">
      <c r="A363" s="35" t="s">
        <v>49</v>
      </c>
      <c r="E363" s="36" t="s">
        <v>65</v>
      </c>
    </row>
    <row r="364" spans="1:5" ht="12.75">
      <c r="A364" s="37" t="s">
        <v>51</v>
      </c>
      <c r="E364" s="38" t="s">
        <v>504</v>
      </c>
    </row>
    <row r="365" spans="1:5" ht="114.75">
      <c r="A365" t="s">
        <v>53</v>
      </c>
      <c r="E365" s="36" t="s">
        <v>505</v>
      </c>
    </row>
    <row r="366" spans="1:16" ht="12.75">
      <c r="A366" s="25" t="s">
        <v>44</v>
      </c>
      <c r="B366" s="29" t="s">
        <v>506</v>
      </c>
      <c r="C366" s="29" t="s">
        <v>507</v>
      </c>
      <c r="D366" s="25" t="s">
        <v>65</v>
      </c>
      <c r="E366" s="30" t="s">
        <v>508</v>
      </c>
      <c r="F366" s="31" t="s">
        <v>509</v>
      </c>
      <c r="G366" s="32">
        <v>335.641</v>
      </c>
      <c r="H366" s="33">
        <v>0</v>
      </c>
      <c r="I366" s="34">
        <f>ROUND(ROUND(H366,2)*ROUND(G366,3),2)</f>
      </c>
      <c r="O366">
        <f>(I366*21)/100</f>
      </c>
      <c r="P366" t="s">
        <v>22</v>
      </c>
    </row>
    <row r="367" spans="1:5" ht="12.75">
      <c r="A367" s="35" t="s">
        <v>49</v>
      </c>
      <c r="E367" s="36" t="s">
        <v>510</v>
      </c>
    </row>
    <row r="368" spans="1:5" ht="51">
      <c r="A368" s="37" t="s">
        <v>51</v>
      </c>
      <c r="E368" s="38" t="s">
        <v>511</v>
      </c>
    </row>
    <row r="369" spans="1:5" ht="409.5">
      <c r="A369" t="s">
        <v>53</v>
      </c>
      <c r="E369" s="36" t="s">
        <v>512</v>
      </c>
    </row>
    <row r="370" spans="1:16" ht="12.75">
      <c r="A370" s="25" t="s">
        <v>44</v>
      </c>
      <c r="B370" s="29" t="s">
        <v>513</v>
      </c>
      <c r="C370" s="29" t="s">
        <v>514</v>
      </c>
      <c r="D370" s="25" t="s">
        <v>65</v>
      </c>
      <c r="E370" s="30" t="s">
        <v>515</v>
      </c>
      <c r="F370" s="31" t="s">
        <v>104</v>
      </c>
      <c r="G370" s="32">
        <v>95</v>
      </c>
      <c r="H370" s="33">
        <v>0</v>
      </c>
      <c r="I370" s="34">
        <f>ROUND(ROUND(H370,2)*ROUND(G370,3),2)</f>
      </c>
      <c r="O370">
        <f>(I370*21)/100</f>
      </c>
      <c r="P370" t="s">
        <v>22</v>
      </c>
    </row>
    <row r="371" spans="1:5" ht="12.75">
      <c r="A371" s="35" t="s">
        <v>49</v>
      </c>
      <c r="E371" s="36" t="s">
        <v>516</v>
      </c>
    </row>
    <row r="372" spans="1:5" ht="38.25">
      <c r="A372" s="37" t="s">
        <v>51</v>
      </c>
      <c r="E372" s="38" t="s">
        <v>517</v>
      </c>
    </row>
    <row r="373" spans="1:5" ht="63.75">
      <c r="A373" t="s">
        <v>53</v>
      </c>
      <c r="E373" s="36" t="s">
        <v>518</v>
      </c>
    </row>
    <row r="374" spans="1:16" ht="12.75">
      <c r="A374" s="25" t="s">
        <v>44</v>
      </c>
      <c r="B374" s="29" t="s">
        <v>519</v>
      </c>
      <c r="C374" s="29" t="s">
        <v>520</v>
      </c>
      <c r="D374" s="25" t="s">
        <v>65</v>
      </c>
      <c r="E374" s="30" t="s">
        <v>521</v>
      </c>
      <c r="F374" s="31" t="s">
        <v>67</v>
      </c>
      <c r="G374" s="32">
        <v>0.255</v>
      </c>
      <c r="H374" s="33">
        <v>0</v>
      </c>
      <c r="I374" s="34">
        <f>ROUND(ROUND(H374,2)*ROUND(G374,3),2)</f>
      </c>
      <c r="O374">
        <f>(I374*21)/100</f>
      </c>
      <c r="P374" t="s">
        <v>22</v>
      </c>
    </row>
    <row r="375" spans="1:5" ht="25.5">
      <c r="A375" s="35" t="s">
        <v>49</v>
      </c>
      <c r="E375" s="36" t="s">
        <v>117</v>
      </c>
    </row>
    <row r="376" spans="1:5" ht="51">
      <c r="A376" s="37" t="s">
        <v>51</v>
      </c>
      <c r="E376" s="38" t="s">
        <v>522</v>
      </c>
    </row>
    <row r="377" spans="1:5" ht="114.75">
      <c r="A377" t="s">
        <v>53</v>
      </c>
      <c r="E377" s="36" t="s">
        <v>523</v>
      </c>
    </row>
    <row r="378" spans="1:16" ht="12.75">
      <c r="A378" s="25" t="s">
        <v>44</v>
      </c>
      <c r="B378" s="29" t="s">
        <v>524</v>
      </c>
      <c r="C378" s="29" t="s">
        <v>525</v>
      </c>
      <c r="D378" s="25" t="s">
        <v>65</v>
      </c>
      <c r="E378" s="30" t="s">
        <v>526</v>
      </c>
      <c r="F378" s="31" t="s">
        <v>67</v>
      </c>
      <c r="G378" s="32">
        <v>6.906</v>
      </c>
      <c r="H378" s="33">
        <v>0</v>
      </c>
      <c r="I378" s="34">
        <f>ROUND(ROUND(H378,2)*ROUND(G378,3),2)</f>
      </c>
      <c r="O378">
        <f>(I378*21)/100</f>
      </c>
      <c r="P378" t="s">
        <v>22</v>
      </c>
    </row>
    <row r="379" spans="1:5" ht="25.5">
      <c r="A379" s="35" t="s">
        <v>49</v>
      </c>
      <c r="E379" s="36" t="s">
        <v>117</v>
      </c>
    </row>
    <row r="380" spans="1:5" ht="51">
      <c r="A380" s="37" t="s">
        <v>51</v>
      </c>
      <c r="E380" s="38" t="s">
        <v>527</v>
      </c>
    </row>
    <row r="381" spans="1:5" ht="114.75">
      <c r="A381" t="s">
        <v>53</v>
      </c>
      <c r="E381" s="36" t="s">
        <v>523</v>
      </c>
    </row>
    <row r="382" spans="1:16" ht="12.75">
      <c r="A382" s="25" t="s">
        <v>44</v>
      </c>
      <c r="B382" s="29" t="s">
        <v>528</v>
      </c>
      <c r="C382" s="29" t="s">
        <v>529</v>
      </c>
      <c r="D382" s="25" t="s">
        <v>65</v>
      </c>
      <c r="E382" s="30" t="s">
        <v>530</v>
      </c>
      <c r="F382" s="31" t="s">
        <v>48</v>
      </c>
      <c r="G382" s="32">
        <v>0.362</v>
      </c>
      <c r="H382" s="33">
        <v>0</v>
      </c>
      <c r="I382" s="34">
        <f>ROUND(ROUND(H382,2)*ROUND(G382,3),2)</f>
      </c>
      <c r="O382">
        <f>(I382*21)/100</f>
      </c>
      <c r="P382" t="s">
        <v>22</v>
      </c>
    </row>
    <row r="383" spans="1:5" ht="12.75">
      <c r="A383" s="35" t="s">
        <v>49</v>
      </c>
      <c r="E383" s="36" t="s">
        <v>531</v>
      </c>
    </row>
    <row r="384" spans="1:5" ht="12.75">
      <c r="A384" s="37" t="s">
        <v>51</v>
      </c>
      <c r="E384" s="38" t="s">
        <v>532</v>
      </c>
    </row>
    <row r="385" spans="1:5" ht="114.75">
      <c r="A385" t="s">
        <v>53</v>
      </c>
      <c r="E385" s="36" t="s">
        <v>533</v>
      </c>
    </row>
    <row r="386" spans="1:16" ht="12.75">
      <c r="A386" s="25" t="s">
        <v>44</v>
      </c>
      <c r="B386" s="29" t="s">
        <v>534</v>
      </c>
      <c r="C386" s="29" t="s">
        <v>535</v>
      </c>
      <c r="D386" s="25" t="s">
        <v>65</v>
      </c>
      <c r="E386" s="30" t="s">
        <v>536</v>
      </c>
      <c r="F386" s="31" t="s">
        <v>111</v>
      </c>
      <c r="G386" s="32">
        <v>3</v>
      </c>
      <c r="H386" s="33">
        <v>0</v>
      </c>
      <c r="I386" s="34">
        <f>ROUND(ROUND(H386,2)*ROUND(G386,3),2)</f>
      </c>
      <c r="O386">
        <f>(I386*21)/100</f>
      </c>
      <c r="P386" t="s">
        <v>22</v>
      </c>
    </row>
    <row r="387" spans="1:5" ht="25.5">
      <c r="A387" s="35" t="s">
        <v>49</v>
      </c>
      <c r="E387" s="36" t="s">
        <v>117</v>
      </c>
    </row>
    <row r="388" spans="1:5" ht="12.75">
      <c r="A388" s="37" t="s">
        <v>51</v>
      </c>
      <c r="E388" s="38" t="s">
        <v>65</v>
      </c>
    </row>
    <row r="389" spans="1:5" ht="102">
      <c r="A389" t="s">
        <v>53</v>
      </c>
      <c r="E389" s="36" t="s">
        <v>537</v>
      </c>
    </row>
    <row r="390" spans="1:16" ht="12.75">
      <c r="A390" s="25" t="s">
        <v>44</v>
      </c>
      <c r="B390" s="29" t="s">
        <v>538</v>
      </c>
      <c r="C390" s="29" t="s">
        <v>539</v>
      </c>
      <c r="D390" s="25" t="s">
        <v>65</v>
      </c>
      <c r="E390" s="30" t="s">
        <v>540</v>
      </c>
      <c r="F390" s="31" t="s">
        <v>67</v>
      </c>
      <c r="G390" s="32">
        <v>40.7</v>
      </c>
      <c r="H390" s="33">
        <v>0</v>
      </c>
      <c r="I390" s="34">
        <f>ROUND(ROUND(H390,2)*ROUND(G390,3),2)</f>
      </c>
      <c r="O390">
        <f>(I390*21)/100</f>
      </c>
      <c r="P390" t="s">
        <v>22</v>
      </c>
    </row>
    <row r="391" spans="1:5" ht="25.5">
      <c r="A391" s="35" t="s">
        <v>49</v>
      </c>
      <c r="E391" s="36" t="s">
        <v>541</v>
      </c>
    </row>
    <row r="392" spans="1:5" ht="63.75">
      <c r="A392" s="37" t="s">
        <v>51</v>
      </c>
      <c r="E392" s="38" t="s">
        <v>542</v>
      </c>
    </row>
    <row r="393" spans="1:5" ht="89.25">
      <c r="A393" t="s">
        <v>53</v>
      </c>
      <c r="E393" s="36" t="s">
        <v>543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