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3 - Hřbitov Folknáře -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'113 - Hřbitov Folknáře - ...'!$C$87:$K$279</definedName>
    <definedName name="_xlnm.Print_Area" localSheetId="1">'113 - Hřbitov Folknáře - ...'!$C$4:$J$37,'113 - Hřbitov Folknáře - ...'!$C$43:$J$71,'113 - Hřbitov Folknáře - ...'!$C$77:$K$279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'113 - Hřbitov Folknáře - ...'!$87:$87</definedName>
  </definedNames>
  <calcPr fullCalcOnLoad="1"/>
</workbook>
</file>

<file path=xl/sharedStrings.xml><?xml version="1.0" encoding="utf-8"?>
<sst xmlns="http://schemas.openxmlformats.org/spreadsheetml/2006/main" count="2480" uniqueCount="693">
  <si>
    <t>Export Komplet</t>
  </si>
  <si>
    <t>VZ</t>
  </si>
  <si>
    <t>2.0</t>
  </si>
  <si>
    <t>ZAMOK</t>
  </si>
  <si>
    <t>False</t>
  </si>
  <si>
    <t>{4881f8f7-b386-405e-a49b-77781e6fa531}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</si>
  <si>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</si>
  <si>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</si>
  <si>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</si>
  <si>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</si>
  <si>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</si>
  <si>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</si>
  <si>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</si>
  <si>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</si>
  <si>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</si>
  <si>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</si>
  <si>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</si>
  <si>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Hřbitov Folknáře - oprava oplocení a opěrné zdi</t>
  </si>
  <si>
    <t>KSO:</t>
  </si>
  <si>
    <t/>
  </si>
  <si>
    <t>CC-CZ:</t>
  </si>
  <si>
    <t>Místo:</t>
  </si>
  <si>
    <t>p.p.č.2806, k.ú.Děčín</t>
  </si>
  <si>
    <t>Datum:</t>
  </si>
  <si>
    <t>14. 3. 2024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</si>
  <si>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</si>
  <si>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</si>
  <si>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</si>
  <si>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</si>
  <si>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</si>
  <si>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</si>
  <si>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</si>
  <si>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</si>
  <si>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</si>
  <si>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</si>
  <si>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</si>
  <si>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</si>
  <si>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</si>
  <si>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</si>
  <si>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</si>
  <si>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</si>
  <si>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</si>
  <si>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</si>
  <si>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</si>
  <si>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</si>
  <si>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</si>
  <si>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</si>
  <si>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</si>
  <si>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</si>
  <si>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</si>
  <si>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</si>
  <si>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</si>
  <si>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</si>
  <si>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</si>
  <si>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</si>
  <si>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</si>
  <si>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</si>
  <si>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</si>
  <si>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</si>
  <si>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</si>
  <si>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</si>
  <si>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</si>
  <si>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</si>
  <si>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</si>
  <si>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</si>
  <si>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</si>
  <si>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</si>
  <si>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</si>
  <si>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</si>
  <si>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</si>
  <si>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</si>
  <si>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</si>
  <si>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</si>
  <si>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</si>
  <si>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</si>
  <si>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</si>
  <si>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</si>
  <si>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</si>
  <si>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</si>
  <si>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</si>
  <si>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</si>
  <si>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</si>
  <si>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</si>
  <si>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</si>
  <si>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</si>
  <si>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</si>
  <si>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</si>
  <si>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</si>
  <si>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</si>
  <si>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</si>
  <si>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</si>
  <si>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</si>
  <si>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8 - Trubní vedení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</si>
  <si>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</si>
  <si>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</si>
  <si>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</si>
  <si>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</si>
  <si>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</si>
  <si>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</si>
  <si>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</si>
  <si>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</si>
  <si>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</si>
  <si>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</si>
  <si>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</si>
  <si>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</si>
  <si>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</si>
  <si>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</si>
  <si>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</si>
  <si>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</si>
  <si>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</si>
  <si>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</si>
  <si>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</si>
  <si>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</si>
  <si>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</si>
  <si>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</si>
  <si>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</si>
  <si>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</si>
  <si>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</si>
  <si>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</si>
  <si>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</si>
  <si>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</si>
  <si>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</si>
  <si>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</si>
  <si>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m</t>
  </si>
  <si>
    <t>CS ÚRS 2024 01</t>
  </si>
  <si>
    <t>4</t>
  </si>
  <si>
    <t>553673660</t>
  </si>
  <si>
    <t>Online PSC</t>
  </si>
  <si>
    <t>https://podminky.urs.cz/item/CS_URS_2024_01/119001421</t>
  </si>
  <si>
    <t>VV</t>
  </si>
  <si>
    <t>"odhad množství"73,00*0,5</t>
  </si>
  <si>
    <t>132312132</t>
  </si>
  <si>
    <t>Hloubení nezapažených rýh šířky do 800 mm ručně s urovnáním dna do předepsaného profilu a spádu v hornině třídy těžitelnosti II skupiny 4 nesoudržných</t>
  </si>
  <si>
    <t>m3</t>
  </si>
  <si>
    <t>518287420</t>
  </si>
  <si>
    <t>https://podminky.urs.cz/item/CS_URS_2024_01/132312132</t>
  </si>
  <si>
    <t>73,00*0,80*1,20</t>
  </si>
  <si>
    <t>70,08*0,1 'Přepočtené koeficientem množství</t>
  </si>
  <si>
    <t>3</t>
  </si>
  <si>
    <t>132351103</t>
  </si>
  <si>
    <t>Hloubení nezapažených rýh šířky do 800 mm strojně s urovnáním dna do předepsaného profilu a spádu v hornině třídy těžitelnosti II skupiny 4 přes 50 do 100 m3</t>
  </si>
  <si>
    <t>-567312257</t>
  </si>
  <si>
    <t>https://podminky.urs.cz/item/CS_URS_2024_01/132351103</t>
  </si>
  <si>
    <t>70,08*0,9 'Přepočtené koeficientem množství</t>
  </si>
  <si>
    <t>139001101</t>
  </si>
  <si>
    <t>Příplatek k cenám hloubených vykopávek za ztížení vykopávky v blízkosti podzemního vedení nebo výbušnin pro jakoukoliv třídu horniny</t>
  </si>
  <si>
    <t>-1258721671</t>
  </si>
  <si>
    <t>https://podminky.urs.cz/item/CS_URS_2024_01/139001101</t>
  </si>
  <si>
    <t>102,2*0,15 'Přepočtené koeficientem množství</t>
  </si>
  <si>
    <t>5</t>
  </si>
  <si>
    <t>139911111</t>
  </si>
  <si>
    <t>Bourání konstrukcí v hloubených vykopávkách ručně s přemístěním suti na hromady na vzdálenost do 20 m nebo s naložením na dopravní prostředek ze zdiva kamenného, pro jakýkoliv druh kamene na maltu vápennou nebo vápenocementovou</t>
  </si>
  <si>
    <t>380492968</t>
  </si>
  <si>
    <t>https://podminky.urs.cz/item/CS_URS_2024_01/139911111</t>
  </si>
  <si>
    <t>73,00*1,00*1,40</t>
  </si>
  <si>
    <t>102,2*0,1 'Přepočtené koeficientem množství</t>
  </si>
  <si>
    <t>6</t>
  </si>
  <si>
    <t>139951111</t>
  </si>
  <si>
    <t>Bourání konstrukcí v hloubených vykopávkách strojně s přemístěním suti na hromady na vzdálenost do 20 m nebo s naložením na dopravní prostředek ze zdiva kamenného, pro jakýkoliv druh kamene na maltu vápennou nebo vápenocementovou</t>
  </si>
  <si>
    <t>-882354905</t>
  </si>
  <si>
    <t>https://podminky.urs.cz/item/CS_URS_2024_01/139951111</t>
  </si>
  <si>
    <t>102,2*0,9 'Přepočtené koeficientem množství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</si>
  <si>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</si>
  <si>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</si>
  <si>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</si>
  <si>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956738829</t>
  </si>
  <si>
    <t>https://podminky.urs.cz/item/CS_URS_2024_01/162751117</t>
  </si>
  <si>
    <t>7,008+63,072+10,22+91,98-11,68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</si>
  <si>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</si>
  <si>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</si>
  <si>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</si>
  <si>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-1714688926</t>
  </si>
  <si>
    <t>https://podminky.urs.cz/item/CS_URS_2024_01/162751119</t>
  </si>
  <si>
    <t>160,6*5 'Přepočtené koeficientem množství</t>
  </si>
  <si>
    <t>9</t>
  </si>
  <si>
    <t>M</t>
  </si>
  <si>
    <t>94621007</t>
  </si>
  <si>
    <t>poplatek za uložení stavebního odpadu zeminy a kamení zatříděného kódem 17 05 04 na recyklační skládku</t>
  </si>
  <si>
    <t>t</t>
  </si>
  <si>
    <t>1483937817</t>
  </si>
  <si>
    <t>160,6*1,7 'Přepočtené koeficientem množství</t>
  </si>
  <si>
    <t>10</t>
  </si>
  <si>
    <t>174111101</t>
  </si>
  <si>
    <t>Zásyp sypaninou z jakékoliv horniny ručně s uložením výkopku ve vrstvách se zhutněním jam, šachet, rýh nebo kolem objektů v těchto vykopávkách</t>
  </si>
  <si>
    <t>1581824819</t>
  </si>
  <si>
    <t>https://podminky.urs.cz/item/CS_URS_2024_01/174111101</t>
  </si>
  <si>
    <t>70,08-11,68</t>
  </si>
  <si>
    <t>11</t>
  </si>
  <si>
    <t>181411131</t>
  </si>
  <si>
    <t>Založení trávníku na půdě předem připravené plochy do 1000 m2 výsevem včetně utažení parkového v rovině nebo na svahu do 1:5</t>
  </si>
  <si>
    <t>m2</t>
  </si>
  <si>
    <t>1662410048</t>
  </si>
  <si>
    <t>https://podminky.urs.cz/item/CS_URS_2024_01/181411131</t>
  </si>
  <si>
    <t>80,00*3,00</t>
  </si>
  <si>
    <t>00572410</t>
  </si>
  <si>
    <t>osivo směs travní parková</t>
  </si>
  <si>
    <t>kg</t>
  </si>
  <si>
    <t>-187596637</t>
  </si>
  <si>
    <t>240*0,02 'Přepočtené koeficientem množství</t>
  </si>
  <si>
    <t>13</t>
  </si>
  <si>
    <t>182113121</t>
  </si>
  <si>
    <t>Svahování trvalých svahů do projektovaných profilů ručně s potřebným přemístěním výkopku při svahování v zářezech v hornině třídy těžitelnosti II skupiny 4</t>
  </si>
  <si>
    <t>1190975615</t>
  </si>
  <si>
    <t>https://podminky.urs.cz/item/CS_URS_2024_01/182113121</t>
  </si>
  <si>
    <t>"úsek 18-19"(1,60+2,40)*4,00</t>
  </si>
  <si>
    <t>14</t>
  </si>
  <si>
    <t>182303111</t>
  </si>
  <si>
    <t>Doplnění zeminy nebo substrátu na travnatých plochách tloušťky do 50 mm v rovině nebo na svahu do 1:5</t>
  </si>
  <si>
    <t>1014436989</t>
  </si>
  <si>
    <t>https://podminky.urs.cz/item/CS_URS_2024_01/182303111</t>
  </si>
  <si>
    <t>15</t>
  </si>
  <si>
    <t>10371500</t>
  </si>
  <si>
    <t>substrát pro trávníky VL</t>
  </si>
  <si>
    <t>1634495354</t>
  </si>
  <si>
    <t>240*0,051 'Přepočtené koeficientem množství</t>
  </si>
  <si>
    <t>Zakládání</t>
  </si>
  <si>
    <t>16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</si>
  <si>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</si>
  <si>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</si>
  <si>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1379395413</t>
  </si>
  <si>
    <t>https://podminky.urs.cz/item/CS_URS_2024_01/211971121</t>
  </si>
  <si>
    <t>73,00*0,40*4</t>
  </si>
  <si>
    <t>17</t>
  </si>
  <si>
    <t>69311080</t>
  </si>
  <si>
    <t>geotextilie netkaná separační, ochranná, filtrační, drenážní PES 200g/m2</t>
  </si>
  <si>
    <t>-2123844924</t>
  </si>
  <si>
    <t>116,8*1,1845 'Přepočtené koeficientem množství</t>
  </si>
  <si>
    <t>18</t>
  </si>
  <si>
    <t>212311111</t>
  </si>
  <si>
    <t>Obetonování vyústění trativodu včetně žlabovky</t>
  </si>
  <si>
    <t>kus</t>
  </si>
  <si>
    <t>638335783</t>
  </si>
  <si>
    <t>https://podminky.urs.cz/item/CS_URS_2024_01/212311111</t>
  </si>
  <si>
    <t>19</t>
  </si>
  <si>
    <t>212532111</t>
  </si>
  <si>
    <t>Lože pro trativody z kameniva hrubého drceného</t>
  </si>
  <si>
    <t>-194172727</t>
  </si>
  <si>
    <t>https://podminky.urs.cz/item/CS_URS_2024_01/212532111</t>
  </si>
  <si>
    <t>73,00*0,40*0,40</t>
  </si>
  <si>
    <t>20</t>
  </si>
  <si>
    <t>212755214</t>
  </si>
  <si>
    <t>Trativody bez lože z drenážních trubek plastových flexibilních D 100 mm</t>
  </si>
  <si>
    <t>662566321</t>
  </si>
  <si>
    <t>https://podminky.urs.cz/item/CS_URS_2024_01/212755214</t>
  </si>
  <si>
    <t>274321511</t>
  </si>
  <si>
    <t>Základy z betonu železového (bez výztuže) pasy z betonu bez zvláštních nároků na prostředí tř. C 25/30</t>
  </si>
  <si>
    <t>1178635539</t>
  </si>
  <si>
    <t>https://podminky.urs.cz/item/CS_URS_2024_01/274321511</t>
  </si>
  <si>
    <t>73,00*1,00*1,30</t>
  </si>
  <si>
    <t>22</t>
  </si>
  <si>
    <t>274361821</t>
  </si>
  <si>
    <t>Výztuž základů pasů z betonářské oceli 10 505 (R) nebo BSt 500</t>
  </si>
  <si>
    <t>1995095473</t>
  </si>
  <si>
    <t>https://podminky.urs.cz/item/CS_URS_2024_01/274361821</t>
  </si>
  <si>
    <t>73,00/0,20*0,40*0,000615</t>
  </si>
  <si>
    <t>23</t>
  </si>
  <si>
    <t>274362021</t>
  </si>
  <si>
    <t>Výztuž základů pasů ze svařovaných sítí z drátů typu KARI</t>
  </si>
  <si>
    <t>-1530369667</t>
  </si>
  <si>
    <t>https://podminky.urs.cz/item/CS_URS_2024_01/274362021</t>
  </si>
  <si>
    <t>73,00*(0,90+1,40)*(0,0474*2/3)</t>
  </si>
  <si>
    <t>Svislé a kompletní konstrukce</t>
  </si>
  <si>
    <t>24</t>
  </si>
  <si>
    <t>31712112R</t>
  </si>
  <si>
    <t>Osazování původních krycích desek opěrné zdi do MC s vyspárováním velikosti cca 1000 x 600 x 180 mm</t>
  </si>
  <si>
    <t>R-položka</t>
  </si>
  <si>
    <t>83993761</t>
  </si>
  <si>
    <t>17*4</t>
  </si>
  <si>
    <t>25</t>
  </si>
  <si>
    <t>317321017</t>
  </si>
  <si>
    <t>Římsy opěrných zdí a valů z betonu železového tř. C 25/30</t>
  </si>
  <si>
    <t>-132650547</t>
  </si>
  <si>
    <t>https://podminky.urs.cz/item/CS_URS_2024_01/317321017</t>
  </si>
  <si>
    <t>"úsek 18-19"(1,60+2,40)*0,60*0,20</t>
  </si>
  <si>
    <t>26</t>
  </si>
  <si>
    <t>317353111</t>
  </si>
  <si>
    <t>Bednění říms opěrných zdí a valů jakéhokoliv tvaru přímých, zalomených nebo jinak zakřivených zřízení</t>
  </si>
  <si>
    <t>1043580699</t>
  </si>
  <si>
    <t>https://podminky.urs.cz/item/CS_URS_2024_01/317353111</t>
  </si>
  <si>
    <t>"úsek 18-19"(1,60+2,40)*0,30*2</t>
  </si>
  <si>
    <t>27</t>
  </si>
  <si>
    <t>317353112</t>
  </si>
  <si>
    <t>Bednění říms opěrných zdí a valů jakéhokoliv tvaru přímých, zalomených nebo jinak zakřivených odstranění</t>
  </si>
  <si>
    <t>1617224378</t>
  </si>
  <si>
    <t>https://podminky.urs.cz/item/CS_URS_2024_01/317353112</t>
  </si>
  <si>
    <t>28</t>
  </si>
  <si>
    <t>317361016</t>
  </si>
  <si>
    <t>Výztuž říms opěrných zdí a valů z oceli 10 505 (R) nebo BSt 500</t>
  </si>
  <si>
    <t>-968631161</t>
  </si>
  <si>
    <t>https://podminky.urs.cz/item/CS_URS_2024_01/317361016</t>
  </si>
  <si>
    <t>0,48*0,12</t>
  </si>
  <si>
    <t>29</t>
  </si>
  <si>
    <t>32122231R</t>
  </si>
  <si>
    <t>Zdění obkladního zdiva opěrné zdi kvádrového s vyspárováním na maltu cementovou z kvádrů získaných z rozebrané stávající opěrné zdi včetně jejich označení a očištění</t>
  </si>
  <si>
    <t>-980802738</t>
  </si>
  <si>
    <t>73,00*0,30*1,05</t>
  </si>
  <si>
    <t>30</t>
  </si>
  <si>
    <t>327323127</t>
  </si>
  <si>
    <t>Opěrné zdi a valy z betonu železového bez zvláštních nároků na vliv prostředí tř. C 25/30</t>
  </si>
  <si>
    <t>-229860038</t>
  </si>
  <si>
    <t>https://podminky.urs.cz/item/CS_URS_2024_01/327323127</t>
  </si>
  <si>
    <t>31</t>
  </si>
  <si>
    <t>327351211</t>
  </si>
  <si>
    <t>Bednění opěrných zdí a valů svislých i skloněných, výšky do 20 m zřízení</t>
  </si>
  <si>
    <t>-211125744</t>
  </si>
  <si>
    <t>https://podminky.urs.cz/item/CS_URS_2024_01/327351211</t>
  </si>
  <si>
    <t>73,00*1,10</t>
  </si>
  <si>
    <t>32</t>
  </si>
  <si>
    <t>327351221</t>
  </si>
  <si>
    <t>Bednění opěrných zdí a valů svislých i skloněných, výšky do 20 m odstranění</t>
  </si>
  <si>
    <t>-1199760555</t>
  </si>
  <si>
    <t>https://podminky.urs.cz/item/CS_URS_2024_01/327351221</t>
  </si>
  <si>
    <t>33</t>
  </si>
  <si>
    <t>327361040</t>
  </si>
  <si>
    <t>Výztuž opěrných zdí a valů ze sítí svařovaných</t>
  </si>
  <si>
    <t>161585776</t>
  </si>
  <si>
    <t>https://podminky.urs.cz/item/CS_URS_2024_01/327361040</t>
  </si>
  <si>
    <t>73,00*1,10*(0,0474*2/3)</t>
  </si>
  <si>
    <t>34</t>
  </si>
  <si>
    <t>33121143R</t>
  </si>
  <si>
    <t>Pilíř z původních pískovcových kvádrů, získaných při rozebrání stávajícího pilíře na maltu VPC včetně vyspárování maltou cementovou</t>
  </si>
  <si>
    <t>937628612</t>
  </si>
  <si>
    <t>"ukončení úseku 17-18"0,60*0,60*3,90</t>
  </si>
  <si>
    <t>35</t>
  </si>
  <si>
    <t>33812112R</t>
  </si>
  <si>
    <t>Osazování původních kamenných sloupků získaných při demontáži</t>
  </si>
  <si>
    <t>-1530030841</t>
  </si>
  <si>
    <t>36</t>
  </si>
  <si>
    <t>348181113</t>
  </si>
  <si>
    <t>Montáž oplocení z dílců dřevěných na předem osazené sloupky, výšky přes 1 do 1,5 m</t>
  </si>
  <si>
    <t>1298267069</t>
  </si>
  <si>
    <t>https://podminky.urs.cz/item/CS_URS_2024_01/348181113</t>
  </si>
  <si>
    <t>P</t>
  </si>
  <si>
    <t>Poznámka k položce:
původní plotová pole</t>
  </si>
  <si>
    <t>37</t>
  </si>
  <si>
    <t>3482739-R</t>
  </si>
  <si>
    <t>Držák plotového pole ocelový pozinkovaný osazený na chemickou maltu včetně zhotovení otvoru do původních sloupků</t>
  </si>
  <si>
    <t>-1075567738</t>
  </si>
  <si>
    <t>18*4</t>
  </si>
  <si>
    <t>Trubní vedení</t>
  </si>
  <si>
    <t>38</t>
  </si>
  <si>
    <t>894812111</t>
  </si>
  <si>
    <t>Revizní a čistící šachta z polypropylenu PP pro hladké trouby DN 315 šachtové dno (DN šachty / DN trubního vedení) DN 315/150 přímý tok</t>
  </si>
  <si>
    <t>-1746176500</t>
  </si>
  <si>
    <t>https://podminky.urs.cz/item/CS_URS_2024_01/894812111</t>
  </si>
  <si>
    <t>39</t>
  </si>
  <si>
    <t>894812131</t>
  </si>
  <si>
    <t>Revizní a čistící šachta z polypropylenu PP pro hladké trouby DN 315 roura šachtová korugovaná bez hrdla, světlé hloubky 1250 mm</t>
  </si>
  <si>
    <t>-1476060198</t>
  </si>
  <si>
    <t>https://podminky.urs.cz/item/CS_URS_2024_01/894812131</t>
  </si>
  <si>
    <t>40</t>
  </si>
  <si>
    <t>894812149</t>
  </si>
  <si>
    <t>Revizní a čistící šachta z polypropylenu PP pro hladké trouby DN 315 roura šachtová korugovaná Příplatek k cenám 2131 - 2142 za uříznutí šachtové roury</t>
  </si>
  <si>
    <t>-780903047</t>
  </si>
  <si>
    <t>https://podminky.urs.cz/item/CS_URS_2024_01/894812149</t>
  </si>
  <si>
    <t>41</t>
  </si>
  <si>
    <t>894812155</t>
  </si>
  <si>
    <t>Revizní a čistící šachta z polypropylenu PP pro hladké trouby DN 315 poklop plastový pachotěsný s madlem</t>
  </si>
  <si>
    <t>1886871063</t>
  </si>
  <si>
    <t>https://podminky.urs.cz/item/CS_URS_2024_01/894812155</t>
  </si>
  <si>
    <t>94</t>
  </si>
  <si>
    <t>Lešení</t>
  </si>
  <si>
    <t>42</t>
  </si>
  <si>
    <t>943221111</t>
  </si>
  <si>
    <t>Lešení prostorové rámové těžké pracovní s podlahami s provozním zatížením tř. 4 do 300 kg/m2 výšky do 10 m montáž</t>
  </si>
  <si>
    <t>28552321</t>
  </si>
  <si>
    <t>https://podminky.urs.cz/item/CS_URS_2024_01/943221111</t>
  </si>
  <si>
    <t>7,00*3,00</t>
  </si>
  <si>
    <t>43</t>
  </si>
  <si>
    <t>943221211</t>
  </si>
  <si>
    <t>Lešení prostorové rámové těžké pracovní s podlahami s provozním zatížením tř. 4 do 300 kg/m2 výšky do 10 m příplatek k ceně za každý den použití</t>
  </si>
  <si>
    <t>124403173</t>
  </si>
  <si>
    <t>https://podminky.urs.cz/item/CS_URS_2024_01/943221211</t>
  </si>
  <si>
    <t>21*14 'Přepočtené koeficientem množství</t>
  </si>
  <si>
    <t>44</t>
  </si>
  <si>
    <t>943221811</t>
  </si>
  <si>
    <t>Lešení prostorové rámové těžké pracovní s podlahami s provozním zatížením tř. 4 do 300 kg/m2 výšky do 10 m demontáž</t>
  </si>
  <si>
    <t>-855641900</t>
  </si>
  <si>
    <t>https://podminky.urs.cz/item/CS_URS_2024_01/943221811</t>
  </si>
  <si>
    <t>96</t>
  </si>
  <si>
    <t>Bourání konstrukcí</t>
  </si>
  <si>
    <t>45</t>
  </si>
  <si>
    <t>96600381R</t>
  </si>
  <si>
    <t>Demontáž dřevěných plotových polí včetně přemístění a uložení na deponii zhotovitele pro zpětné využití</t>
  </si>
  <si>
    <t>-1925343353</t>
  </si>
  <si>
    <t>Poznámka k položce:
výška plotového pole 1,40 m</t>
  </si>
  <si>
    <t>46</t>
  </si>
  <si>
    <t>96604983R</t>
  </si>
  <si>
    <t xml:space="preserve">Rozebrání krycích desek opěrné zdi včetně očištění, přemístění a uložení na deponii zhotovitele pro zpětné využití </t>
  </si>
  <si>
    <t>-1564343667</t>
  </si>
  <si>
    <t>47</t>
  </si>
  <si>
    <t>96605212R</t>
  </si>
  <si>
    <t>Demontáž plotových sloupků kamenných včetně očištění, přemístění a uložení na deponii zhotovitele pro zpětné využití</t>
  </si>
  <si>
    <t>597982579</t>
  </si>
  <si>
    <t>Poznámka k položce:
Rozměry sloupku:
profil: 280 x 280 mm
výška: 2800 mm</t>
  </si>
  <si>
    <t>48</t>
  </si>
  <si>
    <t>98522101R</t>
  </si>
  <si>
    <t>Postupné rozebírání zdiva pro další použití kamenného, objemu přes 3 m3 včetně očištění, přemístění a uložení na deponii zhotovitele pro zpětné využití</t>
  </si>
  <si>
    <t>-2095214644</t>
  </si>
  <si>
    <t>Poznámka k položce:
nadzemní část opěrné zdi</t>
  </si>
  <si>
    <t>"úsek 1-2"((0,44+0,55)/2*3,70)*0,60</t>
  </si>
  <si>
    <t>"úsek 2-3"((0,42+0,70)/2*3,75)*0,60</t>
  </si>
  <si>
    <t>"úsek 3-4"((0,43+0,50)/2*3,75)*0,60</t>
  </si>
  <si>
    <t>"úsek 4-5"((0,30+0,55)/2*3,80)*0,60</t>
  </si>
  <si>
    <t>"úsek 5-6"((0,40+0,60)/2*3,80)*0,60</t>
  </si>
  <si>
    <t>"úsek 6-7"((0,45+0,70)/2*3,80)*0,60</t>
  </si>
  <si>
    <t>"úsek 7-8"((0,50+0,70)/2*3,80)*0,60</t>
  </si>
  <si>
    <t>"úsek 8-9"((0,50+0,85)/2*3,80)*0,60</t>
  </si>
  <si>
    <t>"úsek 9-10"((0,65+1,00)/2*3,80)*0,60</t>
  </si>
  <si>
    <t>"úsek 10-11"((0,75+0,85)/2*3,80)*0,60</t>
  </si>
  <si>
    <t>"úsek 11-12"((0,60+0,80)/2*4,10)*0,60</t>
  </si>
  <si>
    <t>"úsek 12-13"((0,55+0,85)/2*4,10)*0,60</t>
  </si>
  <si>
    <t>"úsek 13-14"((0,60+0,95)/2*4,10)*0,60</t>
  </si>
  <si>
    <t>"úsek 14-15"((0,70+1,00)/2*4,10)*0,60</t>
  </si>
  <si>
    <t>"úsek 15-16"((0,70+1,00)/2*4,10)*0,60</t>
  </si>
  <si>
    <t>"úsek 16-17"((0,80+1,10)/2*4,10)*0,60</t>
  </si>
  <si>
    <t>"úsek 17-18"((0,80+1,20)/2*4,10)*0,60</t>
  </si>
  <si>
    <t>"úsek 18-19"((1,00+1,70)/2*4,10)*0,60</t>
  </si>
  <si>
    <t>"úsek 18-19 koncový pilíř"0,60*0,60*3,80</t>
  </si>
  <si>
    <t>Součet</t>
  </si>
  <si>
    <t>997</t>
  </si>
  <si>
    <t>Přesun sutě</t>
  </si>
  <si>
    <t>49</t>
  </si>
  <si>
    <t>997221561</t>
  </si>
  <si>
    <t>Vodorovná doprava suti bez naložení, ale se složením a s hrubým urovnáním z kusových materiálů, na vzdálenost do 1 km</t>
  </si>
  <si>
    <t>-820361439</t>
  </si>
  <si>
    <t>https://podminky.urs.cz/item/CS_URS_2024_01/997221561</t>
  </si>
  <si>
    <t>Poznámka k položce:
odvoz z deponie zhotovitele na skládku</t>
  </si>
  <si>
    <t>95,442*0,7 'Přepočtené koeficientem množství</t>
  </si>
  <si>
    <t>50</t>
  </si>
  <si>
    <t>997221569</t>
  </si>
  <si>
    <t>Vodorovná doprava suti bez naložení, ale se složením a s hrubým urovnáním Příplatek k ceně za každý další započatý 1 km přes 1 km</t>
  </si>
  <si>
    <t>-961819969</t>
  </si>
  <si>
    <t>https://podminky.urs.cz/item/CS_URS_2024_01/997221569</t>
  </si>
  <si>
    <t>66,809*14 'Přepočtené koeficientem množství</t>
  </si>
  <si>
    <t>51</t>
  </si>
  <si>
    <t>735297519</t>
  </si>
  <si>
    <t>52</t>
  </si>
  <si>
    <t>997221571</t>
  </si>
  <si>
    <t>Vodorovná doprava vybouraných hmot bez naložení, ale se složením a s hrubým urovnáním na vzdálenost do 1 km</t>
  </si>
  <si>
    <t>-23089512</t>
  </si>
  <si>
    <t>https://podminky.urs.cz/item/CS_URS_2024_01/997221571</t>
  </si>
  <si>
    <t>Poznámka k položce:
odvoz na deponii zhotovitele</t>
  </si>
  <si>
    <t>53</t>
  </si>
  <si>
    <t>997221611</t>
  </si>
  <si>
    <t>Nakládání na dopravní prostředky pro vodorovnou dopravu suti</t>
  </si>
  <si>
    <t>-2138937594</t>
  </si>
  <si>
    <t>https://podminky.urs.cz/item/CS_URS_2024_01/997221611</t>
  </si>
  <si>
    <t>54</t>
  </si>
  <si>
    <t>997221612</t>
  </si>
  <si>
    <t>Nakládání na dopravní prostředky pro vodorovnou dopravu vybouraných hmot</t>
  </si>
  <si>
    <t>934195830</t>
  </si>
  <si>
    <t>https://podminky.urs.cz/item/CS_URS_2024_01/997221612</t>
  </si>
  <si>
    <t>998</t>
  </si>
  <si>
    <t>Přesun hmot</t>
  </si>
  <si>
    <t>55</t>
  </si>
  <si>
    <t>998153131</t>
  </si>
  <si>
    <t>Přesun hmot pro zdi a valy samostatné se svislou nosnou konstrukcí zděnou nebo monolitickou betonovou tyčovou nebo plošnou vodorovná dopravní vzdálenost do 50 m, pro zdi základní výšky do 12 m</t>
  </si>
  <si>
    <t>2040832065</t>
  </si>
  <si>
    <t>https://podminky.urs.cz/item/CS_URS_2024_01/998153131</t>
  </si>
  <si>
    <t>PSV</t>
  </si>
  <si>
    <t>Práce a dodávky PSV</t>
  </si>
  <si>
    <t>783</t>
  </si>
  <si>
    <t>Dokončovací práce - nátěry</t>
  </si>
  <si>
    <t>56</t>
  </si>
  <si>
    <t>783101203</t>
  </si>
  <si>
    <t>Příprava podkladu truhlářských konstrukcí před provedením nátěru broušení smirkovým papírem nebo plátnem jemné</t>
  </si>
  <si>
    <t>-956177679</t>
  </si>
  <si>
    <t>https://podminky.urs.cz/item/CS_URS_2024_01/783101203</t>
  </si>
  <si>
    <t>"plotová pole"2*73,00*1,50</t>
  </si>
  <si>
    <t>57</t>
  </si>
  <si>
    <t>783113101</t>
  </si>
  <si>
    <t>Napouštěcí nátěr truhlářských konstrukcí jednonásobný syntetický</t>
  </si>
  <si>
    <t>-611340851</t>
  </si>
  <si>
    <t>https://podminky.urs.cz/item/CS_URS_2024_01/783113101</t>
  </si>
  <si>
    <t>58</t>
  </si>
  <si>
    <t>783118211</t>
  </si>
  <si>
    <t>Lakovací nátěr truhlářských konstrukcí dvojnásobný s mezibroušením syntetický</t>
  </si>
  <si>
    <t>-243393927</t>
  </si>
  <si>
    <t>https://podminky.urs.cz/item/CS_URS_2024_01/783118211</t>
  </si>
  <si>
    <t>VRN</t>
  </si>
  <si>
    <t>Vedlejší rozpočtové náklady</t>
  </si>
  <si>
    <t>VRN1</t>
  </si>
  <si>
    <t>Průzkumné, geodetické a projektové práce</t>
  </si>
  <si>
    <t>59</t>
  </si>
  <si>
    <t>010001000</t>
  </si>
  <si>
    <t>Kč</t>
  </si>
  <si>
    <t>1024</t>
  </si>
  <si>
    <t>1259684844</t>
  </si>
  <si>
    <t>https://podminky.urs.cz/item/CS_URS_2024_01/010001000</t>
  </si>
  <si>
    <t>Poznámka k položce:
- vytyčení tras technické infrastruktury, zejména energetických a komunikačních vedení, vodovodní, plynovodní a stokové sítě, případně jiné překážky podle Zákona 183/2006 Sb., § 153, odst. 1
- dílenská, výrobní nebo montážní dokumentace dle potřeby zhotovitele
- prostorové (směrové i výškové) vytýčení stavby, průběžná a kontrolní geodetická měření
- 4x PD skutečného provedení stavby (tištěná i výkresová část)
- 6x geometrický plán v tištěné podobě a 1x v elektronické podobě</t>
  </si>
  <si>
    <t>VRN3</t>
  </si>
  <si>
    <t>Zařízení staveniště</t>
  </si>
  <si>
    <t>60</t>
  </si>
  <si>
    <t>030001000</t>
  </si>
  <si>
    <t>-99895839</t>
  </si>
  <si>
    <t>https://podminky.urs.cz/item/CS_URS_2024_01/030001000</t>
  </si>
  <si>
    <t>Poznámka k položce:
- vybavení ZS po celou dobu provádění prací dle potřeb zhotovitele jako jsou kancelářské, šatní a skladovací buňky, mobilní toalety a pod.
- napojení na média potřebná pro provozování ZS; popř. stavby dle potřeb zhotovitele
- staveništní skládky materiálu dle potřeb zhotovitele
- zajištění elektrické energie pomocí agregátů
- dovoz vody
- oplocení ZS dle potřeb zhotovitele
- dopravní značení na staveništi
- náklady na provozování, údržbu a následnou likvidaci ZS po dokončení prací dle potřeb zhotovitele</t>
  </si>
  <si>
    <t>VRN7</t>
  </si>
  <si>
    <t>Provozní vlivy</t>
  </si>
  <si>
    <t>61</t>
  </si>
  <si>
    <t>072103001</t>
  </si>
  <si>
    <t>Projednání a zajištění DIO místní komunikace</t>
  </si>
  <si>
    <t>-1958805712</t>
  </si>
  <si>
    <t>https://podminky.urs.cz/item/CS_URS_2024_01/072103001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</si>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</sst>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9001421" TargetMode="External" /><Relationship Id="rId2" Type="http://schemas.openxmlformats.org/officeDocument/2006/relationships/hyperlink" Target="https://podminky.urs.cz/item/CS_URS_2024_01/132312132" TargetMode="External" /><Relationship Id="rId3" Type="http://schemas.openxmlformats.org/officeDocument/2006/relationships/hyperlink" Target="https://podminky.urs.cz/item/CS_URS_2024_01/132351103" TargetMode="External" /><Relationship Id="rId4" Type="http://schemas.openxmlformats.org/officeDocument/2006/relationships/hyperlink" Target="https://podminky.urs.cz/item/CS_URS_2024_01/139001101" TargetMode="External" /><Relationship Id="rId5" Type="http://schemas.openxmlformats.org/officeDocument/2006/relationships/hyperlink" Target="https://podminky.urs.cz/item/CS_URS_2024_01/139911111" TargetMode="External" /><Relationship Id="rId6" Type="http://schemas.openxmlformats.org/officeDocument/2006/relationships/hyperlink" Target="https://podminky.urs.cz/item/CS_URS_2024_01/139951111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74111101" TargetMode="External" /><Relationship Id="rId10" Type="http://schemas.openxmlformats.org/officeDocument/2006/relationships/hyperlink" Target="https://podminky.urs.cz/item/CS_URS_2024_01/181411131" TargetMode="External" /><Relationship Id="rId11" Type="http://schemas.openxmlformats.org/officeDocument/2006/relationships/hyperlink" Target="https://podminky.urs.cz/item/CS_URS_2024_01/182113121" TargetMode="External" /><Relationship Id="rId12" Type="http://schemas.openxmlformats.org/officeDocument/2006/relationships/hyperlink" Target="https://podminky.urs.cz/item/CS_URS_2024_01/182303111" TargetMode="External" /><Relationship Id="rId13" Type="http://schemas.openxmlformats.org/officeDocument/2006/relationships/hyperlink" Target="https://podminky.urs.cz/item/CS_URS_2024_01/211971121" TargetMode="External" /><Relationship Id="rId14" Type="http://schemas.openxmlformats.org/officeDocument/2006/relationships/hyperlink" Target="https://podminky.urs.cz/item/CS_URS_2024_01/212311111" TargetMode="External" /><Relationship Id="rId15" Type="http://schemas.openxmlformats.org/officeDocument/2006/relationships/hyperlink" Target="https://podminky.urs.cz/item/CS_URS_2024_01/212532111" TargetMode="External" /><Relationship Id="rId16" Type="http://schemas.openxmlformats.org/officeDocument/2006/relationships/hyperlink" Target="https://podminky.urs.cz/item/CS_URS_2024_01/212755214" TargetMode="External" /><Relationship Id="rId17" Type="http://schemas.openxmlformats.org/officeDocument/2006/relationships/hyperlink" Target="https://podminky.urs.cz/item/CS_URS_2024_01/274321511" TargetMode="External" /><Relationship Id="rId18" Type="http://schemas.openxmlformats.org/officeDocument/2006/relationships/hyperlink" Target="https://podminky.urs.cz/item/CS_URS_2024_01/274361821" TargetMode="External" /><Relationship Id="rId19" Type="http://schemas.openxmlformats.org/officeDocument/2006/relationships/hyperlink" Target="https://podminky.urs.cz/item/CS_URS_2024_01/274362021" TargetMode="External" /><Relationship Id="rId20" Type="http://schemas.openxmlformats.org/officeDocument/2006/relationships/hyperlink" Target="https://podminky.urs.cz/item/CS_URS_2024_01/317321017" TargetMode="External" /><Relationship Id="rId21" Type="http://schemas.openxmlformats.org/officeDocument/2006/relationships/hyperlink" Target="https://podminky.urs.cz/item/CS_URS_2024_01/317353111" TargetMode="External" /><Relationship Id="rId22" Type="http://schemas.openxmlformats.org/officeDocument/2006/relationships/hyperlink" Target="https://podminky.urs.cz/item/CS_URS_2024_01/317353112" TargetMode="External" /><Relationship Id="rId23" Type="http://schemas.openxmlformats.org/officeDocument/2006/relationships/hyperlink" Target="https://podminky.urs.cz/item/CS_URS_2024_01/317361016" TargetMode="External" /><Relationship Id="rId24" Type="http://schemas.openxmlformats.org/officeDocument/2006/relationships/hyperlink" Target="https://podminky.urs.cz/item/CS_URS_2024_01/327323127" TargetMode="External" /><Relationship Id="rId25" Type="http://schemas.openxmlformats.org/officeDocument/2006/relationships/hyperlink" Target="https://podminky.urs.cz/item/CS_URS_2024_01/327351211" TargetMode="External" /><Relationship Id="rId26" Type="http://schemas.openxmlformats.org/officeDocument/2006/relationships/hyperlink" Target="https://podminky.urs.cz/item/CS_URS_2024_01/327351221" TargetMode="External" /><Relationship Id="rId27" Type="http://schemas.openxmlformats.org/officeDocument/2006/relationships/hyperlink" Target="https://podminky.urs.cz/item/CS_URS_2024_01/327361040" TargetMode="External" /><Relationship Id="rId28" Type="http://schemas.openxmlformats.org/officeDocument/2006/relationships/hyperlink" Target="https://podminky.urs.cz/item/CS_URS_2024_01/348181113" TargetMode="External" /><Relationship Id="rId29" Type="http://schemas.openxmlformats.org/officeDocument/2006/relationships/hyperlink" Target="https://podminky.urs.cz/item/CS_URS_2024_01/894812111" TargetMode="External" /><Relationship Id="rId30" Type="http://schemas.openxmlformats.org/officeDocument/2006/relationships/hyperlink" Target="https://podminky.urs.cz/item/CS_URS_2024_01/894812131" TargetMode="External" /><Relationship Id="rId31" Type="http://schemas.openxmlformats.org/officeDocument/2006/relationships/hyperlink" Target="https://podminky.urs.cz/item/CS_URS_2024_01/894812149" TargetMode="External" /><Relationship Id="rId32" Type="http://schemas.openxmlformats.org/officeDocument/2006/relationships/hyperlink" Target="https://podminky.urs.cz/item/CS_URS_2024_01/894812155" TargetMode="External" /><Relationship Id="rId33" Type="http://schemas.openxmlformats.org/officeDocument/2006/relationships/hyperlink" Target="https://podminky.urs.cz/item/CS_URS_2024_01/943221111" TargetMode="External" /><Relationship Id="rId34" Type="http://schemas.openxmlformats.org/officeDocument/2006/relationships/hyperlink" Target="https://podminky.urs.cz/item/CS_URS_2024_01/943221211" TargetMode="External" /><Relationship Id="rId35" Type="http://schemas.openxmlformats.org/officeDocument/2006/relationships/hyperlink" Target="https://podminky.urs.cz/item/CS_URS_2024_01/943221811" TargetMode="External" /><Relationship Id="rId36" Type="http://schemas.openxmlformats.org/officeDocument/2006/relationships/hyperlink" Target="https://podminky.urs.cz/item/CS_URS_2024_01/997221561" TargetMode="External" /><Relationship Id="rId37" Type="http://schemas.openxmlformats.org/officeDocument/2006/relationships/hyperlink" Target="https://podminky.urs.cz/item/CS_URS_2024_01/997221569" TargetMode="External" /><Relationship Id="rId38" Type="http://schemas.openxmlformats.org/officeDocument/2006/relationships/hyperlink" Target="https://podminky.urs.cz/item/CS_URS_2024_01/997221571" TargetMode="External" /><Relationship Id="rId39" Type="http://schemas.openxmlformats.org/officeDocument/2006/relationships/hyperlink" Target="https://podminky.urs.cz/item/CS_URS_2024_01/997221611" TargetMode="External" /><Relationship Id="rId40" Type="http://schemas.openxmlformats.org/officeDocument/2006/relationships/hyperlink" Target="https://podminky.urs.cz/item/CS_URS_2024_01/997221612" TargetMode="External" /><Relationship Id="rId41" Type="http://schemas.openxmlformats.org/officeDocument/2006/relationships/hyperlink" Target="https://podminky.urs.cz/item/CS_URS_2024_01/998153131" TargetMode="External" /><Relationship Id="rId42" Type="http://schemas.openxmlformats.org/officeDocument/2006/relationships/hyperlink" Target="https://podminky.urs.cz/item/CS_URS_2024_01/783101203" TargetMode="External" /><Relationship Id="rId43" Type="http://schemas.openxmlformats.org/officeDocument/2006/relationships/hyperlink" Target="https://podminky.urs.cz/item/CS_URS_2024_01/783113101" TargetMode="External" /><Relationship Id="rId44" Type="http://schemas.openxmlformats.org/officeDocument/2006/relationships/hyperlink" Target="https://podminky.urs.cz/item/CS_URS_2024_01/783118211" TargetMode="External" /><Relationship Id="rId45" Type="http://schemas.openxmlformats.org/officeDocument/2006/relationships/hyperlink" Target="https://podminky.urs.cz/item/CS_URS_2024_01/010001000" TargetMode="External" /><Relationship Id="rId46" Type="http://schemas.openxmlformats.org/officeDocument/2006/relationships/hyperlink" Target="https://podminky.urs.cz/item/CS_URS_2024_01/030001000" TargetMode="External" /><Relationship Id="rId47" Type="http://schemas.openxmlformats.org/officeDocument/2006/relationships/hyperlink" Target="https://podminky.urs.cz/item/CS_URS_2024_01/072103001" TargetMode="External" /><Relationship Id="rId4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113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Hřbitov Folknáře - oprava oplocení a opěrné zdi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p.p.č.2806, k.ú.Děčín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14. 3. 2024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0" s="7" customFormat="1" ht="24.7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'113 - Hřbitov Folknáře - 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'113 - Hřbitov Folknáře - ...'!P88</f>
        <v>0</v>
      </c>
      <c r="AV55" s="120">
        <f>'113 - Hřbitov Folknáře - ...'!J31</f>
        <v>0</v>
      </c>
      <c r="AW55" s="120">
        <f>'113 - Hřbitov Folknáře - ...'!J32</f>
        <v>0</v>
      </c>
      <c r="AX55" s="120">
        <f>'113 - Hřbitov Folknáře - ...'!J33</f>
        <v>0</v>
      </c>
      <c r="AY55" s="120">
        <f>'113 - Hřbitov Folknáře - ...'!J34</f>
        <v>0</v>
      </c>
      <c r="AZ55" s="120">
        <f>'113 - Hřbitov Folknáře - ...'!F31</f>
        <v>0</v>
      </c>
      <c r="BA55" s="120">
        <f>'113 - Hřbitov Folknáře - ...'!F32</f>
        <v>0</v>
      </c>
      <c r="BB55" s="120">
        <f>'113 - Hřbitov Folknáře - ...'!F33</f>
        <v>0</v>
      </c>
      <c r="BC55" s="120">
        <f>'113 - Hřbitov Folknáře - ...'!F34</f>
        <v>0</v>
      </c>
      <c r="BD55" s="122">
        <f>'113 - Hřbitov Folknáře - 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13 - Hřbitov Folknáře -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82</v>
      </c>
    </row>
    <row r="4" spans="2:46" s="1" customFormat="1" ht="24.95" customHeight="1">
      <c r="B4" s="21"/>
      <c r="D4" s="126" t="s">
        <v>83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14. 3. 2024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26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35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37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29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39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41</v>
      </c>
      <c r="E28" s="39"/>
      <c r="F28" s="39"/>
      <c r="G28" s="39"/>
      <c r="H28" s="39"/>
      <c r="I28" s="39"/>
      <c r="J28" s="139">
        <f>ROUND(J88,2)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43</v>
      </c>
      <c r="G30" s="39"/>
      <c r="H30" s="39"/>
      <c r="I30" s="140" t="s">
        <v>42</v>
      </c>
      <c r="J30" s="140" t="s">
        <v>44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45</v>
      </c>
      <c r="E31" s="128" t="s">
        <v>46</v>
      </c>
      <c r="F31" s="142">
        <f>ROUND((SUM(BE88:BE279)),2)</f>
        <v>0</v>
      </c>
      <c r="G31" s="39"/>
      <c r="H31" s="39"/>
      <c r="I31" s="143">
        <v>0.21</v>
      </c>
      <c r="J31" s="142">
        <f>ROUND(((SUM(BE88:BE279))*I31),2)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47</v>
      </c>
      <c r="F32" s="142">
        <f>ROUND((SUM(BF88:BF279)),2)</f>
        <v>0</v>
      </c>
      <c r="G32" s="39"/>
      <c r="H32" s="39"/>
      <c r="I32" s="143">
        <v>0.12</v>
      </c>
      <c r="J32" s="142">
        <f>ROUND(((SUM(BF88:BF279))*I32),2)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48</v>
      </c>
      <c r="F33" s="142">
        <f>ROUND((SUM(BG88:BG279)),2)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49</v>
      </c>
      <c r="F34" s="142">
        <f>ROUND((SUM(BH88:BH279)),2)</f>
        <v>0</v>
      </c>
      <c r="G34" s="39"/>
      <c r="H34" s="39"/>
      <c r="I34" s="143">
        <v>0.12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50</v>
      </c>
      <c r="F35" s="142">
        <f>ROUND((SUM(BI88:BI279)),2)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84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Hřbitov Folknáře - oprava oplocení a opěrné zdi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p.p.č.2806, k.ú.Děčín</v>
      </c>
      <c r="G48" s="41"/>
      <c r="H48" s="41"/>
      <c r="I48" s="33" t="s">
        <v>23</v>
      </c>
      <c r="J48" s="73" t="str">
        <f>IF(J10="","",J10)</f>
        <v>14. 3. 2024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Statutární město Děčín</v>
      </c>
      <c r="G50" s="41"/>
      <c r="H50" s="41"/>
      <c r="I50" s="33" t="s">
        <v>32</v>
      </c>
      <c r="J50" s="37" t="str">
        <f>E19</f>
        <v>Vladimír Vidai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37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85</v>
      </c>
      <c r="D53" s="156"/>
      <c r="E53" s="156"/>
      <c r="F53" s="156"/>
      <c r="G53" s="156"/>
      <c r="H53" s="156"/>
      <c r="I53" s="156"/>
      <c r="J53" s="157" t="s">
        <v>86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73</v>
      </c>
      <c r="D55" s="41"/>
      <c r="E55" s="41"/>
      <c r="F55" s="41"/>
      <c r="G55" s="41"/>
      <c r="H55" s="41"/>
      <c r="I55" s="41"/>
      <c r="J55" s="103">
        <f>J88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87</v>
      </c>
    </row>
    <row r="56" spans="1:31" s="9" customFormat="1" ht="24.95" customHeight="1">
      <c r="A56" s="9"/>
      <c r="B56" s="159"/>
      <c r="C56" s="160"/>
      <c r="D56" s="161" t="s">
        <v>88</v>
      </c>
      <c r="E56" s="162"/>
      <c r="F56" s="162"/>
      <c r="G56" s="162"/>
      <c r="H56" s="162"/>
      <c r="I56" s="162"/>
      <c r="J56" s="163">
        <f>J89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89</v>
      </c>
      <c r="E57" s="168"/>
      <c r="F57" s="168"/>
      <c r="G57" s="168"/>
      <c r="H57" s="168"/>
      <c r="I57" s="168"/>
      <c r="J57" s="169">
        <f>J90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90</v>
      </c>
      <c r="E58" s="168"/>
      <c r="F58" s="168"/>
      <c r="G58" s="168"/>
      <c r="H58" s="168"/>
      <c r="I58" s="168"/>
      <c r="J58" s="169">
        <f>J134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8"/>
      <c r="J59" s="169">
        <f>J156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J191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93</v>
      </c>
      <c r="E61" s="168"/>
      <c r="F61" s="168"/>
      <c r="G61" s="168"/>
      <c r="H61" s="168"/>
      <c r="I61" s="168"/>
      <c r="J61" s="169">
        <f>J200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94</v>
      </c>
      <c r="E62" s="168"/>
      <c r="F62" s="168"/>
      <c r="G62" s="168"/>
      <c r="H62" s="168"/>
      <c r="I62" s="168"/>
      <c r="J62" s="169">
        <f>J209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95</v>
      </c>
      <c r="E63" s="168"/>
      <c r="F63" s="168"/>
      <c r="G63" s="168"/>
      <c r="H63" s="168"/>
      <c r="I63" s="168"/>
      <c r="J63" s="169">
        <f>J238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J256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59"/>
      <c r="C65" s="160"/>
      <c r="D65" s="161" t="s">
        <v>97</v>
      </c>
      <c r="E65" s="162"/>
      <c r="F65" s="162"/>
      <c r="G65" s="162"/>
      <c r="H65" s="162"/>
      <c r="I65" s="162"/>
      <c r="J65" s="163">
        <f>J259</f>
        <v>0</v>
      </c>
      <c r="K65" s="160"/>
      <c r="L65" s="16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5"/>
      <c r="C66" s="166"/>
      <c r="D66" s="167" t="s">
        <v>98</v>
      </c>
      <c r="E66" s="168"/>
      <c r="F66" s="168"/>
      <c r="G66" s="168"/>
      <c r="H66" s="168"/>
      <c r="I66" s="168"/>
      <c r="J66" s="169">
        <f>J260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59"/>
      <c r="C67" s="160"/>
      <c r="D67" s="161" t="s">
        <v>99</v>
      </c>
      <c r="E67" s="162"/>
      <c r="F67" s="162"/>
      <c r="G67" s="162"/>
      <c r="H67" s="162"/>
      <c r="I67" s="162"/>
      <c r="J67" s="163">
        <f>J268</f>
        <v>0</v>
      </c>
      <c r="K67" s="160"/>
      <c r="L67" s="16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5"/>
      <c r="C68" s="166"/>
      <c r="D68" s="167" t="s">
        <v>100</v>
      </c>
      <c r="E68" s="168"/>
      <c r="F68" s="168"/>
      <c r="G68" s="168"/>
      <c r="H68" s="168"/>
      <c r="I68" s="168"/>
      <c r="J68" s="169">
        <f>J269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101</v>
      </c>
      <c r="E69" s="168"/>
      <c r="F69" s="168"/>
      <c r="G69" s="168"/>
      <c r="H69" s="168"/>
      <c r="I69" s="168"/>
      <c r="J69" s="169">
        <f>J273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102</v>
      </c>
      <c r="E70" s="168"/>
      <c r="F70" s="168"/>
      <c r="G70" s="168"/>
      <c r="H70" s="168"/>
      <c r="I70" s="168"/>
      <c r="J70" s="169">
        <f>J277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103</v>
      </c>
      <c r="D77" s="41"/>
      <c r="E77" s="41"/>
      <c r="F77" s="41"/>
      <c r="G77" s="41"/>
      <c r="H77" s="41"/>
      <c r="I77" s="41"/>
      <c r="J77" s="41"/>
      <c r="K77" s="41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E7</f>
        <v>Hřbitov Folknáře - oprava oplocení a opěrné zdi</v>
      </c>
      <c r="F80" s="41"/>
      <c r="G80" s="41"/>
      <c r="H80" s="41"/>
      <c r="I80" s="41"/>
      <c r="J80" s="41"/>
      <c r="K80" s="41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F10</f>
        <v>p.p.č.2806, k.ú.Děčín</v>
      </c>
      <c r="G82" s="41"/>
      <c r="H82" s="41"/>
      <c r="I82" s="33" t="s">
        <v>23</v>
      </c>
      <c r="J82" s="73" t="str">
        <f>IF(J10="","",J10)</f>
        <v>14. 3. 2024</v>
      </c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E13</f>
        <v>Statutární město Děčín</v>
      </c>
      <c r="G84" s="41"/>
      <c r="H84" s="41"/>
      <c r="I84" s="33" t="s">
        <v>32</v>
      </c>
      <c r="J84" s="37" t="str">
        <f>E19</f>
        <v>Vladimír Vidai</v>
      </c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30</v>
      </c>
      <c r="D85" s="41"/>
      <c r="E85" s="41"/>
      <c r="F85" s="28" t="str">
        <f>IF(E16="","",E16)</f>
        <v>Vyplň údaj</v>
      </c>
      <c r="G85" s="41"/>
      <c r="H85" s="41"/>
      <c r="I85" s="33" t="s">
        <v>37</v>
      </c>
      <c r="J85" s="37" t="str">
        <f>E22</f>
        <v xml:space="preserve"> </v>
      </c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1"/>
      <c r="B87" s="172"/>
      <c r="C87" s="173" t="s">
        <v>104</v>
      </c>
      <c r="D87" s="174" t="s">
        <v>60</v>
      </c>
      <c r="E87" s="174" t="s">
        <v>56</v>
      </c>
      <c r="F87" s="174" t="s">
        <v>57</v>
      </c>
      <c r="G87" s="174" t="s">
        <v>105</v>
      </c>
      <c r="H87" s="174" t="s">
        <v>106</v>
      </c>
      <c r="I87" s="174" t="s">
        <v>107</v>
      </c>
      <c r="J87" s="174" t="s">
        <v>86</v>
      </c>
      <c r="K87" s="175" t="s">
        <v>108</v>
      </c>
      <c r="L87" s="176"/>
      <c r="M87" s="93" t="s">
        <v>19</v>
      </c>
      <c r="N87" s="94" t="s">
        <v>45</v>
      </c>
      <c r="O87" s="94" t="s">
        <v>109</v>
      </c>
      <c r="P87" s="94" t="s">
        <v>110</v>
      </c>
      <c r="Q87" s="94" t="s">
        <v>111</v>
      </c>
      <c r="R87" s="94" t="s">
        <v>112</v>
      </c>
      <c r="S87" s="94" t="s">
        <v>113</v>
      </c>
      <c r="T87" s="95" t="s">
        <v>114</v>
      </c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</row>
    <row r="88" spans="1:63" s="2" customFormat="1" ht="22.8" customHeight="1">
      <c r="A88" s="39"/>
      <c r="B88" s="40"/>
      <c r="C88" s="100" t="s">
        <v>115</v>
      </c>
      <c r="D88" s="41"/>
      <c r="E88" s="41"/>
      <c r="F88" s="41"/>
      <c r="G88" s="41"/>
      <c r="H88" s="41"/>
      <c r="I88" s="41"/>
      <c r="J88" s="177">
        <f>BK88</f>
        <v>0</v>
      </c>
      <c r="K88" s="41"/>
      <c r="L88" s="45"/>
      <c r="M88" s="96"/>
      <c r="N88" s="178"/>
      <c r="O88" s="97"/>
      <c r="P88" s="179">
        <f>P89+P259+P268</f>
        <v>0</v>
      </c>
      <c r="Q88" s="97"/>
      <c r="R88" s="179">
        <f>R89+R259+R268</f>
        <v>292.45366622</v>
      </c>
      <c r="S88" s="97"/>
      <c r="T88" s="180">
        <f>T89+T259+T268</f>
        <v>95.44200000000001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74</v>
      </c>
      <c r="AU88" s="18" t="s">
        <v>87</v>
      </c>
      <c r="BK88" s="181">
        <f>BK89+BK259+BK268</f>
        <v>0</v>
      </c>
    </row>
    <row r="89" spans="1:63" s="12" customFormat="1" ht="25.9" customHeight="1">
      <c r="A89" s="12"/>
      <c r="B89" s="182"/>
      <c r="C89" s="183"/>
      <c r="D89" s="184" t="s">
        <v>74</v>
      </c>
      <c r="E89" s="185" t="s">
        <v>116</v>
      </c>
      <c r="F89" s="185" t="s">
        <v>117</v>
      </c>
      <c r="G89" s="183"/>
      <c r="H89" s="183"/>
      <c r="I89" s="186"/>
      <c r="J89" s="187">
        <f>BK89</f>
        <v>0</v>
      </c>
      <c r="K89" s="183"/>
      <c r="L89" s="188"/>
      <c r="M89" s="189"/>
      <c r="N89" s="190"/>
      <c r="O89" s="190"/>
      <c r="P89" s="191">
        <f>P90+P134+P156+P191+P200+P209+P238+P256</f>
        <v>0</v>
      </c>
      <c r="Q89" s="190"/>
      <c r="R89" s="191">
        <f>R90+R134+R156+R191+R200+R209+R238+R256</f>
        <v>292.34854622</v>
      </c>
      <c r="S89" s="190"/>
      <c r="T89" s="192">
        <f>T90+T134+T156+T191+T200+T209+T238+T256</f>
        <v>95.44200000000001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3" t="s">
        <v>80</v>
      </c>
      <c r="AT89" s="194" t="s">
        <v>74</v>
      </c>
      <c r="AU89" s="194" t="s">
        <v>75</v>
      </c>
      <c r="AY89" s="193" t="s">
        <v>118</v>
      </c>
      <c r="BK89" s="195">
        <f>BK90+BK134+BK156+BK191+BK200+BK209+BK238+BK256</f>
        <v>0</v>
      </c>
    </row>
    <row r="90" spans="1:63" s="12" customFormat="1" ht="22.8" customHeight="1">
      <c r="A90" s="12"/>
      <c r="B90" s="182"/>
      <c r="C90" s="183"/>
      <c r="D90" s="184" t="s">
        <v>74</v>
      </c>
      <c r="E90" s="196" t="s">
        <v>80</v>
      </c>
      <c r="F90" s="196" t="s">
        <v>119</v>
      </c>
      <c r="G90" s="183"/>
      <c r="H90" s="183"/>
      <c r="I90" s="186"/>
      <c r="J90" s="197">
        <f>BK90</f>
        <v>0</v>
      </c>
      <c r="K90" s="183"/>
      <c r="L90" s="188"/>
      <c r="M90" s="189"/>
      <c r="N90" s="190"/>
      <c r="O90" s="190"/>
      <c r="P90" s="191">
        <f>SUM(P91:P133)</f>
        <v>0</v>
      </c>
      <c r="Q90" s="190"/>
      <c r="R90" s="191">
        <f>SUM(R91:R133)</f>
        <v>3.9220499999999996</v>
      </c>
      <c r="S90" s="190"/>
      <c r="T90" s="192">
        <f>SUM(T91:T133)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3" t="s">
        <v>80</v>
      </c>
      <c r="AT90" s="194" t="s">
        <v>74</v>
      </c>
      <c r="AU90" s="194" t="s">
        <v>80</v>
      </c>
      <c r="AY90" s="193" t="s">
        <v>118</v>
      </c>
      <c r="BK90" s="195">
        <f>SUM(BK91:BK133)</f>
        <v>0</v>
      </c>
    </row>
    <row r="91" spans="1:65" s="2" customFormat="1" ht="49.05" customHeight="1">
      <c r="A91" s="39"/>
      <c r="B91" s="40"/>
      <c r="C91" s="198" t="s">
        <v>80</v>
      </c>
      <c r="D91" s="198" t="s">
        <v>120</v>
      </c>
      <c r="E91" s="199" t="s">
        <v>121</v>
      </c>
      <c r="F91" s="200" t="s">
        <v>122</v>
      </c>
      <c r="G91" s="201" t="s">
        <v>123</v>
      </c>
      <c r="H91" s="202">
        <v>36.5</v>
      </c>
      <c r="I91" s="203"/>
      <c r="J91" s="204">
        <f>ROUND(I91*H91,2)</f>
        <v>0</v>
      </c>
      <c r="K91" s="200" t="s">
        <v>124</v>
      </c>
      <c r="L91" s="45"/>
      <c r="M91" s="205" t="s">
        <v>19</v>
      </c>
      <c r="N91" s="206" t="s">
        <v>46</v>
      </c>
      <c r="O91" s="85"/>
      <c r="P91" s="207">
        <f>O91*H91</f>
        <v>0</v>
      </c>
      <c r="Q91" s="207">
        <v>0.0369</v>
      </c>
      <c r="R91" s="207">
        <f>Q91*H91</f>
        <v>1.34685</v>
      </c>
      <c r="S91" s="207">
        <v>0</v>
      </c>
      <c r="T91" s="20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09" t="s">
        <v>125</v>
      </c>
      <c r="AT91" s="209" t="s">
        <v>120</v>
      </c>
      <c r="AU91" s="209" t="s">
        <v>82</v>
      </c>
      <c r="AY91" s="18" t="s">
        <v>118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8" t="s">
        <v>80</v>
      </c>
      <c r="BK91" s="210">
        <f>ROUND(I91*H91,2)</f>
        <v>0</v>
      </c>
      <c r="BL91" s="18" t="s">
        <v>125</v>
      </c>
      <c r="BM91" s="209" t="s">
        <v>126</v>
      </c>
    </row>
    <row r="92" spans="1:47" s="2" customFormat="1" ht="12">
      <c r="A92" s="39"/>
      <c r="B92" s="40"/>
      <c r="C92" s="41"/>
      <c r="D92" s="211" t="s">
        <v>127</v>
      </c>
      <c r="E92" s="41"/>
      <c r="F92" s="212" t="s">
        <v>128</v>
      </c>
      <c r="G92" s="41"/>
      <c r="H92" s="41"/>
      <c r="I92" s="213"/>
      <c r="J92" s="41"/>
      <c r="K92" s="41"/>
      <c r="L92" s="45"/>
      <c r="M92" s="214"/>
      <c r="N92" s="215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127</v>
      </c>
      <c r="AU92" s="18" t="s">
        <v>82</v>
      </c>
    </row>
    <row r="93" spans="1:51" s="13" customFormat="1" ht="12">
      <c r="A93" s="13"/>
      <c r="B93" s="216"/>
      <c r="C93" s="217"/>
      <c r="D93" s="218" t="s">
        <v>129</v>
      </c>
      <c r="E93" s="219" t="s">
        <v>19</v>
      </c>
      <c r="F93" s="220" t="s">
        <v>130</v>
      </c>
      <c r="G93" s="217"/>
      <c r="H93" s="221">
        <v>36.5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7" t="s">
        <v>129</v>
      </c>
      <c r="AU93" s="227" t="s">
        <v>82</v>
      </c>
      <c r="AV93" s="13" t="s">
        <v>82</v>
      </c>
      <c r="AW93" s="13" t="s">
        <v>36</v>
      </c>
      <c r="AX93" s="13" t="s">
        <v>80</v>
      </c>
      <c r="AY93" s="227" t="s">
        <v>118</v>
      </c>
    </row>
    <row r="94" spans="1:65" s="2" customFormat="1" ht="24.15" customHeight="1">
      <c r="A94" s="39"/>
      <c r="B94" s="40"/>
      <c r="C94" s="198" t="s">
        <v>82</v>
      </c>
      <c r="D94" s="198" t="s">
        <v>120</v>
      </c>
      <c r="E94" s="199" t="s">
        <v>131</v>
      </c>
      <c r="F94" s="200" t="s">
        <v>132</v>
      </c>
      <c r="G94" s="201" t="s">
        <v>133</v>
      </c>
      <c r="H94" s="202">
        <v>7.008</v>
      </c>
      <c r="I94" s="203"/>
      <c r="J94" s="204">
        <f>ROUND(I94*H94,2)</f>
        <v>0</v>
      </c>
      <c r="K94" s="200" t="s">
        <v>124</v>
      </c>
      <c r="L94" s="45"/>
      <c r="M94" s="205" t="s">
        <v>19</v>
      </c>
      <c r="N94" s="206" t="s">
        <v>46</v>
      </c>
      <c r="O94" s="85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9" t="s">
        <v>125</v>
      </c>
      <c r="AT94" s="209" t="s">
        <v>120</v>
      </c>
      <c r="AU94" s="209" t="s">
        <v>82</v>
      </c>
      <c r="AY94" s="18" t="s">
        <v>118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8" t="s">
        <v>80</v>
      </c>
      <c r="BK94" s="210">
        <f>ROUND(I94*H94,2)</f>
        <v>0</v>
      </c>
      <c r="BL94" s="18" t="s">
        <v>125</v>
      </c>
      <c r="BM94" s="209" t="s">
        <v>134</v>
      </c>
    </row>
    <row r="95" spans="1:47" s="2" customFormat="1" ht="12">
      <c r="A95" s="39"/>
      <c r="B95" s="40"/>
      <c r="C95" s="41"/>
      <c r="D95" s="211" t="s">
        <v>127</v>
      </c>
      <c r="E95" s="41"/>
      <c r="F95" s="212" t="s">
        <v>135</v>
      </c>
      <c r="G95" s="41"/>
      <c r="H95" s="41"/>
      <c r="I95" s="213"/>
      <c r="J95" s="41"/>
      <c r="K95" s="41"/>
      <c r="L95" s="45"/>
      <c r="M95" s="214"/>
      <c r="N95" s="21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127</v>
      </c>
      <c r="AU95" s="18" t="s">
        <v>82</v>
      </c>
    </row>
    <row r="96" spans="1:51" s="13" customFormat="1" ht="12">
      <c r="A96" s="13"/>
      <c r="B96" s="216"/>
      <c r="C96" s="217"/>
      <c r="D96" s="218" t="s">
        <v>129</v>
      </c>
      <c r="E96" s="219" t="s">
        <v>19</v>
      </c>
      <c r="F96" s="220" t="s">
        <v>136</v>
      </c>
      <c r="G96" s="217"/>
      <c r="H96" s="221">
        <v>70.08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7" t="s">
        <v>129</v>
      </c>
      <c r="AU96" s="227" t="s">
        <v>82</v>
      </c>
      <c r="AV96" s="13" t="s">
        <v>82</v>
      </c>
      <c r="AW96" s="13" t="s">
        <v>36</v>
      </c>
      <c r="AX96" s="13" t="s">
        <v>80</v>
      </c>
      <c r="AY96" s="227" t="s">
        <v>118</v>
      </c>
    </row>
    <row r="97" spans="1:51" s="13" customFormat="1" ht="12">
      <c r="A97" s="13"/>
      <c r="B97" s="216"/>
      <c r="C97" s="217"/>
      <c r="D97" s="218" t="s">
        <v>129</v>
      </c>
      <c r="E97" s="217"/>
      <c r="F97" s="220" t="s">
        <v>137</v>
      </c>
      <c r="G97" s="217"/>
      <c r="H97" s="221">
        <v>7.008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129</v>
      </c>
      <c r="AU97" s="227" t="s">
        <v>82</v>
      </c>
      <c r="AV97" s="13" t="s">
        <v>82</v>
      </c>
      <c r="AW97" s="13" t="s">
        <v>4</v>
      </c>
      <c r="AX97" s="13" t="s">
        <v>80</v>
      </c>
      <c r="AY97" s="227" t="s">
        <v>118</v>
      </c>
    </row>
    <row r="98" spans="1:65" s="2" customFormat="1" ht="24.15" customHeight="1">
      <c r="A98" s="39"/>
      <c r="B98" s="40"/>
      <c r="C98" s="198" t="s">
        <v>138</v>
      </c>
      <c r="D98" s="198" t="s">
        <v>120</v>
      </c>
      <c r="E98" s="199" t="s">
        <v>139</v>
      </c>
      <c r="F98" s="200" t="s">
        <v>140</v>
      </c>
      <c r="G98" s="201" t="s">
        <v>133</v>
      </c>
      <c r="H98" s="202">
        <v>63.072</v>
      </c>
      <c r="I98" s="203"/>
      <c r="J98" s="204">
        <f>ROUND(I98*H98,2)</f>
        <v>0</v>
      </c>
      <c r="K98" s="200" t="s">
        <v>124</v>
      </c>
      <c r="L98" s="45"/>
      <c r="M98" s="205" t="s">
        <v>19</v>
      </c>
      <c r="N98" s="206" t="s">
        <v>46</v>
      </c>
      <c r="O98" s="85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9" t="s">
        <v>125</v>
      </c>
      <c r="AT98" s="209" t="s">
        <v>120</v>
      </c>
      <c r="AU98" s="209" t="s">
        <v>82</v>
      </c>
      <c r="AY98" s="18" t="s">
        <v>118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8" t="s">
        <v>80</v>
      </c>
      <c r="BK98" s="210">
        <f>ROUND(I98*H98,2)</f>
        <v>0</v>
      </c>
      <c r="BL98" s="18" t="s">
        <v>125</v>
      </c>
      <c r="BM98" s="209" t="s">
        <v>141</v>
      </c>
    </row>
    <row r="99" spans="1:47" s="2" customFormat="1" ht="12">
      <c r="A99" s="39"/>
      <c r="B99" s="40"/>
      <c r="C99" s="41"/>
      <c r="D99" s="211" t="s">
        <v>127</v>
      </c>
      <c r="E99" s="41"/>
      <c r="F99" s="212" t="s">
        <v>142</v>
      </c>
      <c r="G99" s="41"/>
      <c r="H99" s="41"/>
      <c r="I99" s="213"/>
      <c r="J99" s="41"/>
      <c r="K99" s="41"/>
      <c r="L99" s="45"/>
      <c r="M99" s="214"/>
      <c r="N99" s="215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127</v>
      </c>
      <c r="AU99" s="18" t="s">
        <v>82</v>
      </c>
    </row>
    <row r="100" spans="1:51" s="13" customFormat="1" ht="12">
      <c r="A100" s="13"/>
      <c r="B100" s="216"/>
      <c r="C100" s="217"/>
      <c r="D100" s="218" t="s">
        <v>129</v>
      </c>
      <c r="E100" s="217"/>
      <c r="F100" s="220" t="s">
        <v>143</v>
      </c>
      <c r="G100" s="217"/>
      <c r="H100" s="221">
        <v>63.072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7" t="s">
        <v>129</v>
      </c>
      <c r="AU100" s="227" t="s">
        <v>82</v>
      </c>
      <c r="AV100" s="13" t="s">
        <v>82</v>
      </c>
      <c r="AW100" s="13" t="s">
        <v>4</v>
      </c>
      <c r="AX100" s="13" t="s">
        <v>80</v>
      </c>
      <c r="AY100" s="227" t="s">
        <v>118</v>
      </c>
    </row>
    <row r="101" spans="1:65" s="2" customFormat="1" ht="24.15" customHeight="1">
      <c r="A101" s="39"/>
      <c r="B101" s="40"/>
      <c r="C101" s="198" t="s">
        <v>125</v>
      </c>
      <c r="D101" s="198" t="s">
        <v>120</v>
      </c>
      <c r="E101" s="199" t="s">
        <v>144</v>
      </c>
      <c r="F101" s="200" t="s">
        <v>145</v>
      </c>
      <c r="G101" s="201" t="s">
        <v>133</v>
      </c>
      <c r="H101" s="202">
        <v>15.33</v>
      </c>
      <c r="I101" s="203"/>
      <c r="J101" s="204">
        <f>ROUND(I101*H101,2)</f>
        <v>0</v>
      </c>
      <c r="K101" s="200" t="s">
        <v>124</v>
      </c>
      <c r="L101" s="45"/>
      <c r="M101" s="205" t="s">
        <v>19</v>
      </c>
      <c r="N101" s="206" t="s">
        <v>46</v>
      </c>
      <c r="O101" s="85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9" t="s">
        <v>125</v>
      </c>
      <c r="AT101" s="209" t="s">
        <v>120</v>
      </c>
      <c r="AU101" s="209" t="s">
        <v>82</v>
      </c>
      <c r="AY101" s="18" t="s">
        <v>118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8" t="s">
        <v>80</v>
      </c>
      <c r="BK101" s="210">
        <f>ROUND(I101*H101,2)</f>
        <v>0</v>
      </c>
      <c r="BL101" s="18" t="s">
        <v>125</v>
      </c>
      <c r="BM101" s="209" t="s">
        <v>146</v>
      </c>
    </row>
    <row r="102" spans="1:47" s="2" customFormat="1" ht="12">
      <c r="A102" s="39"/>
      <c r="B102" s="40"/>
      <c r="C102" s="41"/>
      <c r="D102" s="211" t="s">
        <v>127</v>
      </c>
      <c r="E102" s="41"/>
      <c r="F102" s="212" t="s">
        <v>147</v>
      </c>
      <c r="G102" s="41"/>
      <c r="H102" s="41"/>
      <c r="I102" s="213"/>
      <c r="J102" s="41"/>
      <c r="K102" s="41"/>
      <c r="L102" s="45"/>
      <c r="M102" s="214"/>
      <c r="N102" s="21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127</v>
      </c>
      <c r="AU102" s="18" t="s">
        <v>82</v>
      </c>
    </row>
    <row r="103" spans="1:51" s="13" customFormat="1" ht="12">
      <c r="A103" s="13"/>
      <c r="B103" s="216"/>
      <c r="C103" s="217"/>
      <c r="D103" s="218" t="s">
        <v>129</v>
      </c>
      <c r="E103" s="217"/>
      <c r="F103" s="220" t="s">
        <v>148</v>
      </c>
      <c r="G103" s="217"/>
      <c r="H103" s="221">
        <v>15.33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129</v>
      </c>
      <c r="AU103" s="227" t="s">
        <v>82</v>
      </c>
      <c r="AV103" s="13" t="s">
        <v>82</v>
      </c>
      <c r="AW103" s="13" t="s">
        <v>4</v>
      </c>
      <c r="AX103" s="13" t="s">
        <v>80</v>
      </c>
      <c r="AY103" s="227" t="s">
        <v>118</v>
      </c>
    </row>
    <row r="104" spans="1:65" s="2" customFormat="1" ht="37.8" customHeight="1">
      <c r="A104" s="39"/>
      <c r="B104" s="40"/>
      <c r="C104" s="198" t="s">
        <v>149</v>
      </c>
      <c r="D104" s="198" t="s">
        <v>120</v>
      </c>
      <c r="E104" s="199" t="s">
        <v>150</v>
      </c>
      <c r="F104" s="200" t="s">
        <v>151</v>
      </c>
      <c r="G104" s="201" t="s">
        <v>133</v>
      </c>
      <c r="H104" s="202">
        <v>10.22</v>
      </c>
      <c r="I104" s="203"/>
      <c r="J104" s="204">
        <f>ROUND(I104*H104,2)</f>
        <v>0</v>
      </c>
      <c r="K104" s="200" t="s">
        <v>124</v>
      </c>
      <c r="L104" s="45"/>
      <c r="M104" s="205" t="s">
        <v>19</v>
      </c>
      <c r="N104" s="206" t="s">
        <v>46</v>
      </c>
      <c r="O104" s="85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9" t="s">
        <v>125</v>
      </c>
      <c r="AT104" s="209" t="s">
        <v>120</v>
      </c>
      <c r="AU104" s="209" t="s">
        <v>82</v>
      </c>
      <c r="AY104" s="18" t="s">
        <v>118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8" t="s">
        <v>80</v>
      </c>
      <c r="BK104" s="210">
        <f>ROUND(I104*H104,2)</f>
        <v>0</v>
      </c>
      <c r="BL104" s="18" t="s">
        <v>125</v>
      </c>
      <c r="BM104" s="209" t="s">
        <v>152</v>
      </c>
    </row>
    <row r="105" spans="1:47" s="2" customFormat="1" ht="12">
      <c r="A105" s="39"/>
      <c r="B105" s="40"/>
      <c r="C105" s="41"/>
      <c r="D105" s="211" t="s">
        <v>127</v>
      </c>
      <c r="E105" s="41"/>
      <c r="F105" s="212" t="s">
        <v>153</v>
      </c>
      <c r="G105" s="41"/>
      <c r="H105" s="41"/>
      <c r="I105" s="213"/>
      <c r="J105" s="41"/>
      <c r="K105" s="41"/>
      <c r="L105" s="45"/>
      <c r="M105" s="214"/>
      <c r="N105" s="215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127</v>
      </c>
      <c r="AU105" s="18" t="s">
        <v>82</v>
      </c>
    </row>
    <row r="106" spans="1:51" s="13" customFormat="1" ht="12">
      <c r="A106" s="13"/>
      <c r="B106" s="216"/>
      <c r="C106" s="217"/>
      <c r="D106" s="218" t="s">
        <v>129</v>
      </c>
      <c r="E106" s="219" t="s">
        <v>19</v>
      </c>
      <c r="F106" s="220" t="s">
        <v>154</v>
      </c>
      <c r="G106" s="217"/>
      <c r="H106" s="221">
        <v>102.2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129</v>
      </c>
      <c r="AU106" s="227" t="s">
        <v>82</v>
      </c>
      <c r="AV106" s="13" t="s">
        <v>82</v>
      </c>
      <c r="AW106" s="13" t="s">
        <v>36</v>
      </c>
      <c r="AX106" s="13" t="s">
        <v>80</v>
      </c>
      <c r="AY106" s="227" t="s">
        <v>118</v>
      </c>
    </row>
    <row r="107" spans="1:51" s="13" customFormat="1" ht="12">
      <c r="A107" s="13"/>
      <c r="B107" s="216"/>
      <c r="C107" s="217"/>
      <c r="D107" s="218" t="s">
        <v>129</v>
      </c>
      <c r="E107" s="217"/>
      <c r="F107" s="220" t="s">
        <v>155</v>
      </c>
      <c r="G107" s="217"/>
      <c r="H107" s="221">
        <v>10.22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129</v>
      </c>
      <c r="AU107" s="227" t="s">
        <v>82</v>
      </c>
      <c r="AV107" s="13" t="s">
        <v>82</v>
      </c>
      <c r="AW107" s="13" t="s">
        <v>4</v>
      </c>
      <c r="AX107" s="13" t="s">
        <v>80</v>
      </c>
      <c r="AY107" s="227" t="s">
        <v>118</v>
      </c>
    </row>
    <row r="108" spans="1:65" s="2" customFormat="1" ht="37.8" customHeight="1">
      <c r="A108" s="39"/>
      <c r="B108" s="40"/>
      <c r="C108" s="198" t="s">
        <v>156</v>
      </c>
      <c r="D108" s="198" t="s">
        <v>120</v>
      </c>
      <c r="E108" s="199" t="s">
        <v>157</v>
      </c>
      <c r="F108" s="200" t="s">
        <v>158</v>
      </c>
      <c r="G108" s="201" t="s">
        <v>133</v>
      </c>
      <c r="H108" s="202">
        <v>91.98</v>
      </c>
      <c r="I108" s="203"/>
      <c r="J108" s="204">
        <f>ROUND(I108*H108,2)</f>
        <v>0</v>
      </c>
      <c r="K108" s="200" t="s">
        <v>124</v>
      </c>
      <c r="L108" s="45"/>
      <c r="M108" s="205" t="s">
        <v>19</v>
      </c>
      <c r="N108" s="206" t="s">
        <v>46</v>
      </c>
      <c r="O108" s="85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125</v>
      </c>
      <c r="AT108" s="209" t="s">
        <v>120</v>
      </c>
      <c r="AU108" s="209" t="s">
        <v>82</v>
      </c>
      <c r="AY108" s="18" t="s">
        <v>118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80</v>
      </c>
      <c r="BK108" s="210">
        <f>ROUND(I108*H108,2)</f>
        <v>0</v>
      </c>
      <c r="BL108" s="18" t="s">
        <v>125</v>
      </c>
      <c r="BM108" s="209" t="s">
        <v>159</v>
      </c>
    </row>
    <row r="109" spans="1:47" s="2" customFormat="1" ht="12">
      <c r="A109" s="39"/>
      <c r="B109" s="40"/>
      <c r="C109" s="41"/>
      <c r="D109" s="211" t="s">
        <v>127</v>
      </c>
      <c r="E109" s="41"/>
      <c r="F109" s="212" t="s">
        <v>160</v>
      </c>
      <c r="G109" s="41"/>
      <c r="H109" s="41"/>
      <c r="I109" s="213"/>
      <c r="J109" s="41"/>
      <c r="K109" s="41"/>
      <c r="L109" s="45"/>
      <c r="M109" s="214"/>
      <c r="N109" s="21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127</v>
      </c>
      <c r="AU109" s="18" t="s">
        <v>82</v>
      </c>
    </row>
    <row r="110" spans="1:51" s="13" customFormat="1" ht="12">
      <c r="A110" s="13"/>
      <c r="B110" s="216"/>
      <c r="C110" s="217"/>
      <c r="D110" s="218" t="s">
        <v>129</v>
      </c>
      <c r="E110" s="217"/>
      <c r="F110" s="220" t="s">
        <v>161</v>
      </c>
      <c r="G110" s="217"/>
      <c r="H110" s="221">
        <v>91.98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129</v>
      </c>
      <c r="AU110" s="227" t="s">
        <v>82</v>
      </c>
      <c r="AV110" s="13" t="s">
        <v>82</v>
      </c>
      <c r="AW110" s="13" t="s">
        <v>4</v>
      </c>
      <c r="AX110" s="13" t="s">
        <v>80</v>
      </c>
      <c r="AY110" s="227" t="s">
        <v>118</v>
      </c>
    </row>
    <row r="111" spans="1:65" s="2" customFormat="1" ht="37.8" customHeight="1">
      <c r="A111" s="39"/>
      <c r="B111" s="40"/>
      <c r="C111" s="198" t="s">
        <v>162</v>
      </c>
      <c r="D111" s="198" t="s">
        <v>120</v>
      </c>
      <c r="E111" s="199" t="s">
        <v>163</v>
      </c>
      <c r="F111" s="200" t="s">
        <v>164</v>
      </c>
      <c r="G111" s="201" t="s">
        <v>133</v>
      </c>
      <c r="H111" s="202">
        <v>160.6</v>
      </c>
      <c r="I111" s="203"/>
      <c r="J111" s="204">
        <f>ROUND(I111*H111,2)</f>
        <v>0</v>
      </c>
      <c r="K111" s="200" t="s">
        <v>124</v>
      </c>
      <c r="L111" s="45"/>
      <c r="M111" s="205" t="s">
        <v>19</v>
      </c>
      <c r="N111" s="206" t="s">
        <v>46</v>
      </c>
      <c r="O111" s="85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09" t="s">
        <v>125</v>
      </c>
      <c r="AT111" s="209" t="s">
        <v>120</v>
      </c>
      <c r="AU111" s="209" t="s">
        <v>82</v>
      </c>
      <c r="AY111" s="18" t="s">
        <v>118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8" t="s">
        <v>80</v>
      </c>
      <c r="BK111" s="210">
        <f>ROUND(I111*H111,2)</f>
        <v>0</v>
      </c>
      <c r="BL111" s="18" t="s">
        <v>125</v>
      </c>
      <c r="BM111" s="209" t="s">
        <v>165</v>
      </c>
    </row>
    <row r="112" spans="1:47" s="2" customFormat="1" ht="12">
      <c r="A112" s="39"/>
      <c r="B112" s="40"/>
      <c r="C112" s="41"/>
      <c r="D112" s="211" t="s">
        <v>127</v>
      </c>
      <c r="E112" s="41"/>
      <c r="F112" s="212" t="s">
        <v>166</v>
      </c>
      <c r="G112" s="41"/>
      <c r="H112" s="41"/>
      <c r="I112" s="213"/>
      <c r="J112" s="41"/>
      <c r="K112" s="41"/>
      <c r="L112" s="45"/>
      <c r="M112" s="214"/>
      <c r="N112" s="21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127</v>
      </c>
      <c r="AU112" s="18" t="s">
        <v>82</v>
      </c>
    </row>
    <row r="113" spans="1:51" s="13" customFormat="1" ht="12">
      <c r="A113" s="13"/>
      <c r="B113" s="216"/>
      <c r="C113" s="217"/>
      <c r="D113" s="218" t="s">
        <v>129</v>
      </c>
      <c r="E113" s="219" t="s">
        <v>19</v>
      </c>
      <c r="F113" s="220" t="s">
        <v>167</v>
      </c>
      <c r="G113" s="217"/>
      <c r="H113" s="221">
        <v>160.6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129</v>
      </c>
      <c r="AU113" s="227" t="s">
        <v>82</v>
      </c>
      <c r="AV113" s="13" t="s">
        <v>82</v>
      </c>
      <c r="AW113" s="13" t="s">
        <v>36</v>
      </c>
      <c r="AX113" s="13" t="s">
        <v>80</v>
      </c>
      <c r="AY113" s="227" t="s">
        <v>118</v>
      </c>
    </row>
    <row r="114" spans="1:65" s="2" customFormat="1" ht="37.8" customHeight="1">
      <c r="A114" s="39"/>
      <c r="B114" s="40"/>
      <c r="C114" s="198" t="s">
        <v>168</v>
      </c>
      <c r="D114" s="198" t="s">
        <v>120</v>
      </c>
      <c r="E114" s="199" t="s">
        <v>169</v>
      </c>
      <c r="F114" s="200" t="s">
        <v>170</v>
      </c>
      <c r="G114" s="201" t="s">
        <v>133</v>
      </c>
      <c r="H114" s="202">
        <v>803</v>
      </c>
      <c r="I114" s="203"/>
      <c r="J114" s="204">
        <f>ROUND(I114*H114,2)</f>
        <v>0</v>
      </c>
      <c r="K114" s="200" t="s">
        <v>124</v>
      </c>
      <c r="L114" s="45"/>
      <c r="M114" s="205" t="s">
        <v>19</v>
      </c>
      <c r="N114" s="206" t="s">
        <v>46</v>
      </c>
      <c r="O114" s="85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9" t="s">
        <v>125</v>
      </c>
      <c r="AT114" s="209" t="s">
        <v>120</v>
      </c>
      <c r="AU114" s="209" t="s">
        <v>82</v>
      </c>
      <c r="AY114" s="18" t="s">
        <v>118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8" t="s">
        <v>80</v>
      </c>
      <c r="BK114" s="210">
        <f>ROUND(I114*H114,2)</f>
        <v>0</v>
      </c>
      <c r="BL114" s="18" t="s">
        <v>125</v>
      </c>
      <c r="BM114" s="209" t="s">
        <v>171</v>
      </c>
    </row>
    <row r="115" spans="1:47" s="2" customFormat="1" ht="12">
      <c r="A115" s="39"/>
      <c r="B115" s="40"/>
      <c r="C115" s="41"/>
      <c r="D115" s="211" t="s">
        <v>127</v>
      </c>
      <c r="E115" s="41"/>
      <c r="F115" s="212" t="s">
        <v>172</v>
      </c>
      <c r="G115" s="41"/>
      <c r="H115" s="41"/>
      <c r="I115" s="213"/>
      <c r="J115" s="41"/>
      <c r="K115" s="41"/>
      <c r="L115" s="45"/>
      <c r="M115" s="214"/>
      <c r="N115" s="21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127</v>
      </c>
      <c r="AU115" s="18" t="s">
        <v>82</v>
      </c>
    </row>
    <row r="116" spans="1:51" s="13" customFormat="1" ht="12">
      <c r="A116" s="13"/>
      <c r="B116" s="216"/>
      <c r="C116" s="217"/>
      <c r="D116" s="218" t="s">
        <v>129</v>
      </c>
      <c r="E116" s="217"/>
      <c r="F116" s="220" t="s">
        <v>173</v>
      </c>
      <c r="G116" s="217"/>
      <c r="H116" s="221">
        <v>803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7" t="s">
        <v>129</v>
      </c>
      <c r="AU116" s="227" t="s">
        <v>82</v>
      </c>
      <c r="AV116" s="13" t="s">
        <v>82</v>
      </c>
      <c r="AW116" s="13" t="s">
        <v>4</v>
      </c>
      <c r="AX116" s="13" t="s">
        <v>80</v>
      </c>
      <c r="AY116" s="227" t="s">
        <v>118</v>
      </c>
    </row>
    <row r="117" spans="1:65" s="2" customFormat="1" ht="21.75" customHeight="1">
      <c r="A117" s="39"/>
      <c r="B117" s="40"/>
      <c r="C117" s="228" t="s">
        <v>174</v>
      </c>
      <c r="D117" s="228" t="s">
        <v>175</v>
      </c>
      <c r="E117" s="229" t="s">
        <v>176</v>
      </c>
      <c r="F117" s="230" t="s">
        <v>177</v>
      </c>
      <c r="G117" s="231" t="s">
        <v>178</v>
      </c>
      <c r="H117" s="232">
        <v>273.02</v>
      </c>
      <c r="I117" s="233"/>
      <c r="J117" s="234">
        <f>ROUND(I117*H117,2)</f>
        <v>0</v>
      </c>
      <c r="K117" s="230" t="s">
        <v>124</v>
      </c>
      <c r="L117" s="235"/>
      <c r="M117" s="236" t="s">
        <v>19</v>
      </c>
      <c r="N117" s="237" t="s">
        <v>46</v>
      </c>
      <c r="O117" s="85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9" t="s">
        <v>168</v>
      </c>
      <c r="AT117" s="209" t="s">
        <v>175</v>
      </c>
      <c r="AU117" s="209" t="s">
        <v>82</v>
      </c>
      <c r="AY117" s="18" t="s">
        <v>118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8" t="s">
        <v>80</v>
      </c>
      <c r="BK117" s="210">
        <f>ROUND(I117*H117,2)</f>
        <v>0</v>
      </c>
      <c r="BL117" s="18" t="s">
        <v>125</v>
      </c>
      <c r="BM117" s="209" t="s">
        <v>179</v>
      </c>
    </row>
    <row r="118" spans="1:51" s="13" customFormat="1" ht="12">
      <c r="A118" s="13"/>
      <c r="B118" s="216"/>
      <c r="C118" s="217"/>
      <c r="D118" s="218" t="s">
        <v>129</v>
      </c>
      <c r="E118" s="217"/>
      <c r="F118" s="220" t="s">
        <v>180</v>
      </c>
      <c r="G118" s="217"/>
      <c r="H118" s="221">
        <v>273.02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7" t="s">
        <v>129</v>
      </c>
      <c r="AU118" s="227" t="s">
        <v>82</v>
      </c>
      <c r="AV118" s="13" t="s">
        <v>82</v>
      </c>
      <c r="AW118" s="13" t="s">
        <v>4</v>
      </c>
      <c r="AX118" s="13" t="s">
        <v>80</v>
      </c>
      <c r="AY118" s="227" t="s">
        <v>118</v>
      </c>
    </row>
    <row r="119" spans="1:65" s="2" customFormat="1" ht="24.15" customHeight="1">
      <c r="A119" s="39"/>
      <c r="B119" s="40"/>
      <c r="C119" s="198" t="s">
        <v>181</v>
      </c>
      <c r="D119" s="198" t="s">
        <v>120</v>
      </c>
      <c r="E119" s="199" t="s">
        <v>182</v>
      </c>
      <c r="F119" s="200" t="s">
        <v>183</v>
      </c>
      <c r="G119" s="201" t="s">
        <v>133</v>
      </c>
      <c r="H119" s="202">
        <v>58.4</v>
      </c>
      <c r="I119" s="203"/>
      <c r="J119" s="204">
        <f>ROUND(I119*H119,2)</f>
        <v>0</v>
      </c>
      <c r="K119" s="200" t="s">
        <v>124</v>
      </c>
      <c r="L119" s="45"/>
      <c r="M119" s="205" t="s">
        <v>19</v>
      </c>
      <c r="N119" s="206" t="s">
        <v>46</v>
      </c>
      <c r="O119" s="85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9" t="s">
        <v>125</v>
      </c>
      <c r="AT119" s="209" t="s">
        <v>120</v>
      </c>
      <c r="AU119" s="209" t="s">
        <v>82</v>
      </c>
      <c r="AY119" s="18" t="s">
        <v>118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8" t="s">
        <v>80</v>
      </c>
      <c r="BK119" s="210">
        <f>ROUND(I119*H119,2)</f>
        <v>0</v>
      </c>
      <c r="BL119" s="18" t="s">
        <v>125</v>
      </c>
      <c r="BM119" s="209" t="s">
        <v>184</v>
      </c>
    </row>
    <row r="120" spans="1:47" s="2" customFormat="1" ht="12">
      <c r="A120" s="39"/>
      <c r="B120" s="40"/>
      <c r="C120" s="41"/>
      <c r="D120" s="211" t="s">
        <v>127</v>
      </c>
      <c r="E120" s="41"/>
      <c r="F120" s="212" t="s">
        <v>185</v>
      </c>
      <c r="G120" s="41"/>
      <c r="H120" s="41"/>
      <c r="I120" s="213"/>
      <c r="J120" s="41"/>
      <c r="K120" s="41"/>
      <c r="L120" s="45"/>
      <c r="M120" s="214"/>
      <c r="N120" s="21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127</v>
      </c>
      <c r="AU120" s="18" t="s">
        <v>82</v>
      </c>
    </row>
    <row r="121" spans="1:51" s="13" customFormat="1" ht="12">
      <c r="A121" s="13"/>
      <c r="B121" s="216"/>
      <c r="C121" s="217"/>
      <c r="D121" s="218" t="s">
        <v>129</v>
      </c>
      <c r="E121" s="219" t="s">
        <v>19</v>
      </c>
      <c r="F121" s="220" t="s">
        <v>186</v>
      </c>
      <c r="G121" s="217"/>
      <c r="H121" s="221">
        <v>58.4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7" t="s">
        <v>129</v>
      </c>
      <c r="AU121" s="227" t="s">
        <v>82</v>
      </c>
      <c r="AV121" s="13" t="s">
        <v>82</v>
      </c>
      <c r="AW121" s="13" t="s">
        <v>36</v>
      </c>
      <c r="AX121" s="13" t="s">
        <v>80</v>
      </c>
      <c r="AY121" s="227" t="s">
        <v>118</v>
      </c>
    </row>
    <row r="122" spans="1:65" s="2" customFormat="1" ht="24.15" customHeight="1">
      <c r="A122" s="39"/>
      <c r="B122" s="40"/>
      <c r="C122" s="198" t="s">
        <v>187</v>
      </c>
      <c r="D122" s="198" t="s">
        <v>120</v>
      </c>
      <c r="E122" s="199" t="s">
        <v>188</v>
      </c>
      <c r="F122" s="200" t="s">
        <v>189</v>
      </c>
      <c r="G122" s="201" t="s">
        <v>190</v>
      </c>
      <c r="H122" s="202">
        <v>240</v>
      </c>
      <c r="I122" s="203"/>
      <c r="J122" s="204">
        <f>ROUND(I122*H122,2)</f>
        <v>0</v>
      </c>
      <c r="K122" s="200" t="s">
        <v>124</v>
      </c>
      <c r="L122" s="45"/>
      <c r="M122" s="205" t="s">
        <v>19</v>
      </c>
      <c r="N122" s="206" t="s">
        <v>46</v>
      </c>
      <c r="O122" s="85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9" t="s">
        <v>125</v>
      </c>
      <c r="AT122" s="209" t="s">
        <v>120</v>
      </c>
      <c r="AU122" s="209" t="s">
        <v>82</v>
      </c>
      <c r="AY122" s="18" t="s">
        <v>118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8" t="s">
        <v>80</v>
      </c>
      <c r="BK122" s="210">
        <f>ROUND(I122*H122,2)</f>
        <v>0</v>
      </c>
      <c r="BL122" s="18" t="s">
        <v>125</v>
      </c>
      <c r="BM122" s="209" t="s">
        <v>191</v>
      </c>
    </row>
    <row r="123" spans="1:47" s="2" customFormat="1" ht="12">
      <c r="A123" s="39"/>
      <c r="B123" s="40"/>
      <c r="C123" s="41"/>
      <c r="D123" s="211" t="s">
        <v>127</v>
      </c>
      <c r="E123" s="41"/>
      <c r="F123" s="212" t="s">
        <v>192</v>
      </c>
      <c r="G123" s="41"/>
      <c r="H123" s="41"/>
      <c r="I123" s="213"/>
      <c r="J123" s="41"/>
      <c r="K123" s="41"/>
      <c r="L123" s="45"/>
      <c r="M123" s="214"/>
      <c r="N123" s="21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127</v>
      </c>
      <c r="AU123" s="18" t="s">
        <v>82</v>
      </c>
    </row>
    <row r="124" spans="1:51" s="13" customFormat="1" ht="12">
      <c r="A124" s="13"/>
      <c r="B124" s="216"/>
      <c r="C124" s="217"/>
      <c r="D124" s="218" t="s">
        <v>129</v>
      </c>
      <c r="E124" s="219" t="s">
        <v>19</v>
      </c>
      <c r="F124" s="220" t="s">
        <v>193</v>
      </c>
      <c r="G124" s="217"/>
      <c r="H124" s="221">
        <v>240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7" t="s">
        <v>129</v>
      </c>
      <c r="AU124" s="227" t="s">
        <v>82</v>
      </c>
      <c r="AV124" s="13" t="s">
        <v>82</v>
      </c>
      <c r="AW124" s="13" t="s">
        <v>36</v>
      </c>
      <c r="AX124" s="13" t="s">
        <v>80</v>
      </c>
      <c r="AY124" s="227" t="s">
        <v>118</v>
      </c>
    </row>
    <row r="125" spans="1:65" s="2" customFormat="1" ht="16.5" customHeight="1">
      <c r="A125" s="39"/>
      <c r="B125" s="40"/>
      <c r="C125" s="228" t="s">
        <v>8</v>
      </c>
      <c r="D125" s="228" t="s">
        <v>175</v>
      </c>
      <c r="E125" s="229" t="s">
        <v>194</v>
      </c>
      <c r="F125" s="230" t="s">
        <v>195</v>
      </c>
      <c r="G125" s="231" t="s">
        <v>196</v>
      </c>
      <c r="H125" s="232">
        <v>4.8</v>
      </c>
      <c r="I125" s="233"/>
      <c r="J125" s="234">
        <f>ROUND(I125*H125,2)</f>
        <v>0</v>
      </c>
      <c r="K125" s="230" t="s">
        <v>124</v>
      </c>
      <c r="L125" s="235"/>
      <c r="M125" s="236" t="s">
        <v>19</v>
      </c>
      <c r="N125" s="237" t="s">
        <v>46</v>
      </c>
      <c r="O125" s="85"/>
      <c r="P125" s="207">
        <f>O125*H125</f>
        <v>0</v>
      </c>
      <c r="Q125" s="207">
        <v>0.001</v>
      </c>
      <c r="R125" s="207">
        <f>Q125*H125</f>
        <v>0.0048</v>
      </c>
      <c r="S125" s="207">
        <v>0</v>
      </c>
      <c r="T125" s="2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9" t="s">
        <v>168</v>
      </c>
      <c r="AT125" s="209" t="s">
        <v>175</v>
      </c>
      <c r="AU125" s="209" t="s">
        <v>82</v>
      </c>
      <c r="AY125" s="18" t="s">
        <v>118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8" t="s">
        <v>80</v>
      </c>
      <c r="BK125" s="210">
        <f>ROUND(I125*H125,2)</f>
        <v>0</v>
      </c>
      <c r="BL125" s="18" t="s">
        <v>125</v>
      </c>
      <c r="BM125" s="209" t="s">
        <v>197</v>
      </c>
    </row>
    <row r="126" spans="1:51" s="13" customFormat="1" ht="12">
      <c r="A126" s="13"/>
      <c r="B126" s="216"/>
      <c r="C126" s="217"/>
      <c r="D126" s="218" t="s">
        <v>129</v>
      </c>
      <c r="E126" s="217"/>
      <c r="F126" s="220" t="s">
        <v>198</v>
      </c>
      <c r="G126" s="217"/>
      <c r="H126" s="221">
        <v>4.8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7" t="s">
        <v>129</v>
      </c>
      <c r="AU126" s="227" t="s">
        <v>82</v>
      </c>
      <c r="AV126" s="13" t="s">
        <v>82</v>
      </c>
      <c r="AW126" s="13" t="s">
        <v>4</v>
      </c>
      <c r="AX126" s="13" t="s">
        <v>80</v>
      </c>
      <c r="AY126" s="227" t="s">
        <v>118</v>
      </c>
    </row>
    <row r="127" spans="1:65" s="2" customFormat="1" ht="24.15" customHeight="1">
      <c r="A127" s="39"/>
      <c r="B127" s="40"/>
      <c r="C127" s="198" t="s">
        <v>199</v>
      </c>
      <c r="D127" s="198" t="s">
        <v>120</v>
      </c>
      <c r="E127" s="199" t="s">
        <v>200</v>
      </c>
      <c r="F127" s="200" t="s">
        <v>201</v>
      </c>
      <c r="G127" s="201" t="s">
        <v>190</v>
      </c>
      <c r="H127" s="202">
        <v>16</v>
      </c>
      <c r="I127" s="203"/>
      <c r="J127" s="204">
        <f>ROUND(I127*H127,2)</f>
        <v>0</v>
      </c>
      <c r="K127" s="200" t="s">
        <v>124</v>
      </c>
      <c r="L127" s="45"/>
      <c r="M127" s="205" t="s">
        <v>19</v>
      </c>
      <c r="N127" s="206" t="s">
        <v>46</v>
      </c>
      <c r="O127" s="85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125</v>
      </c>
      <c r="AT127" s="209" t="s">
        <v>120</v>
      </c>
      <c r="AU127" s="209" t="s">
        <v>82</v>
      </c>
      <c r="AY127" s="18" t="s">
        <v>118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80</v>
      </c>
      <c r="BK127" s="210">
        <f>ROUND(I127*H127,2)</f>
        <v>0</v>
      </c>
      <c r="BL127" s="18" t="s">
        <v>125</v>
      </c>
      <c r="BM127" s="209" t="s">
        <v>202</v>
      </c>
    </row>
    <row r="128" spans="1:47" s="2" customFormat="1" ht="12">
      <c r="A128" s="39"/>
      <c r="B128" s="40"/>
      <c r="C128" s="41"/>
      <c r="D128" s="211" t="s">
        <v>127</v>
      </c>
      <c r="E128" s="41"/>
      <c r="F128" s="212" t="s">
        <v>203</v>
      </c>
      <c r="G128" s="41"/>
      <c r="H128" s="41"/>
      <c r="I128" s="213"/>
      <c r="J128" s="41"/>
      <c r="K128" s="41"/>
      <c r="L128" s="45"/>
      <c r="M128" s="214"/>
      <c r="N128" s="215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127</v>
      </c>
      <c r="AU128" s="18" t="s">
        <v>82</v>
      </c>
    </row>
    <row r="129" spans="1:51" s="13" customFormat="1" ht="12">
      <c r="A129" s="13"/>
      <c r="B129" s="216"/>
      <c r="C129" s="217"/>
      <c r="D129" s="218" t="s">
        <v>129</v>
      </c>
      <c r="E129" s="219" t="s">
        <v>19</v>
      </c>
      <c r="F129" s="220" t="s">
        <v>204</v>
      </c>
      <c r="G129" s="217"/>
      <c r="H129" s="221">
        <v>16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129</v>
      </c>
      <c r="AU129" s="227" t="s">
        <v>82</v>
      </c>
      <c r="AV129" s="13" t="s">
        <v>82</v>
      </c>
      <c r="AW129" s="13" t="s">
        <v>36</v>
      </c>
      <c r="AX129" s="13" t="s">
        <v>80</v>
      </c>
      <c r="AY129" s="227" t="s">
        <v>118</v>
      </c>
    </row>
    <row r="130" spans="1:65" s="2" customFormat="1" ht="21.75" customHeight="1">
      <c r="A130" s="39"/>
      <c r="B130" s="40"/>
      <c r="C130" s="198" t="s">
        <v>205</v>
      </c>
      <c r="D130" s="198" t="s">
        <v>120</v>
      </c>
      <c r="E130" s="199" t="s">
        <v>206</v>
      </c>
      <c r="F130" s="200" t="s">
        <v>207</v>
      </c>
      <c r="G130" s="201" t="s">
        <v>190</v>
      </c>
      <c r="H130" s="202">
        <v>240</v>
      </c>
      <c r="I130" s="203"/>
      <c r="J130" s="204">
        <f>ROUND(I130*H130,2)</f>
        <v>0</v>
      </c>
      <c r="K130" s="200" t="s">
        <v>124</v>
      </c>
      <c r="L130" s="45"/>
      <c r="M130" s="205" t="s">
        <v>19</v>
      </c>
      <c r="N130" s="206" t="s">
        <v>46</v>
      </c>
      <c r="O130" s="85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9" t="s">
        <v>125</v>
      </c>
      <c r="AT130" s="209" t="s">
        <v>120</v>
      </c>
      <c r="AU130" s="209" t="s">
        <v>82</v>
      </c>
      <c r="AY130" s="18" t="s">
        <v>118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8" t="s">
        <v>80</v>
      </c>
      <c r="BK130" s="210">
        <f>ROUND(I130*H130,2)</f>
        <v>0</v>
      </c>
      <c r="BL130" s="18" t="s">
        <v>125</v>
      </c>
      <c r="BM130" s="209" t="s">
        <v>208</v>
      </c>
    </row>
    <row r="131" spans="1:47" s="2" customFormat="1" ht="12">
      <c r="A131" s="39"/>
      <c r="B131" s="40"/>
      <c r="C131" s="41"/>
      <c r="D131" s="211" t="s">
        <v>127</v>
      </c>
      <c r="E131" s="41"/>
      <c r="F131" s="212" t="s">
        <v>209</v>
      </c>
      <c r="G131" s="41"/>
      <c r="H131" s="41"/>
      <c r="I131" s="213"/>
      <c r="J131" s="41"/>
      <c r="K131" s="41"/>
      <c r="L131" s="45"/>
      <c r="M131" s="214"/>
      <c r="N131" s="21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127</v>
      </c>
      <c r="AU131" s="18" t="s">
        <v>82</v>
      </c>
    </row>
    <row r="132" spans="1:65" s="2" customFormat="1" ht="16.5" customHeight="1">
      <c r="A132" s="39"/>
      <c r="B132" s="40"/>
      <c r="C132" s="228" t="s">
        <v>210</v>
      </c>
      <c r="D132" s="228" t="s">
        <v>175</v>
      </c>
      <c r="E132" s="229" t="s">
        <v>211</v>
      </c>
      <c r="F132" s="230" t="s">
        <v>212</v>
      </c>
      <c r="G132" s="231" t="s">
        <v>133</v>
      </c>
      <c r="H132" s="232">
        <v>12.24</v>
      </c>
      <c r="I132" s="233"/>
      <c r="J132" s="234">
        <f>ROUND(I132*H132,2)</f>
        <v>0</v>
      </c>
      <c r="K132" s="230" t="s">
        <v>124</v>
      </c>
      <c r="L132" s="235"/>
      <c r="M132" s="236" t="s">
        <v>19</v>
      </c>
      <c r="N132" s="237" t="s">
        <v>46</v>
      </c>
      <c r="O132" s="85"/>
      <c r="P132" s="207">
        <f>O132*H132</f>
        <v>0</v>
      </c>
      <c r="Q132" s="207">
        <v>0.21</v>
      </c>
      <c r="R132" s="207">
        <f>Q132*H132</f>
        <v>2.5704</v>
      </c>
      <c r="S132" s="207">
        <v>0</v>
      </c>
      <c r="T132" s="2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9" t="s">
        <v>168</v>
      </c>
      <c r="AT132" s="209" t="s">
        <v>175</v>
      </c>
      <c r="AU132" s="209" t="s">
        <v>82</v>
      </c>
      <c r="AY132" s="18" t="s">
        <v>118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8" t="s">
        <v>80</v>
      </c>
      <c r="BK132" s="210">
        <f>ROUND(I132*H132,2)</f>
        <v>0</v>
      </c>
      <c r="BL132" s="18" t="s">
        <v>125</v>
      </c>
      <c r="BM132" s="209" t="s">
        <v>213</v>
      </c>
    </row>
    <row r="133" spans="1:51" s="13" customFormat="1" ht="12">
      <c r="A133" s="13"/>
      <c r="B133" s="216"/>
      <c r="C133" s="217"/>
      <c r="D133" s="218" t="s">
        <v>129</v>
      </c>
      <c r="E133" s="217"/>
      <c r="F133" s="220" t="s">
        <v>214</v>
      </c>
      <c r="G133" s="217"/>
      <c r="H133" s="221">
        <v>12.24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7" t="s">
        <v>129</v>
      </c>
      <c r="AU133" s="227" t="s">
        <v>82</v>
      </c>
      <c r="AV133" s="13" t="s">
        <v>82</v>
      </c>
      <c r="AW133" s="13" t="s">
        <v>4</v>
      </c>
      <c r="AX133" s="13" t="s">
        <v>80</v>
      </c>
      <c r="AY133" s="227" t="s">
        <v>118</v>
      </c>
    </row>
    <row r="134" spans="1:63" s="12" customFormat="1" ht="22.8" customHeight="1">
      <c r="A134" s="12"/>
      <c r="B134" s="182"/>
      <c r="C134" s="183"/>
      <c r="D134" s="184" t="s">
        <v>74</v>
      </c>
      <c r="E134" s="196" t="s">
        <v>82</v>
      </c>
      <c r="F134" s="196" t="s">
        <v>215</v>
      </c>
      <c r="G134" s="183"/>
      <c r="H134" s="183"/>
      <c r="I134" s="186"/>
      <c r="J134" s="197">
        <f>BK134</f>
        <v>0</v>
      </c>
      <c r="K134" s="183"/>
      <c r="L134" s="188"/>
      <c r="M134" s="189"/>
      <c r="N134" s="190"/>
      <c r="O134" s="190"/>
      <c r="P134" s="191">
        <f>SUM(P135:P155)</f>
        <v>0</v>
      </c>
      <c r="Q134" s="190"/>
      <c r="R134" s="191">
        <f>SUM(R135:R155)</f>
        <v>262.45706442</v>
      </c>
      <c r="S134" s="190"/>
      <c r="T134" s="192">
        <f>SUM(T135:T155)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3" t="s">
        <v>80</v>
      </c>
      <c r="AT134" s="194" t="s">
        <v>74</v>
      </c>
      <c r="AU134" s="194" t="s">
        <v>80</v>
      </c>
      <c r="AY134" s="193" t="s">
        <v>118</v>
      </c>
      <c r="BK134" s="195">
        <f>SUM(BK135:BK155)</f>
        <v>0</v>
      </c>
    </row>
    <row r="135" spans="1:65" s="2" customFormat="1" ht="24.15" customHeight="1">
      <c r="A135" s="39"/>
      <c r="B135" s="40"/>
      <c r="C135" s="198" t="s">
        <v>216</v>
      </c>
      <c r="D135" s="198" t="s">
        <v>120</v>
      </c>
      <c r="E135" s="199" t="s">
        <v>217</v>
      </c>
      <c r="F135" s="200" t="s">
        <v>218</v>
      </c>
      <c r="G135" s="201" t="s">
        <v>190</v>
      </c>
      <c r="H135" s="202">
        <v>116.8</v>
      </c>
      <c r="I135" s="203"/>
      <c r="J135" s="204">
        <f>ROUND(I135*H135,2)</f>
        <v>0</v>
      </c>
      <c r="K135" s="200" t="s">
        <v>124</v>
      </c>
      <c r="L135" s="45"/>
      <c r="M135" s="205" t="s">
        <v>19</v>
      </c>
      <c r="N135" s="206" t="s">
        <v>46</v>
      </c>
      <c r="O135" s="85"/>
      <c r="P135" s="207">
        <f>O135*H135</f>
        <v>0</v>
      </c>
      <c r="Q135" s="207">
        <v>0.00031</v>
      </c>
      <c r="R135" s="207">
        <f>Q135*H135</f>
        <v>0.036208</v>
      </c>
      <c r="S135" s="207">
        <v>0</v>
      </c>
      <c r="T135" s="20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9" t="s">
        <v>125</v>
      </c>
      <c r="AT135" s="209" t="s">
        <v>120</v>
      </c>
      <c r="AU135" s="209" t="s">
        <v>82</v>
      </c>
      <c r="AY135" s="18" t="s">
        <v>118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8" t="s">
        <v>80</v>
      </c>
      <c r="BK135" s="210">
        <f>ROUND(I135*H135,2)</f>
        <v>0</v>
      </c>
      <c r="BL135" s="18" t="s">
        <v>125</v>
      </c>
      <c r="BM135" s="209" t="s">
        <v>219</v>
      </c>
    </row>
    <row r="136" spans="1:47" s="2" customFormat="1" ht="12">
      <c r="A136" s="39"/>
      <c r="B136" s="40"/>
      <c r="C136" s="41"/>
      <c r="D136" s="211" t="s">
        <v>127</v>
      </c>
      <c r="E136" s="41"/>
      <c r="F136" s="212" t="s">
        <v>220</v>
      </c>
      <c r="G136" s="41"/>
      <c r="H136" s="41"/>
      <c r="I136" s="213"/>
      <c r="J136" s="41"/>
      <c r="K136" s="41"/>
      <c r="L136" s="45"/>
      <c r="M136" s="214"/>
      <c r="N136" s="21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127</v>
      </c>
      <c r="AU136" s="18" t="s">
        <v>82</v>
      </c>
    </row>
    <row r="137" spans="1:51" s="13" customFormat="1" ht="12">
      <c r="A137" s="13"/>
      <c r="B137" s="216"/>
      <c r="C137" s="217"/>
      <c r="D137" s="218" t="s">
        <v>129</v>
      </c>
      <c r="E137" s="219" t="s">
        <v>19</v>
      </c>
      <c r="F137" s="220" t="s">
        <v>221</v>
      </c>
      <c r="G137" s="217"/>
      <c r="H137" s="221">
        <v>116.8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7" t="s">
        <v>129</v>
      </c>
      <c r="AU137" s="227" t="s">
        <v>82</v>
      </c>
      <c r="AV137" s="13" t="s">
        <v>82</v>
      </c>
      <c r="AW137" s="13" t="s">
        <v>36</v>
      </c>
      <c r="AX137" s="13" t="s">
        <v>80</v>
      </c>
      <c r="AY137" s="227" t="s">
        <v>118</v>
      </c>
    </row>
    <row r="138" spans="1:65" s="2" customFormat="1" ht="16.5" customHeight="1">
      <c r="A138" s="39"/>
      <c r="B138" s="40"/>
      <c r="C138" s="228" t="s">
        <v>222</v>
      </c>
      <c r="D138" s="228" t="s">
        <v>175</v>
      </c>
      <c r="E138" s="229" t="s">
        <v>223</v>
      </c>
      <c r="F138" s="230" t="s">
        <v>224</v>
      </c>
      <c r="G138" s="231" t="s">
        <v>190</v>
      </c>
      <c r="H138" s="232">
        <v>138.35</v>
      </c>
      <c r="I138" s="233"/>
      <c r="J138" s="234">
        <f>ROUND(I138*H138,2)</f>
        <v>0</v>
      </c>
      <c r="K138" s="230" t="s">
        <v>124</v>
      </c>
      <c r="L138" s="235"/>
      <c r="M138" s="236" t="s">
        <v>19</v>
      </c>
      <c r="N138" s="237" t="s">
        <v>46</v>
      </c>
      <c r="O138" s="85"/>
      <c r="P138" s="207">
        <f>O138*H138</f>
        <v>0</v>
      </c>
      <c r="Q138" s="207">
        <v>0.0002</v>
      </c>
      <c r="R138" s="207">
        <f>Q138*H138</f>
        <v>0.02767</v>
      </c>
      <c r="S138" s="207">
        <v>0</v>
      </c>
      <c r="T138" s="20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09" t="s">
        <v>168</v>
      </c>
      <c r="AT138" s="209" t="s">
        <v>175</v>
      </c>
      <c r="AU138" s="209" t="s">
        <v>82</v>
      </c>
      <c r="AY138" s="18" t="s">
        <v>118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8" t="s">
        <v>80</v>
      </c>
      <c r="BK138" s="210">
        <f>ROUND(I138*H138,2)</f>
        <v>0</v>
      </c>
      <c r="BL138" s="18" t="s">
        <v>125</v>
      </c>
      <c r="BM138" s="209" t="s">
        <v>225</v>
      </c>
    </row>
    <row r="139" spans="1:51" s="13" customFormat="1" ht="12">
      <c r="A139" s="13"/>
      <c r="B139" s="216"/>
      <c r="C139" s="217"/>
      <c r="D139" s="218" t="s">
        <v>129</v>
      </c>
      <c r="E139" s="217"/>
      <c r="F139" s="220" t="s">
        <v>226</v>
      </c>
      <c r="G139" s="217"/>
      <c r="H139" s="221">
        <v>138.35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7" t="s">
        <v>129</v>
      </c>
      <c r="AU139" s="227" t="s">
        <v>82</v>
      </c>
      <c r="AV139" s="13" t="s">
        <v>82</v>
      </c>
      <c r="AW139" s="13" t="s">
        <v>4</v>
      </c>
      <c r="AX139" s="13" t="s">
        <v>80</v>
      </c>
      <c r="AY139" s="227" t="s">
        <v>118</v>
      </c>
    </row>
    <row r="140" spans="1:65" s="2" customFormat="1" ht="16.5" customHeight="1">
      <c r="A140" s="39"/>
      <c r="B140" s="40"/>
      <c r="C140" s="198" t="s">
        <v>227</v>
      </c>
      <c r="D140" s="198" t="s">
        <v>120</v>
      </c>
      <c r="E140" s="199" t="s">
        <v>228</v>
      </c>
      <c r="F140" s="200" t="s">
        <v>229</v>
      </c>
      <c r="G140" s="201" t="s">
        <v>230</v>
      </c>
      <c r="H140" s="202">
        <v>1</v>
      </c>
      <c r="I140" s="203"/>
      <c r="J140" s="204">
        <f>ROUND(I140*H140,2)</f>
        <v>0</v>
      </c>
      <c r="K140" s="200" t="s">
        <v>124</v>
      </c>
      <c r="L140" s="45"/>
      <c r="M140" s="205" t="s">
        <v>19</v>
      </c>
      <c r="N140" s="206" t="s">
        <v>46</v>
      </c>
      <c r="O140" s="85"/>
      <c r="P140" s="207">
        <f>O140*H140</f>
        <v>0</v>
      </c>
      <c r="Q140" s="207">
        <v>0.15704</v>
      </c>
      <c r="R140" s="207">
        <f>Q140*H140</f>
        <v>0.15704</v>
      </c>
      <c r="S140" s="207">
        <v>0</v>
      </c>
      <c r="T140" s="20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9" t="s">
        <v>125</v>
      </c>
      <c r="AT140" s="209" t="s">
        <v>120</v>
      </c>
      <c r="AU140" s="209" t="s">
        <v>82</v>
      </c>
      <c r="AY140" s="18" t="s">
        <v>118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8" t="s">
        <v>80</v>
      </c>
      <c r="BK140" s="210">
        <f>ROUND(I140*H140,2)</f>
        <v>0</v>
      </c>
      <c r="BL140" s="18" t="s">
        <v>125</v>
      </c>
      <c r="BM140" s="209" t="s">
        <v>231</v>
      </c>
    </row>
    <row r="141" spans="1:47" s="2" customFormat="1" ht="12">
      <c r="A141" s="39"/>
      <c r="B141" s="40"/>
      <c r="C141" s="41"/>
      <c r="D141" s="211" t="s">
        <v>127</v>
      </c>
      <c r="E141" s="41"/>
      <c r="F141" s="212" t="s">
        <v>232</v>
      </c>
      <c r="G141" s="41"/>
      <c r="H141" s="41"/>
      <c r="I141" s="213"/>
      <c r="J141" s="41"/>
      <c r="K141" s="41"/>
      <c r="L141" s="45"/>
      <c r="M141" s="214"/>
      <c r="N141" s="21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127</v>
      </c>
      <c r="AU141" s="18" t="s">
        <v>82</v>
      </c>
    </row>
    <row r="142" spans="1:65" s="2" customFormat="1" ht="16.5" customHeight="1">
      <c r="A142" s="39"/>
      <c r="B142" s="40"/>
      <c r="C142" s="198" t="s">
        <v>233</v>
      </c>
      <c r="D142" s="198" t="s">
        <v>120</v>
      </c>
      <c r="E142" s="199" t="s">
        <v>234</v>
      </c>
      <c r="F142" s="200" t="s">
        <v>235</v>
      </c>
      <c r="G142" s="201" t="s">
        <v>133</v>
      </c>
      <c r="H142" s="202">
        <v>11.68</v>
      </c>
      <c r="I142" s="203"/>
      <c r="J142" s="204">
        <f>ROUND(I142*H142,2)</f>
        <v>0</v>
      </c>
      <c r="K142" s="200" t="s">
        <v>124</v>
      </c>
      <c r="L142" s="45"/>
      <c r="M142" s="205" t="s">
        <v>19</v>
      </c>
      <c r="N142" s="206" t="s">
        <v>46</v>
      </c>
      <c r="O142" s="85"/>
      <c r="P142" s="207">
        <f>O142*H142</f>
        <v>0</v>
      </c>
      <c r="Q142" s="207">
        <v>1.63</v>
      </c>
      <c r="R142" s="207">
        <f>Q142*H142</f>
        <v>19.0384</v>
      </c>
      <c r="S142" s="207">
        <v>0</v>
      </c>
      <c r="T142" s="20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9" t="s">
        <v>125</v>
      </c>
      <c r="AT142" s="209" t="s">
        <v>120</v>
      </c>
      <c r="AU142" s="209" t="s">
        <v>82</v>
      </c>
      <c r="AY142" s="18" t="s">
        <v>118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8" t="s">
        <v>80</v>
      </c>
      <c r="BK142" s="210">
        <f>ROUND(I142*H142,2)</f>
        <v>0</v>
      </c>
      <c r="BL142" s="18" t="s">
        <v>125</v>
      </c>
      <c r="BM142" s="209" t="s">
        <v>236</v>
      </c>
    </row>
    <row r="143" spans="1:47" s="2" customFormat="1" ht="12">
      <c r="A143" s="39"/>
      <c r="B143" s="40"/>
      <c r="C143" s="41"/>
      <c r="D143" s="211" t="s">
        <v>127</v>
      </c>
      <c r="E143" s="41"/>
      <c r="F143" s="212" t="s">
        <v>237</v>
      </c>
      <c r="G143" s="41"/>
      <c r="H143" s="41"/>
      <c r="I143" s="213"/>
      <c r="J143" s="41"/>
      <c r="K143" s="41"/>
      <c r="L143" s="45"/>
      <c r="M143" s="214"/>
      <c r="N143" s="21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127</v>
      </c>
      <c r="AU143" s="18" t="s">
        <v>82</v>
      </c>
    </row>
    <row r="144" spans="1:51" s="13" customFormat="1" ht="12">
      <c r="A144" s="13"/>
      <c r="B144" s="216"/>
      <c r="C144" s="217"/>
      <c r="D144" s="218" t="s">
        <v>129</v>
      </c>
      <c r="E144" s="219" t="s">
        <v>19</v>
      </c>
      <c r="F144" s="220" t="s">
        <v>238</v>
      </c>
      <c r="G144" s="217"/>
      <c r="H144" s="221">
        <v>11.68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129</v>
      </c>
      <c r="AU144" s="227" t="s">
        <v>82</v>
      </c>
      <c r="AV144" s="13" t="s">
        <v>82</v>
      </c>
      <c r="AW144" s="13" t="s">
        <v>36</v>
      </c>
      <c r="AX144" s="13" t="s">
        <v>80</v>
      </c>
      <c r="AY144" s="227" t="s">
        <v>118</v>
      </c>
    </row>
    <row r="145" spans="1:65" s="2" customFormat="1" ht="16.5" customHeight="1">
      <c r="A145" s="39"/>
      <c r="B145" s="40"/>
      <c r="C145" s="198" t="s">
        <v>239</v>
      </c>
      <c r="D145" s="198" t="s">
        <v>120</v>
      </c>
      <c r="E145" s="199" t="s">
        <v>240</v>
      </c>
      <c r="F145" s="200" t="s">
        <v>241</v>
      </c>
      <c r="G145" s="201" t="s">
        <v>123</v>
      </c>
      <c r="H145" s="202">
        <v>73</v>
      </c>
      <c r="I145" s="203"/>
      <c r="J145" s="204">
        <f>ROUND(I145*H145,2)</f>
        <v>0</v>
      </c>
      <c r="K145" s="200" t="s">
        <v>124</v>
      </c>
      <c r="L145" s="45"/>
      <c r="M145" s="205" t="s">
        <v>19</v>
      </c>
      <c r="N145" s="206" t="s">
        <v>46</v>
      </c>
      <c r="O145" s="85"/>
      <c r="P145" s="207">
        <f>O145*H145</f>
        <v>0</v>
      </c>
      <c r="Q145" s="207">
        <v>0.00049</v>
      </c>
      <c r="R145" s="207">
        <f>Q145*H145</f>
        <v>0.035769999999999996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125</v>
      </c>
      <c r="AT145" s="209" t="s">
        <v>120</v>
      </c>
      <c r="AU145" s="209" t="s">
        <v>82</v>
      </c>
      <c r="AY145" s="18" t="s">
        <v>118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80</v>
      </c>
      <c r="BK145" s="210">
        <f>ROUND(I145*H145,2)</f>
        <v>0</v>
      </c>
      <c r="BL145" s="18" t="s">
        <v>125</v>
      </c>
      <c r="BM145" s="209" t="s">
        <v>242</v>
      </c>
    </row>
    <row r="146" spans="1:47" s="2" customFormat="1" ht="12">
      <c r="A146" s="39"/>
      <c r="B146" s="40"/>
      <c r="C146" s="41"/>
      <c r="D146" s="211" t="s">
        <v>127</v>
      </c>
      <c r="E146" s="41"/>
      <c r="F146" s="212" t="s">
        <v>243</v>
      </c>
      <c r="G146" s="41"/>
      <c r="H146" s="41"/>
      <c r="I146" s="213"/>
      <c r="J146" s="41"/>
      <c r="K146" s="41"/>
      <c r="L146" s="45"/>
      <c r="M146" s="214"/>
      <c r="N146" s="21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127</v>
      </c>
      <c r="AU146" s="18" t="s">
        <v>82</v>
      </c>
    </row>
    <row r="147" spans="1:65" s="2" customFormat="1" ht="21.75" customHeight="1">
      <c r="A147" s="39"/>
      <c r="B147" s="40"/>
      <c r="C147" s="198" t="s">
        <v>7</v>
      </c>
      <c r="D147" s="198" t="s">
        <v>120</v>
      </c>
      <c r="E147" s="199" t="s">
        <v>244</v>
      </c>
      <c r="F147" s="200" t="s">
        <v>245</v>
      </c>
      <c r="G147" s="201" t="s">
        <v>133</v>
      </c>
      <c r="H147" s="202">
        <v>94.9</v>
      </c>
      <c r="I147" s="203"/>
      <c r="J147" s="204">
        <f>ROUND(I147*H147,2)</f>
        <v>0</v>
      </c>
      <c r="K147" s="200" t="s">
        <v>124</v>
      </c>
      <c r="L147" s="45"/>
      <c r="M147" s="205" t="s">
        <v>19</v>
      </c>
      <c r="N147" s="206" t="s">
        <v>46</v>
      </c>
      <c r="O147" s="85"/>
      <c r="P147" s="207">
        <f>O147*H147</f>
        <v>0</v>
      </c>
      <c r="Q147" s="207">
        <v>2.50187</v>
      </c>
      <c r="R147" s="207">
        <f>Q147*H147</f>
        <v>237.427463</v>
      </c>
      <c r="S147" s="207">
        <v>0</v>
      </c>
      <c r="T147" s="20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9" t="s">
        <v>125</v>
      </c>
      <c r="AT147" s="209" t="s">
        <v>120</v>
      </c>
      <c r="AU147" s="209" t="s">
        <v>82</v>
      </c>
      <c r="AY147" s="18" t="s">
        <v>118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8" t="s">
        <v>80</v>
      </c>
      <c r="BK147" s="210">
        <f>ROUND(I147*H147,2)</f>
        <v>0</v>
      </c>
      <c r="BL147" s="18" t="s">
        <v>125</v>
      </c>
      <c r="BM147" s="209" t="s">
        <v>246</v>
      </c>
    </row>
    <row r="148" spans="1:47" s="2" customFormat="1" ht="12">
      <c r="A148" s="39"/>
      <c r="B148" s="40"/>
      <c r="C148" s="41"/>
      <c r="D148" s="211" t="s">
        <v>127</v>
      </c>
      <c r="E148" s="41"/>
      <c r="F148" s="212" t="s">
        <v>247</v>
      </c>
      <c r="G148" s="41"/>
      <c r="H148" s="41"/>
      <c r="I148" s="213"/>
      <c r="J148" s="41"/>
      <c r="K148" s="41"/>
      <c r="L148" s="45"/>
      <c r="M148" s="214"/>
      <c r="N148" s="215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127</v>
      </c>
      <c r="AU148" s="18" t="s">
        <v>82</v>
      </c>
    </row>
    <row r="149" spans="1:51" s="13" customFormat="1" ht="12">
      <c r="A149" s="13"/>
      <c r="B149" s="216"/>
      <c r="C149" s="217"/>
      <c r="D149" s="218" t="s">
        <v>129</v>
      </c>
      <c r="E149" s="219" t="s">
        <v>19</v>
      </c>
      <c r="F149" s="220" t="s">
        <v>248</v>
      </c>
      <c r="G149" s="217"/>
      <c r="H149" s="221">
        <v>94.9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7" t="s">
        <v>129</v>
      </c>
      <c r="AU149" s="227" t="s">
        <v>82</v>
      </c>
      <c r="AV149" s="13" t="s">
        <v>82</v>
      </c>
      <c r="AW149" s="13" t="s">
        <v>36</v>
      </c>
      <c r="AX149" s="13" t="s">
        <v>80</v>
      </c>
      <c r="AY149" s="227" t="s">
        <v>118</v>
      </c>
    </row>
    <row r="150" spans="1:65" s="2" customFormat="1" ht="16.5" customHeight="1">
      <c r="A150" s="39"/>
      <c r="B150" s="40"/>
      <c r="C150" s="198" t="s">
        <v>249</v>
      </c>
      <c r="D150" s="198" t="s">
        <v>120</v>
      </c>
      <c r="E150" s="199" t="s">
        <v>250</v>
      </c>
      <c r="F150" s="200" t="s">
        <v>251</v>
      </c>
      <c r="G150" s="201" t="s">
        <v>178</v>
      </c>
      <c r="H150" s="202">
        <v>0.09</v>
      </c>
      <c r="I150" s="203"/>
      <c r="J150" s="204">
        <f>ROUND(I150*H150,2)</f>
        <v>0</v>
      </c>
      <c r="K150" s="200" t="s">
        <v>124</v>
      </c>
      <c r="L150" s="45"/>
      <c r="M150" s="205" t="s">
        <v>19</v>
      </c>
      <c r="N150" s="206" t="s">
        <v>46</v>
      </c>
      <c r="O150" s="85"/>
      <c r="P150" s="207">
        <f>O150*H150</f>
        <v>0</v>
      </c>
      <c r="Q150" s="207">
        <v>1.06062</v>
      </c>
      <c r="R150" s="207">
        <f>Q150*H150</f>
        <v>0.0954558</v>
      </c>
      <c r="S150" s="207">
        <v>0</v>
      </c>
      <c r="T150" s="20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9" t="s">
        <v>125</v>
      </c>
      <c r="AT150" s="209" t="s">
        <v>120</v>
      </c>
      <c r="AU150" s="209" t="s">
        <v>82</v>
      </c>
      <c r="AY150" s="18" t="s">
        <v>118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8" t="s">
        <v>80</v>
      </c>
      <c r="BK150" s="210">
        <f>ROUND(I150*H150,2)</f>
        <v>0</v>
      </c>
      <c r="BL150" s="18" t="s">
        <v>125</v>
      </c>
      <c r="BM150" s="209" t="s">
        <v>252</v>
      </c>
    </row>
    <row r="151" spans="1:47" s="2" customFormat="1" ht="12">
      <c r="A151" s="39"/>
      <c r="B151" s="40"/>
      <c r="C151" s="41"/>
      <c r="D151" s="211" t="s">
        <v>127</v>
      </c>
      <c r="E151" s="41"/>
      <c r="F151" s="212" t="s">
        <v>253</v>
      </c>
      <c r="G151" s="41"/>
      <c r="H151" s="41"/>
      <c r="I151" s="213"/>
      <c r="J151" s="41"/>
      <c r="K151" s="41"/>
      <c r="L151" s="45"/>
      <c r="M151" s="214"/>
      <c r="N151" s="21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127</v>
      </c>
      <c r="AU151" s="18" t="s">
        <v>82</v>
      </c>
    </row>
    <row r="152" spans="1:51" s="13" customFormat="1" ht="12">
      <c r="A152" s="13"/>
      <c r="B152" s="216"/>
      <c r="C152" s="217"/>
      <c r="D152" s="218" t="s">
        <v>129</v>
      </c>
      <c r="E152" s="219" t="s">
        <v>19</v>
      </c>
      <c r="F152" s="220" t="s">
        <v>254</v>
      </c>
      <c r="G152" s="217"/>
      <c r="H152" s="221">
        <v>0.09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7" t="s">
        <v>129</v>
      </c>
      <c r="AU152" s="227" t="s">
        <v>82</v>
      </c>
      <c r="AV152" s="13" t="s">
        <v>82</v>
      </c>
      <c r="AW152" s="13" t="s">
        <v>36</v>
      </c>
      <c r="AX152" s="13" t="s">
        <v>80</v>
      </c>
      <c r="AY152" s="227" t="s">
        <v>118</v>
      </c>
    </row>
    <row r="153" spans="1:65" s="2" customFormat="1" ht="16.5" customHeight="1">
      <c r="A153" s="39"/>
      <c r="B153" s="40"/>
      <c r="C153" s="198" t="s">
        <v>255</v>
      </c>
      <c r="D153" s="198" t="s">
        <v>120</v>
      </c>
      <c r="E153" s="199" t="s">
        <v>256</v>
      </c>
      <c r="F153" s="200" t="s">
        <v>257</v>
      </c>
      <c r="G153" s="201" t="s">
        <v>178</v>
      </c>
      <c r="H153" s="202">
        <v>5.306</v>
      </c>
      <c r="I153" s="203"/>
      <c r="J153" s="204">
        <f>ROUND(I153*H153,2)</f>
        <v>0</v>
      </c>
      <c r="K153" s="200" t="s">
        <v>124</v>
      </c>
      <c r="L153" s="45"/>
      <c r="M153" s="205" t="s">
        <v>19</v>
      </c>
      <c r="N153" s="206" t="s">
        <v>46</v>
      </c>
      <c r="O153" s="85"/>
      <c r="P153" s="207">
        <f>O153*H153</f>
        <v>0</v>
      </c>
      <c r="Q153" s="207">
        <v>1.06277</v>
      </c>
      <c r="R153" s="207">
        <f>Q153*H153</f>
        <v>5.63905762</v>
      </c>
      <c r="S153" s="207">
        <v>0</v>
      </c>
      <c r="T153" s="20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9" t="s">
        <v>125</v>
      </c>
      <c r="AT153" s="209" t="s">
        <v>120</v>
      </c>
      <c r="AU153" s="209" t="s">
        <v>82</v>
      </c>
      <c r="AY153" s="18" t="s">
        <v>118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8" t="s">
        <v>80</v>
      </c>
      <c r="BK153" s="210">
        <f>ROUND(I153*H153,2)</f>
        <v>0</v>
      </c>
      <c r="BL153" s="18" t="s">
        <v>125</v>
      </c>
      <c r="BM153" s="209" t="s">
        <v>258</v>
      </c>
    </row>
    <row r="154" spans="1:47" s="2" customFormat="1" ht="12">
      <c r="A154" s="39"/>
      <c r="B154" s="40"/>
      <c r="C154" s="41"/>
      <c r="D154" s="211" t="s">
        <v>127</v>
      </c>
      <c r="E154" s="41"/>
      <c r="F154" s="212" t="s">
        <v>259</v>
      </c>
      <c r="G154" s="41"/>
      <c r="H154" s="41"/>
      <c r="I154" s="213"/>
      <c r="J154" s="41"/>
      <c r="K154" s="41"/>
      <c r="L154" s="45"/>
      <c r="M154" s="214"/>
      <c r="N154" s="215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127</v>
      </c>
      <c r="AU154" s="18" t="s">
        <v>82</v>
      </c>
    </row>
    <row r="155" spans="1:51" s="13" customFormat="1" ht="12">
      <c r="A155" s="13"/>
      <c r="B155" s="216"/>
      <c r="C155" s="217"/>
      <c r="D155" s="218" t="s">
        <v>129</v>
      </c>
      <c r="E155" s="219" t="s">
        <v>19</v>
      </c>
      <c r="F155" s="220" t="s">
        <v>260</v>
      </c>
      <c r="G155" s="217"/>
      <c r="H155" s="221">
        <v>5.306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7" t="s">
        <v>129</v>
      </c>
      <c r="AU155" s="227" t="s">
        <v>82</v>
      </c>
      <c r="AV155" s="13" t="s">
        <v>82</v>
      </c>
      <c r="AW155" s="13" t="s">
        <v>36</v>
      </c>
      <c r="AX155" s="13" t="s">
        <v>80</v>
      </c>
      <c r="AY155" s="227" t="s">
        <v>118</v>
      </c>
    </row>
    <row r="156" spans="1:63" s="12" customFormat="1" ht="22.8" customHeight="1">
      <c r="A156" s="12"/>
      <c r="B156" s="182"/>
      <c r="C156" s="183"/>
      <c r="D156" s="184" t="s">
        <v>74</v>
      </c>
      <c r="E156" s="196" t="s">
        <v>138</v>
      </c>
      <c r="F156" s="196" t="s">
        <v>261</v>
      </c>
      <c r="G156" s="183"/>
      <c r="H156" s="183"/>
      <c r="I156" s="186"/>
      <c r="J156" s="197">
        <f>BK156</f>
        <v>0</v>
      </c>
      <c r="K156" s="183"/>
      <c r="L156" s="188"/>
      <c r="M156" s="189"/>
      <c r="N156" s="190"/>
      <c r="O156" s="190"/>
      <c r="P156" s="191">
        <f>SUM(P157:P190)</f>
        <v>0</v>
      </c>
      <c r="Q156" s="190"/>
      <c r="R156" s="191">
        <f>SUM(R157:R190)</f>
        <v>25.7807918</v>
      </c>
      <c r="S156" s="190"/>
      <c r="T156" s="192">
        <f>SUM(T157:T190)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3" t="s">
        <v>80</v>
      </c>
      <c r="AT156" s="194" t="s">
        <v>74</v>
      </c>
      <c r="AU156" s="194" t="s">
        <v>80</v>
      </c>
      <c r="AY156" s="193" t="s">
        <v>118</v>
      </c>
      <c r="BK156" s="195">
        <f>SUM(BK157:BK190)</f>
        <v>0</v>
      </c>
    </row>
    <row r="157" spans="1:65" s="2" customFormat="1" ht="21.75" customHeight="1">
      <c r="A157" s="39"/>
      <c r="B157" s="40"/>
      <c r="C157" s="198" t="s">
        <v>262</v>
      </c>
      <c r="D157" s="198" t="s">
        <v>120</v>
      </c>
      <c r="E157" s="199" t="s">
        <v>263</v>
      </c>
      <c r="F157" s="200" t="s">
        <v>264</v>
      </c>
      <c r="G157" s="201" t="s">
        <v>230</v>
      </c>
      <c r="H157" s="202">
        <v>68</v>
      </c>
      <c r="I157" s="203"/>
      <c r="J157" s="204">
        <f>ROUND(I157*H157,2)</f>
        <v>0</v>
      </c>
      <c r="K157" s="200" t="s">
        <v>265</v>
      </c>
      <c r="L157" s="45"/>
      <c r="M157" s="205" t="s">
        <v>19</v>
      </c>
      <c r="N157" s="206" t="s">
        <v>46</v>
      </c>
      <c r="O157" s="85"/>
      <c r="P157" s="207">
        <f>O157*H157</f>
        <v>0</v>
      </c>
      <c r="Q157" s="207">
        <v>0.0378</v>
      </c>
      <c r="R157" s="207">
        <f>Q157*H157</f>
        <v>2.5704000000000002</v>
      </c>
      <c r="S157" s="207">
        <v>0</v>
      </c>
      <c r="T157" s="20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9" t="s">
        <v>125</v>
      </c>
      <c r="AT157" s="209" t="s">
        <v>120</v>
      </c>
      <c r="AU157" s="209" t="s">
        <v>82</v>
      </c>
      <c r="AY157" s="18" t="s">
        <v>118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8" t="s">
        <v>80</v>
      </c>
      <c r="BK157" s="210">
        <f>ROUND(I157*H157,2)</f>
        <v>0</v>
      </c>
      <c r="BL157" s="18" t="s">
        <v>125</v>
      </c>
      <c r="BM157" s="209" t="s">
        <v>266</v>
      </c>
    </row>
    <row r="158" spans="1:51" s="13" customFormat="1" ht="12">
      <c r="A158" s="13"/>
      <c r="B158" s="216"/>
      <c r="C158" s="217"/>
      <c r="D158" s="218" t="s">
        <v>129</v>
      </c>
      <c r="E158" s="219" t="s">
        <v>19</v>
      </c>
      <c r="F158" s="220" t="s">
        <v>267</v>
      </c>
      <c r="G158" s="217"/>
      <c r="H158" s="221">
        <v>68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7" t="s">
        <v>129</v>
      </c>
      <c r="AU158" s="227" t="s">
        <v>82</v>
      </c>
      <c r="AV158" s="13" t="s">
        <v>82</v>
      </c>
      <c r="AW158" s="13" t="s">
        <v>36</v>
      </c>
      <c r="AX158" s="13" t="s">
        <v>80</v>
      </c>
      <c r="AY158" s="227" t="s">
        <v>118</v>
      </c>
    </row>
    <row r="159" spans="1:65" s="2" customFormat="1" ht="16.5" customHeight="1">
      <c r="A159" s="39"/>
      <c r="B159" s="40"/>
      <c r="C159" s="198" t="s">
        <v>268</v>
      </c>
      <c r="D159" s="198" t="s">
        <v>120</v>
      </c>
      <c r="E159" s="199" t="s">
        <v>269</v>
      </c>
      <c r="F159" s="200" t="s">
        <v>270</v>
      </c>
      <c r="G159" s="201" t="s">
        <v>133</v>
      </c>
      <c r="H159" s="202">
        <v>0.48</v>
      </c>
      <c r="I159" s="203"/>
      <c r="J159" s="204">
        <f>ROUND(I159*H159,2)</f>
        <v>0</v>
      </c>
      <c r="K159" s="200" t="s">
        <v>124</v>
      </c>
      <c r="L159" s="45"/>
      <c r="M159" s="205" t="s">
        <v>19</v>
      </c>
      <c r="N159" s="206" t="s">
        <v>46</v>
      </c>
      <c r="O159" s="85"/>
      <c r="P159" s="207">
        <f>O159*H159</f>
        <v>0</v>
      </c>
      <c r="Q159" s="207">
        <v>0</v>
      </c>
      <c r="R159" s="207">
        <f>Q159*H159</f>
        <v>0</v>
      </c>
      <c r="S159" s="207">
        <v>0</v>
      </c>
      <c r="T159" s="20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9" t="s">
        <v>125</v>
      </c>
      <c r="AT159" s="209" t="s">
        <v>120</v>
      </c>
      <c r="AU159" s="209" t="s">
        <v>82</v>
      </c>
      <c r="AY159" s="18" t="s">
        <v>118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8" t="s">
        <v>80</v>
      </c>
      <c r="BK159" s="210">
        <f>ROUND(I159*H159,2)</f>
        <v>0</v>
      </c>
      <c r="BL159" s="18" t="s">
        <v>125</v>
      </c>
      <c r="BM159" s="209" t="s">
        <v>271</v>
      </c>
    </row>
    <row r="160" spans="1:47" s="2" customFormat="1" ht="12">
      <c r="A160" s="39"/>
      <c r="B160" s="40"/>
      <c r="C160" s="41"/>
      <c r="D160" s="211" t="s">
        <v>127</v>
      </c>
      <c r="E160" s="41"/>
      <c r="F160" s="212" t="s">
        <v>272</v>
      </c>
      <c r="G160" s="41"/>
      <c r="H160" s="41"/>
      <c r="I160" s="213"/>
      <c r="J160" s="41"/>
      <c r="K160" s="41"/>
      <c r="L160" s="45"/>
      <c r="M160" s="214"/>
      <c r="N160" s="21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127</v>
      </c>
      <c r="AU160" s="18" t="s">
        <v>82</v>
      </c>
    </row>
    <row r="161" spans="1:51" s="13" customFormat="1" ht="12">
      <c r="A161" s="13"/>
      <c r="B161" s="216"/>
      <c r="C161" s="217"/>
      <c r="D161" s="218" t="s">
        <v>129</v>
      </c>
      <c r="E161" s="219" t="s">
        <v>19</v>
      </c>
      <c r="F161" s="220" t="s">
        <v>273</v>
      </c>
      <c r="G161" s="217"/>
      <c r="H161" s="221">
        <v>0.48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7" t="s">
        <v>129</v>
      </c>
      <c r="AU161" s="227" t="s">
        <v>82</v>
      </c>
      <c r="AV161" s="13" t="s">
        <v>82</v>
      </c>
      <c r="AW161" s="13" t="s">
        <v>36</v>
      </c>
      <c r="AX161" s="13" t="s">
        <v>80</v>
      </c>
      <c r="AY161" s="227" t="s">
        <v>118</v>
      </c>
    </row>
    <row r="162" spans="1:65" s="2" customFormat="1" ht="21.75" customHeight="1">
      <c r="A162" s="39"/>
      <c r="B162" s="40"/>
      <c r="C162" s="198" t="s">
        <v>274</v>
      </c>
      <c r="D162" s="198" t="s">
        <v>120</v>
      </c>
      <c r="E162" s="199" t="s">
        <v>275</v>
      </c>
      <c r="F162" s="200" t="s">
        <v>276</v>
      </c>
      <c r="G162" s="201" t="s">
        <v>190</v>
      </c>
      <c r="H162" s="202">
        <v>2.4</v>
      </c>
      <c r="I162" s="203"/>
      <c r="J162" s="204">
        <f>ROUND(I162*H162,2)</f>
        <v>0</v>
      </c>
      <c r="K162" s="200" t="s">
        <v>124</v>
      </c>
      <c r="L162" s="45"/>
      <c r="M162" s="205" t="s">
        <v>19</v>
      </c>
      <c r="N162" s="206" t="s">
        <v>46</v>
      </c>
      <c r="O162" s="85"/>
      <c r="P162" s="207">
        <f>O162*H162</f>
        <v>0</v>
      </c>
      <c r="Q162" s="207">
        <v>0.02519</v>
      </c>
      <c r="R162" s="207">
        <f>Q162*H162</f>
        <v>0.060455999999999996</v>
      </c>
      <c r="S162" s="207">
        <v>0</v>
      </c>
      <c r="T162" s="20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9" t="s">
        <v>125</v>
      </c>
      <c r="AT162" s="209" t="s">
        <v>120</v>
      </c>
      <c r="AU162" s="209" t="s">
        <v>82</v>
      </c>
      <c r="AY162" s="18" t="s">
        <v>118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8" t="s">
        <v>80</v>
      </c>
      <c r="BK162" s="210">
        <f>ROUND(I162*H162,2)</f>
        <v>0</v>
      </c>
      <c r="BL162" s="18" t="s">
        <v>125</v>
      </c>
      <c r="BM162" s="209" t="s">
        <v>277</v>
      </c>
    </row>
    <row r="163" spans="1:47" s="2" customFormat="1" ht="12">
      <c r="A163" s="39"/>
      <c r="B163" s="40"/>
      <c r="C163" s="41"/>
      <c r="D163" s="211" t="s">
        <v>127</v>
      </c>
      <c r="E163" s="41"/>
      <c r="F163" s="212" t="s">
        <v>278</v>
      </c>
      <c r="G163" s="41"/>
      <c r="H163" s="41"/>
      <c r="I163" s="213"/>
      <c r="J163" s="41"/>
      <c r="K163" s="41"/>
      <c r="L163" s="45"/>
      <c r="M163" s="214"/>
      <c r="N163" s="21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127</v>
      </c>
      <c r="AU163" s="18" t="s">
        <v>82</v>
      </c>
    </row>
    <row r="164" spans="1:51" s="13" customFormat="1" ht="12">
      <c r="A164" s="13"/>
      <c r="B164" s="216"/>
      <c r="C164" s="217"/>
      <c r="D164" s="218" t="s">
        <v>129</v>
      </c>
      <c r="E164" s="219" t="s">
        <v>19</v>
      </c>
      <c r="F164" s="220" t="s">
        <v>279</v>
      </c>
      <c r="G164" s="217"/>
      <c r="H164" s="221">
        <v>2.4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7" t="s">
        <v>129</v>
      </c>
      <c r="AU164" s="227" t="s">
        <v>82</v>
      </c>
      <c r="AV164" s="13" t="s">
        <v>82</v>
      </c>
      <c r="AW164" s="13" t="s">
        <v>36</v>
      </c>
      <c r="AX164" s="13" t="s">
        <v>80</v>
      </c>
      <c r="AY164" s="227" t="s">
        <v>118</v>
      </c>
    </row>
    <row r="165" spans="1:65" s="2" customFormat="1" ht="21.75" customHeight="1">
      <c r="A165" s="39"/>
      <c r="B165" s="40"/>
      <c r="C165" s="198" t="s">
        <v>280</v>
      </c>
      <c r="D165" s="198" t="s">
        <v>120</v>
      </c>
      <c r="E165" s="199" t="s">
        <v>281</v>
      </c>
      <c r="F165" s="200" t="s">
        <v>282</v>
      </c>
      <c r="G165" s="201" t="s">
        <v>190</v>
      </c>
      <c r="H165" s="202">
        <v>2.4</v>
      </c>
      <c r="I165" s="203"/>
      <c r="J165" s="204">
        <f>ROUND(I165*H165,2)</f>
        <v>0</v>
      </c>
      <c r="K165" s="200" t="s">
        <v>124</v>
      </c>
      <c r="L165" s="45"/>
      <c r="M165" s="205" t="s">
        <v>19</v>
      </c>
      <c r="N165" s="206" t="s">
        <v>46</v>
      </c>
      <c r="O165" s="85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9" t="s">
        <v>125</v>
      </c>
      <c r="AT165" s="209" t="s">
        <v>120</v>
      </c>
      <c r="AU165" s="209" t="s">
        <v>82</v>
      </c>
      <c r="AY165" s="18" t="s">
        <v>118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8" t="s">
        <v>80</v>
      </c>
      <c r="BK165" s="210">
        <f>ROUND(I165*H165,2)</f>
        <v>0</v>
      </c>
      <c r="BL165" s="18" t="s">
        <v>125</v>
      </c>
      <c r="BM165" s="209" t="s">
        <v>283</v>
      </c>
    </row>
    <row r="166" spans="1:47" s="2" customFormat="1" ht="12">
      <c r="A166" s="39"/>
      <c r="B166" s="40"/>
      <c r="C166" s="41"/>
      <c r="D166" s="211" t="s">
        <v>127</v>
      </c>
      <c r="E166" s="41"/>
      <c r="F166" s="212" t="s">
        <v>284</v>
      </c>
      <c r="G166" s="41"/>
      <c r="H166" s="41"/>
      <c r="I166" s="213"/>
      <c r="J166" s="41"/>
      <c r="K166" s="41"/>
      <c r="L166" s="45"/>
      <c r="M166" s="214"/>
      <c r="N166" s="21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127</v>
      </c>
      <c r="AU166" s="18" t="s">
        <v>82</v>
      </c>
    </row>
    <row r="167" spans="1:65" s="2" customFormat="1" ht="16.5" customHeight="1">
      <c r="A167" s="39"/>
      <c r="B167" s="40"/>
      <c r="C167" s="198" t="s">
        <v>285</v>
      </c>
      <c r="D167" s="198" t="s">
        <v>120</v>
      </c>
      <c r="E167" s="199" t="s">
        <v>286</v>
      </c>
      <c r="F167" s="200" t="s">
        <v>287</v>
      </c>
      <c r="G167" s="201" t="s">
        <v>178</v>
      </c>
      <c r="H167" s="202">
        <v>0.058</v>
      </c>
      <c r="I167" s="203"/>
      <c r="J167" s="204">
        <f>ROUND(I167*H167,2)</f>
        <v>0</v>
      </c>
      <c r="K167" s="200" t="s">
        <v>124</v>
      </c>
      <c r="L167" s="45"/>
      <c r="M167" s="205" t="s">
        <v>19</v>
      </c>
      <c r="N167" s="206" t="s">
        <v>46</v>
      </c>
      <c r="O167" s="85"/>
      <c r="P167" s="207">
        <f>O167*H167</f>
        <v>0</v>
      </c>
      <c r="Q167" s="207">
        <v>1.04741</v>
      </c>
      <c r="R167" s="207">
        <f>Q167*H167</f>
        <v>0.06074978</v>
      </c>
      <c r="S167" s="207">
        <v>0</v>
      </c>
      <c r="T167" s="20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9" t="s">
        <v>125</v>
      </c>
      <c r="AT167" s="209" t="s">
        <v>120</v>
      </c>
      <c r="AU167" s="209" t="s">
        <v>82</v>
      </c>
      <c r="AY167" s="18" t="s">
        <v>118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8" t="s">
        <v>80</v>
      </c>
      <c r="BK167" s="210">
        <f>ROUND(I167*H167,2)</f>
        <v>0</v>
      </c>
      <c r="BL167" s="18" t="s">
        <v>125</v>
      </c>
      <c r="BM167" s="209" t="s">
        <v>288</v>
      </c>
    </row>
    <row r="168" spans="1:47" s="2" customFormat="1" ht="12">
      <c r="A168" s="39"/>
      <c r="B168" s="40"/>
      <c r="C168" s="41"/>
      <c r="D168" s="211" t="s">
        <v>127</v>
      </c>
      <c r="E168" s="41"/>
      <c r="F168" s="212" t="s">
        <v>289</v>
      </c>
      <c r="G168" s="41"/>
      <c r="H168" s="41"/>
      <c r="I168" s="213"/>
      <c r="J168" s="41"/>
      <c r="K168" s="41"/>
      <c r="L168" s="45"/>
      <c r="M168" s="214"/>
      <c r="N168" s="21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127</v>
      </c>
      <c r="AU168" s="18" t="s">
        <v>82</v>
      </c>
    </row>
    <row r="169" spans="1:51" s="13" customFormat="1" ht="12">
      <c r="A169" s="13"/>
      <c r="B169" s="216"/>
      <c r="C169" s="217"/>
      <c r="D169" s="218" t="s">
        <v>129</v>
      </c>
      <c r="E169" s="219" t="s">
        <v>19</v>
      </c>
      <c r="F169" s="220" t="s">
        <v>290</v>
      </c>
      <c r="G169" s="217"/>
      <c r="H169" s="221">
        <v>0.058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7" t="s">
        <v>129</v>
      </c>
      <c r="AU169" s="227" t="s">
        <v>82</v>
      </c>
      <c r="AV169" s="13" t="s">
        <v>82</v>
      </c>
      <c r="AW169" s="13" t="s">
        <v>36</v>
      </c>
      <c r="AX169" s="13" t="s">
        <v>80</v>
      </c>
      <c r="AY169" s="227" t="s">
        <v>118</v>
      </c>
    </row>
    <row r="170" spans="1:65" s="2" customFormat="1" ht="24.15" customHeight="1">
      <c r="A170" s="39"/>
      <c r="B170" s="40"/>
      <c r="C170" s="198" t="s">
        <v>291</v>
      </c>
      <c r="D170" s="198" t="s">
        <v>120</v>
      </c>
      <c r="E170" s="199" t="s">
        <v>292</v>
      </c>
      <c r="F170" s="200" t="s">
        <v>293</v>
      </c>
      <c r="G170" s="201" t="s">
        <v>133</v>
      </c>
      <c r="H170" s="202">
        <v>22.995</v>
      </c>
      <c r="I170" s="203"/>
      <c r="J170" s="204">
        <f>ROUND(I170*H170,2)</f>
        <v>0</v>
      </c>
      <c r="K170" s="200" t="s">
        <v>265</v>
      </c>
      <c r="L170" s="45"/>
      <c r="M170" s="205" t="s">
        <v>19</v>
      </c>
      <c r="N170" s="206" t="s">
        <v>46</v>
      </c>
      <c r="O170" s="85"/>
      <c r="P170" s="207">
        <f>O170*H170</f>
        <v>0</v>
      </c>
      <c r="Q170" s="207">
        <v>0.36038</v>
      </c>
      <c r="R170" s="207">
        <f>Q170*H170</f>
        <v>8.2869381</v>
      </c>
      <c r="S170" s="207">
        <v>0</v>
      </c>
      <c r="T170" s="20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9" t="s">
        <v>125</v>
      </c>
      <c r="AT170" s="209" t="s">
        <v>120</v>
      </c>
      <c r="AU170" s="209" t="s">
        <v>82</v>
      </c>
      <c r="AY170" s="18" t="s">
        <v>118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8" t="s">
        <v>80</v>
      </c>
      <c r="BK170" s="210">
        <f>ROUND(I170*H170,2)</f>
        <v>0</v>
      </c>
      <c r="BL170" s="18" t="s">
        <v>125</v>
      </c>
      <c r="BM170" s="209" t="s">
        <v>294</v>
      </c>
    </row>
    <row r="171" spans="1:51" s="13" customFormat="1" ht="12">
      <c r="A171" s="13"/>
      <c r="B171" s="216"/>
      <c r="C171" s="217"/>
      <c r="D171" s="218" t="s">
        <v>129</v>
      </c>
      <c r="E171" s="219" t="s">
        <v>19</v>
      </c>
      <c r="F171" s="220" t="s">
        <v>295</v>
      </c>
      <c r="G171" s="217"/>
      <c r="H171" s="221">
        <v>22.995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129</v>
      </c>
      <c r="AU171" s="227" t="s">
        <v>82</v>
      </c>
      <c r="AV171" s="13" t="s">
        <v>82</v>
      </c>
      <c r="AW171" s="13" t="s">
        <v>36</v>
      </c>
      <c r="AX171" s="13" t="s">
        <v>80</v>
      </c>
      <c r="AY171" s="227" t="s">
        <v>118</v>
      </c>
    </row>
    <row r="172" spans="1:65" s="2" customFormat="1" ht="16.5" customHeight="1">
      <c r="A172" s="39"/>
      <c r="B172" s="40"/>
      <c r="C172" s="198" t="s">
        <v>296</v>
      </c>
      <c r="D172" s="198" t="s">
        <v>120</v>
      </c>
      <c r="E172" s="199" t="s">
        <v>297</v>
      </c>
      <c r="F172" s="200" t="s">
        <v>298</v>
      </c>
      <c r="G172" s="201" t="s">
        <v>133</v>
      </c>
      <c r="H172" s="202">
        <v>22.995</v>
      </c>
      <c r="I172" s="203"/>
      <c r="J172" s="204">
        <f>ROUND(I172*H172,2)</f>
        <v>0</v>
      </c>
      <c r="K172" s="200" t="s">
        <v>124</v>
      </c>
      <c r="L172" s="45"/>
      <c r="M172" s="205" t="s">
        <v>19</v>
      </c>
      <c r="N172" s="206" t="s">
        <v>46</v>
      </c>
      <c r="O172" s="85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9" t="s">
        <v>125</v>
      </c>
      <c r="AT172" s="209" t="s">
        <v>120</v>
      </c>
      <c r="AU172" s="209" t="s">
        <v>82</v>
      </c>
      <c r="AY172" s="18" t="s">
        <v>118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8" t="s">
        <v>80</v>
      </c>
      <c r="BK172" s="210">
        <f>ROUND(I172*H172,2)</f>
        <v>0</v>
      </c>
      <c r="BL172" s="18" t="s">
        <v>125</v>
      </c>
      <c r="BM172" s="209" t="s">
        <v>299</v>
      </c>
    </row>
    <row r="173" spans="1:47" s="2" customFormat="1" ht="12">
      <c r="A173" s="39"/>
      <c r="B173" s="40"/>
      <c r="C173" s="41"/>
      <c r="D173" s="211" t="s">
        <v>127</v>
      </c>
      <c r="E173" s="41"/>
      <c r="F173" s="212" t="s">
        <v>300</v>
      </c>
      <c r="G173" s="41"/>
      <c r="H173" s="41"/>
      <c r="I173" s="213"/>
      <c r="J173" s="41"/>
      <c r="K173" s="41"/>
      <c r="L173" s="45"/>
      <c r="M173" s="214"/>
      <c r="N173" s="215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127</v>
      </c>
      <c r="AU173" s="18" t="s">
        <v>82</v>
      </c>
    </row>
    <row r="174" spans="1:51" s="13" customFormat="1" ht="12">
      <c r="A174" s="13"/>
      <c r="B174" s="216"/>
      <c r="C174" s="217"/>
      <c r="D174" s="218" t="s">
        <v>129</v>
      </c>
      <c r="E174" s="219" t="s">
        <v>19</v>
      </c>
      <c r="F174" s="220" t="s">
        <v>295</v>
      </c>
      <c r="G174" s="217"/>
      <c r="H174" s="221">
        <v>22.995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7" t="s">
        <v>129</v>
      </c>
      <c r="AU174" s="227" t="s">
        <v>82</v>
      </c>
      <c r="AV174" s="13" t="s">
        <v>82</v>
      </c>
      <c r="AW174" s="13" t="s">
        <v>36</v>
      </c>
      <c r="AX174" s="13" t="s">
        <v>80</v>
      </c>
      <c r="AY174" s="227" t="s">
        <v>118</v>
      </c>
    </row>
    <row r="175" spans="1:65" s="2" customFormat="1" ht="16.5" customHeight="1">
      <c r="A175" s="39"/>
      <c r="B175" s="40"/>
      <c r="C175" s="198" t="s">
        <v>301</v>
      </c>
      <c r="D175" s="198" t="s">
        <v>120</v>
      </c>
      <c r="E175" s="199" t="s">
        <v>302</v>
      </c>
      <c r="F175" s="200" t="s">
        <v>303</v>
      </c>
      <c r="G175" s="201" t="s">
        <v>190</v>
      </c>
      <c r="H175" s="202">
        <v>80.3</v>
      </c>
      <c r="I175" s="203"/>
      <c r="J175" s="204">
        <f>ROUND(I175*H175,2)</f>
        <v>0</v>
      </c>
      <c r="K175" s="200" t="s">
        <v>124</v>
      </c>
      <c r="L175" s="45"/>
      <c r="M175" s="205" t="s">
        <v>19</v>
      </c>
      <c r="N175" s="206" t="s">
        <v>46</v>
      </c>
      <c r="O175" s="85"/>
      <c r="P175" s="207">
        <f>O175*H175</f>
        <v>0</v>
      </c>
      <c r="Q175" s="207">
        <v>0.00335</v>
      </c>
      <c r="R175" s="207">
        <f>Q175*H175</f>
        <v>0.269005</v>
      </c>
      <c r="S175" s="207">
        <v>0</v>
      </c>
      <c r="T175" s="20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09" t="s">
        <v>125</v>
      </c>
      <c r="AT175" s="209" t="s">
        <v>120</v>
      </c>
      <c r="AU175" s="209" t="s">
        <v>82</v>
      </c>
      <c r="AY175" s="18" t="s">
        <v>118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8" t="s">
        <v>80</v>
      </c>
      <c r="BK175" s="210">
        <f>ROUND(I175*H175,2)</f>
        <v>0</v>
      </c>
      <c r="BL175" s="18" t="s">
        <v>125</v>
      </c>
      <c r="BM175" s="209" t="s">
        <v>304</v>
      </c>
    </row>
    <row r="176" spans="1:47" s="2" customFormat="1" ht="12">
      <c r="A176" s="39"/>
      <c r="B176" s="40"/>
      <c r="C176" s="41"/>
      <c r="D176" s="211" t="s">
        <v>127</v>
      </c>
      <c r="E176" s="41"/>
      <c r="F176" s="212" t="s">
        <v>305</v>
      </c>
      <c r="G176" s="41"/>
      <c r="H176" s="41"/>
      <c r="I176" s="213"/>
      <c r="J176" s="41"/>
      <c r="K176" s="41"/>
      <c r="L176" s="45"/>
      <c r="M176" s="214"/>
      <c r="N176" s="215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127</v>
      </c>
      <c r="AU176" s="18" t="s">
        <v>82</v>
      </c>
    </row>
    <row r="177" spans="1:51" s="13" customFormat="1" ht="12">
      <c r="A177" s="13"/>
      <c r="B177" s="216"/>
      <c r="C177" s="217"/>
      <c r="D177" s="218" t="s">
        <v>129</v>
      </c>
      <c r="E177" s="219" t="s">
        <v>19</v>
      </c>
      <c r="F177" s="220" t="s">
        <v>306</v>
      </c>
      <c r="G177" s="217"/>
      <c r="H177" s="221">
        <v>80.3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7" t="s">
        <v>129</v>
      </c>
      <c r="AU177" s="227" t="s">
        <v>82</v>
      </c>
      <c r="AV177" s="13" t="s">
        <v>82</v>
      </c>
      <c r="AW177" s="13" t="s">
        <v>36</v>
      </c>
      <c r="AX177" s="13" t="s">
        <v>80</v>
      </c>
      <c r="AY177" s="227" t="s">
        <v>118</v>
      </c>
    </row>
    <row r="178" spans="1:65" s="2" customFormat="1" ht="16.5" customHeight="1">
      <c r="A178" s="39"/>
      <c r="B178" s="40"/>
      <c r="C178" s="198" t="s">
        <v>307</v>
      </c>
      <c r="D178" s="198" t="s">
        <v>120</v>
      </c>
      <c r="E178" s="199" t="s">
        <v>308</v>
      </c>
      <c r="F178" s="200" t="s">
        <v>309</v>
      </c>
      <c r="G178" s="201" t="s">
        <v>190</v>
      </c>
      <c r="H178" s="202">
        <v>80.3</v>
      </c>
      <c r="I178" s="203"/>
      <c r="J178" s="204">
        <f>ROUND(I178*H178,2)</f>
        <v>0</v>
      </c>
      <c r="K178" s="200" t="s">
        <v>124</v>
      </c>
      <c r="L178" s="45"/>
      <c r="M178" s="205" t="s">
        <v>19</v>
      </c>
      <c r="N178" s="206" t="s">
        <v>46</v>
      </c>
      <c r="O178" s="85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125</v>
      </c>
      <c r="AT178" s="209" t="s">
        <v>120</v>
      </c>
      <c r="AU178" s="209" t="s">
        <v>82</v>
      </c>
      <c r="AY178" s="18" t="s">
        <v>118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80</v>
      </c>
      <c r="BK178" s="210">
        <f>ROUND(I178*H178,2)</f>
        <v>0</v>
      </c>
      <c r="BL178" s="18" t="s">
        <v>125</v>
      </c>
      <c r="BM178" s="209" t="s">
        <v>310</v>
      </c>
    </row>
    <row r="179" spans="1:47" s="2" customFormat="1" ht="12">
      <c r="A179" s="39"/>
      <c r="B179" s="40"/>
      <c r="C179" s="41"/>
      <c r="D179" s="211" t="s">
        <v>127</v>
      </c>
      <c r="E179" s="41"/>
      <c r="F179" s="212" t="s">
        <v>311</v>
      </c>
      <c r="G179" s="41"/>
      <c r="H179" s="41"/>
      <c r="I179" s="213"/>
      <c r="J179" s="41"/>
      <c r="K179" s="41"/>
      <c r="L179" s="45"/>
      <c r="M179" s="214"/>
      <c r="N179" s="21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127</v>
      </c>
      <c r="AU179" s="18" t="s">
        <v>82</v>
      </c>
    </row>
    <row r="180" spans="1:65" s="2" customFormat="1" ht="16.5" customHeight="1">
      <c r="A180" s="39"/>
      <c r="B180" s="40"/>
      <c r="C180" s="198" t="s">
        <v>312</v>
      </c>
      <c r="D180" s="198" t="s">
        <v>120</v>
      </c>
      <c r="E180" s="199" t="s">
        <v>313</v>
      </c>
      <c r="F180" s="200" t="s">
        <v>314</v>
      </c>
      <c r="G180" s="201" t="s">
        <v>178</v>
      </c>
      <c r="H180" s="202">
        <v>2.537</v>
      </c>
      <c r="I180" s="203"/>
      <c r="J180" s="204">
        <f>ROUND(I180*H180,2)</f>
        <v>0</v>
      </c>
      <c r="K180" s="200" t="s">
        <v>124</v>
      </c>
      <c r="L180" s="45"/>
      <c r="M180" s="205" t="s">
        <v>19</v>
      </c>
      <c r="N180" s="206" t="s">
        <v>46</v>
      </c>
      <c r="O180" s="85"/>
      <c r="P180" s="207">
        <f>O180*H180</f>
        <v>0</v>
      </c>
      <c r="Q180" s="207">
        <v>1.07636</v>
      </c>
      <c r="R180" s="207">
        <f>Q180*H180</f>
        <v>2.73072532</v>
      </c>
      <c r="S180" s="207">
        <v>0</v>
      </c>
      <c r="T180" s="20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9" t="s">
        <v>125</v>
      </c>
      <c r="AT180" s="209" t="s">
        <v>120</v>
      </c>
      <c r="AU180" s="209" t="s">
        <v>82</v>
      </c>
      <c r="AY180" s="18" t="s">
        <v>118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8" t="s">
        <v>80</v>
      </c>
      <c r="BK180" s="210">
        <f>ROUND(I180*H180,2)</f>
        <v>0</v>
      </c>
      <c r="BL180" s="18" t="s">
        <v>125</v>
      </c>
      <c r="BM180" s="209" t="s">
        <v>315</v>
      </c>
    </row>
    <row r="181" spans="1:47" s="2" customFormat="1" ht="12">
      <c r="A181" s="39"/>
      <c r="B181" s="40"/>
      <c r="C181" s="41"/>
      <c r="D181" s="211" t="s">
        <v>127</v>
      </c>
      <c r="E181" s="41"/>
      <c r="F181" s="212" t="s">
        <v>316</v>
      </c>
      <c r="G181" s="41"/>
      <c r="H181" s="41"/>
      <c r="I181" s="213"/>
      <c r="J181" s="41"/>
      <c r="K181" s="41"/>
      <c r="L181" s="45"/>
      <c r="M181" s="214"/>
      <c r="N181" s="21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127</v>
      </c>
      <c r="AU181" s="18" t="s">
        <v>82</v>
      </c>
    </row>
    <row r="182" spans="1:51" s="13" customFormat="1" ht="12">
      <c r="A182" s="13"/>
      <c r="B182" s="216"/>
      <c r="C182" s="217"/>
      <c r="D182" s="218" t="s">
        <v>129</v>
      </c>
      <c r="E182" s="219" t="s">
        <v>19</v>
      </c>
      <c r="F182" s="220" t="s">
        <v>317</v>
      </c>
      <c r="G182" s="217"/>
      <c r="H182" s="221">
        <v>2.537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7" t="s">
        <v>129</v>
      </c>
      <c r="AU182" s="227" t="s">
        <v>82</v>
      </c>
      <c r="AV182" s="13" t="s">
        <v>82</v>
      </c>
      <c r="AW182" s="13" t="s">
        <v>36</v>
      </c>
      <c r="AX182" s="13" t="s">
        <v>80</v>
      </c>
      <c r="AY182" s="227" t="s">
        <v>118</v>
      </c>
    </row>
    <row r="183" spans="1:65" s="2" customFormat="1" ht="24.15" customHeight="1">
      <c r="A183" s="39"/>
      <c r="B183" s="40"/>
      <c r="C183" s="198" t="s">
        <v>318</v>
      </c>
      <c r="D183" s="198" t="s">
        <v>120</v>
      </c>
      <c r="E183" s="199" t="s">
        <v>319</v>
      </c>
      <c r="F183" s="200" t="s">
        <v>320</v>
      </c>
      <c r="G183" s="201" t="s">
        <v>133</v>
      </c>
      <c r="H183" s="202">
        <v>1.404</v>
      </c>
      <c r="I183" s="203"/>
      <c r="J183" s="204">
        <f>ROUND(I183*H183,2)</f>
        <v>0</v>
      </c>
      <c r="K183" s="200" t="s">
        <v>265</v>
      </c>
      <c r="L183" s="45"/>
      <c r="M183" s="205" t="s">
        <v>19</v>
      </c>
      <c r="N183" s="206" t="s">
        <v>46</v>
      </c>
      <c r="O183" s="85"/>
      <c r="P183" s="207">
        <f>O183*H183</f>
        <v>0</v>
      </c>
      <c r="Q183" s="207">
        <v>2.8394</v>
      </c>
      <c r="R183" s="207">
        <f>Q183*H183</f>
        <v>3.9865175999999996</v>
      </c>
      <c r="S183" s="207">
        <v>0</v>
      </c>
      <c r="T183" s="20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9" t="s">
        <v>125</v>
      </c>
      <c r="AT183" s="209" t="s">
        <v>120</v>
      </c>
      <c r="AU183" s="209" t="s">
        <v>82</v>
      </c>
      <c r="AY183" s="18" t="s">
        <v>118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8" t="s">
        <v>80</v>
      </c>
      <c r="BK183" s="210">
        <f>ROUND(I183*H183,2)</f>
        <v>0</v>
      </c>
      <c r="BL183" s="18" t="s">
        <v>125</v>
      </c>
      <c r="BM183" s="209" t="s">
        <v>321</v>
      </c>
    </row>
    <row r="184" spans="1:51" s="13" customFormat="1" ht="12">
      <c r="A184" s="13"/>
      <c r="B184" s="216"/>
      <c r="C184" s="217"/>
      <c r="D184" s="218" t="s">
        <v>129</v>
      </c>
      <c r="E184" s="219" t="s">
        <v>19</v>
      </c>
      <c r="F184" s="220" t="s">
        <v>322</v>
      </c>
      <c r="G184" s="217"/>
      <c r="H184" s="221">
        <v>1.404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7" t="s">
        <v>129</v>
      </c>
      <c r="AU184" s="227" t="s">
        <v>82</v>
      </c>
      <c r="AV184" s="13" t="s">
        <v>82</v>
      </c>
      <c r="AW184" s="13" t="s">
        <v>36</v>
      </c>
      <c r="AX184" s="13" t="s">
        <v>80</v>
      </c>
      <c r="AY184" s="227" t="s">
        <v>118</v>
      </c>
    </row>
    <row r="185" spans="1:65" s="2" customFormat="1" ht="16.5" customHeight="1">
      <c r="A185" s="39"/>
      <c r="B185" s="40"/>
      <c r="C185" s="198" t="s">
        <v>323</v>
      </c>
      <c r="D185" s="198" t="s">
        <v>120</v>
      </c>
      <c r="E185" s="199" t="s">
        <v>324</v>
      </c>
      <c r="F185" s="200" t="s">
        <v>325</v>
      </c>
      <c r="G185" s="201" t="s">
        <v>230</v>
      </c>
      <c r="H185" s="202">
        <v>16</v>
      </c>
      <c r="I185" s="203"/>
      <c r="J185" s="204">
        <f>ROUND(I185*H185,2)</f>
        <v>0</v>
      </c>
      <c r="K185" s="200" t="s">
        <v>265</v>
      </c>
      <c r="L185" s="45"/>
      <c r="M185" s="205" t="s">
        <v>19</v>
      </c>
      <c r="N185" s="206" t="s">
        <v>46</v>
      </c>
      <c r="O185" s="85"/>
      <c r="P185" s="207">
        <f>O185*H185</f>
        <v>0</v>
      </c>
      <c r="Q185" s="207">
        <v>0.4858</v>
      </c>
      <c r="R185" s="207">
        <f>Q185*H185</f>
        <v>7.7728</v>
      </c>
      <c r="S185" s="207">
        <v>0</v>
      </c>
      <c r="T185" s="20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9" t="s">
        <v>125</v>
      </c>
      <c r="AT185" s="209" t="s">
        <v>120</v>
      </c>
      <c r="AU185" s="209" t="s">
        <v>82</v>
      </c>
      <c r="AY185" s="18" t="s">
        <v>118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8" t="s">
        <v>80</v>
      </c>
      <c r="BK185" s="210">
        <f>ROUND(I185*H185,2)</f>
        <v>0</v>
      </c>
      <c r="BL185" s="18" t="s">
        <v>125</v>
      </c>
      <c r="BM185" s="209" t="s">
        <v>326</v>
      </c>
    </row>
    <row r="186" spans="1:65" s="2" customFormat="1" ht="16.5" customHeight="1">
      <c r="A186" s="39"/>
      <c r="B186" s="40"/>
      <c r="C186" s="198" t="s">
        <v>327</v>
      </c>
      <c r="D186" s="198" t="s">
        <v>120</v>
      </c>
      <c r="E186" s="199" t="s">
        <v>328</v>
      </c>
      <c r="F186" s="200" t="s">
        <v>329</v>
      </c>
      <c r="G186" s="201" t="s">
        <v>123</v>
      </c>
      <c r="H186" s="202">
        <v>73</v>
      </c>
      <c r="I186" s="203"/>
      <c r="J186" s="204">
        <f>ROUND(I186*H186,2)</f>
        <v>0</v>
      </c>
      <c r="K186" s="200" t="s">
        <v>124</v>
      </c>
      <c r="L186" s="45"/>
      <c r="M186" s="205" t="s">
        <v>19</v>
      </c>
      <c r="N186" s="206" t="s">
        <v>46</v>
      </c>
      <c r="O186" s="85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9" t="s">
        <v>125</v>
      </c>
      <c r="AT186" s="209" t="s">
        <v>120</v>
      </c>
      <c r="AU186" s="209" t="s">
        <v>82</v>
      </c>
      <c r="AY186" s="18" t="s">
        <v>118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8" t="s">
        <v>80</v>
      </c>
      <c r="BK186" s="210">
        <f>ROUND(I186*H186,2)</f>
        <v>0</v>
      </c>
      <c r="BL186" s="18" t="s">
        <v>125</v>
      </c>
      <c r="BM186" s="209" t="s">
        <v>330</v>
      </c>
    </row>
    <row r="187" spans="1:47" s="2" customFormat="1" ht="12">
      <c r="A187" s="39"/>
      <c r="B187" s="40"/>
      <c r="C187" s="41"/>
      <c r="D187" s="211" t="s">
        <v>127</v>
      </c>
      <c r="E187" s="41"/>
      <c r="F187" s="212" t="s">
        <v>331</v>
      </c>
      <c r="G187" s="41"/>
      <c r="H187" s="41"/>
      <c r="I187" s="213"/>
      <c r="J187" s="41"/>
      <c r="K187" s="41"/>
      <c r="L187" s="45"/>
      <c r="M187" s="214"/>
      <c r="N187" s="215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127</v>
      </c>
      <c r="AU187" s="18" t="s">
        <v>82</v>
      </c>
    </row>
    <row r="188" spans="1:47" s="2" customFormat="1" ht="12">
      <c r="A188" s="39"/>
      <c r="B188" s="40"/>
      <c r="C188" s="41"/>
      <c r="D188" s="218" t="s">
        <v>332</v>
      </c>
      <c r="E188" s="41"/>
      <c r="F188" s="238" t="s">
        <v>333</v>
      </c>
      <c r="G188" s="41"/>
      <c r="H188" s="41"/>
      <c r="I188" s="213"/>
      <c r="J188" s="41"/>
      <c r="K188" s="41"/>
      <c r="L188" s="45"/>
      <c r="M188" s="214"/>
      <c r="N188" s="215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332</v>
      </c>
      <c r="AU188" s="18" t="s">
        <v>82</v>
      </c>
    </row>
    <row r="189" spans="1:65" s="2" customFormat="1" ht="24.15" customHeight="1">
      <c r="A189" s="39"/>
      <c r="B189" s="40"/>
      <c r="C189" s="198" t="s">
        <v>334</v>
      </c>
      <c r="D189" s="198" t="s">
        <v>120</v>
      </c>
      <c r="E189" s="199" t="s">
        <v>335</v>
      </c>
      <c r="F189" s="200" t="s">
        <v>336</v>
      </c>
      <c r="G189" s="201" t="s">
        <v>230</v>
      </c>
      <c r="H189" s="202">
        <v>72</v>
      </c>
      <c r="I189" s="203"/>
      <c r="J189" s="204">
        <f>ROUND(I189*H189,2)</f>
        <v>0</v>
      </c>
      <c r="K189" s="200" t="s">
        <v>265</v>
      </c>
      <c r="L189" s="45"/>
      <c r="M189" s="205" t="s">
        <v>19</v>
      </c>
      <c r="N189" s="206" t="s">
        <v>46</v>
      </c>
      <c r="O189" s="85"/>
      <c r="P189" s="207">
        <f>O189*H189</f>
        <v>0</v>
      </c>
      <c r="Q189" s="207">
        <v>0.0006</v>
      </c>
      <c r="R189" s="207">
        <f>Q189*H189</f>
        <v>0.043199999999999995</v>
      </c>
      <c r="S189" s="207">
        <v>0</v>
      </c>
      <c r="T189" s="20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9" t="s">
        <v>125</v>
      </c>
      <c r="AT189" s="209" t="s">
        <v>120</v>
      </c>
      <c r="AU189" s="209" t="s">
        <v>82</v>
      </c>
      <c r="AY189" s="18" t="s">
        <v>118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8" t="s">
        <v>80</v>
      </c>
      <c r="BK189" s="210">
        <f>ROUND(I189*H189,2)</f>
        <v>0</v>
      </c>
      <c r="BL189" s="18" t="s">
        <v>125</v>
      </c>
      <c r="BM189" s="209" t="s">
        <v>337</v>
      </c>
    </row>
    <row r="190" spans="1:51" s="13" customFormat="1" ht="12">
      <c r="A190" s="13"/>
      <c r="B190" s="216"/>
      <c r="C190" s="217"/>
      <c r="D190" s="218" t="s">
        <v>129</v>
      </c>
      <c r="E190" s="219" t="s">
        <v>19</v>
      </c>
      <c r="F190" s="220" t="s">
        <v>338</v>
      </c>
      <c r="G190" s="217"/>
      <c r="H190" s="221">
        <v>72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7" t="s">
        <v>129</v>
      </c>
      <c r="AU190" s="227" t="s">
        <v>82</v>
      </c>
      <c r="AV190" s="13" t="s">
        <v>82</v>
      </c>
      <c r="AW190" s="13" t="s">
        <v>36</v>
      </c>
      <c r="AX190" s="13" t="s">
        <v>80</v>
      </c>
      <c r="AY190" s="227" t="s">
        <v>118</v>
      </c>
    </row>
    <row r="191" spans="1:63" s="12" customFormat="1" ht="22.8" customHeight="1">
      <c r="A191" s="12"/>
      <c r="B191" s="182"/>
      <c r="C191" s="183"/>
      <c r="D191" s="184" t="s">
        <v>74</v>
      </c>
      <c r="E191" s="196" t="s">
        <v>168</v>
      </c>
      <c r="F191" s="196" t="s">
        <v>339</v>
      </c>
      <c r="G191" s="183"/>
      <c r="H191" s="183"/>
      <c r="I191" s="186"/>
      <c r="J191" s="197">
        <f>BK191</f>
        <v>0</v>
      </c>
      <c r="K191" s="183"/>
      <c r="L191" s="188"/>
      <c r="M191" s="189"/>
      <c r="N191" s="190"/>
      <c r="O191" s="190"/>
      <c r="P191" s="191">
        <f>SUM(P192:P199)</f>
        <v>0</v>
      </c>
      <c r="Q191" s="190"/>
      <c r="R191" s="191">
        <f>SUM(R192:R199)</f>
        <v>0.18864</v>
      </c>
      <c r="S191" s="190"/>
      <c r="T191" s="192">
        <f>SUM(T192:T199)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3" t="s">
        <v>80</v>
      </c>
      <c r="AT191" s="194" t="s">
        <v>74</v>
      </c>
      <c r="AU191" s="194" t="s">
        <v>80</v>
      </c>
      <c r="AY191" s="193" t="s">
        <v>118</v>
      </c>
      <c r="BK191" s="195">
        <f>SUM(BK192:BK199)</f>
        <v>0</v>
      </c>
    </row>
    <row r="192" spans="1:65" s="2" customFormat="1" ht="24.15" customHeight="1">
      <c r="A192" s="39"/>
      <c r="B192" s="40"/>
      <c r="C192" s="198" t="s">
        <v>340</v>
      </c>
      <c r="D192" s="198" t="s">
        <v>120</v>
      </c>
      <c r="E192" s="199" t="s">
        <v>341</v>
      </c>
      <c r="F192" s="200" t="s">
        <v>342</v>
      </c>
      <c r="G192" s="201" t="s">
        <v>230</v>
      </c>
      <c r="H192" s="202">
        <v>4</v>
      </c>
      <c r="I192" s="203"/>
      <c r="J192" s="204">
        <f>ROUND(I192*H192,2)</f>
        <v>0</v>
      </c>
      <c r="K192" s="200" t="s">
        <v>124</v>
      </c>
      <c r="L192" s="45"/>
      <c r="M192" s="205" t="s">
        <v>19</v>
      </c>
      <c r="N192" s="206" t="s">
        <v>46</v>
      </c>
      <c r="O192" s="85"/>
      <c r="P192" s="207">
        <f>O192*H192</f>
        <v>0</v>
      </c>
      <c r="Q192" s="207">
        <v>0.04</v>
      </c>
      <c r="R192" s="207">
        <f>Q192*H192</f>
        <v>0.16</v>
      </c>
      <c r="S192" s="207">
        <v>0</v>
      </c>
      <c r="T192" s="20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09" t="s">
        <v>125</v>
      </c>
      <c r="AT192" s="209" t="s">
        <v>120</v>
      </c>
      <c r="AU192" s="209" t="s">
        <v>82</v>
      </c>
      <c r="AY192" s="18" t="s">
        <v>118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8" t="s">
        <v>80</v>
      </c>
      <c r="BK192" s="210">
        <f>ROUND(I192*H192,2)</f>
        <v>0</v>
      </c>
      <c r="BL192" s="18" t="s">
        <v>125</v>
      </c>
      <c r="BM192" s="209" t="s">
        <v>343</v>
      </c>
    </row>
    <row r="193" spans="1:47" s="2" customFormat="1" ht="12">
      <c r="A193" s="39"/>
      <c r="B193" s="40"/>
      <c r="C193" s="41"/>
      <c r="D193" s="211" t="s">
        <v>127</v>
      </c>
      <c r="E193" s="41"/>
      <c r="F193" s="212" t="s">
        <v>344</v>
      </c>
      <c r="G193" s="41"/>
      <c r="H193" s="41"/>
      <c r="I193" s="213"/>
      <c r="J193" s="41"/>
      <c r="K193" s="41"/>
      <c r="L193" s="45"/>
      <c r="M193" s="214"/>
      <c r="N193" s="21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127</v>
      </c>
      <c r="AU193" s="18" t="s">
        <v>82</v>
      </c>
    </row>
    <row r="194" spans="1:65" s="2" customFormat="1" ht="24.15" customHeight="1">
      <c r="A194" s="39"/>
      <c r="B194" s="40"/>
      <c r="C194" s="198" t="s">
        <v>345</v>
      </c>
      <c r="D194" s="198" t="s">
        <v>120</v>
      </c>
      <c r="E194" s="199" t="s">
        <v>346</v>
      </c>
      <c r="F194" s="200" t="s">
        <v>347</v>
      </c>
      <c r="G194" s="201" t="s">
        <v>230</v>
      </c>
      <c r="H194" s="202">
        <v>4</v>
      </c>
      <c r="I194" s="203"/>
      <c r="J194" s="204">
        <f>ROUND(I194*H194,2)</f>
        <v>0</v>
      </c>
      <c r="K194" s="200" t="s">
        <v>124</v>
      </c>
      <c r="L194" s="45"/>
      <c r="M194" s="205" t="s">
        <v>19</v>
      </c>
      <c r="N194" s="206" t="s">
        <v>46</v>
      </c>
      <c r="O194" s="85"/>
      <c r="P194" s="207">
        <f>O194*H194</f>
        <v>0</v>
      </c>
      <c r="Q194" s="207">
        <v>0.0062</v>
      </c>
      <c r="R194" s="207">
        <f>Q194*H194</f>
        <v>0.0248</v>
      </c>
      <c r="S194" s="207">
        <v>0</v>
      </c>
      <c r="T194" s="20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09" t="s">
        <v>125</v>
      </c>
      <c r="AT194" s="209" t="s">
        <v>120</v>
      </c>
      <c r="AU194" s="209" t="s">
        <v>82</v>
      </c>
      <c r="AY194" s="18" t="s">
        <v>118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8" t="s">
        <v>80</v>
      </c>
      <c r="BK194" s="210">
        <f>ROUND(I194*H194,2)</f>
        <v>0</v>
      </c>
      <c r="BL194" s="18" t="s">
        <v>125</v>
      </c>
      <c r="BM194" s="209" t="s">
        <v>348</v>
      </c>
    </row>
    <row r="195" spans="1:47" s="2" customFormat="1" ht="12">
      <c r="A195" s="39"/>
      <c r="B195" s="40"/>
      <c r="C195" s="41"/>
      <c r="D195" s="211" t="s">
        <v>127</v>
      </c>
      <c r="E195" s="41"/>
      <c r="F195" s="212" t="s">
        <v>349</v>
      </c>
      <c r="G195" s="41"/>
      <c r="H195" s="41"/>
      <c r="I195" s="213"/>
      <c r="J195" s="41"/>
      <c r="K195" s="41"/>
      <c r="L195" s="45"/>
      <c r="M195" s="214"/>
      <c r="N195" s="215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127</v>
      </c>
      <c r="AU195" s="18" t="s">
        <v>82</v>
      </c>
    </row>
    <row r="196" spans="1:65" s="2" customFormat="1" ht="24.15" customHeight="1">
      <c r="A196" s="39"/>
      <c r="B196" s="40"/>
      <c r="C196" s="198" t="s">
        <v>350</v>
      </c>
      <c r="D196" s="198" t="s">
        <v>120</v>
      </c>
      <c r="E196" s="199" t="s">
        <v>351</v>
      </c>
      <c r="F196" s="200" t="s">
        <v>352</v>
      </c>
      <c r="G196" s="201" t="s">
        <v>230</v>
      </c>
      <c r="H196" s="202">
        <v>4</v>
      </c>
      <c r="I196" s="203"/>
      <c r="J196" s="204">
        <f>ROUND(I196*H196,2)</f>
        <v>0</v>
      </c>
      <c r="K196" s="200" t="s">
        <v>124</v>
      </c>
      <c r="L196" s="45"/>
      <c r="M196" s="205" t="s">
        <v>19</v>
      </c>
      <c r="N196" s="206" t="s">
        <v>46</v>
      </c>
      <c r="O196" s="85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9" t="s">
        <v>125</v>
      </c>
      <c r="AT196" s="209" t="s">
        <v>120</v>
      </c>
      <c r="AU196" s="209" t="s">
        <v>82</v>
      </c>
      <c r="AY196" s="18" t="s">
        <v>118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8" t="s">
        <v>80</v>
      </c>
      <c r="BK196" s="210">
        <f>ROUND(I196*H196,2)</f>
        <v>0</v>
      </c>
      <c r="BL196" s="18" t="s">
        <v>125</v>
      </c>
      <c r="BM196" s="209" t="s">
        <v>353</v>
      </c>
    </row>
    <row r="197" spans="1:47" s="2" customFormat="1" ht="12">
      <c r="A197" s="39"/>
      <c r="B197" s="40"/>
      <c r="C197" s="41"/>
      <c r="D197" s="211" t="s">
        <v>127</v>
      </c>
      <c r="E197" s="41"/>
      <c r="F197" s="212" t="s">
        <v>354</v>
      </c>
      <c r="G197" s="41"/>
      <c r="H197" s="41"/>
      <c r="I197" s="213"/>
      <c r="J197" s="41"/>
      <c r="K197" s="41"/>
      <c r="L197" s="45"/>
      <c r="M197" s="214"/>
      <c r="N197" s="21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127</v>
      </c>
      <c r="AU197" s="18" t="s">
        <v>82</v>
      </c>
    </row>
    <row r="198" spans="1:65" s="2" customFormat="1" ht="21.75" customHeight="1">
      <c r="A198" s="39"/>
      <c r="B198" s="40"/>
      <c r="C198" s="198" t="s">
        <v>355</v>
      </c>
      <c r="D198" s="198" t="s">
        <v>120</v>
      </c>
      <c r="E198" s="199" t="s">
        <v>356</v>
      </c>
      <c r="F198" s="200" t="s">
        <v>357</v>
      </c>
      <c r="G198" s="201" t="s">
        <v>230</v>
      </c>
      <c r="H198" s="202">
        <v>4</v>
      </c>
      <c r="I198" s="203"/>
      <c r="J198" s="204">
        <f>ROUND(I198*H198,2)</f>
        <v>0</v>
      </c>
      <c r="K198" s="200" t="s">
        <v>124</v>
      </c>
      <c r="L198" s="45"/>
      <c r="M198" s="205" t="s">
        <v>19</v>
      </c>
      <c r="N198" s="206" t="s">
        <v>46</v>
      </c>
      <c r="O198" s="85"/>
      <c r="P198" s="207">
        <f>O198*H198</f>
        <v>0</v>
      </c>
      <c r="Q198" s="207">
        <v>0.00096</v>
      </c>
      <c r="R198" s="207">
        <f>Q198*H198</f>
        <v>0.00384</v>
      </c>
      <c r="S198" s="207">
        <v>0</v>
      </c>
      <c r="T198" s="20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9" t="s">
        <v>125</v>
      </c>
      <c r="AT198" s="209" t="s">
        <v>120</v>
      </c>
      <c r="AU198" s="209" t="s">
        <v>82</v>
      </c>
      <c r="AY198" s="18" t="s">
        <v>118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8" t="s">
        <v>80</v>
      </c>
      <c r="BK198" s="210">
        <f>ROUND(I198*H198,2)</f>
        <v>0</v>
      </c>
      <c r="BL198" s="18" t="s">
        <v>125</v>
      </c>
      <c r="BM198" s="209" t="s">
        <v>358</v>
      </c>
    </row>
    <row r="199" spans="1:47" s="2" customFormat="1" ht="12">
      <c r="A199" s="39"/>
      <c r="B199" s="40"/>
      <c r="C199" s="41"/>
      <c r="D199" s="211" t="s">
        <v>127</v>
      </c>
      <c r="E199" s="41"/>
      <c r="F199" s="212" t="s">
        <v>359</v>
      </c>
      <c r="G199" s="41"/>
      <c r="H199" s="41"/>
      <c r="I199" s="213"/>
      <c r="J199" s="41"/>
      <c r="K199" s="41"/>
      <c r="L199" s="45"/>
      <c r="M199" s="214"/>
      <c r="N199" s="21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127</v>
      </c>
      <c r="AU199" s="18" t="s">
        <v>82</v>
      </c>
    </row>
    <row r="200" spans="1:63" s="12" customFormat="1" ht="22.8" customHeight="1">
      <c r="A200" s="12"/>
      <c r="B200" s="182"/>
      <c r="C200" s="183"/>
      <c r="D200" s="184" t="s">
        <v>74</v>
      </c>
      <c r="E200" s="196" t="s">
        <v>360</v>
      </c>
      <c r="F200" s="196" t="s">
        <v>361</v>
      </c>
      <c r="G200" s="183"/>
      <c r="H200" s="183"/>
      <c r="I200" s="186"/>
      <c r="J200" s="197">
        <f>BK200</f>
        <v>0</v>
      </c>
      <c r="K200" s="183"/>
      <c r="L200" s="188"/>
      <c r="M200" s="189"/>
      <c r="N200" s="190"/>
      <c r="O200" s="190"/>
      <c r="P200" s="191">
        <f>SUM(P201:P208)</f>
        <v>0</v>
      </c>
      <c r="Q200" s="190"/>
      <c r="R200" s="191">
        <f>SUM(R201:R208)</f>
        <v>0</v>
      </c>
      <c r="S200" s="190"/>
      <c r="T200" s="192">
        <f>SUM(T201:T208)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3" t="s">
        <v>80</v>
      </c>
      <c r="AT200" s="194" t="s">
        <v>74</v>
      </c>
      <c r="AU200" s="194" t="s">
        <v>80</v>
      </c>
      <c r="AY200" s="193" t="s">
        <v>118</v>
      </c>
      <c r="BK200" s="195">
        <f>SUM(BK201:BK208)</f>
        <v>0</v>
      </c>
    </row>
    <row r="201" spans="1:65" s="2" customFormat="1" ht="24.15" customHeight="1">
      <c r="A201" s="39"/>
      <c r="B201" s="40"/>
      <c r="C201" s="198" t="s">
        <v>362</v>
      </c>
      <c r="D201" s="198" t="s">
        <v>120</v>
      </c>
      <c r="E201" s="199" t="s">
        <v>363</v>
      </c>
      <c r="F201" s="200" t="s">
        <v>364</v>
      </c>
      <c r="G201" s="201" t="s">
        <v>133</v>
      </c>
      <c r="H201" s="202">
        <v>21</v>
      </c>
      <c r="I201" s="203"/>
      <c r="J201" s="204">
        <f>ROUND(I201*H201,2)</f>
        <v>0</v>
      </c>
      <c r="K201" s="200" t="s">
        <v>124</v>
      </c>
      <c r="L201" s="45"/>
      <c r="M201" s="205" t="s">
        <v>19</v>
      </c>
      <c r="N201" s="206" t="s">
        <v>46</v>
      </c>
      <c r="O201" s="85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9" t="s">
        <v>125</v>
      </c>
      <c r="AT201" s="209" t="s">
        <v>120</v>
      </c>
      <c r="AU201" s="209" t="s">
        <v>82</v>
      </c>
      <c r="AY201" s="18" t="s">
        <v>118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8" t="s">
        <v>80</v>
      </c>
      <c r="BK201" s="210">
        <f>ROUND(I201*H201,2)</f>
        <v>0</v>
      </c>
      <c r="BL201" s="18" t="s">
        <v>125</v>
      </c>
      <c r="BM201" s="209" t="s">
        <v>365</v>
      </c>
    </row>
    <row r="202" spans="1:47" s="2" customFormat="1" ht="12">
      <c r="A202" s="39"/>
      <c r="B202" s="40"/>
      <c r="C202" s="41"/>
      <c r="D202" s="211" t="s">
        <v>127</v>
      </c>
      <c r="E202" s="41"/>
      <c r="F202" s="212" t="s">
        <v>366</v>
      </c>
      <c r="G202" s="41"/>
      <c r="H202" s="41"/>
      <c r="I202" s="213"/>
      <c r="J202" s="41"/>
      <c r="K202" s="41"/>
      <c r="L202" s="45"/>
      <c r="M202" s="214"/>
      <c r="N202" s="215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127</v>
      </c>
      <c r="AU202" s="18" t="s">
        <v>82</v>
      </c>
    </row>
    <row r="203" spans="1:51" s="13" customFormat="1" ht="12">
      <c r="A203" s="13"/>
      <c r="B203" s="216"/>
      <c r="C203" s="217"/>
      <c r="D203" s="218" t="s">
        <v>129</v>
      </c>
      <c r="E203" s="219" t="s">
        <v>19</v>
      </c>
      <c r="F203" s="220" t="s">
        <v>367</v>
      </c>
      <c r="G203" s="217"/>
      <c r="H203" s="221">
        <v>21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7" t="s">
        <v>129</v>
      </c>
      <c r="AU203" s="227" t="s">
        <v>82</v>
      </c>
      <c r="AV203" s="13" t="s">
        <v>82</v>
      </c>
      <c r="AW203" s="13" t="s">
        <v>36</v>
      </c>
      <c r="AX203" s="13" t="s">
        <v>80</v>
      </c>
      <c r="AY203" s="227" t="s">
        <v>118</v>
      </c>
    </row>
    <row r="204" spans="1:65" s="2" customFormat="1" ht="24.15" customHeight="1">
      <c r="A204" s="39"/>
      <c r="B204" s="40"/>
      <c r="C204" s="198" t="s">
        <v>368</v>
      </c>
      <c r="D204" s="198" t="s">
        <v>120</v>
      </c>
      <c r="E204" s="199" t="s">
        <v>369</v>
      </c>
      <c r="F204" s="200" t="s">
        <v>370</v>
      </c>
      <c r="G204" s="201" t="s">
        <v>133</v>
      </c>
      <c r="H204" s="202">
        <v>294</v>
      </c>
      <c r="I204" s="203"/>
      <c r="J204" s="204">
        <f>ROUND(I204*H204,2)</f>
        <v>0</v>
      </c>
      <c r="K204" s="200" t="s">
        <v>124</v>
      </c>
      <c r="L204" s="45"/>
      <c r="M204" s="205" t="s">
        <v>19</v>
      </c>
      <c r="N204" s="206" t="s">
        <v>46</v>
      </c>
      <c r="O204" s="85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09" t="s">
        <v>125</v>
      </c>
      <c r="AT204" s="209" t="s">
        <v>120</v>
      </c>
      <c r="AU204" s="209" t="s">
        <v>82</v>
      </c>
      <c r="AY204" s="18" t="s">
        <v>118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8" t="s">
        <v>80</v>
      </c>
      <c r="BK204" s="210">
        <f>ROUND(I204*H204,2)</f>
        <v>0</v>
      </c>
      <c r="BL204" s="18" t="s">
        <v>125</v>
      </c>
      <c r="BM204" s="209" t="s">
        <v>371</v>
      </c>
    </row>
    <row r="205" spans="1:47" s="2" customFormat="1" ht="12">
      <c r="A205" s="39"/>
      <c r="B205" s="40"/>
      <c r="C205" s="41"/>
      <c r="D205" s="211" t="s">
        <v>127</v>
      </c>
      <c r="E205" s="41"/>
      <c r="F205" s="212" t="s">
        <v>372</v>
      </c>
      <c r="G205" s="41"/>
      <c r="H205" s="41"/>
      <c r="I205" s="213"/>
      <c r="J205" s="41"/>
      <c r="K205" s="41"/>
      <c r="L205" s="45"/>
      <c r="M205" s="214"/>
      <c r="N205" s="21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127</v>
      </c>
      <c r="AU205" s="18" t="s">
        <v>82</v>
      </c>
    </row>
    <row r="206" spans="1:51" s="13" customFormat="1" ht="12">
      <c r="A206" s="13"/>
      <c r="B206" s="216"/>
      <c r="C206" s="217"/>
      <c r="D206" s="218" t="s">
        <v>129</v>
      </c>
      <c r="E206" s="217"/>
      <c r="F206" s="220" t="s">
        <v>373</v>
      </c>
      <c r="G206" s="217"/>
      <c r="H206" s="221">
        <v>294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7" t="s">
        <v>129</v>
      </c>
      <c r="AU206" s="227" t="s">
        <v>82</v>
      </c>
      <c r="AV206" s="13" t="s">
        <v>82</v>
      </c>
      <c r="AW206" s="13" t="s">
        <v>4</v>
      </c>
      <c r="AX206" s="13" t="s">
        <v>80</v>
      </c>
      <c r="AY206" s="227" t="s">
        <v>118</v>
      </c>
    </row>
    <row r="207" spans="1:65" s="2" customFormat="1" ht="24.15" customHeight="1">
      <c r="A207" s="39"/>
      <c r="B207" s="40"/>
      <c r="C207" s="198" t="s">
        <v>374</v>
      </c>
      <c r="D207" s="198" t="s">
        <v>120</v>
      </c>
      <c r="E207" s="199" t="s">
        <v>375</v>
      </c>
      <c r="F207" s="200" t="s">
        <v>376</v>
      </c>
      <c r="G207" s="201" t="s">
        <v>133</v>
      </c>
      <c r="H207" s="202">
        <v>21</v>
      </c>
      <c r="I207" s="203"/>
      <c r="J207" s="204">
        <f>ROUND(I207*H207,2)</f>
        <v>0</v>
      </c>
      <c r="K207" s="200" t="s">
        <v>124</v>
      </c>
      <c r="L207" s="45"/>
      <c r="M207" s="205" t="s">
        <v>19</v>
      </c>
      <c r="N207" s="206" t="s">
        <v>46</v>
      </c>
      <c r="O207" s="85"/>
      <c r="P207" s="207">
        <f>O207*H207</f>
        <v>0</v>
      </c>
      <c r="Q207" s="207">
        <v>0</v>
      </c>
      <c r="R207" s="207">
        <f>Q207*H207</f>
        <v>0</v>
      </c>
      <c r="S207" s="207">
        <v>0</v>
      </c>
      <c r="T207" s="20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09" t="s">
        <v>125</v>
      </c>
      <c r="AT207" s="209" t="s">
        <v>120</v>
      </c>
      <c r="AU207" s="209" t="s">
        <v>82</v>
      </c>
      <c r="AY207" s="18" t="s">
        <v>118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8" t="s">
        <v>80</v>
      </c>
      <c r="BK207" s="210">
        <f>ROUND(I207*H207,2)</f>
        <v>0</v>
      </c>
      <c r="BL207" s="18" t="s">
        <v>125</v>
      </c>
      <c r="BM207" s="209" t="s">
        <v>377</v>
      </c>
    </row>
    <row r="208" spans="1:47" s="2" customFormat="1" ht="12">
      <c r="A208" s="39"/>
      <c r="B208" s="40"/>
      <c r="C208" s="41"/>
      <c r="D208" s="211" t="s">
        <v>127</v>
      </c>
      <c r="E208" s="41"/>
      <c r="F208" s="212" t="s">
        <v>378</v>
      </c>
      <c r="G208" s="41"/>
      <c r="H208" s="41"/>
      <c r="I208" s="213"/>
      <c r="J208" s="41"/>
      <c r="K208" s="41"/>
      <c r="L208" s="45"/>
      <c r="M208" s="214"/>
      <c r="N208" s="215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127</v>
      </c>
      <c r="AU208" s="18" t="s">
        <v>82</v>
      </c>
    </row>
    <row r="209" spans="1:63" s="12" customFormat="1" ht="22.8" customHeight="1">
      <c r="A209" s="12"/>
      <c r="B209" s="182"/>
      <c r="C209" s="183"/>
      <c r="D209" s="184" t="s">
        <v>74</v>
      </c>
      <c r="E209" s="196" t="s">
        <v>379</v>
      </c>
      <c r="F209" s="196" t="s">
        <v>380</v>
      </c>
      <c r="G209" s="183"/>
      <c r="H209" s="183"/>
      <c r="I209" s="186"/>
      <c r="J209" s="197">
        <f>BK209</f>
        <v>0</v>
      </c>
      <c r="K209" s="183"/>
      <c r="L209" s="188"/>
      <c r="M209" s="189"/>
      <c r="N209" s="190"/>
      <c r="O209" s="190"/>
      <c r="P209" s="191">
        <f>SUM(P210:P237)</f>
        <v>0</v>
      </c>
      <c r="Q209" s="190"/>
      <c r="R209" s="191">
        <f>SUM(R210:R237)</f>
        <v>0</v>
      </c>
      <c r="S209" s="190"/>
      <c r="T209" s="192">
        <f>SUM(T210:T237)</f>
        <v>95.44200000000001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3" t="s">
        <v>80</v>
      </c>
      <c r="AT209" s="194" t="s">
        <v>74</v>
      </c>
      <c r="AU209" s="194" t="s">
        <v>80</v>
      </c>
      <c r="AY209" s="193" t="s">
        <v>118</v>
      </c>
      <c r="BK209" s="195">
        <f>SUM(BK210:BK237)</f>
        <v>0</v>
      </c>
    </row>
    <row r="210" spans="1:65" s="2" customFormat="1" ht="21.75" customHeight="1">
      <c r="A210" s="39"/>
      <c r="B210" s="40"/>
      <c r="C210" s="198" t="s">
        <v>381</v>
      </c>
      <c r="D210" s="198" t="s">
        <v>120</v>
      </c>
      <c r="E210" s="199" t="s">
        <v>382</v>
      </c>
      <c r="F210" s="200" t="s">
        <v>383</v>
      </c>
      <c r="G210" s="201" t="s">
        <v>123</v>
      </c>
      <c r="H210" s="202">
        <v>73</v>
      </c>
      <c r="I210" s="203"/>
      <c r="J210" s="204">
        <f>ROUND(I210*H210,2)</f>
        <v>0</v>
      </c>
      <c r="K210" s="200" t="s">
        <v>265</v>
      </c>
      <c r="L210" s="45"/>
      <c r="M210" s="205" t="s">
        <v>19</v>
      </c>
      <c r="N210" s="206" t="s">
        <v>46</v>
      </c>
      <c r="O210" s="85"/>
      <c r="P210" s="207">
        <f>O210*H210</f>
        <v>0</v>
      </c>
      <c r="Q210" s="207">
        <v>0</v>
      </c>
      <c r="R210" s="207">
        <f>Q210*H210</f>
        <v>0</v>
      </c>
      <c r="S210" s="207">
        <v>0.07</v>
      </c>
      <c r="T210" s="208">
        <f>S210*H210</f>
        <v>5.11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09" t="s">
        <v>125</v>
      </c>
      <c r="AT210" s="209" t="s">
        <v>120</v>
      </c>
      <c r="AU210" s="209" t="s">
        <v>82</v>
      </c>
      <c r="AY210" s="18" t="s">
        <v>118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8" t="s">
        <v>80</v>
      </c>
      <c r="BK210" s="210">
        <f>ROUND(I210*H210,2)</f>
        <v>0</v>
      </c>
      <c r="BL210" s="18" t="s">
        <v>125</v>
      </c>
      <c r="BM210" s="209" t="s">
        <v>384</v>
      </c>
    </row>
    <row r="211" spans="1:47" s="2" customFormat="1" ht="12">
      <c r="A211" s="39"/>
      <c r="B211" s="40"/>
      <c r="C211" s="41"/>
      <c r="D211" s="218" t="s">
        <v>332</v>
      </c>
      <c r="E211" s="41"/>
      <c r="F211" s="238" t="s">
        <v>385</v>
      </c>
      <c r="G211" s="41"/>
      <c r="H211" s="41"/>
      <c r="I211" s="213"/>
      <c r="J211" s="41"/>
      <c r="K211" s="41"/>
      <c r="L211" s="45"/>
      <c r="M211" s="214"/>
      <c r="N211" s="21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332</v>
      </c>
      <c r="AU211" s="18" t="s">
        <v>82</v>
      </c>
    </row>
    <row r="212" spans="1:65" s="2" customFormat="1" ht="24.15" customHeight="1">
      <c r="A212" s="39"/>
      <c r="B212" s="40"/>
      <c r="C212" s="198" t="s">
        <v>386</v>
      </c>
      <c r="D212" s="198" t="s">
        <v>120</v>
      </c>
      <c r="E212" s="199" t="s">
        <v>387</v>
      </c>
      <c r="F212" s="200" t="s">
        <v>388</v>
      </c>
      <c r="G212" s="201" t="s">
        <v>230</v>
      </c>
      <c r="H212" s="202">
        <v>72</v>
      </c>
      <c r="I212" s="203"/>
      <c r="J212" s="204">
        <f>ROUND(I212*H212,2)</f>
        <v>0</v>
      </c>
      <c r="K212" s="200" t="s">
        <v>265</v>
      </c>
      <c r="L212" s="45"/>
      <c r="M212" s="205" t="s">
        <v>19</v>
      </c>
      <c r="N212" s="206" t="s">
        <v>46</v>
      </c>
      <c r="O212" s="85"/>
      <c r="P212" s="207">
        <f>O212*H212</f>
        <v>0</v>
      </c>
      <c r="Q212" s="207">
        <v>0</v>
      </c>
      <c r="R212" s="207">
        <f>Q212*H212</f>
        <v>0</v>
      </c>
      <c r="S212" s="207">
        <v>0.088</v>
      </c>
      <c r="T212" s="208">
        <f>S212*H212</f>
        <v>6.335999999999999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9" t="s">
        <v>125</v>
      </c>
      <c r="AT212" s="209" t="s">
        <v>120</v>
      </c>
      <c r="AU212" s="209" t="s">
        <v>82</v>
      </c>
      <c r="AY212" s="18" t="s">
        <v>118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8" t="s">
        <v>80</v>
      </c>
      <c r="BK212" s="210">
        <f>ROUND(I212*H212,2)</f>
        <v>0</v>
      </c>
      <c r="BL212" s="18" t="s">
        <v>125</v>
      </c>
      <c r="BM212" s="209" t="s">
        <v>389</v>
      </c>
    </row>
    <row r="213" spans="1:51" s="13" customFormat="1" ht="12">
      <c r="A213" s="13"/>
      <c r="B213" s="216"/>
      <c r="C213" s="217"/>
      <c r="D213" s="218" t="s">
        <v>129</v>
      </c>
      <c r="E213" s="219" t="s">
        <v>19</v>
      </c>
      <c r="F213" s="220" t="s">
        <v>338</v>
      </c>
      <c r="G213" s="217"/>
      <c r="H213" s="221">
        <v>72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7" t="s">
        <v>129</v>
      </c>
      <c r="AU213" s="227" t="s">
        <v>82</v>
      </c>
      <c r="AV213" s="13" t="s">
        <v>82</v>
      </c>
      <c r="AW213" s="13" t="s">
        <v>36</v>
      </c>
      <c r="AX213" s="13" t="s">
        <v>80</v>
      </c>
      <c r="AY213" s="227" t="s">
        <v>118</v>
      </c>
    </row>
    <row r="214" spans="1:65" s="2" customFormat="1" ht="24.15" customHeight="1">
      <c r="A214" s="39"/>
      <c r="B214" s="40"/>
      <c r="C214" s="198" t="s">
        <v>390</v>
      </c>
      <c r="D214" s="198" t="s">
        <v>120</v>
      </c>
      <c r="E214" s="199" t="s">
        <v>391</v>
      </c>
      <c r="F214" s="200" t="s">
        <v>392</v>
      </c>
      <c r="G214" s="201" t="s">
        <v>230</v>
      </c>
      <c r="H214" s="202">
        <v>17</v>
      </c>
      <c r="I214" s="203"/>
      <c r="J214" s="204">
        <f>ROUND(I214*H214,2)</f>
        <v>0</v>
      </c>
      <c r="K214" s="200" t="s">
        <v>265</v>
      </c>
      <c r="L214" s="45"/>
      <c r="M214" s="205" t="s">
        <v>19</v>
      </c>
      <c r="N214" s="206" t="s">
        <v>46</v>
      </c>
      <c r="O214" s="85"/>
      <c r="P214" s="207">
        <f>O214*H214</f>
        <v>0</v>
      </c>
      <c r="Q214" s="207">
        <v>0</v>
      </c>
      <c r="R214" s="207">
        <f>Q214*H214</f>
        <v>0</v>
      </c>
      <c r="S214" s="207">
        <v>0.168</v>
      </c>
      <c r="T214" s="208">
        <f>S214*H214</f>
        <v>2.8560000000000003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9" t="s">
        <v>125</v>
      </c>
      <c r="AT214" s="209" t="s">
        <v>120</v>
      </c>
      <c r="AU214" s="209" t="s">
        <v>82</v>
      </c>
      <c r="AY214" s="18" t="s">
        <v>118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8" t="s">
        <v>80</v>
      </c>
      <c r="BK214" s="210">
        <f>ROUND(I214*H214,2)</f>
        <v>0</v>
      </c>
      <c r="BL214" s="18" t="s">
        <v>125</v>
      </c>
      <c r="BM214" s="209" t="s">
        <v>393</v>
      </c>
    </row>
    <row r="215" spans="1:47" s="2" customFormat="1" ht="12">
      <c r="A215" s="39"/>
      <c r="B215" s="40"/>
      <c r="C215" s="41"/>
      <c r="D215" s="218" t="s">
        <v>332</v>
      </c>
      <c r="E215" s="41"/>
      <c r="F215" s="238" t="s">
        <v>394</v>
      </c>
      <c r="G215" s="41"/>
      <c r="H215" s="41"/>
      <c r="I215" s="213"/>
      <c r="J215" s="41"/>
      <c r="K215" s="41"/>
      <c r="L215" s="45"/>
      <c r="M215" s="214"/>
      <c r="N215" s="215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332</v>
      </c>
      <c r="AU215" s="18" t="s">
        <v>82</v>
      </c>
    </row>
    <row r="216" spans="1:65" s="2" customFormat="1" ht="24.15" customHeight="1">
      <c r="A216" s="39"/>
      <c r="B216" s="40"/>
      <c r="C216" s="198" t="s">
        <v>395</v>
      </c>
      <c r="D216" s="198" t="s">
        <v>120</v>
      </c>
      <c r="E216" s="199" t="s">
        <v>396</v>
      </c>
      <c r="F216" s="200" t="s">
        <v>397</v>
      </c>
      <c r="G216" s="201" t="s">
        <v>133</v>
      </c>
      <c r="H216" s="202">
        <v>32.456</v>
      </c>
      <c r="I216" s="203"/>
      <c r="J216" s="204">
        <f>ROUND(I216*H216,2)</f>
        <v>0</v>
      </c>
      <c r="K216" s="200" t="s">
        <v>265</v>
      </c>
      <c r="L216" s="45"/>
      <c r="M216" s="205" t="s">
        <v>19</v>
      </c>
      <c r="N216" s="206" t="s">
        <v>46</v>
      </c>
      <c r="O216" s="85"/>
      <c r="P216" s="207">
        <f>O216*H216</f>
        <v>0</v>
      </c>
      <c r="Q216" s="207">
        <v>0</v>
      </c>
      <c r="R216" s="207">
        <f>Q216*H216</f>
        <v>0</v>
      </c>
      <c r="S216" s="207">
        <v>2.5</v>
      </c>
      <c r="T216" s="208">
        <f>S216*H216</f>
        <v>81.14000000000001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9" t="s">
        <v>125</v>
      </c>
      <c r="AT216" s="209" t="s">
        <v>120</v>
      </c>
      <c r="AU216" s="209" t="s">
        <v>82</v>
      </c>
      <c r="AY216" s="18" t="s">
        <v>118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8" t="s">
        <v>80</v>
      </c>
      <c r="BK216" s="210">
        <f>ROUND(I216*H216,2)</f>
        <v>0</v>
      </c>
      <c r="BL216" s="18" t="s">
        <v>125</v>
      </c>
      <c r="BM216" s="209" t="s">
        <v>398</v>
      </c>
    </row>
    <row r="217" spans="1:47" s="2" customFormat="1" ht="12">
      <c r="A217" s="39"/>
      <c r="B217" s="40"/>
      <c r="C217" s="41"/>
      <c r="D217" s="218" t="s">
        <v>332</v>
      </c>
      <c r="E217" s="41"/>
      <c r="F217" s="238" t="s">
        <v>399</v>
      </c>
      <c r="G217" s="41"/>
      <c r="H217" s="41"/>
      <c r="I217" s="213"/>
      <c r="J217" s="41"/>
      <c r="K217" s="41"/>
      <c r="L217" s="45"/>
      <c r="M217" s="214"/>
      <c r="N217" s="21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332</v>
      </c>
      <c r="AU217" s="18" t="s">
        <v>82</v>
      </c>
    </row>
    <row r="218" spans="1:51" s="13" customFormat="1" ht="12">
      <c r="A218" s="13"/>
      <c r="B218" s="216"/>
      <c r="C218" s="217"/>
      <c r="D218" s="218" t="s">
        <v>129</v>
      </c>
      <c r="E218" s="219" t="s">
        <v>19</v>
      </c>
      <c r="F218" s="220" t="s">
        <v>400</v>
      </c>
      <c r="G218" s="217"/>
      <c r="H218" s="221">
        <v>1.099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7" t="s">
        <v>129</v>
      </c>
      <c r="AU218" s="227" t="s">
        <v>82</v>
      </c>
      <c r="AV218" s="13" t="s">
        <v>82</v>
      </c>
      <c r="AW218" s="13" t="s">
        <v>36</v>
      </c>
      <c r="AX218" s="13" t="s">
        <v>75</v>
      </c>
      <c r="AY218" s="227" t="s">
        <v>118</v>
      </c>
    </row>
    <row r="219" spans="1:51" s="13" customFormat="1" ht="12">
      <c r="A219" s="13"/>
      <c r="B219" s="216"/>
      <c r="C219" s="217"/>
      <c r="D219" s="218" t="s">
        <v>129</v>
      </c>
      <c r="E219" s="219" t="s">
        <v>19</v>
      </c>
      <c r="F219" s="220" t="s">
        <v>401</v>
      </c>
      <c r="G219" s="217"/>
      <c r="H219" s="221">
        <v>1.26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7" t="s">
        <v>129</v>
      </c>
      <c r="AU219" s="227" t="s">
        <v>82</v>
      </c>
      <c r="AV219" s="13" t="s">
        <v>82</v>
      </c>
      <c r="AW219" s="13" t="s">
        <v>36</v>
      </c>
      <c r="AX219" s="13" t="s">
        <v>75</v>
      </c>
      <c r="AY219" s="227" t="s">
        <v>118</v>
      </c>
    </row>
    <row r="220" spans="1:51" s="13" customFormat="1" ht="12">
      <c r="A220" s="13"/>
      <c r="B220" s="216"/>
      <c r="C220" s="217"/>
      <c r="D220" s="218" t="s">
        <v>129</v>
      </c>
      <c r="E220" s="219" t="s">
        <v>19</v>
      </c>
      <c r="F220" s="220" t="s">
        <v>402</v>
      </c>
      <c r="G220" s="217"/>
      <c r="H220" s="221">
        <v>1.046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7" t="s">
        <v>129</v>
      </c>
      <c r="AU220" s="227" t="s">
        <v>82</v>
      </c>
      <c r="AV220" s="13" t="s">
        <v>82</v>
      </c>
      <c r="AW220" s="13" t="s">
        <v>36</v>
      </c>
      <c r="AX220" s="13" t="s">
        <v>75</v>
      </c>
      <c r="AY220" s="227" t="s">
        <v>118</v>
      </c>
    </row>
    <row r="221" spans="1:51" s="13" customFormat="1" ht="12">
      <c r="A221" s="13"/>
      <c r="B221" s="216"/>
      <c r="C221" s="217"/>
      <c r="D221" s="218" t="s">
        <v>129</v>
      </c>
      <c r="E221" s="219" t="s">
        <v>19</v>
      </c>
      <c r="F221" s="220" t="s">
        <v>403</v>
      </c>
      <c r="G221" s="217"/>
      <c r="H221" s="221">
        <v>0.969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7" t="s">
        <v>129</v>
      </c>
      <c r="AU221" s="227" t="s">
        <v>82</v>
      </c>
      <c r="AV221" s="13" t="s">
        <v>82</v>
      </c>
      <c r="AW221" s="13" t="s">
        <v>36</v>
      </c>
      <c r="AX221" s="13" t="s">
        <v>75</v>
      </c>
      <c r="AY221" s="227" t="s">
        <v>118</v>
      </c>
    </row>
    <row r="222" spans="1:51" s="13" customFormat="1" ht="12">
      <c r="A222" s="13"/>
      <c r="B222" s="216"/>
      <c r="C222" s="217"/>
      <c r="D222" s="218" t="s">
        <v>129</v>
      </c>
      <c r="E222" s="219" t="s">
        <v>19</v>
      </c>
      <c r="F222" s="220" t="s">
        <v>404</v>
      </c>
      <c r="G222" s="217"/>
      <c r="H222" s="221">
        <v>1.14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7" t="s">
        <v>129</v>
      </c>
      <c r="AU222" s="227" t="s">
        <v>82</v>
      </c>
      <c r="AV222" s="13" t="s">
        <v>82</v>
      </c>
      <c r="AW222" s="13" t="s">
        <v>36</v>
      </c>
      <c r="AX222" s="13" t="s">
        <v>75</v>
      </c>
      <c r="AY222" s="227" t="s">
        <v>118</v>
      </c>
    </row>
    <row r="223" spans="1:51" s="13" customFormat="1" ht="12">
      <c r="A223" s="13"/>
      <c r="B223" s="216"/>
      <c r="C223" s="217"/>
      <c r="D223" s="218" t="s">
        <v>129</v>
      </c>
      <c r="E223" s="219" t="s">
        <v>19</v>
      </c>
      <c r="F223" s="220" t="s">
        <v>405</v>
      </c>
      <c r="G223" s="217"/>
      <c r="H223" s="221">
        <v>1.311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7" t="s">
        <v>129</v>
      </c>
      <c r="AU223" s="227" t="s">
        <v>82</v>
      </c>
      <c r="AV223" s="13" t="s">
        <v>82</v>
      </c>
      <c r="AW223" s="13" t="s">
        <v>36</v>
      </c>
      <c r="AX223" s="13" t="s">
        <v>75</v>
      </c>
      <c r="AY223" s="227" t="s">
        <v>118</v>
      </c>
    </row>
    <row r="224" spans="1:51" s="13" customFormat="1" ht="12">
      <c r="A224" s="13"/>
      <c r="B224" s="216"/>
      <c r="C224" s="217"/>
      <c r="D224" s="218" t="s">
        <v>129</v>
      </c>
      <c r="E224" s="219" t="s">
        <v>19</v>
      </c>
      <c r="F224" s="220" t="s">
        <v>406</v>
      </c>
      <c r="G224" s="217"/>
      <c r="H224" s="221">
        <v>1.368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7" t="s">
        <v>129</v>
      </c>
      <c r="AU224" s="227" t="s">
        <v>82</v>
      </c>
      <c r="AV224" s="13" t="s">
        <v>82</v>
      </c>
      <c r="AW224" s="13" t="s">
        <v>36</v>
      </c>
      <c r="AX224" s="13" t="s">
        <v>75</v>
      </c>
      <c r="AY224" s="227" t="s">
        <v>118</v>
      </c>
    </row>
    <row r="225" spans="1:51" s="13" customFormat="1" ht="12">
      <c r="A225" s="13"/>
      <c r="B225" s="216"/>
      <c r="C225" s="217"/>
      <c r="D225" s="218" t="s">
        <v>129</v>
      </c>
      <c r="E225" s="219" t="s">
        <v>19</v>
      </c>
      <c r="F225" s="220" t="s">
        <v>407</v>
      </c>
      <c r="G225" s="217"/>
      <c r="H225" s="221">
        <v>1.539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7" t="s">
        <v>129</v>
      </c>
      <c r="AU225" s="227" t="s">
        <v>82</v>
      </c>
      <c r="AV225" s="13" t="s">
        <v>82</v>
      </c>
      <c r="AW225" s="13" t="s">
        <v>36</v>
      </c>
      <c r="AX225" s="13" t="s">
        <v>75</v>
      </c>
      <c r="AY225" s="227" t="s">
        <v>118</v>
      </c>
    </row>
    <row r="226" spans="1:51" s="13" customFormat="1" ht="12">
      <c r="A226" s="13"/>
      <c r="B226" s="216"/>
      <c r="C226" s="217"/>
      <c r="D226" s="218" t="s">
        <v>129</v>
      </c>
      <c r="E226" s="219" t="s">
        <v>19</v>
      </c>
      <c r="F226" s="220" t="s">
        <v>408</v>
      </c>
      <c r="G226" s="217"/>
      <c r="H226" s="221">
        <v>1.881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129</v>
      </c>
      <c r="AU226" s="227" t="s">
        <v>82</v>
      </c>
      <c r="AV226" s="13" t="s">
        <v>82</v>
      </c>
      <c r="AW226" s="13" t="s">
        <v>36</v>
      </c>
      <c r="AX226" s="13" t="s">
        <v>75</v>
      </c>
      <c r="AY226" s="227" t="s">
        <v>118</v>
      </c>
    </row>
    <row r="227" spans="1:51" s="13" customFormat="1" ht="12">
      <c r="A227" s="13"/>
      <c r="B227" s="216"/>
      <c r="C227" s="217"/>
      <c r="D227" s="218" t="s">
        <v>129</v>
      </c>
      <c r="E227" s="219" t="s">
        <v>19</v>
      </c>
      <c r="F227" s="220" t="s">
        <v>409</v>
      </c>
      <c r="G227" s="217"/>
      <c r="H227" s="221">
        <v>1.824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7" t="s">
        <v>129</v>
      </c>
      <c r="AU227" s="227" t="s">
        <v>82</v>
      </c>
      <c r="AV227" s="13" t="s">
        <v>82</v>
      </c>
      <c r="AW227" s="13" t="s">
        <v>36</v>
      </c>
      <c r="AX227" s="13" t="s">
        <v>75</v>
      </c>
      <c r="AY227" s="227" t="s">
        <v>118</v>
      </c>
    </row>
    <row r="228" spans="1:51" s="13" customFormat="1" ht="12">
      <c r="A228" s="13"/>
      <c r="B228" s="216"/>
      <c r="C228" s="217"/>
      <c r="D228" s="218" t="s">
        <v>129</v>
      </c>
      <c r="E228" s="219" t="s">
        <v>19</v>
      </c>
      <c r="F228" s="220" t="s">
        <v>410</v>
      </c>
      <c r="G228" s="217"/>
      <c r="H228" s="221">
        <v>1.722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7" t="s">
        <v>129</v>
      </c>
      <c r="AU228" s="227" t="s">
        <v>82</v>
      </c>
      <c r="AV228" s="13" t="s">
        <v>82</v>
      </c>
      <c r="AW228" s="13" t="s">
        <v>36</v>
      </c>
      <c r="AX228" s="13" t="s">
        <v>75</v>
      </c>
      <c r="AY228" s="227" t="s">
        <v>118</v>
      </c>
    </row>
    <row r="229" spans="1:51" s="13" customFormat="1" ht="12">
      <c r="A229" s="13"/>
      <c r="B229" s="216"/>
      <c r="C229" s="217"/>
      <c r="D229" s="218" t="s">
        <v>129</v>
      </c>
      <c r="E229" s="219" t="s">
        <v>19</v>
      </c>
      <c r="F229" s="220" t="s">
        <v>411</v>
      </c>
      <c r="G229" s="217"/>
      <c r="H229" s="221">
        <v>1.722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7" t="s">
        <v>129</v>
      </c>
      <c r="AU229" s="227" t="s">
        <v>82</v>
      </c>
      <c r="AV229" s="13" t="s">
        <v>82</v>
      </c>
      <c r="AW229" s="13" t="s">
        <v>36</v>
      </c>
      <c r="AX229" s="13" t="s">
        <v>75</v>
      </c>
      <c r="AY229" s="227" t="s">
        <v>118</v>
      </c>
    </row>
    <row r="230" spans="1:51" s="13" customFormat="1" ht="12">
      <c r="A230" s="13"/>
      <c r="B230" s="216"/>
      <c r="C230" s="217"/>
      <c r="D230" s="218" t="s">
        <v>129</v>
      </c>
      <c r="E230" s="219" t="s">
        <v>19</v>
      </c>
      <c r="F230" s="220" t="s">
        <v>412</v>
      </c>
      <c r="G230" s="217"/>
      <c r="H230" s="221">
        <v>1.907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7" t="s">
        <v>129</v>
      </c>
      <c r="AU230" s="227" t="s">
        <v>82</v>
      </c>
      <c r="AV230" s="13" t="s">
        <v>82</v>
      </c>
      <c r="AW230" s="13" t="s">
        <v>36</v>
      </c>
      <c r="AX230" s="13" t="s">
        <v>75</v>
      </c>
      <c r="AY230" s="227" t="s">
        <v>118</v>
      </c>
    </row>
    <row r="231" spans="1:51" s="13" customFormat="1" ht="12">
      <c r="A231" s="13"/>
      <c r="B231" s="216"/>
      <c r="C231" s="217"/>
      <c r="D231" s="218" t="s">
        <v>129</v>
      </c>
      <c r="E231" s="219" t="s">
        <v>19</v>
      </c>
      <c r="F231" s="220" t="s">
        <v>413</v>
      </c>
      <c r="G231" s="217"/>
      <c r="H231" s="221">
        <v>2.091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7" t="s">
        <v>129</v>
      </c>
      <c r="AU231" s="227" t="s">
        <v>82</v>
      </c>
      <c r="AV231" s="13" t="s">
        <v>82</v>
      </c>
      <c r="AW231" s="13" t="s">
        <v>36</v>
      </c>
      <c r="AX231" s="13" t="s">
        <v>75</v>
      </c>
      <c r="AY231" s="227" t="s">
        <v>118</v>
      </c>
    </row>
    <row r="232" spans="1:51" s="13" customFormat="1" ht="12">
      <c r="A232" s="13"/>
      <c r="B232" s="216"/>
      <c r="C232" s="217"/>
      <c r="D232" s="218" t="s">
        <v>129</v>
      </c>
      <c r="E232" s="219" t="s">
        <v>19</v>
      </c>
      <c r="F232" s="220" t="s">
        <v>414</v>
      </c>
      <c r="G232" s="217"/>
      <c r="H232" s="221">
        <v>2.091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7" t="s">
        <v>129</v>
      </c>
      <c r="AU232" s="227" t="s">
        <v>82</v>
      </c>
      <c r="AV232" s="13" t="s">
        <v>82</v>
      </c>
      <c r="AW232" s="13" t="s">
        <v>36</v>
      </c>
      <c r="AX232" s="13" t="s">
        <v>75</v>
      </c>
      <c r="AY232" s="227" t="s">
        <v>118</v>
      </c>
    </row>
    <row r="233" spans="1:51" s="13" customFormat="1" ht="12">
      <c r="A233" s="13"/>
      <c r="B233" s="216"/>
      <c r="C233" s="217"/>
      <c r="D233" s="218" t="s">
        <v>129</v>
      </c>
      <c r="E233" s="219" t="s">
        <v>19</v>
      </c>
      <c r="F233" s="220" t="s">
        <v>415</v>
      </c>
      <c r="G233" s="217"/>
      <c r="H233" s="221">
        <v>2.337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7" t="s">
        <v>129</v>
      </c>
      <c r="AU233" s="227" t="s">
        <v>82</v>
      </c>
      <c r="AV233" s="13" t="s">
        <v>82</v>
      </c>
      <c r="AW233" s="13" t="s">
        <v>36</v>
      </c>
      <c r="AX233" s="13" t="s">
        <v>75</v>
      </c>
      <c r="AY233" s="227" t="s">
        <v>118</v>
      </c>
    </row>
    <row r="234" spans="1:51" s="13" customFormat="1" ht="12">
      <c r="A234" s="13"/>
      <c r="B234" s="216"/>
      <c r="C234" s="217"/>
      <c r="D234" s="218" t="s">
        <v>129</v>
      </c>
      <c r="E234" s="219" t="s">
        <v>19</v>
      </c>
      <c r="F234" s="220" t="s">
        <v>416</v>
      </c>
      <c r="G234" s="217"/>
      <c r="H234" s="221">
        <v>2.46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7" t="s">
        <v>129</v>
      </c>
      <c r="AU234" s="227" t="s">
        <v>82</v>
      </c>
      <c r="AV234" s="13" t="s">
        <v>82</v>
      </c>
      <c r="AW234" s="13" t="s">
        <v>36</v>
      </c>
      <c r="AX234" s="13" t="s">
        <v>75</v>
      </c>
      <c r="AY234" s="227" t="s">
        <v>118</v>
      </c>
    </row>
    <row r="235" spans="1:51" s="13" customFormat="1" ht="12">
      <c r="A235" s="13"/>
      <c r="B235" s="216"/>
      <c r="C235" s="217"/>
      <c r="D235" s="218" t="s">
        <v>129</v>
      </c>
      <c r="E235" s="219" t="s">
        <v>19</v>
      </c>
      <c r="F235" s="220" t="s">
        <v>417</v>
      </c>
      <c r="G235" s="217"/>
      <c r="H235" s="221">
        <v>3.321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7" t="s">
        <v>129</v>
      </c>
      <c r="AU235" s="227" t="s">
        <v>82</v>
      </c>
      <c r="AV235" s="13" t="s">
        <v>82</v>
      </c>
      <c r="AW235" s="13" t="s">
        <v>36</v>
      </c>
      <c r="AX235" s="13" t="s">
        <v>75</v>
      </c>
      <c r="AY235" s="227" t="s">
        <v>118</v>
      </c>
    </row>
    <row r="236" spans="1:51" s="13" customFormat="1" ht="12">
      <c r="A236" s="13"/>
      <c r="B236" s="216"/>
      <c r="C236" s="217"/>
      <c r="D236" s="218" t="s">
        <v>129</v>
      </c>
      <c r="E236" s="219" t="s">
        <v>19</v>
      </c>
      <c r="F236" s="220" t="s">
        <v>418</v>
      </c>
      <c r="G236" s="217"/>
      <c r="H236" s="221">
        <v>1.368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7" t="s">
        <v>129</v>
      </c>
      <c r="AU236" s="227" t="s">
        <v>82</v>
      </c>
      <c r="AV236" s="13" t="s">
        <v>82</v>
      </c>
      <c r="AW236" s="13" t="s">
        <v>36</v>
      </c>
      <c r="AX236" s="13" t="s">
        <v>75</v>
      </c>
      <c r="AY236" s="227" t="s">
        <v>118</v>
      </c>
    </row>
    <row r="237" spans="1:51" s="14" customFormat="1" ht="12">
      <c r="A237" s="14"/>
      <c r="B237" s="239"/>
      <c r="C237" s="240"/>
      <c r="D237" s="218" t="s">
        <v>129</v>
      </c>
      <c r="E237" s="241" t="s">
        <v>19</v>
      </c>
      <c r="F237" s="242" t="s">
        <v>419</v>
      </c>
      <c r="G237" s="240"/>
      <c r="H237" s="243">
        <v>32.456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9" t="s">
        <v>129</v>
      </c>
      <c r="AU237" s="249" t="s">
        <v>82</v>
      </c>
      <c r="AV237" s="14" t="s">
        <v>125</v>
      </c>
      <c r="AW237" s="14" t="s">
        <v>36</v>
      </c>
      <c r="AX237" s="14" t="s">
        <v>80</v>
      </c>
      <c r="AY237" s="249" t="s">
        <v>118</v>
      </c>
    </row>
    <row r="238" spans="1:63" s="12" customFormat="1" ht="22.8" customHeight="1">
      <c r="A238" s="12"/>
      <c r="B238" s="182"/>
      <c r="C238" s="183"/>
      <c r="D238" s="184" t="s">
        <v>74</v>
      </c>
      <c r="E238" s="196" t="s">
        <v>420</v>
      </c>
      <c r="F238" s="196" t="s">
        <v>421</v>
      </c>
      <c r="G238" s="183"/>
      <c r="H238" s="183"/>
      <c r="I238" s="186"/>
      <c r="J238" s="197">
        <f>BK238</f>
        <v>0</v>
      </c>
      <c r="K238" s="183"/>
      <c r="L238" s="188"/>
      <c r="M238" s="189"/>
      <c r="N238" s="190"/>
      <c r="O238" s="190"/>
      <c r="P238" s="191">
        <f>SUM(P239:P255)</f>
        <v>0</v>
      </c>
      <c r="Q238" s="190"/>
      <c r="R238" s="191">
        <f>SUM(R239:R255)</f>
        <v>0</v>
      </c>
      <c r="S238" s="190"/>
      <c r="T238" s="192">
        <f>SUM(T239:T255)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3" t="s">
        <v>80</v>
      </c>
      <c r="AT238" s="194" t="s">
        <v>74</v>
      </c>
      <c r="AU238" s="194" t="s">
        <v>80</v>
      </c>
      <c r="AY238" s="193" t="s">
        <v>118</v>
      </c>
      <c r="BK238" s="195">
        <f>SUM(BK239:BK255)</f>
        <v>0</v>
      </c>
    </row>
    <row r="239" spans="1:65" s="2" customFormat="1" ht="24.15" customHeight="1">
      <c r="A239" s="39"/>
      <c r="B239" s="40"/>
      <c r="C239" s="198" t="s">
        <v>422</v>
      </c>
      <c r="D239" s="198" t="s">
        <v>120</v>
      </c>
      <c r="E239" s="199" t="s">
        <v>423</v>
      </c>
      <c r="F239" s="200" t="s">
        <v>424</v>
      </c>
      <c r="G239" s="201" t="s">
        <v>178</v>
      </c>
      <c r="H239" s="202">
        <v>66.809</v>
      </c>
      <c r="I239" s="203"/>
      <c r="J239" s="204">
        <f>ROUND(I239*H239,2)</f>
        <v>0</v>
      </c>
      <c r="K239" s="200" t="s">
        <v>124</v>
      </c>
      <c r="L239" s="45"/>
      <c r="M239" s="205" t="s">
        <v>19</v>
      </c>
      <c r="N239" s="206" t="s">
        <v>46</v>
      </c>
      <c r="O239" s="85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09" t="s">
        <v>125</v>
      </c>
      <c r="AT239" s="209" t="s">
        <v>120</v>
      </c>
      <c r="AU239" s="209" t="s">
        <v>82</v>
      </c>
      <c r="AY239" s="18" t="s">
        <v>118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8" t="s">
        <v>80</v>
      </c>
      <c r="BK239" s="210">
        <f>ROUND(I239*H239,2)</f>
        <v>0</v>
      </c>
      <c r="BL239" s="18" t="s">
        <v>125</v>
      </c>
      <c r="BM239" s="209" t="s">
        <v>425</v>
      </c>
    </row>
    <row r="240" spans="1:47" s="2" customFormat="1" ht="12">
      <c r="A240" s="39"/>
      <c r="B240" s="40"/>
      <c r="C240" s="41"/>
      <c r="D240" s="211" t="s">
        <v>127</v>
      </c>
      <c r="E240" s="41"/>
      <c r="F240" s="212" t="s">
        <v>426</v>
      </c>
      <c r="G240" s="41"/>
      <c r="H240" s="41"/>
      <c r="I240" s="213"/>
      <c r="J240" s="41"/>
      <c r="K240" s="41"/>
      <c r="L240" s="45"/>
      <c r="M240" s="214"/>
      <c r="N240" s="21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127</v>
      </c>
      <c r="AU240" s="18" t="s">
        <v>82</v>
      </c>
    </row>
    <row r="241" spans="1:47" s="2" customFormat="1" ht="12">
      <c r="A241" s="39"/>
      <c r="B241" s="40"/>
      <c r="C241" s="41"/>
      <c r="D241" s="218" t="s">
        <v>332</v>
      </c>
      <c r="E241" s="41"/>
      <c r="F241" s="238" t="s">
        <v>427</v>
      </c>
      <c r="G241" s="41"/>
      <c r="H241" s="41"/>
      <c r="I241" s="213"/>
      <c r="J241" s="41"/>
      <c r="K241" s="41"/>
      <c r="L241" s="45"/>
      <c r="M241" s="214"/>
      <c r="N241" s="215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332</v>
      </c>
      <c r="AU241" s="18" t="s">
        <v>82</v>
      </c>
    </row>
    <row r="242" spans="1:51" s="13" customFormat="1" ht="12">
      <c r="A242" s="13"/>
      <c r="B242" s="216"/>
      <c r="C242" s="217"/>
      <c r="D242" s="218" t="s">
        <v>129</v>
      </c>
      <c r="E242" s="217"/>
      <c r="F242" s="220" t="s">
        <v>428</v>
      </c>
      <c r="G242" s="217"/>
      <c r="H242" s="221">
        <v>66.809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7" t="s">
        <v>129</v>
      </c>
      <c r="AU242" s="227" t="s">
        <v>82</v>
      </c>
      <c r="AV242" s="13" t="s">
        <v>82</v>
      </c>
      <c r="AW242" s="13" t="s">
        <v>4</v>
      </c>
      <c r="AX242" s="13" t="s">
        <v>80</v>
      </c>
      <c r="AY242" s="227" t="s">
        <v>118</v>
      </c>
    </row>
    <row r="243" spans="1:65" s="2" customFormat="1" ht="24.15" customHeight="1">
      <c r="A243" s="39"/>
      <c r="B243" s="40"/>
      <c r="C243" s="198" t="s">
        <v>429</v>
      </c>
      <c r="D243" s="198" t="s">
        <v>120</v>
      </c>
      <c r="E243" s="199" t="s">
        <v>430</v>
      </c>
      <c r="F243" s="200" t="s">
        <v>431</v>
      </c>
      <c r="G243" s="201" t="s">
        <v>178</v>
      </c>
      <c r="H243" s="202">
        <v>935.326</v>
      </c>
      <c r="I243" s="203"/>
      <c r="J243" s="204">
        <f>ROUND(I243*H243,2)</f>
        <v>0</v>
      </c>
      <c r="K243" s="200" t="s">
        <v>124</v>
      </c>
      <c r="L243" s="45"/>
      <c r="M243" s="205" t="s">
        <v>19</v>
      </c>
      <c r="N243" s="206" t="s">
        <v>46</v>
      </c>
      <c r="O243" s="85"/>
      <c r="P243" s="207">
        <f>O243*H243</f>
        <v>0</v>
      </c>
      <c r="Q243" s="207">
        <v>0</v>
      </c>
      <c r="R243" s="207">
        <f>Q243*H243</f>
        <v>0</v>
      </c>
      <c r="S243" s="207">
        <v>0</v>
      </c>
      <c r="T243" s="20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9" t="s">
        <v>125</v>
      </c>
      <c r="AT243" s="209" t="s">
        <v>120</v>
      </c>
      <c r="AU243" s="209" t="s">
        <v>82</v>
      </c>
      <c r="AY243" s="18" t="s">
        <v>118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8" t="s">
        <v>80</v>
      </c>
      <c r="BK243" s="210">
        <f>ROUND(I243*H243,2)</f>
        <v>0</v>
      </c>
      <c r="BL243" s="18" t="s">
        <v>125</v>
      </c>
      <c r="BM243" s="209" t="s">
        <v>432</v>
      </c>
    </row>
    <row r="244" spans="1:47" s="2" customFormat="1" ht="12">
      <c r="A244" s="39"/>
      <c r="B244" s="40"/>
      <c r="C244" s="41"/>
      <c r="D244" s="211" t="s">
        <v>127</v>
      </c>
      <c r="E244" s="41"/>
      <c r="F244" s="212" t="s">
        <v>433</v>
      </c>
      <c r="G244" s="41"/>
      <c r="H244" s="41"/>
      <c r="I244" s="213"/>
      <c r="J244" s="41"/>
      <c r="K244" s="41"/>
      <c r="L244" s="45"/>
      <c r="M244" s="214"/>
      <c r="N244" s="215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127</v>
      </c>
      <c r="AU244" s="18" t="s">
        <v>82</v>
      </c>
    </row>
    <row r="245" spans="1:47" s="2" customFormat="1" ht="12">
      <c r="A245" s="39"/>
      <c r="B245" s="40"/>
      <c r="C245" s="41"/>
      <c r="D245" s="218" t="s">
        <v>332</v>
      </c>
      <c r="E245" s="41"/>
      <c r="F245" s="238" t="s">
        <v>427</v>
      </c>
      <c r="G245" s="41"/>
      <c r="H245" s="41"/>
      <c r="I245" s="213"/>
      <c r="J245" s="41"/>
      <c r="K245" s="41"/>
      <c r="L245" s="45"/>
      <c r="M245" s="214"/>
      <c r="N245" s="21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332</v>
      </c>
      <c r="AU245" s="18" t="s">
        <v>82</v>
      </c>
    </row>
    <row r="246" spans="1:51" s="13" customFormat="1" ht="12">
      <c r="A246" s="13"/>
      <c r="B246" s="216"/>
      <c r="C246" s="217"/>
      <c r="D246" s="218" t="s">
        <v>129</v>
      </c>
      <c r="E246" s="217"/>
      <c r="F246" s="220" t="s">
        <v>434</v>
      </c>
      <c r="G246" s="217"/>
      <c r="H246" s="221">
        <v>935.326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7" t="s">
        <v>129</v>
      </c>
      <c r="AU246" s="227" t="s">
        <v>82</v>
      </c>
      <c r="AV246" s="13" t="s">
        <v>82</v>
      </c>
      <c r="AW246" s="13" t="s">
        <v>4</v>
      </c>
      <c r="AX246" s="13" t="s">
        <v>80</v>
      </c>
      <c r="AY246" s="227" t="s">
        <v>118</v>
      </c>
    </row>
    <row r="247" spans="1:65" s="2" customFormat="1" ht="21.75" customHeight="1">
      <c r="A247" s="39"/>
      <c r="B247" s="40"/>
      <c r="C247" s="228" t="s">
        <v>435</v>
      </c>
      <c r="D247" s="228" t="s">
        <v>175</v>
      </c>
      <c r="E247" s="229" t="s">
        <v>176</v>
      </c>
      <c r="F247" s="230" t="s">
        <v>177</v>
      </c>
      <c r="G247" s="231" t="s">
        <v>178</v>
      </c>
      <c r="H247" s="232">
        <v>66.809</v>
      </c>
      <c r="I247" s="233"/>
      <c r="J247" s="234">
        <f>ROUND(I247*H247,2)</f>
        <v>0</v>
      </c>
      <c r="K247" s="230" t="s">
        <v>124</v>
      </c>
      <c r="L247" s="235"/>
      <c r="M247" s="236" t="s">
        <v>19</v>
      </c>
      <c r="N247" s="237" t="s">
        <v>46</v>
      </c>
      <c r="O247" s="85"/>
      <c r="P247" s="207">
        <f>O247*H247</f>
        <v>0</v>
      </c>
      <c r="Q247" s="207">
        <v>0</v>
      </c>
      <c r="R247" s="207">
        <f>Q247*H247</f>
        <v>0</v>
      </c>
      <c r="S247" s="207">
        <v>0</v>
      </c>
      <c r="T247" s="20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09" t="s">
        <v>168</v>
      </c>
      <c r="AT247" s="209" t="s">
        <v>175</v>
      </c>
      <c r="AU247" s="209" t="s">
        <v>82</v>
      </c>
      <c r="AY247" s="18" t="s">
        <v>118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18" t="s">
        <v>80</v>
      </c>
      <c r="BK247" s="210">
        <f>ROUND(I247*H247,2)</f>
        <v>0</v>
      </c>
      <c r="BL247" s="18" t="s">
        <v>125</v>
      </c>
      <c r="BM247" s="209" t="s">
        <v>436</v>
      </c>
    </row>
    <row r="248" spans="1:65" s="2" customFormat="1" ht="24.15" customHeight="1">
      <c r="A248" s="39"/>
      <c r="B248" s="40"/>
      <c r="C248" s="198" t="s">
        <v>437</v>
      </c>
      <c r="D248" s="198" t="s">
        <v>120</v>
      </c>
      <c r="E248" s="199" t="s">
        <v>438</v>
      </c>
      <c r="F248" s="200" t="s">
        <v>439</v>
      </c>
      <c r="G248" s="201" t="s">
        <v>178</v>
      </c>
      <c r="H248" s="202">
        <v>95.442</v>
      </c>
      <c r="I248" s="203"/>
      <c r="J248" s="204">
        <f>ROUND(I248*H248,2)</f>
        <v>0</v>
      </c>
      <c r="K248" s="200" t="s">
        <v>124</v>
      </c>
      <c r="L248" s="45"/>
      <c r="M248" s="205" t="s">
        <v>19</v>
      </c>
      <c r="N248" s="206" t="s">
        <v>46</v>
      </c>
      <c r="O248" s="85"/>
      <c r="P248" s="207">
        <f>O248*H248</f>
        <v>0</v>
      </c>
      <c r="Q248" s="207">
        <v>0</v>
      </c>
      <c r="R248" s="207">
        <f>Q248*H248</f>
        <v>0</v>
      </c>
      <c r="S248" s="207">
        <v>0</v>
      </c>
      <c r="T248" s="20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09" t="s">
        <v>125</v>
      </c>
      <c r="AT248" s="209" t="s">
        <v>120</v>
      </c>
      <c r="AU248" s="209" t="s">
        <v>82</v>
      </c>
      <c r="AY248" s="18" t="s">
        <v>118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8" t="s">
        <v>80</v>
      </c>
      <c r="BK248" s="210">
        <f>ROUND(I248*H248,2)</f>
        <v>0</v>
      </c>
      <c r="BL248" s="18" t="s">
        <v>125</v>
      </c>
      <c r="BM248" s="209" t="s">
        <v>440</v>
      </c>
    </row>
    <row r="249" spans="1:47" s="2" customFormat="1" ht="12">
      <c r="A249" s="39"/>
      <c r="B249" s="40"/>
      <c r="C249" s="41"/>
      <c r="D249" s="211" t="s">
        <v>127</v>
      </c>
      <c r="E249" s="41"/>
      <c r="F249" s="212" t="s">
        <v>441</v>
      </c>
      <c r="G249" s="41"/>
      <c r="H249" s="41"/>
      <c r="I249" s="213"/>
      <c r="J249" s="41"/>
      <c r="K249" s="41"/>
      <c r="L249" s="45"/>
      <c r="M249" s="214"/>
      <c r="N249" s="215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127</v>
      </c>
      <c r="AU249" s="18" t="s">
        <v>82</v>
      </c>
    </row>
    <row r="250" spans="1:47" s="2" customFormat="1" ht="12">
      <c r="A250" s="39"/>
      <c r="B250" s="40"/>
      <c r="C250" s="41"/>
      <c r="D250" s="218" t="s">
        <v>332</v>
      </c>
      <c r="E250" s="41"/>
      <c r="F250" s="238" t="s">
        <v>442</v>
      </c>
      <c r="G250" s="41"/>
      <c r="H250" s="41"/>
      <c r="I250" s="213"/>
      <c r="J250" s="41"/>
      <c r="K250" s="41"/>
      <c r="L250" s="45"/>
      <c r="M250" s="214"/>
      <c r="N250" s="215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332</v>
      </c>
      <c r="AU250" s="18" t="s">
        <v>82</v>
      </c>
    </row>
    <row r="251" spans="1:65" s="2" customFormat="1" ht="16.5" customHeight="1">
      <c r="A251" s="39"/>
      <c r="B251" s="40"/>
      <c r="C251" s="198" t="s">
        <v>443</v>
      </c>
      <c r="D251" s="198" t="s">
        <v>120</v>
      </c>
      <c r="E251" s="199" t="s">
        <v>444</v>
      </c>
      <c r="F251" s="200" t="s">
        <v>445</v>
      </c>
      <c r="G251" s="201" t="s">
        <v>178</v>
      </c>
      <c r="H251" s="202">
        <v>66.809</v>
      </c>
      <c r="I251" s="203"/>
      <c r="J251" s="204">
        <f>ROUND(I251*H251,2)</f>
        <v>0</v>
      </c>
      <c r="K251" s="200" t="s">
        <v>124</v>
      </c>
      <c r="L251" s="45"/>
      <c r="M251" s="205" t="s">
        <v>19</v>
      </c>
      <c r="N251" s="206" t="s">
        <v>46</v>
      </c>
      <c r="O251" s="85"/>
      <c r="P251" s="207">
        <f>O251*H251</f>
        <v>0</v>
      </c>
      <c r="Q251" s="207">
        <v>0</v>
      </c>
      <c r="R251" s="207">
        <f>Q251*H251</f>
        <v>0</v>
      </c>
      <c r="S251" s="207">
        <v>0</v>
      </c>
      <c r="T251" s="20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9" t="s">
        <v>125</v>
      </c>
      <c r="AT251" s="209" t="s">
        <v>120</v>
      </c>
      <c r="AU251" s="209" t="s">
        <v>82</v>
      </c>
      <c r="AY251" s="18" t="s">
        <v>118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8" t="s">
        <v>80</v>
      </c>
      <c r="BK251" s="210">
        <f>ROUND(I251*H251,2)</f>
        <v>0</v>
      </c>
      <c r="BL251" s="18" t="s">
        <v>125</v>
      </c>
      <c r="BM251" s="209" t="s">
        <v>446</v>
      </c>
    </row>
    <row r="252" spans="1:47" s="2" customFormat="1" ht="12">
      <c r="A252" s="39"/>
      <c r="B252" s="40"/>
      <c r="C252" s="41"/>
      <c r="D252" s="211" t="s">
        <v>127</v>
      </c>
      <c r="E252" s="41"/>
      <c r="F252" s="212" t="s">
        <v>447</v>
      </c>
      <c r="G252" s="41"/>
      <c r="H252" s="41"/>
      <c r="I252" s="213"/>
      <c r="J252" s="41"/>
      <c r="K252" s="41"/>
      <c r="L252" s="45"/>
      <c r="M252" s="214"/>
      <c r="N252" s="21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127</v>
      </c>
      <c r="AU252" s="18" t="s">
        <v>82</v>
      </c>
    </row>
    <row r="253" spans="1:65" s="2" customFormat="1" ht="16.5" customHeight="1">
      <c r="A253" s="39"/>
      <c r="B253" s="40"/>
      <c r="C253" s="198" t="s">
        <v>448</v>
      </c>
      <c r="D253" s="198" t="s">
        <v>120</v>
      </c>
      <c r="E253" s="199" t="s">
        <v>449</v>
      </c>
      <c r="F253" s="200" t="s">
        <v>450</v>
      </c>
      <c r="G253" s="201" t="s">
        <v>178</v>
      </c>
      <c r="H253" s="202">
        <v>95.442</v>
      </c>
      <c r="I253" s="203"/>
      <c r="J253" s="204">
        <f>ROUND(I253*H253,2)</f>
        <v>0</v>
      </c>
      <c r="K253" s="200" t="s">
        <v>124</v>
      </c>
      <c r="L253" s="45"/>
      <c r="M253" s="205" t="s">
        <v>19</v>
      </c>
      <c r="N253" s="206" t="s">
        <v>46</v>
      </c>
      <c r="O253" s="85"/>
      <c r="P253" s="207">
        <f>O253*H253</f>
        <v>0</v>
      </c>
      <c r="Q253" s="207">
        <v>0</v>
      </c>
      <c r="R253" s="207">
        <f>Q253*H253</f>
        <v>0</v>
      </c>
      <c r="S253" s="207">
        <v>0</v>
      </c>
      <c r="T253" s="20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125</v>
      </c>
      <c r="AT253" s="209" t="s">
        <v>120</v>
      </c>
      <c r="AU253" s="209" t="s">
        <v>82</v>
      </c>
      <c r="AY253" s="18" t="s">
        <v>118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80</v>
      </c>
      <c r="BK253" s="210">
        <f>ROUND(I253*H253,2)</f>
        <v>0</v>
      </c>
      <c r="BL253" s="18" t="s">
        <v>125</v>
      </c>
      <c r="BM253" s="209" t="s">
        <v>451</v>
      </c>
    </row>
    <row r="254" spans="1:47" s="2" customFormat="1" ht="12">
      <c r="A254" s="39"/>
      <c r="B254" s="40"/>
      <c r="C254" s="41"/>
      <c r="D254" s="211" t="s">
        <v>127</v>
      </c>
      <c r="E254" s="41"/>
      <c r="F254" s="212" t="s">
        <v>452</v>
      </c>
      <c r="G254" s="41"/>
      <c r="H254" s="41"/>
      <c r="I254" s="213"/>
      <c r="J254" s="41"/>
      <c r="K254" s="41"/>
      <c r="L254" s="45"/>
      <c r="M254" s="214"/>
      <c r="N254" s="21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127</v>
      </c>
      <c r="AU254" s="18" t="s">
        <v>82</v>
      </c>
    </row>
    <row r="255" spans="1:47" s="2" customFormat="1" ht="12">
      <c r="A255" s="39"/>
      <c r="B255" s="40"/>
      <c r="C255" s="41"/>
      <c r="D255" s="218" t="s">
        <v>332</v>
      </c>
      <c r="E255" s="41"/>
      <c r="F255" s="238" t="s">
        <v>442</v>
      </c>
      <c r="G255" s="41"/>
      <c r="H255" s="41"/>
      <c r="I255" s="213"/>
      <c r="J255" s="41"/>
      <c r="K255" s="41"/>
      <c r="L255" s="45"/>
      <c r="M255" s="214"/>
      <c r="N255" s="215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332</v>
      </c>
      <c r="AU255" s="18" t="s">
        <v>82</v>
      </c>
    </row>
    <row r="256" spans="1:63" s="12" customFormat="1" ht="22.8" customHeight="1">
      <c r="A256" s="12"/>
      <c r="B256" s="182"/>
      <c r="C256" s="183"/>
      <c r="D256" s="184" t="s">
        <v>74</v>
      </c>
      <c r="E256" s="196" t="s">
        <v>453</v>
      </c>
      <c r="F256" s="196" t="s">
        <v>454</v>
      </c>
      <c r="G256" s="183"/>
      <c r="H256" s="183"/>
      <c r="I256" s="186"/>
      <c r="J256" s="197">
        <f>BK256</f>
        <v>0</v>
      </c>
      <c r="K256" s="183"/>
      <c r="L256" s="188"/>
      <c r="M256" s="189"/>
      <c r="N256" s="190"/>
      <c r="O256" s="190"/>
      <c r="P256" s="191">
        <f>SUM(P257:P258)</f>
        <v>0</v>
      </c>
      <c r="Q256" s="190"/>
      <c r="R256" s="191">
        <f>SUM(R257:R258)</f>
        <v>0</v>
      </c>
      <c r="S256" s="190"/>
      <c r="T256" s="192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3" t="s">
        <v>80</v>
      </c>
      <c r="AT256" s="194" t="s">
        <v>74</v>
      </c>
      <c r="AU256" s="194" t="s">
        <v>80</v>
      </c>
      <c r="AY256" s="193" t="s">
        <v>118</v>
      </c>
      <c r="BK256" s="195">
        <f>SUM(BK257:BK258)</f>
        <v>0</v>
      </c>
    </row>
    <row r="257" spans="1:65" s="2" customFormat="1" ht="33" customHeight="1">
      <c r="A257" s="39"/>
      <c r="B257" s="40"/>
      <c r="C257" s="198" t="s">
        <v>455</v>
      </c>
      <c r="D257" s="198" t="s">
        <v>120</v>
      </c>
      <c r="E257" s="199" t="s">
        <v>456</v>
      </c>
      <c r="F257" s="200" t="s">
        <v>457</v>
      </c>
      <c r="G257" s="201" t="s">
        <v>178</v>
      </c>
      <c r="H257" s="202">
        <v>292.349</v>
      </c>
      <c r="I257" s="203"/>
      <c r="J257" s="204">
        <f>ROUND(I257*H257,2)</f>
        <v>0</v>
      </c>
      <c r="K257" s="200" t="s">
        <v>124</v>
      </c>
      <c r="L257" s="45"/>
      <c r="M257" s="205" t="s">
        <v>19</v>
      </c>
      <c r="N257" s="206" t="s">
        <v>46</v>
      </c>
      <c r="O257" s="85"/>
      <c r="P257" s="207">
        <f>O257*H257</f>
        <v>0</v>
      </c>
      <c r="Q257" s="207">
        <v>0</v>
      </c>
      <c r="R257" s="207">
        <f>Q257*H257</f>
        <v>0</v>
      </c>
      <c r="S257" s="207">
        <v>0</v>
      </c>
      <c r="T257" s="20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09" t="s">
        <v>125</v>
      </c>
      <c r="AT257" s="209" t="s">
        <v>120</v>
      </c>
      <c r="AU257" s="209" t="s">
        <v>82</v>
      </c>
      <c r="AY257" s="18" t="s">
        <v>118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8" t="s">
        <v>80</v>
      </c>
      <c r="BK257" s="210">
        <f>ROUND(I257*H257,2)</f>
        <v>0</v>
      </c>
      <c r="BL257" s="18" t="s">
        <v>125</v>
      </c>
      <c r="BM257" s="209" t="s">
        <v>458</v>
      </c>
    </row>
    <row r="258" spans="1:47" s="2" customFormat="1" ht="12">
      <c r="A258" s="39"/>
      <c r="B258" s="40"/>
      <c r="C258" s="41"/>
      <c r="D258" s="211" t="s">
        <v>127</v>
      </c>
      <c r="E258" s="41"/>
      <c r="F258" s="212" t="s">
        <v>459</v>
      </c>
      <c r="G258" s="41"/>
      <c r="H258" s="41"/>
      <c r="I258" s="213"/>
      <c r="J258" s="41"/>
      <c r="K258" s="41"/>
      <c r="L258" s="45"/>
      <c r="M258" s="214"/>
      <c r="N258" s="21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127</v>
      </c>
      <c r="AU258" s="18" t="s">
        <v>82</v>
      </c>
    </row>
    <row r="259" spans="1:63" s="12" customFormat="1" ht="25.9" customHeight="1">
      <c r="A259" s="12"/>
      <c r="B259" s="182"/>
      <c r="C259" s="183"/>
      <c r="D259" s="184" t="s">
        <v>74</v>
      </c>
      <c r="E259" s="185" t="s">
        <v>460</v>
      </c>
      <c r="F259" s="185" t="s">
        <v>461</v>
      </c>
      <c r="G259" s="183"/>
      <c r="H259" s="183"/>
      <c r="I259" s="186"/>
      <c r="J259" s="187">
        <f>BK259</f>
        <v>0</v>
      </c>
      <c r="K259" s="183"/>
      <c r="L259" s="188"/>
      <c r="M259" s="189"/>
      <c r="N259" s="190"/>
      <c r="O259" s="190"/>
      <c r="P259" s="191">
        <f>P260</f>
        <v>0</v>
      </c>
      <c r="Q259" s="190"/>
      <c r="R259" s="191">
        <f>R260</f>
        <v>0.10511999999999999</v>
      </c>
      <c r="S259" s="190"/>
      <c r="T259" s="192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93" t="s">
        <v>82</v>
      </c>
      <c r="AT259" s="194" t="s">
        <v>74</v>
      </c>
      <c r="AU259" s="194" t="s">
        <v>75</v>
      </c>
      <c r="AY259" s="193" t="s">
        <v>118</v>
      </c>
      <c r="BK259" s="195">
        <f>BK260</f>
        <v>0</v>
      </c>
    </row>
    <row r="260" spans="1:63" s="12" customFormat="1" ht="22.8" customHeight="1">
      <c r="A260" s="12"/>
      <c r="B260" s="182"/>
      <c r="C260" s="183"/>
      <c r="D260" s="184" t="s">
        <v>74</v>
      </c>
      <c r="E260" s="196" t="s">
        <v>462</v>
      </c>
      <c r="F260" s="196" t="s">
        <v>463</v>
      </c>
      <c r="G260" s="183"/>
      <c r="H260" s="183"/>
      <c r="I260" s="186"/>
      <c r="J260" s="197">
        <f>BK260</f>
        <v>0</v>
      </c>
      <c r="K260" s="183"/>
      <c r="L260" s="188"/>
      <c r="M260" s="189"/>
      <c r="N260" s="190"/>
      <c r="O260" s="190"/>
      <c r="P260" s="191">
        <f>SUM(P261:P267)</f>
        <v>0</v>
      </c>
      <c r="Q260" s="190"/>
      <c r="R260" s="191">
        <f>SUM(R261:R267)</f>
        <v>0.10511999999999999</v>
      </c>
      <c r="S260" s="190"/>
      <c r="T260" s="192">
        <f>SUM(T261:T267)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3" t="s">
        <v>82</v>
      </c>
      <c r="AT260" s="194" t="s">
        <v>74</v>
      </c>
      <c r="AU260" s="194" t="s">
        <v>80</v>
      </c>
      <c r="AY260" s="193" t="s">
        <v>118</v>
      </c>
      <c r="BK260" s="195">
        <f>SUM(BK261:BK267)</f>
        <v>0</v>
      </c>
    </row>
    <row r="261" spans="1:65" s="2" customFormat="1" ht="24.15" customHeight="1">
      <c r="A261" s="39"/>
      <c r="B261" s="40"/>
      <c r="C261" s="198" t="s">
        <v>464</v>
      </c>
      <c r="D261" s="198" t="s">
        <v>120</v>
      </c>
      <c r="E261" s="199" t="s">
        <v>465</v>
      </c>
      <c r="F261" s="200" t="s">
        <v>466</v>
      </c>
      <c r="G261" s="201" t="s">
        <v>190</v>
      </c>
      <c r="H261" s="202">
        <v>219</v>
      </c>
      <c r="I261" s="203"/>
      <c r="J261" s="204">
        <f>ROUND(I261*H261,2)</f>
        <v>0</v>
      </c>
      <c r="K261" s="200" t="s">
        <v>124</v>
      </c>
      <c r="L261" s="45"/>
      <c r="M261" s="205" t="s">
        <v>19</v>
      </c>
      <c r="N261" s="206" t="s">
        <v>46</v>
      </c>
      <c r="O261" s="85"/>
      <c r="P261" s="207">
        <f>O261*H261</f>
        <v>0</v>
      </c>
      <c r="Q261" s="207">
        <v>2E-05</v>
      </c>
      <c r="R261" s="207">
        <f>Q261*H261</f>
        <v>0.00438</v>
      </c>
      <c r="S261" s="207">
        <v>0</v>
      </c>
      <c r="T261" s="20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09" t="s">
        <v>216</v>
      </c>
      <c r="AT261" s="209" t="s">
        <v>120</v>
      </c>
      <c r="AU261" s="209" t="s">
        <v>82</v>
      </c>
      <c r="AY261" s="18" t="s">
        <v>118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8" t="s">
        <v>80</v>
      </c>
      <c r="BK261" s="210">
        <f>ROUND(I261*H261,2)</f>
        <v>0</v>
      </c>
      <c r="BL261" s="18" t="s">
        <v>216</v>
      </c>
      <c r="BM261" s="209" t="s">
        <v>467</v>
      </c>
    </row>
    <row r="262" spans="1:47" s="2" customFormat="1" ht="12">
      <c r="A262" s="39"/>
      <c r="B262" s="40"/>
      <c r="C262" s="41"/>
      <c r="D262" s="211" t="s">
        <v>127</v>
      </c>
      <c r="E262" s="41"/>
      <c r="F262" s="212" t="s">
        <v>468</v>
      </c>
      <c r="G262" s="41"/>
      <c r="H262" s="41"/>
      <c r="I262" s="213"/>
      <c r="J262" s="41"/>
      <c r="K262" s="41"/>
      <c r="L262" s="45"/>
      <c r="M262" s="214"/>
      <c r="N262" s="215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127</v>
      </c>
      <c r="AU262" s="18" t="s">
        <v>82</v>
      </c>
    </row>
    <row r="263" spans="1:51" s="13" customFormat="1" ht="12">
      <c r="A263" s="13"/>
      <c r="B263" s="216"/>
      <c r="C263" s="217"/>
      <c r="D263" s="218" t="s">
        <v>129</v>
      </c>
      <c r="E263" s="219" t="s">
        <v>19</v>
      </c>
      <c r="F263" s="220" t="s">
        <v>469</v>
      </c>
      <c r="G263" s="217"/>
      <c r="H263" s="221">
        <v>219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7" t="s">
        <v>129</v>
      </c>
      <c r="AU263" s="227" t="s">
        <v>82</v>
      </c>
      <c r="AV263" s="13" t="s">
        <v>82</v>
      </c>
      <c r="AW263" s="13" t="s">
        <v>36</v>
      </c>
      <c r="AX263" s="13" t="s">
        <v>80</v>
      </c>
      <c r="AY263" s="227" t="s">
        <v>118</v>
      </c>
    </row>
    <row r="264" spans="1:65" s="2" customFormat="1" ht="16.5" customHeight="1">
      <c r="A264" s="39"/>
      <c r="B264" s="40"/>
      <c r="C264" s="198" t="s">
        <v>470</v>
      </c>
      <c r="D264" s="198" t="s">
        <v>120</v>
      </c>
      <c r="E264" s="199" t="s">
        <v>471</v>
      </c>
      <c r="F264" s="200" t="s">
        <v>472</v>
      </c>
      <c r="G264" s="201" t="s">
        <v>190</v>
      </c>
      <c r="H264" s="202">
        <v>219</v>
      </c>
      <c r="I264" s="203"/>
      <c r="J264" s="204">
        <f>ROUND(I264*H264,2)</f>
        <v>0</v>
      </c>
      <c r="K264" s="200" t="s">
        <v>124</v>
      </c>
      <c r="L264" s="45"/>
      <c r="M264" s="205" t="s">
        <v>19</v>
      </c>
      <c r="N264" s="206" t="s">
        <v>46</v>
      </c>
      <c r="O264" s="85"/>
      <c r="P264" s="207">
        <f>O264*H264</f>
        <v>0</v>
      </c>
      <c r="Q264" s="207">
        <v>0.00017</v>
      </c>
      <c r="R264" s="207">
        <f>Q264*H264</f>
        <v>0.03723</v>
      </c>
      <c r="S264" s="207">
        <v>0</v>
      </c>
      <c r="T264" s="20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9" t="s">
        <v>216</v>
      </c>
      <c r="AT264" s="209" t="s">
        <v>120</v>
      </c>
      <c r="AU264" s="209" t="s">
        <v>82</v>
      </c>
      <c r="AY264" s="18" t="s">
        <v>118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8" t="s">
        <v>80</v>
      </c>
      <c r="BK264" s="210">
        <f>ROUND(I264*H264,2)</f>
        <v>0</v>
      </c>
      <c r="BL264" s="18" t="s">
        <v>216</v>
      </c>
      <c r="BM264" s="209" t="s">
        <v>473</v>
      </c>
    </row>
    <row r="265" spans="1:47" s="2" customFormat="1" ht="12">
      <c r="A265" s="39"/>
      <c r="B265" s="40"/>
      <c r="C265" s="41"/>
      <c r="D265" s="211" t="s">
        <v>127</v>
      </c>
      <c r="E265" s="41"/>
      <c r="F265" s="212" t="s">
        <v>474</v>
      </c>
      <c r="G265" s="41"/>
      <c r="H265" s="41"/>
      <c r="I265" s="213"/>
      <c r="J265" s="41"/>
      <c r="K265" s="41"/>
      <c r="L265" s="45"/>
      <c r="M265" s="214"/>
      <c r="N265" s="21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127</v>
      </c>
      <c r="AU265" s="18" t="s">
        <v>82</v>
      </c>
    </row>
    <row r="266" spans="1:65" s="2" customFormat="1" ht="16.5" customHeight="1">
      <c r="A266" s="39"/>
      <c r="B266" s="40"/>
      <c r="C266" s="198" t="s">
        <v>475</v>
      </c>
      <c r="D266" s="198" t="s">
        <v>120</v>
      </c>
      <c r="E266" s="199" t="s">
        <v>476</v>
      </c>
      <c r="F266" s="200" t="s">
        <v>477</v>
      </c>
      <c r="G266" s="201" t="s">
        <v>190</v>
      </c>
      <c r="H266" s="202">
        <v>219</v>
      </c>
      <c r="I266" s="203"/>
      <c r="J266" s="204">
        <f>ROUND(I266*H266,2)</f>
        <v>0</v>
      </c>
      <c r="K266" s="200" t="s">
        <v>124</v>
      </c>
      <c r="L266" s="45"/>
      <c r="M266" s="205" t="s">
        <v>19</v>
      </c>
      <c r="N266" s="206" t="s">
        <v>46</v>
      </c>
      <c r="O266" s="85"/>
      <c r="P266" s="207">
        <f>O266*H266</f>
        <v>0</v>
      </c>
      <c r="Q266" s="207">
        <v>0.00029</v>
      </c>
      <c r="R266" s="207">
        <f>Q266*H266</f>
        <v>0.06351</v>
      </c>
      <c r="S266" s="207">
        <v>0</v>
      </c>
      <c r="T266" s="20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09" t="s">
        <v>216</v>
      </c>
      <c r="AT266" s="209" t="s">
        <v>120</v>
      </c>
      <c r="AU266" s="209" t="s">
        <v>82</v>
      </c>
      <c r="AY266" s="18" t="s">
        <v>118</v>
      </c>
      <c r="BE266" s="210">
        <f>IF(N266="základní",J266,0)</f>
        <v>0</v>
      </c>
      <c r="BF266" s="210">
        <f>IF(N266="snížená",J266,0)</f>
        <v>0</v>
      </c>
      <c r="BG266" s="210">
        <f>IF(N266="zákl. přenesená",J266,0)</f>
        <v>0</v>
      </c>
      <c r="BH266" s="210">
        <f>IF(N266="sníž. přenesená",J266,0)</f>
        <v>0</v>
      </c>
      <c r="BI266" s="210">
        <f>IF(N266="nulová",J266,0)</f>
        <v>0</v>
      </c>
      <c r="BJ266" s="18" t="s">
        <v>80</v>
      </c>
      <c r="BK266" s="210">
        <f>ROUND(I266*H266,2)</f>
        <v>0</v>
      </c>
      <c r="BL266" s="18" t="s">
        <v>216</v>
      </c>
      <c r="BM266" s="209" t="s">
        <v>478</v>
      </c>
    </row>
    <row r="267" spans="1:47" s="2" customFormat="1" ht="12">
      <c r="A267" s="39"/>
      <c r="B267" s="40"/>
      <c r="C267" s="41"/>
      <c r="D267" s="211" t="s">
        <v>127</v>
      </c>
      <c r="E267" s="41"/>
      <c r="F267" s="212" t="s">
        <v>479</v>
      </c>
      <c r="G267" s="41"/>
      <c r="H267" s="41"/>
      <c r="I267" s="213"/>
      <c r="J267" s="41"/>
      <c r="K267" s="41"/>
      <c r="L267" s="45"/>
      <c r="M267" s="214"/>
      <c r="N267" s="21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127</v>
      </c>
      <c r="AU267" s="18" t="s">
        <v>82</v>
      </c>
    </row>
    <row r="268" spans="1:63" s="12" customFormat="1" ht="25.9" customHeight="1">
      <c r="A268" s="12"/>
      <c r="B268" s="182"/>
      <c r="C268" s="183"/>
      <c r="D268" s="184" t="s">
        <v>74</v>
      </c>
      <c r="E268" s="185" t="s">
        <v>480</v>
      </c>
      <c r="F268" s="185" t="s">
        <v>481</v>
      </c>
      <c r="G268" s="183"/>
      <c r="H268" s="183"/>
      <c r="I268" s="186"/>
      <c r="J268" s="187">
        <f>BK268</f>
        <v>0</v>
      </c>
      <c r="K268" s="183"/>
      <c r="L268" s="188"/>
      <c r="M268" s="189"/>
      <c r="N268" s="190"/>
      <c r="O268" s="190"/>
      <c r="P268" s="191">
        <f>P269+P273+P277</f>
        <v>0</v>
      </c>
      <c r="Q268" s="190"/>
      <c r="R268" s="191">
        <f>R269+R273+R277</f>
        <v>0</v>
      </c>
      <c r="S268" s="190"/>
      <c r="T268" s="192">
        <f>T269+T273+T277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93" t="s">
        <v>149</v>
      </c>
      <c r="AT268" s="194" t="s">
        <v>74</v>
      </c>
      <c r="AU268" s="194" t="s">
        <v>75</v>
      </c>
      <c r="AY268" s="193" t="s">
        <v>118</v>
      </c>
      <c r="BK268" s="195">
        <f>BK269+BK273+BK277</f>
        <v>0</v>
      </c>
    </row>
    <row r="269" spans="1:63" s="12" customFormat="1" ht="22.8" customHeight="1">
      <c r="A269" s="12"/>
      <c r="B269" s="182"/>
      <c r="C269" s="183"/>
      <c r="D269" s="184" t="s">
        <v>74</v>
      </c>
      <c r="E269" s="196" t="s">
        <v>482</v>
      </c>
      <c r="F269" s="196" t="s">
        <v>483</v>
      </c>
      <c r="G269" s="183"/>
      <c r="H269" s="183"/>
      <c r="I269" s="186"/>
      <c r="J269" s="197">
        <f>BK269</f>
        <v>0</v>
      </c>
      <c r="K269" s="183"/>
      <c r="L269" s="188"/>
      <c r="M269" s="189"/>
      <c r="N269" s="190"/>
      <c r="O269" s="190"/>
      <c r="P269" s="191">
        <f>SUM(P270:P272)</f>
        <v>0</v>
      </c>
      <c r="Q269" s="190"/>
      <c r="R269" s="191">
        <f>SUM(R270:R272)</f>
        <v>0</v>
      </c>
      <c r="S269" s="190"/>
      <c r="T269" s="192">
        <f>SUM(T270:T272)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93" t="s">
        <v>149</v>
      </c>
      <c r="AT269" s="194" t="s">
        <v>74</v>
      </c>
      <c r="AU269" s="194" t="s">
        <v>80</v>
      </c>
      <c r="AY269" s="193" t="s">
        <v>118</v>
      </c>
      <c r="BK269" s="195">
        <f>SUM(BK270:BK272)</f>
        <v>0</v>
      </c>
    </row>
    <row r="270" spans="1:65" s="2" customFormat="1" ht="16.5" customHeight="1">
      <c r="A270" s="39"/>
      <c r="B270" s="40"/>
      <c r="C270" s="198" t="s">
        <v>484</v>
      </c>
      <c r="D270" s="198" t="s">
        <v>120</v>
      </c>
      <c r="E270" s="199" t="s">
        <v>485</v>
      </c>
      <c r="F270" s="200" t="s">
        <v>483</v>
      </c>
      <c r="G270" s="201" t="s">
        <v>486</v>
      </c>
      <c r="H270" s="202">
        <v>1</v>
      </c>
      <c r="I270" s="203"/>
      <c r="J270" s="204">
        <f>ROUND(I270*H270,2)</f>
        <v>0</v>
      </c>
      <c r="K270" s="200" t="s">
        <v>124</v>
      </c>
      <c r="L270" s="45"/>
      <c r="M270" s="205" t="s">
        <v>19</v>
      </c>
      <c r="N270" s="206" t="s">
        <v>46</v>
      </c>
      <c r="O270" s="85"/>
      <c r="P270" s="207">
        <f>O270*H270</f>
        <v>0</v>
      </c>
      <c r="Q270" s="207">
        <v>0</v>
      </c>
      <c r="R270" s="207">
        <f>Q270*H270</f>
        <v>0</v>
      </c>
      <c r="S270" s="207">
        <v>0</v>
      </c>
      <c r="T270" s="20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09" t="s">
        <v>487</v>
      </c>
      <c r="AT270" s="209" t="s">
        <v>120</v>
      </c>
      <c r="AU270" s="209" t="s">
        <v>82</v>
      </c>
      <c r="AY270" s="18" t="s">
        <v>118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8" t="s">
        <v>80</v>
      </c>
      <c r="BK270" s="210">
        <f>ROUND(I270*H270,2)</f>
        <v>0</v>
      </c>
      <c r="BL270" s="18" t="s">
        <v>487</v>
      </c>
      <c r="BM270" s="209" t="s">
        <v>488</v>
      </c>
    </row>
    <row r="271" spans="1:47" s="2" customFormat="1" ht="12">
      <c r="A271" s="39"/>
      <c r="B271" s="40"/>
      <c r="C271" s="41"/>
      <c r="D271" s="211" t="s">
        <v>127</v>
      </c>
      <c r="E271" s="41"/>
      <c r="F271" s="212" t="s">
        <v>489</v>
      </c>
      <c r="G271" s="41"/>
      <c r="H271" s="41"/>
      <c r="I271" s="213"/>
      <c r="J271" s="41"/>
      <c r="K271" s="41"/>
      <c r="L271" s="45"/>
      <c r="M271" s="214"/>
      <c r="N271" s="215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127</v>
      </c>
      <c r="AU271" s="18" t="s">
        <v>82</v>
      </c>
    </row>
    <row r="272" spans="1:47" s="2" customFormat="1" ht="12">
      <c r="A272" s="39"/>
      <c r="B272" s="40"/>
      <c r="C272" s="41"/>
      <c r="D272" s="218" t="s">
        <v>332</v>
      </c>
      <c r="E272" s="41"/>
      <c r="F272" s="238" t="s">
        <v>490</v>
      </c>
      <c r="G272" s="41"/>
      <c r="H272" s="41"/>
      <c r="I272" s="213"/>
      <c r="J272" s="41"/>
      <c r="K272" s="41"/>
      <c r="L272" s="45"/>
      <c r="M272" s="214"/>
      <c r="N272" s="21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332</v>
      </c>
      <c r="AU272" s="18" t="s">
        <v>82</v>
      </c>
    </row>
    <row r="273" spans="1:63" s="12" customFormat="1" ht="22.8" customHeight="1">
      <c r="A273" s="12"/>
      <c r="B273" s="182"/>
      <c r="C273" s="183"/>
      <c r="D273" s="184" t="s">
        <v>74</v>
      </c>
      <c r="E273" s="196" t="s">
        <v>491</v>
      </c>
      <c r="F273" s="196" t="s">
        <v>492</v>
      </c>
      <c r="G273" s="183"/>
      <c r="H273" s="183"/>
      <c r="I273" s="186"/>
      <c r="J273" s="197">
        <f>BK273</f>
        <v>0</v>
      </c>
      <c r="K273" s="183"/>
      <c r="L273" s="188"/>
      <c r="M273" s="189"/>
      <c r="N273" s="190"/>
      <c r="O273" s="190"/>
      <c r="P273" s="191">
        <f>SUM(P274:P276)</f>
        <v>0</v>
      </c>
      <c r="Q273" s="190"/>
      <c r="R273" s="191">
        <f>SUM(R274:R276)</f>
        <v>0</v>
      </c>
      <c r="S273" s="190"/>
      <c r="T273" s="192">
        <f>SUM(T274:T276)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93" t="s">
        <v>149</v>
      </c>
      <c r="AT273" s="194" t="s">
        <v>74</v>
      </c>
      <c r="AU273" s="194" t="s">
        <v>80</v>
      </c>
      <c r="AY273" s="193" t="s">
        <v>118</v>
      </c>
      <c r="BK273" s="195">
        <f>SUM(BK274:BK276)</f>
        <v>0</v>
      </c>
    </row>
    <row r="274" spans="1:65" s="2" customFormat="1" ht="16.5" customHeight="1">
      <c r="A274" s="39"/>
      <c r="B274" s="40"/>
      <c r="C274" s="198" t="s">
        <v>493</v>
      </c>
      <c r="D274" s="198" t="s">
        <v>120</v>
      </c>
      <c r="E274" s="199" t="s">
        <v>494</v>
      </c>
      <c r="F274" s="200" t="s">
        <v>492</v>
      </c>
      <c r="G274" s="201" t="s">
        <v>486</v>
      </c>
      <c r="H274" s="202">
        <v>1</v>
      </c>
      <c r="I274" s="203"/>
      <c r="J274" s="204">
        <f>ROUND(I274*H274,2)</f>
        <v>0</v>
      </c>
      <c r="K274" s="200" t="s">
        <v>124</v>
      </c>
      <c r="L274" s="45"/>
      <c r="M274" s="205" t="s">
        <v>19</v>
      </c>
      <c r="N274" s="206" t="s">
        <v>46</v>
      </c>
      <c r="O274" s="85"/>
      <c r="P274" s="207">
        <f>O274*H274</f>
        <v>0</v>
      </c>
      <c r="Q274" s="207">
        <v>0</v>
      </c>
      <c r="R274" s="207">
        <f>Q274*H274</f>
        <v>0</v>
      </c>
      <c r="S274" s="207">
        <v>0</v>
      </c>
      <c r="T274" s="20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09" t="s">
        <v>487</v>
      </c>
      <c r="AT274" s="209" t="s">
        <v>120</v>
      </c>
      <c r="AU274" s="209" t="s">
        <v>82</v>
      </c>
      <c r="AY274" s="18" t="s">
        <v>118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8" t="s">
        <v>80</v>
      </c>
      <c r="BK274" s="210">
        <f>ROUND(I274*H274,2)</f>
        <v>0</v>
      </c>
      <c r="BL274" s="18" t="s">
        <v>487</v>
      </c>
      <c r="BM274" s="209" t="s">
        <v>495</v>
      </c>
    </row>
    <row r="275" spans="1:47" s="2" customFormat="1" ht="12">
      <c r="A275" s="39"/>
      <c r="B275" s="40"/>
      <c r="C275" s="41"/>
      <c r="D275" s="211" t="s">
        <v>127</v>
      </c>
      <c r="E275" s="41"/>
      <c r="F275" s="212" t="s">
        <v>496</v>
      </c>
      <c r="G275" s="41"/>
      <c r="H275" s="41"/>
      <c r="I275" s="213"/>
      <c r="J275" s="41"/>
      <c r="K275" s="41"/>
      <c r="L275" s="45"/>
      <c r="M275" s="214"/>
      <c r="N275" s="21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127</v>
      </c>
      <c r="AU275" s="18" t="s">
        <v>82</v>
      </c>
    </row>
    <row r="276" spans="1:47" s="2" customFormat="1" ht="12">
      <c r="A276" s="39"/>
      <c r="B276" s="40"/>
      <c r="C276" s="41"/>
      <c r="D276" s="218" t="s">
        <v>332</v>
      </c>
      <c r="E276" s="41"/>
      <c r="F276" s="238" t="s">
        <v>497</v>
      </c>
      <c r="G276" s="41"/>
      <c r="H276" s="41"/>
      <c r="I276" s="213"/>
      <c r="J276" s="41"/>
      <c r="K276" s="41"/>
      <c r="L276" s="45"/>
      <c r="M276" s="214"/>
      <c r="N276" s="21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332</v>
      </c>
      <c r="AU276" s="18" t="s">
        <v>82</v>
      </c>
    </row>
    <row r="277" spans="1:63" s="12" customFormat="1" ht="22.8" customHeight="1">
      <c r="A277" s="12"/>
      <c r="B277" s="182"/>
      <c r="C277" s="183"/>
      <c r="D277" s="184" t="s">
        <v>74</v>
      </c>
      <c r="E277" s="196" t="s">
        <v>498</v>
      </c>
      <c r="F277" s="196" t="s">
        <v>499</v>
      </c>
      <c r="G277" s="183"/>
      <c r="H277" s="183"/>
      <c r="I277" s="186"/>
      <c r="J277" s="197">
        <f>BK277</f>
        <v>0</v>
      </c>
      <c r="K277" s="183"/>
      <c r="L277" s="188"/>
      <c r="M277" s="189"/>
      <c r="N277" s="190"/>
      <c r="O277" s="190"/>
      <c r="P277" s="191">
        <f>SUM(P278:P279)</f>
        <v>0</v>
      </c>
      <c r="Q277" s="190"/>
      <c r="R277" s="191">
        <f>SUM(R278:R279)</f>
        <v>0</v>
      </c>
      <c r="S277" s="190"/>
      <c r="T277" s="192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93" t="s">
        <v>149</v>
      </c>
      <c r="AT277" s="194" t="s">
        <v>74</v>
      </c>
      <c r="AU277" s="194" t="s">
        <v>80</v>
      </c>
      <c r="AY277" s="193" t="s">
        <v>118</v>
      </c>
      <c r="BK277" s="195">
        <f>SUM(BK278:BK279)</f>
        <v>0</v>
      </c>
    </row>
    <row r="278" spans="1:65" s="2" customFormat="1" ht="16.5" customHeight="1">
      <c r="A278" s="39"/>
      <c r="B278" s="40"/>
      <c r="C278" s="198" t="s">
        <v>500</v>
      </c>
      <c r="D278" s="198" t="s">
        <v>120</v>
      </c>
      <c r="E278" s="199" t="s">
        <v>501</v>
      </c>
      <c r="F278" s="200" t="s">
        <v>502</v>
      </c>
      <c r="G278" s="201" t="s">
        <v>486</v>
      </c>
      <c r="H278" s="202">
        <v>1</v>
      </c>
      <c r="I278" s="203"/>
      <c r="J278" s="204">
        <f>ROUND(I278*H278,2)</f>
        <v>0</v>
      </c>
      <c r="K278" s="200" t="s">
        <v>124</v>
      </c>
      <c r="L278" s="45"/>
      <c r="M278" s="205" t="s">
        <v>19</v>
      </c>
      <c r="N278" s="206" t="s">
        <v>46</v>
      </c>
      <c r="O278" s="85"/>
      <c r="P278" s="207">
        <f>O278*H278</f>
        <v>0</v>
      </c>
      <c r="Q278" s="207">
        <v>0</v>
      </c>
      <c r="R278" s="207">
        <f>Q278*H278</f>
        <v>0</v>
      </c>
      <c r="S278" s="207">
        <v>0</v>
      </c>
      <c r="T278" s="20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09" t="s">
        <v>487</v>
      </c>
      <c r="AT278" s="209" t="s">
        <v>120</v>
      </c>
      <c r="AU278" s="209" t="s">
        <v>82</v>
      </c>
      <c r="AY278" s="18" t="s">
        <v>118</v>
      </c>
      <c r="BE278" s="210">
        <f>IF(N278="základní",J278,0)</f>
        <v>0</v>
      </c>
      <c r="BF278" s="210">
        <f>IF(N278="snížená",J278,0)</f>
        <v>0</v>
      </c>
      <c r="BG278" s="210">
        <f>IF(N278="zákl. přenesená",J278,0)</f>
        <v>0</v>
      </c>
      <c r="BH278" s="210">
        <f>IF(N278="sníž. přenesená",J278,0)</f>
        <v>0</v>
      </c>
      <c r="BI278" s="210">
        <f>IF(N278="nulová",J278,0)</f>
        <v>0</v>
      </c>
      <c r="BJ278" s="18" t="s">
        <v>80</v>
      </c>
      <c r="BK278" s="210">
        <f>ROUND(I278*H278,2)</f>
        <v>0</v>
      </c>
      <c r="BL278" s="18" t="s">
        <v>487</v>
      </c>
      <c r="BM278" s="209" t="s">
        <v>503</v>
      </c>
    </row>
    <row r="279" spans="1:47" s="2" customFormat="1" ht="12">
      <c r="A279" s="39"/>
      <c r="B279" s="40"/>
      <c r="C279" s="41"/>
      <c r="D279" s="211" t="s">
        <v>127</v>
      </c>
      <c r="E279" s="41"/>
      <c r="F279" s="212" t="s">
        <v>504</v>
      </c>
      <c r="G279" s="41"/>
      <c r="H279" s="41"/>
      <c r="I279" s="213"/>
      <c r="J279" s="41"/>
      <c r="K279" s="41"/>
      <c r="L279" s="45"/>
      <c r="M279" s="250"/>
      <c r="N279" s="251"/>
      <c r="O279" s="252"/>
      <c r="P279" s="252"/>
      <c r="Q279" s="252"/>
      <c r="R279" s="252"/>
      <c r="S279" s="252"/>
      <c r="T279" s="25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127</v>
      </c>
      <c r="AU279" s="18" t="s">
        <v>82</v>
      </c>
    </row>
    <row r="280" spans="1:31" s="2" customFormat="1" ht="6.95" customHeight="1">
      <c r="A280" s="39"/>
      <c r="B280" s="60"/>
      <c r="C280" s="61"/>
      <c r="D280" s="61"/>
      <c r="E280" s="61"/>
      <c r="F280" s="61"/>
      <c r="G280" s="61"/>
      <c r="H280" s="61"/>
      <c r="I280" s="61"/>
      <c r="J280" s="61"/>
      <c r="K280" s="61"/>
      <c r="L280" s="45"/>
      <c r="M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</sheetData>
  <sheetProtection password="CC35" sheet="1" objects="1" scenarios="1" formatColumns="0" formatRows="0" autoFilter="0"/>
  <autoFilter ref="C87:K279"/>
  <mergeCells count="6">
    <mergeCell ref="E7:H7"/>
    <mergeCell ref="E16:H16"/>
    <mergeCell ref="E25:H25"/>
    <mergeCell ref="E46:H46"/>
    <mergeCell ref="E80:H80"/>
    <mergeCell ref="L2:V2"/>
  </mergeCells>
  <hyperlinks>
    <hyperlink ref="F92" r:id="rId1" display="https://podminky.urs.cz/item/CS_URS_2024_01/119001421"/>
    <hyperlink ref="F95" r:id="rId2" display="https://podminky.urs.cz/item/CS_URS_2024_01/132312132"/>
    <hyperlink ref="F99" r:id="rId3" display="https://podminky.urs.cz/item/CS_URS_2024_01/132351103"/>
    <hyperlink ref="F102" r:id="rId4" display="https://podminky.urs.cz/item/CS_URS_2024_01/139001101"/>
    <hyperlink ref="F105" r:id="rId5" display="https://podminky.urs.cz/item/CS_URS_2024_01/139911111"/>
    <hyperlink ref="F109" r:id="rId6" display="https://podminky.urs.cz/item/CS_URS_2024_01/139951111"/>
    <hyperlink ref="F112" r:id="rId7" display="https://podminky.urs.cz/item/CS_URS_2024_01/162751117"/>
    <hyperlink ref="F115" r:id="rId8" display="https://podminky.urs.cz/item/CS_URS_2024_01/162751119"/>
    <hyperlink ref="F120" r:id="rId9" display="https://podminky.urs.cz/item/CS_URS_2024_01/174111101"/>
    <hyperlink ref="F123" r:id="rId10" display="https://podminky.urs.cz/item/CS_URS_2024_01/181411131"/>
    <hyperlink ref="F128" r:id="rId11" display="https://podminky.urs.cz/item/CS_URS_2024_01/182113121"/>
    <hyperlink ref="F131" r:id="rId12" display="https://podminky.urs.cz/item/CS_URS_2024_01/182303111"/>
    <hyperlink ref="F136" r:id="rId13" display="https://podminky.urs.cz/item/CS_URS_2024_01/211971121"/>
    <hyperlink ref="F141" r:id="rId14" display="https://podminky.urs.cz/item/CS_URS_2024_01/212311111"/>
    <hyperlink ref="F143" r:id="rId15" display="https://podminky.urs.cz/item/CS_URS_2024_01/212532111"/>
    <hyperlink ref="F146" r:id="rId16" display="https://podminky.urs.cz/item/CS_URS_2024_01/212755214"/>
    <hyperlink ref="F148" r:id="rId17" display="https://podminky.urs.cz/item/CS_URS_2024_01/274321511"/>
    <hyperlink ref="F151" r:id="rId18" display="https://podminky.urs.cz/item/CS_URS_2024_01/274361821"/>
    <hyperlink ref="F154" r:id="rId19" display="https://podminky.urs.cz/item/CS_URS_2024_01/274362021"/>
    <hyperlink ref="F160" r:id="rId20" display="https://podminky.urs.cz/item/CS_URS_2024_01/317321017"/>
    <hyperlink ref="F163" r:id="rId21" display="https://podminky.urs.cz/item/CS_URS_2024_01/317353111"/>
    <hyperlink ref="F166" r:id="rId22" display="https://podminky.urs.cz/item/CS_URS_2024_01/317353112"/>
    <hyperlink ref="F168" r:id="rId23" display="https://podminky.urs.cz/item/CS_URS_2024_01/317361016"/>
    <hyperlink ref="F173" r:id="rId24" display="https://podminky.urs.cz/item/CS_URS_2024_01/327323127"/>
    <hyperlink ref="F176" r:id="rId25" display="https://podminky.urs.cz/item/CS_URS_2024_01/327351211"/>
    <hyperlink ref="F179" r:id="rId26" display="https://podminky.urs.cz/item/CS_URS_2024_01/327351221"/>
    <hyperlink ref="F181" r:id="rId27" display="https://podminky.urs.cz/item/CS_URS_2024_01/327361040"/>
    <hyperlink ref="F187" r:id="rId28" display="https://podminky.urs.cz/item/CS_URS_2024_01/348181113"/>
    <hyperlink ref="F193" r:id="rId29" display="https://podminky.urs.cz/item/CS_URS_2024_01/894812111"/>
    <hyperlink ref="F195" r:id="rId30" display="https://podminky.urs.cz/item/CS_URS_2024_01/894812131"/>
    <hyperlink ref="F197" r:id="rId31" display="https://podminky.urs.cz/item/CS_URS_2024_01/894812149"/>
    <hyperlink ref="F199" r:id="rId32" display="https://podminky.urs.cz/item/CS_URS_2024_01/894812155"/>
    <hyperlink ref="F202" r:id="rId33" display="https://podminky.urs.cz/item/CS_URS_2024_01/943221111"/>
    <hyperlink ref="F205" r:id="rId34" display="https://podminky.urs.cz/item/CS_URS_2024_01/943221211"/>
    <hyperlink ref="F208" r:id="rId35" display="https://podminky.urs.cz/item/CS_URS_2024_01/943221811"/>
    <hyperlink ref="F240" r:id="rId36" display="https://podminky.urs.cz/item/CS_URS_2024_01/997221561"/>
    <hyperlink ref="F244" r:id="rId37" display="https://podminky.urs.cz/item/CS_URS_2024_01/997221569"/>
    <hyperlink ref="F249" r:id="rId38" display="https://podminky.urs.cz/item/CS_URS_2024_01/997221571"/>
    <hyperlink ref="F252" r:id="rId39" display="https://podminky.urs.cz/item/CS_URS_2024_01/997221611"/>
    <hyperlink ref="F254" r:id="rId40" display="https://podminky.urs.cz/item/CS_URS_2024_01/997221612"/>
    <hyperlink ref="F258" r:id="rId41" display="https://podminky.urs.cz/item/CS_URS_2024_01/998153131"/>
    <hyperlink ref="F262" r:id="rId42" display="https://podminky.urs.cz/item/CS_URS_2024_01/783101203"/>
    <hyperlink ref="F265" r:id="rId43" display="https://podminky.urs.cz/item/CS_URS_2024_01/783113101"/>
    <hyperlink ref="F267" r:id="rId44" display="https://podminky.urs.cz/item/CS_URS_2024_01/783118211"/>
    <hyperlink ref="F271" r:id="rId45" display="https://podminky.urs.cz/item/CS_URS_2024_01/010001000"/>
    <hyperlink ref="F275" r:id="rId46" display="https://podminky.urs.cz/item/CS_URS_2024_01/030001000"/>
    <hyperlink ref="F279" r:id="rId47" display="https://podminky.urs.cz/item/CS_URS_2024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505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506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507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508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509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510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511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512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513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514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515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79</v>
      </c>
      <c r="F18" s="265" t="s">
        <v>516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517</v>
      </c>
      <c r="F19" s="265" t="s">
        <v>518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519</v>
      </c>
      <c r="F20" s="265" t="s">
        <v>520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521</v>
      </c>
      <c r="F21" s="265" t="s">
        <v>522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523</v>
      </c>
      <c r="F22" s="265" t="s">
        <v>524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525</v>
      </c>
      <c r="F23" s="265" t="s">
        <v>526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527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528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529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530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531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532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533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534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535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104</v>
      </c>
      <c r="F36" s="265"/>
      <c r="G36" s="265" t="s">
        <v>536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537</v>
      </c>
      <c r="F37" s="265"/>
      <c r="G37" s="265" t="s">
        <v>538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56</v>
      </c>
      <c r="F38" s="265"/>
      <c r="G38" s="265" t="s">
        <v>539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57</v>
      </c>
      <c r="F39" s="265"/>
      <c r="G39" s="265" t="s">
        <v>540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105</v>
      </c>
      <c r="F40" s="265"/>
      <c r="G40" s="265" t="s">
        <v>541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106</v>
      </c>
      <c r="F41" s="265"/>
      <c r="G41" s="265" t="s">
        <v>542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543</v>
      </c>
      <c r="F42" s="265"/>
      <c r="G42" s="265" t="s">
        <v>544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545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546</v>
      </c>
      <c r="F44" s="265"/>
      <c r="G44" s="265" t="s">
        <v>547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108</v>
      </c>
      <c r="F45" s="265"/>
      <c r="G45" s="265" t="s">
        <v>548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549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550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551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552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553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554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555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556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557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558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559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560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561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562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563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564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565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566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567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568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569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570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571</v>
      </c>
      <c r="D76" s="283"/>
      <c r="E76" s="283"/>
      <c r="F76" s="283" t="s">
        <v>572</v>
      </c>
      <c r="G76" s="284"/>
      <c r="H76" s="283" t="s">
        <v>57</v>
      </c>
      <c r="I76" s="283" t="s">
        <v>60</v>
      </c>
      <c r="J76" s="283" t="s">
        <v>573</v>
      </c>
      <c r="K76" s="282"/>
    </row>
    <row r="77" spans="2:11" s="1" customFormat="1" ht="17.25" customHeight="1">
      <c r="B77" s="280"/>
      <c r="C77" s="285" t="s">
        <v>574</v>
      </c>
      <c r="D77" s="285"/>
      <c r="E77" s="285"/>
      <c r="F77" s="286" t="s">
        <v>575</v>
      </c>
      <c r="G77" s="287"/>
      <c r="H77" s="285"/>
      <c r="I77" s="285"/>
      <c r="J77" s="285" t="s">
        <v>576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56</v>
      </c>
      <c r="D79" s="290"/>
      <c r="E79" s="290"/>
      <c r="F79" s="291" t="s">
        <v>577</v>
      </c>
      <c r="G79" s="292"/>
      <c r="H79" s="268" t="s">
        <v>578</v>
      </c>
      <c r="I79" s="268" t="s">
        <v>579</v>
      </c>
      <c r="J79" s="268">
        <v>20</v>
      </c>
      <c r="K79" s="282"/>
    </row>
    <row r="80" spans="2:11" s="1" customFormat="1" ht="15" customHeight="1">
      <c r="B80" s="280"/>
      <c r="C80" s="268" t="s">
        <v>580</v>
      </c>
      <c r="D80" s="268"/>
      <c r="E80" s="268"/>
      <c r="F80" s="291" t="s">
        <v>577</v>
      </c>
      <c r="G80" s="292"/>
      <c r="H80" s="268" t="s">
        <v>581</v>
      </c>
      <c r="I80" s="268" t="s">
        <v>579</v>
      </c>
      <c r="J80" s="268">
        <v>120</v>
      </c>
      <c r="K80" s="282"/>
    </row>
    <row r="81" spans="2:11" s="1" customFormat="1" ht="15" customHeight="1">
      <c r="B81" s="293"/>
      <c r="C81" s="268" t="s">
        <v>582</v>
      </c>
      <c r="D81" s="268"/>
      <c r="E81" s="268"/>
      <c r="F81" s="291" t="s">
        <v>583</v>
      </c>
      <c r="G81" s="292"/>
      <c r="H81" s="268" t="s">
        <v>584</v>
      </c>
      <c r="I81" s="268" t="s">
        <v>579</v>
      </c>
      <c r="J81" s="268">
        <v>50</v>
      </c>
      <c r="K81" s="282"/>
    </row>
    <row r="82" spans="2:11" s="1" customFormat="1" ht="15" customHeight="1">
      <c r="B82" s="293"/>
      <c r="C82" s="268" t="s">
        <v>585</v>
      </c>
      <c r="D82" s="268"/>
      <c r="E82" s="268"/>
      <c r="F82" s="291" t="s">
        <v>577</v>
      </c>
      <c r="G82" s="292"/>
      <c r="H82" s="268" t="s">
        <v>586</v>
      </c>
      <c r="I82" s="268" t="s">
        <v>587</v>
      </c>
      <c r="J82" s="268"/>
      <c r="K82" s="282"/>
    </row>
    <row r="83" spans="2:11" s="1" customFormat="1" ht="15" customHeight="1">
      <c r="B83" s="293"/>
      <c r="C83" s="294" t="s">
        <v>588</v>
      </c>
      <c r="D83" s="294"/>
      <c r="E83" s="294"/>
      <c r="F83" s="295" t="s">
        <v>583</v>
      </c>
      <c r="G83" s="294"/>
      <c r="H83" s="294" t="s">
        <v>589</v>
      </c>
      <c r="I83" s="294" t="s">
        <v>579</v>
      </c>
      <c r="J83" s="294">
        <v>15</v>
      </c>
      <c r="K83" s="282"/>
    </row>
    <row r="84" spans="2:11" s="1" customFormat="1" ht="15" customHeight="1">
      <c r="B84" s="293"/>
      <c r="C84" s="294" t="s">
        <v>590</v>
      </c>
      <c r="D84" s="294"/>
      <c r="E84" s="294"/>
      <c r="F84" s="295" t="s">
        <v>583</v>
      </c>
      <c r="G84" s="294"/>
      <c r="H84" s="294" t="s">
        <v>591</v>
      </c>
      <c r="I84" s="294" t="s">
        <v>579</v>
      </c>
      <c r="J84" s="294">
        <v>15</v>
      </c>
      <c r="K84" s="282"/>
    </row>
    <row r="85" spans="2:11" s="1" customFormat="1" ht="15" customHeight="1">
      <c r="B85" s="293"/>
      <c r="C85" s="294" t="s">
        <v>592</v>
      </c>
      <c r="D85" s="294"/>
      <c r="E85" s="294"/>
      <c r="F85" s="295" t="s">
        <v>583</v>
      </c>
      <c r="G85" s="294"/>
      <c r="H85" s="294" t="s">
        <v>593</v>
      </c>
      <c r="I85" s="294" t="s">
        <v>579</v>
      </c>
      <c r="J85" s="294">
        <v>20</v>
      </c>
      <c r="K85" s="282"/>
    </row>
    <row r="86" spans="2:11" s="1" customFormat="1" ht="15" customHeight="1">
      <c r="B86" s="293"/>
      <c r="C86" s="294" t="s">
        <v>594</v>
      </c>
      <c r="D86" s="294"/>
      <c r="E86" s="294"/>
      <c r="F86" s="295" t="s">
        <v>583</v>
      </c>
      <c r="G86" s="294"/>
      <c r="H86" s="294" t="s">
        <v>595</v>
      </c>
      <c r="I86" s="294" t="s">
        <v>579</v>
      </c>
      <c r="J86" s="294">
        <v>20</v>
      </c>
      <c r="K86" s="282"/>
    </row>
    <row r="87" spans="2:11" s="1" customFormat="1" ht="15" customHeight="1">
      <c r="B87" s="293"/>
      <c r="C87" s="268" t="s">
        <v>596</v>
      </c>
      <c r="D87" s="268"/>
      <c r="E87" s="268"/>
      <c r="F87" s="291" t="s">
        <v>583</v>
      </c>
      <c r="G87" s="292"/>
      <c r="H87" s="268" t="s">
        <v>597</v>
      </c>
      <c r="I87" s="268" t="s">
        <v>579</v>
      </c>
      <c r="J87" s="268">
        <v>50</v>
      </c>
      <c r="K87" s="282"/>
    </row>
    <row r="88" spans="2:11" s="1" customFormat="1" ht="15" customHeight="1">
      <c r="B88" s="293"/>
      <c r="C88" s="268" t="s">
        <v>598</v>
      </c>
      <c r="D88" s="268"/>
      <c r="E88" s="268"/>
      <c r="F88" s="291" t="s">
        <v>583</v>
      </c>
      <c r="G88" s="292"/>
      <c r="H88" s="268" t="s">
        <v>599</v>
      </c>
      <c r="I88" s="268" t="s">
        <v>579</v>
      </c>
      <c r="J88" s="268">
        <v>20</v>
      </c>
      <c r="K88" s="282"/>
    </row>
    <row r="89" spans="2:11" s="1" customFormat="1" ht="15" customHeight="1">
      <c r="B89" s="293"/>
      <c r="C89" s="268" t="s">
        <v>600</v>
      </c>
      <c r="D89" s="268"/>
      <c r="E89" s="268"/>
      <c r="F89" s="291" t="s">
        <v>583</v>
      </c>
      <c r="G89" s="292"/>
      <c r="H89" s="268" t="s">
        <v>601</v>
      </c>
      <c r="I89" s="268" t="s">
        <v>579</v>
      </c>
      <c r="J89" s="268">
        <v>20</v>
      </c>
      <c r="K89" s="282"/>
    </row>
    <row r="90" spans="2:11" s="1" customFormat="1" ht="15" customHeight="1">
      <c r="B90" s="293"/>
      <c r="C90" s="268" t="s">
        <v>602</v>
      </c>
      <c r="D90" s="268"/>
      <c r="E90" s="268"/>
      <c r="F90" s="291" t="s">
        <v>583</v>
      </c>
      <c r="G90" s="292"/>
      <c r="H90" s="268" t="s">
        <v>603</v>
      </c>
      <c r="I90" s="268" t="s">
        <v>579</v>
      </c>
      <c r="J90" s="268">
        <v>50</v>
      </c>
      <c r="K90" s="282"/>
    </row>
    <row r="91" spans="2:11" s="1" customFormat="1" ht="15" customHeight="1">
      <c r="B91" s="293"/>
      <c r="C91" s="268" t="s">
        <v>604</v>
      </c>
      <c r="D91" s="268"/>
      <c r="E91" s="268"/>
      <c r="F91" s="291" t="s">
        <v>583</v>
      </c>
      <c r="G91" s="292"/>
      <c r="H91" s="268" t="s">
        <v>604</v>
      </c>
      <c r="I91" s="268" t="s">
        <v>579</v>
      </c>
      <c r="J91" s="268">
        <v>50</v>
      </c>
      <c r="K91" s="282"/>
    </row>
    <row r="92" spans="2:11" s="1" customFormat="1" ht="15" customHeight="1">
      <c r="B92" s="293"/>
      <c r="C92" s="268" t="s">
        <v>605</v>
      </c>
      <c r="D92" s="268"/>
      <c r="E92" s="268"/>
      <c r="F92" s="291" t="s">
        <v>583</v>
      </c>
      <c r="G92" s="292"/>
      <c r="H92" s="268" t="s">
        <v>606</v>
      </c>
      <c r="I92" s="268" t="s">
        <v>579</v>
      </c>
      <c r="J92" s="268">
        <v>255</v>
      </c>
      <c r="K92" s="282"/>
    </row>
    <row r="93" spans="2:11" s="1" customFormat="1" ht="15" customHeight="1">
      <c r="B93" s="293"/>
      <c r="C93" s="268" t="s">
        <v>607</v>
      </c>
      <c r="D93" s="268"/>
      <c r="E93" s="268"/>
      <c r="F93" s="291" t="s">
        <v>577</v>
      </c>
      <c r="G93" s="292"/>
      <c r="H93" s="268" t="s">
        <v>608</v>
      </c>
      <c r="I93" s="268" t="s">
        <v>609</v>
      </c>
      <c r="J93" s="268"/>
      <c r="K93" s="282"/>
    </row>
    <row r="94" spans="2:11" s="1" customFormat="1" ht="15" customHeight="1">
      <c r="B94" s="293"/>
      <c r="C94" s="268" t="s">
        <v>610</v>
      </c>
      <c r="D94" s="268"/>
      <c r="E94" s="268"/>
      <c r="F94" s="291" t="s">
        <v>577</v>
      </c>
      <c r="G94" s="292"/>
      <c r="H94" s="268" t="s">
        <v>611</v>
      </c>
      <c r="I94" s="268" t="s">
        <v>612</v>
      </c>
      <c r="J94" s="268"/>
      <c r="K94" s="282"/>
    </row>
    <row r="95" spans="2:11" s="1" customFormat="1" ht="15" customHeight="1">
      <c r="B95" s="293"/>
      <c r="C95" s="268" t="s">
        <v>613</v>
      </c>
      <c r="D95" s="268"/>
      <c r="E95" s="268"/>
      <c r="F95" s="291" t="s">
        <v>577</v>
      </c>
      <c r="G95" s="292"/>
      <c r="H95" s="268" t="s">
        <v>613</v>
      </c>
      <c r="I95" s="268" t="s">
        <v>612</v>
      </c>
      <c r="J95" s="268"/>
      <c r="K95" s="282"/>
    </row>
    <row r="96" spans="2:11" s="1" customFormat="1" ht="15" customHeight="1">
      <c r="B96" s="293"/>
      <c r="C96" s="268" t="s">
        <v>41</v>
      </c>
      <c r="D96" s="268"/>
      <c r="E96" s="268"/>
      <c r="F96" s="291" t="s">
        <v>577</v>
      </c>
      <c r="G96" s="292"/>
      <c r="H96" s="268" t="s">
        <v>614</v>
      </c>
      <c r="I96" s="268" t="s">
        <v>612</v>
      </c>
      <c r="J96" s="268"/>
      <c r="K96" s="282"/>
    </row>
    <row r="97" spans="2:11" s="1" customFormat="1" ht="15" customHeight="1">
      <c r="B97" s="293"/>
      <c r="C97" s="268" t="s">
        <v>51</v>
      </c>
      <c r="D97" s="268"/>
      <c r="E97" s="268"/>
      <c r="F97" s="291" t="s">
        <v>577</v>
      </c>
      <c r="G97" s="292"/>
      <c r="H97" s="268" t="s">
        <v>615</v>
      </c>
      <c r="I97" s="268" t="s">
        <v>612</v>
      </c>
      <c r="J97" s="268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616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571</v>
      </c>
      <c r="D103" s="283"/>
      <c r="E103" s="283"/>
      <c r="F103" s="283" t="s">
        <v>572</v>
      </c>
      <c r="G103" s="284"/>
      <c r="H103" s="283" t="s">
        <v>57</v>
      </c>
      <c r="I103" s="283" t="s">
        <v>60</v>
      </c>
      <c r="J103" s="283" t="s">
        <v>573</v>
      </c>
      <c r="K103" s="282"/>
    </row>
    <row r="104" spans="2:11" s="1" customFormat="1" ht="17.25" customHeight="1">
      <c r="B104" s="280"/>
      <c r="C104" s="285" t="s">
        <v>574</v>
      </c>
      <c r="D104" s="285"/>
      <c r="E104" s="285"/>
      <c r="F104" s="286" t="s">
        <v>575</v>
      </c>
      <c r="G104" s="287"/>
      <c r="H104" s="285"/>
      <c r="I104" s="285"/>
      <c r="J104" s="285" t="s">
        <v>576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0"/>
      <c r="C106" s="268" t="s">
        <v>56</v>
      </c>
      <c r="D106" s="290"/>
      <c r="E106" s="290"/>
      <c r="F106" s="291" t="s">
        <v>577</v>
      </c>
      <c r="G106" s="268"/>
      <c r="H106" s="268" t="s">
        <v>617</v>
      </c>
      <c r="I106" s="268" t="s">
        <v>579</v>
      </c>
      <c r="J106" s="268">
        <v>20</v>
      </c>
      <c r="K106" s="282"/>
    </row>
    <row r="107" spans="2:11" s="1" customFormat="1" ht="15" customHeight="1">
      <c r="B107" s="280"/>
      <c r="C107" s="268" t="s">
        <v>580</v>
      </c>
      <c r="D107" s="268"/>
      <c r="E107" s="268"/>
      <c r="F107" s="291" t="s">
        <v>577</v>
      </c>
      <c r="G107" s="268"/>
      <c r="H107" s="268" t="s">
        <v>617</v>
      </c>
      <c r="I107" s="268" t="s">
        <v>579</v>
      </c>
      <c r="J107" s="268">
        <v>120</v>
      </c>
      <c r="K107" s="282"/>
    </row>
    <row r="108" spans="2:11" s="1" customFormat="1" ht="15" customHeight="1">
      <c r="B108" s="293"/>
      <c r="C108" s="268" t="s">
        <v>582</v>
      </c>
      <c r="D108" s="268"/>
      <c r="E108" s="268"/>
      <c r="F108" s="291" t="s">
        <v>583</v>
      </c>
      <c r="G108" s="268"/>
      <c r="H108" s="268" t="s">
        <v>617</v>
      </c>
      <c r="I108" s="268" t="s">
        <v>579</v>
      </c>
      <c r="J108" s="268">
        <v>50</v>
      </c>
      <c r="K108" s="282"/>
    </row>
    <row r="109" spans="2:11" s="1" customFormat="1" ht="15" customHeight="1">
      <c r="B109" s="293"/>
      <c r="C109" s="268" t="s">
        <v>585</v>
      </c>
      <c r="D109" s="268"/>
      <c r="E109" s="268"/>
      <c r="F109" s="291" t="s">
        <v>577</v>
      </c>
      <c r="G109" s="268"/>
      <c r="H109" s="268" t="s">
        <v>617</v>
      </c>
      <c r="I109" s="268" t="s">
        <v>587</v>
      </c>
      <c r="J109" s="268"/>
      <c r="K109" s="282"/>
    </row>
    <row r="110" spans="2:11" s="1" customFormat="1" ht="15" customHeight="1">
      <c r="B110" s="293"/>
      <c r="C110" s="268" t="s">
        <v>596</v>
      </c>
      <c r="D110" s="268"/>
      <c r="E110" s="268"/>
      <c r="F110" s="291" t="s">
        <v>583</v>
      </c>
      <c r="G110" s="268"/>
      <c r="H110" s="268" t="s">
        <v>617</v>
      </c>
      <c r="I110" s="268" t="s">
        <v>579</v>
      </c>
      <c r="J110" s="268">
        <v>50</v>
      </c>
      <c r="K110" s="282"/>
    </row>
    <row r="111" spans="2:11" s="1" customFormat="1" ht="15" customHeight="1">
      <c r="B111" s="293"/>
      <c r="C111" s="268" t="s">
        <v>604</v>
      </c>
      <c r="D111" s="268"/>
      <c r="E111" s="268"/>
      <c r="F111" s="291" t="s">
        <v>583</v>
      </c>
      <c r="G111" s="268"/>
      <c r="H111" s="268" t="s">
        <v>617</v>
      </c>
      <c r="I111" s="268" t="s">
        <v>579</v>
      </c>
      <c r="J111" s="268">
        <v>50</v>
      </c>
      <c r="K111" s="282"/>
    </row>
    <row r="112" spans="2:11" s="1" customFormat="1" ht="15" customHeight="1">
      <c r="B112" s="293"/>
      <c r="C112" s="268" t="s">
        <v>602</v>
      </c>
      <c r="D112" s="268"/>
      <c r="E112" s="268"/>
      <c r="F112" s="291" t="s">
        <v>583</v>
      </c>
      <c r="G112" s="268"/>
      <c r="H112" s="268" t="s">
        <v>617</v>
      </c>
      <c r="I112" s="268" t="s">
        <v>579</v>
      </c>
      <c r="J112" s="268">
        <v>50</v>
      </c>
      <c r="K112" s="282"/>
    </row>
    <row r="113" spans="2:11" s="1" customFormat="1" ht="15" customHeight="1">
      <c r="B113" s="293"/>
      <c r="C113" s="268" t="s">
        <v>56</v>
      </c>
      <c r="D113" s="268"/>
      <c r="E113" s="268"/>
      <c r="F113" s="291" t="s">
        <v>577</v>
      </c>
      <c r="G113" s="268"/>
      <c r="H113" s="268" t="s">
        <v>618</v>
      </c>
      <c r="I113" s="268" t="s">
        <v>579</v>
      </c>
      <c r="J113" s="268">
        <v>20</v>
      </c>
      <c r="K113" s="282"/>
    </row>
    <row r="114" spans="2:11" s="1" customFormat="1" ht="15" customHeight="1">
      <c r="B114" s="293"/>
      <c r="C114" s="268" t="s">
        <v>619</v>
      </c>
      <c r="D114" s="268"/>
      <c r="E114" s="268"/>
      <c r="F114" s="291" t="s">
        <v>577</v>
      </c>
      <c r="G114" s="268"/>
      <c r="H114" s="268" t="s">
        <v>620</v>
      </c>
      <c r="I114" s="268" t="s">
        <v>579</v>
      </c>
      <c r="J114" s="268">
        <v>120</v>
      </c>
      <c r="K114" s="282"/>
    </row>
    <row r="115" spans="2:11" s="1" customFormat="1" ht="15" customHeight="1">
      <c r="B115" s="293"/>
      <c r="C115" s="268" t="s">
        <v>41</v>
      </c>
      <c r="D115" s="268"/>
      <c r="E115" s="268"/>
      <c r="F115" s="291" t="s">
        <v>577</v>
      </c>
      <c r="G115" s="268"/>
      <c r="H115" s="268" t="s">
        <v>621</v>
      </c>
      <c r="I115" s="268" t="s">
        <v>612</v>
      </c>
      <c r="J115" s="268"/>
      <c r="K115" s="282"/>
    </row>
    <row r="116" spans="2:11" s="1" customFormat="1" ht="15" customHeight="1">
      <c r="B116" s="293"/>
      <c r="C116" s="268" t="s">
        <v>51</v>
      </c>
      <c r="D116" s="268"/>
      <c r="E116" s="268"/>
      <c r="F116" s="291" t="s">
        <v>577</v>
      </c>
      <c r="G116" s="268"/>
      <c r="H116" s="268" t="s">
        <v>622</v>
      </c>
      <c r="I116" s="268" t="s">
        <v>612</v>
      </c>
      <c r="J116" s="268"/>
      <c r="K116" s="282"/>
    </row>
    <row r="117" spans="2:11" s="1" customFormat="1" ht="15" customHeight="1">
      <c r="B117" s="293"/>
      <c r="C117" s="268" t="s">
        <v>60</v>
      </c>
      <c r="D117" s="268"/>
      <c r="E117" s="268"/>
      <c r="F117" s="291" t="s">
        <v>577</v>
      </c>
      <c r="G117" s="268"/>
      <c r="H117" s="268" t="s">
        <v>623</v>
      </c>
      <c r="I117" s="268" t="s">
        <v>624</v>
      </c>
      <c r="J117" s="268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259" t="s">
        <v>625</v>
      </c>
      <c r="D122" s="259"/>
      <c r="E122" s="259"/>
      <c r="F122" s="259"/>
      <c r="G122" s="259"/>
      <c r="H122" s="259"/>
      <c r="I122" s="259"/>
      <c r="J122" s="259"/>
      <c r="K122" s="310"/>
    </row>
    <row r="123" spans="2:11" s="1" customFormat="1" ht="17.25" customHeight="1">
      <c r="B123" s="311"/>
      <c r="C123" s="283" t="s">
        <v>571</v>
      </c>
      <c r="D123" s="283"/>
      <c r="E123" s="283"/>
      <c r="F123" s="283" t="s">
        <v>572</v>
      </c>
      <c r="G123" s="284"/>
      <c r="H123" s="283" t="s">
        <v>57</v>
      </c>
      <c r="I123" s="283" t="s">
        <v>60</v>
      </c>
      <c r="J123" s="283" t="s">
        <v>573</v>
      </c>
      <c r="K123" s="312"/>
    </row>
    <row r="124" spans="2:11" s="1" customFormat="1" ht="17.25" customHeight="1">
      <c r="B124" s="311"/>
      <c r="C124" s="285" t="s">
        <v>574</v>
      </c>
      <c r="D124" s="285"/>
      <c r="E124" s="285"/>
      <c r="F124" s="286" t="s">
        <v>575</v>
      </c>
      <c r="G124" s="287"/>
      <c r="H124" s="285"/>
      <c r="I124" s="285"/>
      <c r="J124" s="285" t="s">
        <v>576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68" t="s">
        <v>580</v>
      </c>
      <c r="D126" s="290"/>
      <c r="E126" s="290"/>
      <c r="F126" s="291" t="s">
        <v>577</v>
      </c>
      <c r="G126" s="268"/>
      <c r="H126" s="268" t="s">
        <v>617</v>
      </c>
      <c r="I126" s="268" t="s">
        <v>579</v>
      </c>
      <c r="J126" s="268">
        <v>120</v>
      </c>
      <c r="K126" s="316"/>
    </row>
    <row r="127" spans="2:11" s="1" customFormat="1" ht="15" customHeight="1">
      <c r="B127" s="313"/>
      <c r="C127" s="268" t="s">
        <v>626</v>
      </c>
      <c r="D127" s="268"/>
      <c r="E127" s="268"/>
      <c r="F127" s="291" t="s">
        <v>577</v>
      </c>
      <c r="G127" s="268"/>
      <c r="H127" s="268" t="s">
        <v>627</v>
      </c>
      <c r="I127" s="268" t="s">
        <v>579</v>
      </c>
      <c r="J127" s="268" t="s">
        <v>628</v>
      </c>
      <c r="K127" s="316"/>
    </row>
    <row r="128" spans="2:11" s="1" customFormat="1" ht="15" customHeight="1">
      <c r="B128" s="313"/>
      <c r="C128" s="268" t="s">
        <v>525</v>
      </c>
      <c r="D128" s="268"/>
      <c r="E128" s="268"/>
      <c r="F128" s="291" t="s">
        <v>577</v>
      </c>
      <c r="G128" s="268"/>
      <c r="H128" s="268" t="s">
        <v>629</v>
      </c>
      <c r="I128" s="268" t="s">
        <v>579</v>
      </c>
      <c r="J128" s="268" t="s">
        <v>628</v>
      </c>
      <c r="K128" s="316"/>
    </row>
    <row r="129" spans="2:11" s="1" customFormat="1" ht="15" customHeight="1">
      <c r="B129" s="313"/>
      <c r="C129" s="268" t="s">
        <v>588</v>
      </c>
      <c r="D129" s="268"/>
      <c r="E129" s="268"/>
      <c r="F129" s="291" t="s">
        <v>583</v>
      </c>
      <c r="G129" s="268"/>
      <c r="H129" s="268" t="s">
        <v>589</v>
      </c>
      <c r="I129" s="268" t="s">
        <v>579</v>
      </c>
      <c r="J129" s="268">
        <v>15</v>
      </c>
      <c r="K129" s="316"/>
    </row>
    <row r="130" spans="2:11" s="1" customFormat="1" ht="15" customHeight="1">
      <c r="B130" s="313"/>
      <c r="C130" s="294" t="s">
        <v>590</v>
      </c>
      <c r="D130" s="294"/>
      <c r="E130" s="294"/>
      <c r="F130" s="295" t="s">
        <v>583</v>
      </c>
      <c r="G130" s="294"/>
      <c r="H130" s="294" t="s">
        <v>591</v>
      </c>
      <c r="I130" s="294" t="s">
        <v>579</v>
      </c>
      <c r="J130" s="294">
        <v>15</v>
      </c>
      <c r="K130" s="316"/>
    </row>
    <row r="131" spans="2:11" s="1" customFormat="1" ht="15" customHeight="1">
      <c r="B131" s="313"/>
      <c r="C131" s="294" t="s">
        <v>592</v>
      </c>
      <c r="D131" s="294"/>
      <c r="E131" s="294"/>
      <c r="F131" s="295" t="s">
        <v>583</v>
      </c>
      <c r="G131" s="294"/>
      <c r="H131" s="294" t="s">
        <v>593</v>
      </c>
      <c r="I131" s="294" t="s">
        <v>579</v>
      </c>
      <c r="J131" s="294">
        <v>20</v>
      </c>
      <c r="K131" s="316"/>
    </row>
    <row r="132" spans="2:11" s="1" customFormat="1" ht="15" customHeight="1">
      <c r="B132" s="313"/>
      <c r="C132" s="294" t="s">
        <v>594</v>
      </c>
      <c r="D132" s="294"/>
      <c r="E132" s="294"/>
      <c r="F132" s="295" t="s">
        <v>583</v>
      </c>
      <c r="G132" s="294"/>
      <c r="H132" s="294" t="s">
        <v>595</v>
      </c>
      <c r="I132" s="294" t="s">
        <v>579</v>
      </c>
      <c r="J132" s="294">
        <v>20</v>
      </c>
      <c r="K132" s="316"/>
    </row>
    <row r="133" spans="2:11" s="1" customFormat="1" ht="15" customHeight="1">
      <c r="B133" s="313"/>
      <c r="C133" s="268" t="s">
        <v>582</v>
      </c>
      <c r="D133" s="268"/>
      <c r="E133" s="268"/>
      <c r="F133" s="291" t="s">
        <v>583</v>
      </c>
      <c r="G133" s="268"/>
      <c r="H133" s="268" t="s">
        <v>617</v>
      </c>
      <c r="I133" s="268" t="s">
        <v>579</v>
      </c>
      <c r="J133" s="268">
        <v>50</v>
      </c>
      <c r="K133" s="316"/>
    </row>
    <row r="134" spans="2:11" s="1" customFormat="1" ht="15" customHeight="1">
      <c r="B134" s="313"/>
      <c r="C134" s="268" t="s">
        <v>596</v>
      </c>
      <c r="D134" s="268"/>
      <c r="E134" s="268"/>
      <c r="F134" s="291" t="s">
        <v>583</v>
      </c>
      <c r="G134" s="268"/>
      <c r="H134" s="268" t="s">
        <v>617</v>
      </c>
      <c r="I134" s="268" t="s">
        <v>579</v>
      </c>
      <c r="J134" s="268">
        <v>50</v>
      </c>
      <c r="K134" s="316"/>
    </row>
    <row r="135" spans="2:11" s="1" customFormat="1" ht="15" customHeight="1">
      <c r="B135" s="313"/>
      <c r="C135" s="268" t="s">
        <v>602</v>
      </c>
      <c r="D135" s="268"/>
      <c r="E135" s="268"/>
      <c r="F135" s="291" t="s">
        <v>583</v>
      </c>
      <c r="G135" s="268"/>
      <c r="H135" s="268" t="s">
        <v>617</v>
      </c>
      <c r="I135" s="268" t="s">
        <v>579</v>
      </c>
      <c r="J135" s="268">
        <v>50</v>
      </c>
      <c r="K135" s="316"/>
    </row>
    <row r="136" spans="2:11" s="1" customFormat="1" ht="15" customHeight="1">
      <c r="B136" s="313"/>
      <c r="C136" s="268" t="s">
        <v>604</v>
      </c>
      <c r="D136" s="268"/>
      <c r="E136" s="268"/>
      <c r="F136" s="291" t="s">
        <v>583</v>
      </c>
      <c r="G136" s="268"/>
      <c r="H136" s="268" t="s">
        <v>617</v>
      </c>
      <c r="I136" s="268" t="s">
        <v>579</v>
      </c>
      <c r="J136" s="268">
        <v>50</v>
      </c>
      <c r="K136" s="316"/>
    </row>
    <row r="137" spans="2:11" s="1" customFormat="1" ht="15" customHeight="1">
      <c r="B137" s="313"/>
      <c r="C137" s="268" t="s">
        <v>605</v>
      </c>
      <c r="D137" s="268"/>
      <c r="E137" s="268"/>
      <c r="F137" s="291" t="s">
        <v>583</v>
      </c>
      <c r="G137" s="268"/>
      <c r="H137" s="268" t="s">
        <v>630</v>
      </c>
      <c r="I137" s="268" t="s">
        <v>579</v>
      </c>
      <c r="J137" s="268">
        <v>255</v>
      </c>
      <c r="K137" s="316"/>
    </row>
    <row r="138" spans="2:11" s="1" customFormat="1" ht="15" customHeight="1">
      <c r="B138" s="313"/>
      <c r="C138" s="268" t="s">
        <v>607</v>
      </c>
      <c r="D138" s="268"/>
      <c r="E138" s="268"/>
      <c r="F138" s="291" t="s">
        <v>577</v>
      </c>
      <c r="G138" s="268"/>
      <c r="H138" s="268" t="s">
        <v>631</v>
      </c>
      <c r="I138" s="268" t="s">
        <v>609</v>
      </c>
      <c r="J138" s="268"/>
      <c r="K138" s="316"/>
    </row>
    <row r="139" spans="2:11" s="1" customFormat="1" ht="15" customHeight="1">
      <c r="B139" s="313"/>
      <c r="C139" s="268" t="s">
        <v>610</v>
      </c>
      <c r="D139" s="268"/>
      <c r="E139" s="268"/>
      <c r="F139" s="291" t="s">
        <v>577</v>
      </c>
      <c r="G139" s="268"/>
      <c r="H139" s="268" t="s">
        <v>632</v>
      </c>
      <c r="I139" s="268" t="s">
        <v>612</v>
      </c>
      <c r="J139" s="268"/>
      <c r="K139" s="316"/>
    </row>
    <row r="140" spans="2:11" s="1" customFormat="1" ht="15" customHeight="1">
      <c r="B140" s="313"/>
      <c r="C140" s="268" t="s">
        <v>613</v>
      </c>
      <c r="D140" s="268"/>
      <c r="E140" s="268"/>
      <c r="F140" s="291" t="s">
        <v>577</v>
      </c>
      <c r="G140" s="268"/>
      <c r="H140" s="268" t="s">
        <v>613</v>
      </c>
      <c r="I140" s="268" t="s">
        <v>612</v>
      </c>
      <c r="J140" s="268"/>
      <c r="K140" s="316"/>
    </row>
    <row r="141" spans="2:11" s="1" customFormat="1" ht="15" customHeight="1">
      <c r="B141" s="313"/>
      <c r="C141" s="268" t="s">
        <v>41</v>
      </c>
      <c r="D141" s="268"/>
      <c r="E141" s="268"/>
      <c r="F141" s="291" t="s">
        <v>577</v>
      </c>
      <c r="G141" s="268"/>
      <c r="H141" s="268" t="s">
        <v>633</v>
      </c>
      <c r="I141" s="268" t="s">
        <v>612</v>
      </c>
      <c r="J141" s="268"/>
      <c r="K141" s="316"/>
    </row>
    <row r="142" spans="2:11" s="1" customFormat="1" ht="15" customHeight="1">
      <c r="B142" s="313"/>
      <c r="C142" s="268" t="s">
        <v>634</v>
      </c>
      <c r="D142" s="268"/>
      <c r="E142" s="268"/>
      <c r="F142" s="291" t="s">
        <v>577</v>
      </c>
      <c r="G142" s="268"/>
      <c r="H142" s="268" t="s">
        <v>635</v>
      </c>
      <c r="I142" s="268" t="s">
        <v>612</v>
      </c>
      <c r="J142" s="268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636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571</v>
      </c>
      <c r="D148" s="283"/>
      <c r="E148" s="283"/>
      <c r="F148" s="283" t="s">
        <v>572</v>
      </c>
      <c r="G148" s="284"/>
      <c r="H148" s="283" t="s">
        <v>57</v>
      </c>
      <c r="I148" s="283" t="s">
        <v>60</v>
      </c>
      <c r="J148" s="283" t="s">
        <v>573</v>
      </c>
      <c r="K148" s="282"/>
    </row>
    <row r="149" spans="2:11" s="1" customFormat="1" ht="17.25" customHeight="1">
      <c r="B149" s="280"/>
      <c r="C149" s="285" t="s">
        <v>574</v>
      </c>
      <c r="D149" s="285"/>
      <c r="E149" s="285"/>
      <c r="F149" s="286" t="s">
        <v>575</v>
      </c>
      <c r="G149" s="287"/>
      <c r="H149" s="285"/>
      <c r="I149" s="285"/>
      <c r="J149" s="285" t="s">
        <v>576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580</v>
      </c>
      <c r="D151" s="268"/>
      <c r="E151" s="268"/>
      <c r="F151" s="321" t="s">
        <v>577</v>
      </c>
      <c r="G151" s="268"/>
      <c r="H151" s="320" t="s">
        <v>617</v>
      </c>
      <c r="I151" s="320" t="s">
        <v>579</v>
      </c>
      <c r="J151" s="320">
        <v>120</v>
      </c>
      <c r="K151" s="316"/>
    </row>
    <row r="152" spans="2:11" s="1" customFormat="1" ht="15" customHeight="1">
      <c r="B152" s="293"/>
      <c r="C152" s="320" t="s">
        <v>626</v>
      </c>
      <c r="D152" s="268"/>
      <c r="E152" s="268"/>
      <c r="F152" s="321" t="s">
        <v>577</v>
      </c>
      <c r="G152" s="268"/>
      <c r="H152" s="320" t="s">
        <v>637</v>
      </c>
      <c r="I152" s="320" t="s">
        <v>579</v>
      </c>
      <c r="J152" s="320" t="s">
        <v>628</v>
      </c>
      <c r="K152" s="316"/>
    </row>
    <row r="153" spans="2:11" s="1" customFormat="1" ht="15" customHeight="1">
      <c r="B153" s="293"/>
      <c r="C153" s="320" t="s">
        <v>525</v>
      </c>
      <c r="D153" s="268"/>
      <c r="E153" s="268"/>
      <c r="F153" s="321" t="s">
        <v>577</v>
      </c>
      <c r="G153" s="268"/>
      <c r="H153" s="320" t="s">
        <v>638</v>
      </c>
      <c r="I153" s="320" t="s">
        <v>579</v>
      </c>
      <c r="J153" s="320" t="s">
        <v>628</v>
      </c>
      <c r="K153" s="316"/>
    </row>
    <row r="154" spans="2:11" s="1" customFormat="1" ht="15" customHeight="1">
      <c r="B154" s="293"/>
      <c r="C154" s="320" t="s">
        <v>582</v>
      </c>
      <c r="D154" s="268"/>
      <c r="E154" s="268"/>
      <c r="F154" s="321" t="s">
        <v>583</v>
      </c>
      <c r="G154" s="268"/>
      <c r="H154" s="320" t="s">
        <v>617</v>
      </c>
      <c r="I154" s="320" t="s">
        <v>579</v>
      </c>
      <c r="J154" s="320">
        <v>50</v>
      </c>
      <c r="K154" s="316"/>
    </row>
    <row r="155" spans="2:11" s="1" customFormat="1" ht="15" customHeight="1">
      <c r="B155" s="293"/>
      <c r="C155" s="320" t="s">
        <v>585</v>
      </c>
      <c r="D155" s="268"/>
      <c r="E155" s="268"/>
      <c r="F155" s="321" t="s">
        <v>577</v>
      </c>
      <c r="G155" s="268"/>
      <c r="H155" s="320" t="s">
        <v>617</v>
      </c>
      <c r="I155" s="320" t="s">
        <v>587</v>
      </c>
      <c r="J155" s="320"/>
      <c r="K155" s="316"/>
    </row>
    <row r="156" spans="2:11" s="1" customFormat="1" ht="15" customHeight="1">
      <c r="B156" s="293"/>
      <c r="C156" s="320" t="s">
        <v>596</v>
      </c>
      <c r="D156" s="268"/>
      <c r="E156" s="268"/>
      <c r="F156" s="321" t="s">
        <v>583</v>
      </c>
      <c r="G156" s="268"/>
      <c r="H156" s="320" t="s">
        <v>617</v>
      </c>
      <c r="I156" s="320" t="s">
        <v>579</v>
      </c>
      <c r="J156" s="320">
        <v>50</v>
      </c>
      <c r="K156" s="316"/>
    </row>
    <row r="157" spans="2:11" s="1" customFormat="1" ht="15" customHeight="1">
      <c r="B157" s="293"/>
      <c r="C157" s="320" t="s">
        <v>604</v>
      </c>
      <c r="D157" s="268"/>
      <c r="E157" s="268"/>
      <c r="F157" s="321" t="s">
        <v>583</v>
      </c>
      <c r="G157" s="268"/>
      <c r="H157" s="320" t="s">
        <v>617</v>
      </c>
      <c r="I157" s="320" t="s">
        <v>579</v>
      </c>
      <c r="J157" s="320">
        <v>50</v>
      </c>
      <c r="K157" s="316"/>
    </row>
    <row r="158" spans="2:11" s="1" customFormat="1" ht="15" customHeight="1">
      <c r="B158" s="293"/>
      <c r="C158" s="320" t="s">
        <v>602</v>
      </c>
      <c r="D158" s="268"/>
      <c r="E158" s="268"/>
      <c r="F158" s="321" t="s">
        <v>583</v>
      </c>
      <c r="G158" s="268"/>
      <c r="H158" s="320" t="s">
        <v>617</v>
      </c>
      <c r="I158" s="320" t="s">
        <v>579</v>
      </c>
      <c r="J158" s="320">
        <v>50</v>
      </c>
      <c r="K158" s="316"/>
    </row>
    <row r="159" spans="2:11" s="1" customFormat="1" ht="15" customHeight="1">
      <c r="B159" s="293"/>
      <c r="C159" s="320" t="s">
        <v>85</v>
      </c>
      <c r="D159" s="268"/>
      <c r="E159" s="268"/>
      <c r="F159" s="321" t="s">
        <v>577</v>
      </c>
      <c r="G159" s="268"/>
      <c r="H159" s="320" t="s">
        <v>639</v>
      </c>
      <c r="I159" s="320" t="s">
        <v>579</v>
      </c>
      <c r="J159" s="320" t="s">
        <v>640</v>
      </c>
      <c r="K159" s="316"/>
    </row>
    <row r="160" spans="2:11" s="1" customFormat="1" ht="15" customHeight="1">
      <c r="B160" s="293"/>
      <c r="C160" s="320" t="s">
        <v>641</v>
      </c>
      <c r="D160" s="268"/>
      <c r="E160" s="268"/>
      <c r="F160" s="321" t="s">
        <v>577</v>
      </c>
      <c r="G160" s="268"/>
      <c r="H160" s="320" t="s">
        <v>642</v>
      </c>
      <c r="I160" s="320" t="s">
        <v>612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643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571</v>
      </c>
      <c r="D166" s="283"/>
      <c r="E166" s="283"/>
      <c r="F166" s="283" t="s">
        <v>572</v>
      </c>
      <c r="G166" s="325"/>
      <c r="H166" s="326" t="s">
        <v>57</v>
      </c>
      <c r="I166" s="326" t="s">
        <v>60</v>
      </c>
      <c r="J166" s="283" t="s">
        <v>573</v>
      </c>
      <c r="K166" s="260"/>
    </row>
    <row r="167" spans="2:11" s="1" customFormat="1" ht="17.25" customHeight="1">
      <c r="B167" s="261"/>
      <c r="C167" s="285" t="s">
        <v>574</v>
      </c>
      <c r="D167" s="285"/>
      <c r="E167" s="285"/>
      <c r="F167" s="286" t="s">
        <v>575</v>
      </c>
      <c r="G167" s="327"/>
      <c r="H167" s="328"/>
      <c r="I167" s="328"/>
      <c r="J167" s="285" t="s">
        <v>576</v>
      </c>
      <c r="K167" s="263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68" t="s">
        <v>580</v>
      </c>
      <c r="D169" s="268"/>
      <c r="E169" s="268"/>
      <c r="F169" s="291" t="s">
        <v>577</v>
      </c>
      <c r="G169" s="268"/>
      <c r="H169" s="268" t="s">
        <v>617</v>
      </c>
      <c r="I169" s="268" t="s">
        <v>579</v>
      </c>
      <c r="J169" s="268">
        <v>120</v>
      </c>
      <c r="K169" s="316"/>
    </row>
    <row r="170" spans="2:11" s="1" customFormat="1" ht="15" customHeight="1">
      <c r="B170" s="293"/>
      <c r="C170" s="268" t="s">
        <v>626</v>
      </c>
      <c r="D170" s="268"/>
      <c r="E170" s="268"/>
      <c r="F170" s="291" t="s">
        <v>577</v>
      </c>
      <c r="G170" s="268"/>
      <c r="H170" s="268" t="s">
        <v>627</v>
      </c>
      <c r="I170" s="268" t="s">
        <v>579</v>
      </c>
      <c r="J170" s="268" t="s">
        <v>628</v>
      </c>
      <c r="K170" s="316"/>
    </row>
    <row r="171" spans="2:11" s="1" customFormat="1" ht="15" customHeight="1">
      <c r="B171" s="293"/>
      <c r="C171" s="268" t="s">
        <v>525</v>
      </c>
      <c r="D171" s="268"/>
      <c r="E171" s="268"/>
      <c r="F171" s="291" t="s">
        <v>577</v>
      </c>
      <c r="G171" s="268"/>
      <c r="H171" s="268" t="s">
        <v>644</v>
      </c>
      <c r="I171" s="268" t="s">
        <v>579</v>
      </c>
      <c r="J171" s="268" t="s">
        <v>628</v>
      </c>
      <c r="K171" s="316"/>
    </row>
    <row r="172" spans="2:11" s="1" customFormat="1" ht="15" customHeight="1">
      <c r="B172" s="293"/>
      <c r="C172" s="268" t="s">
        <v>582</v>
      </c>
      <c r="D172" s="268"/>
      <c r="E172" s="268"/>
      <c r="F172" s="291" t="s">
        <v>583</v>
      </c>
      <c r="G172" s="268"/>
      <c r="H172" s="268" t="s">
        <v>644</v>
      </c>
      <c r="I172" s="268" t="s">
        <v>579</v>
      </c>
      <c r="J172" s="268">
        <v>50</v>
      </c>
      <c r="K172" s="316"/>
    </row>
    <row r="173" spans="2:11" s="1" customFormat="1" ht="15" customHeight="1">
      <c r="B173" s="293"/>
      <c r="C173" s="268" t="s">
        <v>585</v>
      </c>
      <c r="D173" s="268"/>
      <c r="E173" s="268"/>
      <c r="F173" s="291" t="s">
        <v>577</v>
      </c>
      <c r="G173" s="268"/>
      <c r="H173" s="268" t="s">
        <v>644</v>
      </c>
      <c r="I173" s="268" t="s">
        <v>587</v>
      </c>
      <c r="J173" s="268"/>
      <c r="K173" s="316"/>
    </row>
    <row r="174" spans="2:11" s="1" customFormat="1" ht="15" customHeight="1">
      <c r="B174" s="293"/>
      <c r="C174" s="268" t="s">
        <v>596</v>
      </c>
      <c r="D174" s="268"/>
      <c r="E174" s="268"/>
      <c r="F174" s="291" t="s">
        <v>583</v>
      </c>
      <c r="G174" s="268"/>
      <c r="H174" s="268" t="s">
        <v>644</v>
      </c>
      <c r="I174" s="268" t="s">
        <v>579</v>
      </c>
      <c r="J174" s="268">
        <v>50</v>
      </c>
      <c r="K174" s="316"/>
    </row>
    <row r="175" spans="2:11" s="1" customFormat="1" ht="15" customHeight="1">
      <c r="B175" s="293"/>
      <c r="C175" s="268" t="s">
        <v>604</v>
      </c>
      <c r="D175" s="268"/>
      <c r="E175" s="268"/>
      <c r="F175" s="291" t="s">
        <v>583</v>
      </c>
      <c r="G175" s="268"/>
      <c r="H175" s="268" t="s">
        <v>644</v>
      </c>
      <c r="I175" s="268" t="s">
        <v>579</v>
      </c>
      <c r="J175" s="268">
        <v>50</v>
      </c>
      <c r="K175" s="316"/>
    </row>
    <row r="176" spans="2:11" s="1" customFormat="1" ht="15" customHeight="1">
      <c r="B176" s="293"/>
      <c r="C176" s="268" t="s">
        <v>602</v>
      </c>
      <c r="D176" s="268"/>
      <c r="E176" s="268"/>
      <c r="F176" s="291" t="s">
        <v>583</v>
      </c>
      <c r="G176" s="268"/>
      <c r="H176" s="268" t="s">
        <v>644</v>
      </c>
      <c r="I176" s="268" t="s">
        <v>579</v>
      </c>
      <c r="J176" s="268">
        <v>50</v>
      </c>
      <c r="K176" s="316"/>
    </row>
    <row r="177" spans="2:11" s="1" customFormat="1" ht="15" customHeight="1">
      <c r="B177" s="293"/>
      <c r="C177" s="268" t="s">
        <v>104</v>
      </c>
      <c r="D177" s="268"/>
      <c r="E177" s="268"/>
      <c r="F177" s="291" t="s">
        <v>577</v>
      </c>
      <c r="G177" s="268"/>
      <c r="H177" s="268" t="s">
        <v>645</v>
      </c>
      <c r="I177" s="268" t="s">
        <v>646</v>
      </c>
      <c r="J177" s="268"/>
      <c r="K177" s="316"/>
    </row>
    <row r="178" spans="2:11" s="1" customFormat="1" ht="15" customHeight="1">
      <c r="B178" s="293"/>
      <c r="C178" s="268" t="s">
        <v>60</v>
      </c>
      <c r="D178" s="268"/>
      <c r="E178" s="268"/>
      <c r="F178" s="291" t="s">
        <v>577</v>
      </c>
      <c r="G178" s="268"/>
      <c r="H178" s="268" t="s">
        <v>647</v>
      </c>
      <c r="I178" s="268" t="s">
        <v>648</v>
      </c>
      <c r="J178" s="268">
        <v>1</v>
      </c>
      <c r="K178" s="316"/>
    </row>
    <row r="179" spans="2:11" s="1" customFormat="1" ht="15" customHeight="1">
      <c r="B179" s="293"/>
      <c r="C179" s="268" t="s">
        <v>56</v>
      </c>
      <c r="D179" s="268"/>
      <c r="E179" s="268"/>
      <c r="F179" s="291" t="s">
        <v>577</v>
      </c>
      <c r="G179" s="268"/>
      <c r="H179" s="268" t="s">
        <v>649</v>
      </c>
      <c r="I179" s="268" t="s">
        <v>579</v>
      </c>
      <c r="J179" s="268">
        <v>20</v>
      </c>
      <c r="K179" s="316"/>
    </row>
    <row r="180" spans="2:11" s="1" customFormat="1" ht="15" customHeight="1">
      <c r="B180" s="293"/>
      <c r="C180" s="268" t="s">
        <v>57</v>
      </c>
      <c r="D180" s="268"/>
      <c r="E180" s="268"/>
      <c r="F180" s="291" t="s">
        <v>577</v>
      </c>
      <c r="G180" s="268"/>
      <c r="H180" s="268" t="s">
        <v>650</v>
      </c>
      <c r="I180" s="268" t="s">
        <v>579</v>
      </c>
      <c r="J180" s="268">
        <v>255</v>
      </c>
      <c r="K180" s="316"/>
    </row>
    <row r="181" spans="2:11" s="1" customFormat="1" ht="15" customHeight="1">
      <c r="B181" s="293"/>
      <c r="C181" s="268" t="s">
        <v>105</v>
      </c>
      <c r="D181" s="268"/>
      <c r="E181" s="268"/>
      <c r="F181" s="291" t="s">
        <v>577</v>
      </c>
      <c r="G181" s="268"/>
      <c r="H181" s="268" t="s">
        <v>541</v>
      </c>
      <c r="I181" s="268" t="s">
        <v>579</v>
      </c>
      <c r="J181" s="268">
        <v>10</v>
      </c>
      <c r="K181" s="316"/>
    </row>
    <row r="182" spans="2:11" s="1" customFormat="1" ht="15" customHeight="1">
      <c r="B182" s="293"/>
      <c r="C182" s="268" t="s">
        <v>106</v>
      </c>
      <c r="D182" s="268"/>
      <c r="E182" s="268"/>
      <c r="F182" s="291" t="s">
        <v>577</v>
      </c>
      <c r="G182" s="268"/>
      <c r="H182" s="268" t="s">
        <v>651</v>
      </c>
      <c r="I182" s="268" t="s">
        <v>612</v>
      </c>
      <c r="J182" s="268"/>
      <c r="K182" s="316"/>
    </row>
    <row r="183" spans="2:11" s="1" customFormat="1" ht="15" customHeight="1">
      <c r="B183" s="293"/>
      <c r="C183" s="268" t="s">
        <v>652</v>
      </c>
      <c r="D183" s="268"/>
      <c r="E183" s="268"/>
      <c r="F183" s="291" t="s">
        <v>577</v>
      </c>
      <c r="G183" s="268"/>
      <c r="H183" s="268" t="s">
        <v>653</v>
      </c>
      <c r="I183" s="268" t="s">
        <v>612</v>
      </c>
      <c r="J183" s="268"/>
      <c r="K183" s="316"/>
    </row>
    <row r="184" spans="2:11" s="1" customFormat="1" ht="15" customHeight="1">
      <c r="B184" s="293"/>
      <c r="C184" s="268" t="s">
        <v>641</v>
      </c>
      <c r="D184" s="268"/>
      <c r="E184" s="268"/>
      <c r="F184" s="291" t="s">
        <v>577</v>
      </c>
      <c r="G184" s="268"/>
      <c r="H184" s="268" t="s">
        <v>654</v>
      </c>
      <c r="I184" s="268" t="s">
        <v>612</v>
      </c>
      <c r="J184" s="268"/>
      <c r="K184" s="316"/>
    </row>
    <row r="185" spans="2:11" s="1" customFormat="1" ht="15" customHeight="1">
      <c r="B185" s="293"/>
      <c r="C185" s="268" t="s">
        <v>108</v>
      </c>
      <c r="D185" s="268"/>
      <c r="E185" s="268"/>
      <c r="F185" s="291" t="s">
        <v>583</v>
      </c>
      <c r="G185" s="268"/>
      <c r="H185" s="268" t="s">
        <v>655</v>
      </c>
      <c r="I185" s="268" t="s">
        <v>579</v>
      </c>
      <c r="J185" s="268">
        <v>50</v>
      </c>
      <c r="K185" s="316"/>
    </row>
    <row r="186" spans="2:11" s="1" customFormat="1" ht="15" customHeight="1">
      <c r="B186" s="293"/>
      <c r="C186" s="268" t="s">
        <v>656</v>
      </c>
      <c r="D186" s="268"/>
      <c r="E186" s="268"/>
      <c r="F186" s="291" t="s">
        <v>583</v>
      </c>
      <c r="G186" s="268"/>
      <c r="H186" s="268" t="s">
        <v>657</v>
      </c>
      <c r="I186" s="268" t="s">
        <v>658</v>
      </c>
      <c r="J186" s="268"/>
      <c r="K186" s="316"/>
    </row>
    <row r="187" spans="2:11" s="1" customFormat="1" ht="15" customHeight="1">
      <c r="B187" s="293"/>
      <c r="C187" s="268" t="s">
        <v>659</v>
      </c>
      <c r="D187" s="268"/>
      <c r="E187" s="268"/>
      <c r="F187" s="291" t="s">
        <v>583</v>
      </c>
      <c r="G187" s="268"/>
      <c r="H187" s="268" t="s">
        <v>660</v>
      </c>
      <c r="I187" s="268" t="s">
        <v>658</v>
      </c>
      <c r="J187" s="268"/>
      <c r="K187" s="316"/>
    </row>
    <row r="188" spans="2:11" s="1" customFormat="1" ht="15" customHeight="1">
      <c r="B188" s="293"/>
      <c r="C188" s="268" t="s">
        <v>661</v>
      </c>
      <c r="D188" s="268"/>
      <c r="E188" s="268"/>
      <c r="F188" s="291" t="s">
        <v>583</v>
      </c>
      <c r="G188" s="268"/>
      <c r="H188" s="268" t="s">
        <v>662</v>
      </c>
      <c r="I188" s="268" t="s">
        <v>658</v>
      </c>
      <c r="J188" s="268"/>
      <c r="K188" s="316"/>
    </row>
    <row r="189" spans="2:11" s="1" customFormat="1" ht="15" customHeight="1">
      <c r="B189" s="293"/>
      <c r="C189" s="329" t="s">
        <v>663</v>
      </c>
      <c r="D189" s="268"/>
      <c r="E189" s="268"/>
      <c r="F189" s="291" t="s">
        <v>583</v>
      </c>
      <c r="G189" s="268"/>
      <c r="H189" s="268" t="s">
        <v>664</v>
      </c>
      <c r="I189" s="268" t="s">
        <v>665</v>
      </c>
      <c r="J189" s="330" t="s">
        <v>666</v>
      </c>
      <c r="K189" s="316"/>
    </row>
    <row r="190" spans="2:11" s="16" customFormat="1" ht="15" customHeight="1">
      <c r="B190" s="331"/>
      <c r="C190" s="332" t="s">
        <v>667</v>
      </c>
      <c r="D190" s="333"/>
      <c r="E190" s="333"/>
      <c r="F190" s="334" t="s">
        <v>583</v>
      </c>
      <c r="G190" s="333"/>
      <c r="H190" s="333" t="s">
        <v>668</v>
      </c>
      <c r="I190" s="333" t="s">
        <v>665</v>
      </c>
      <c r="J190" s="335" t="s">
        <v>666</v>
      </c>
      <c r="K190" s="336"/>
    </row>
    <row r="191" spans="2:11" s="1" customFormat="1" ht="15" customHeight="1">
      <c r="B191" s="293"/>
      <c r="C191" s="329" t="s">
        <v>45</v>
      </c>
      <c r="D191" s="268"/>
      <c r="E191" s="268"/>
      <c r="F191" s="291" t="s">
        <v>577</v>
      </c>
      <c r="G191" s="268"/>
      <c r="H191" s="265" t="s">
        <v>669</v>
      </c>
      <c r="I191" s="268" t="s">
        <v>670</v>
      </c>
      <c r="J191" s="268"/>
      <c r="K191" s="316"/>
    </row>
    <row r="192" spans="2:11" s="1" customFormat="1" ht="15" customHeight="1">
      <c r="B192" s="293"/>
      <c r="C192" s="329" t="s">
        <v>671</v>
      </c>
      <c r="D192" s="268"/>
      <c r="E192" s="268"/>
      <c r="F192" s="291" t="s">
        <v>577</v>
      </c>
      <c r="G192" s="268"/>
      <c r="H192" s="268" t="s">
        <v>672</v>
      </c>
      <c r="I192" s="268" t="s">
        <v>612</v>
      </c>
      <c r="J192" s="268"/>
      <c r="K192" s="316"/>
    </row>
    <row r="193" spans="2:11" s="1" customFormat="1" ht="15" customHeight="1">
      <c r="B193" s="293"/>
      <c r="C193" s="329" t="s">
        <v>673</v>
      </c>
      <c r="D193" s="268"/>
      <c r="E193" s="268"/>
      <c r="F193" s="291" t="s">
        <v>577</v>
      </c>
      <c r="G193" s="268"/>
      <c r="H193" s="268" t="s">
        <v>674</v>
      </c>
      <c r="I193" s="268" t="s">
        <v>612</v>
      </c>
      <c r="J193" s="268"/>
      <c r="K193" s="316"/>
    </row>
    <row r="194" spans="2:11" s="1" customFormat="1" ht="15" customHeight="1">
      <c r="B194" s="293"/>
      <c r="C194" s="329" t="s">
        <v>675</v>
      </c>
      <c r="D194" s="268"/>
      <c r="E194" s="268"/>
      <c r="F194" s="291" t="s">
        <v>583</v>
      </c>
      <c r="G194" s="268"/>
      <c r="H194" s="268" t="s">
        <v>676</v>
      </c>
      <c r="I194" s="268" t="s">
        <v>612</v>
      </c>
      <c r="J194" s="268"/>
      <c r="K194" s="316"/>
    </row>
    <row r="195" spans="2:11" s="1" customFormat="1" ht="15" customHeight="1">
      <c r="B195" s="322"/>
      <c r="C195" s="337"/>
      <c r="D195" s="302"/>
      <c r="E195" s="302"/>
      <c r="F195" s="302"/>
      <c r="G195" s="302"/>
      <c r="H195" s="302"/>
      <c r="I195" s="302"/>
      <c r="J195" s="302"/>
      <c r="K195" s="323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304"/>
      <c r="C197" s="314"/>
      <c r="D197" s="314"/>
      <c r="E197" s="314"/>
      <c r="F197" s="324"/>
      <c r="G197" s="314"/>
      <c r="H197" s="314"/>
      <c r="I197" s="314"/>
      <c r="J197" s="314"/>
      <c r="K197" s="304"/>
    </row>
    <row r="198" spans="2:11" s="1" customFormat="1" ht="18.75" customHeight="1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</row>
    <row r="199" spans="2:11" s="1" customFormat="1" ht="13.5">
      <c r="B199" s="255"/>
      <c r="C199" s="256"/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1">
      <c r="B200" s="258"/>
      <c r="C200" s="259" t="s">
        <v>677</v>
      </c>
      <c r="D200" s="259"/>
      <c r="E200" s="259"/>
      <c r="F200" s="259"/>
      <c r="G200" s="259"/>
      <c r="H200" s="259"/>
      <c r="I200" s="259"/>
      <c r="J200" s="259"/>
      <c r="K200" s="260"/>
    </row>
    <row r="201" spans="2:11" s="1" customFormat="1" ht="25.5" customHeight="1">
      <c r="B201" s="258"/>
      <c r="C201" s="338" t="s">
        <v>678</v>
      </c>
      <c r="D201" s="338"/>
      <c r="E201" s="338"/>
      <c r="F201" s="338" t="s">
        <v>679</v>
      </c>
      <c r="G201" s="339"/>
      <c r="H201" s="338" t="s">
        <v>680</v>
      </c>
      <c r="I201" s="338"/>
      <c r="J201" s="338"/>
      <c r="K201" s="260"/>
    </row>
    <row r="202" spans="2:11" s="1" customFormat="1" ht="5.25" customHeight="1">
      <c r="B202" s="293"/>
      <c r="C202" s="288"/>
      <c r="D202" s="288"/>
      <c r="E202" s="288"/>
      <c r="F202" s="288"/>
      <c r="G202" s="314"/>
      <c r="H202" s="288"/>
      <c r="I202" s="288"/>
      <c r="J202" s="288"/>
      <c r="K202" s="316"/>
    </row>
    <row r="203" spans="2:11" s="1" customFormat="1" ht="15" customHeight="1">
      <c r="B203" s="293"/>
      <c r="C203" s="268" t="s">
        <v>670</v>
      </c>
      <c r="D203" s="268"/>
      <c r="E203" s="268"/>
      <c r="F203" s="291" t="s">
        <v>46</v>
      </c>
      <c r="G203" s="268"/>
      <c r="H203" s="268" t="s">
        <v>681</v>
      </c>
      <c r="I203" s="268"/>
      <c r="J203" s="268"/>
      <c r="K203" s="316"/>
    </row>
    <row r="204" spans="2:11" s="1" customFormat="1" ht="15" customHeight="1">
      <c r="B204" s="293"/>
      <c r="C204" s="268"/>
      <c r="D204" s="268"/>
      <c r="E204" s="268"/>
      <c r="F204" s="291" t="s">
        <v>47</v>
      </c>
      <c r="G204" s="268"/>
      <c r="H204" s="268" t="s">
        <v>682</v>
      </c>
      <c r="I204" s="268"/>
      <c r="J204" s="268"/>
      <c r="K204" s="316"/>
    </row>
    <row r="205" spans="2:11" s="1" customFormat="1" ht="15" customHeight="1">
      <c r="B205" s="293"/>
      <c r="C205" s="268"/>
      <c r="D205" s="268"/>
      <c r="E205" s="268"/>
      <c r="F205" s="291" t="s">
        <v>50</v>
      </c>
      <c r="G205" s="268"/>
      <c r="H205" s="268" t="s">
        <v>683</v>
      </c>
      <c r="I205" s="268"/>
      <c r="J205" s="268"/>
      <c r="K205" s="316"/>
    </row>
    <row r="206" spans="2:11" s="1" customFormat="1" ht="15" customHeight="1">
      <c r="B206" s="293"/>
      <c r="C206" s="268"/>
      <c r="D206" s="268"/>
      <c r="E206" s="268"/>
      <c r="F206" s="291" t="s">
        <v>48</v>
      </c>
      <c r="G206" s="268"/>
      <c r="H206" s="268" t="s">
        <v>684</v>
      </c>
      <c r="I206" s="268"/>
      <c r="J206" s="268"/>
      <c r="K206" s="316"/>
    </row>
    <row r="207" spans="2:11" s="1" customFormat="1" ht="15" customHeight="1">
      <c r="B207" s="293"/>
      <c r="C207" s="268"/>
      <c r="D207" s="268"/>
      <c r="E207" s="268"/>
      <c r="F207" s="291" t="s">
        <v>49</v>
      </c>
      <c r="G207" s="268"/>
      <c r="H207" s="268" t="s">
        <v>685</v>
      </c>
      <c r="I207" s="268"/>
      <c r="J207" s="268"/>
      <c r="K207" s="316"/>
    </row>
    <row r="208" spans="2:11" s="1" customFormat="1" ht="15" customHeight="1">
      <c r="B208" s="293"/>
      <c r="C208" s="268"/>
      <c r="D208" s="268"/>
      <c r="E208" s="268"/>
      <c r="F208" s="291"/>
      <c r="G208" s="268"/>
      <c r="H208" s="268"/>
      <c r="I208" s="268"/>
      <c r="J208" s="268"/>
      <c r="K208" s="316"/>
    </row>
    <row r="209" spans="2:11" s="1" customFormat="1" ht="15" customHeight="1">
      <c r="B209" s="293"/>
      <c r="C209" s="268" t="s">
        <v>624</v>
      </c>
      <c r="D209" s="268"/>
      <c r="E209" s="268"/>
      <c r="F209" s="291" t="s">
        <v>79</v>
      </c>
      <c r="G209" s="268"/>
      <c r="H209" s="268" t="s">
        <v>686</v>
      </c>
      <c r="I209" s="268"/>
      <c r="J209" s="268"/>
      <c r="K209" s="316"/>
    </row>
    <row r="210" spans="2:11" s="1" customFormat="1" ht="15" customHeight="1">
      <c r="B210" s="293"/>
      <c r="C210" s="268"/>
      <c r="D210" s="268"/>
      <c r="E210" s="268"/>
      <c r="F210" s="291" t="s">
        <v>519</v>
      </c>
      <c r="G210" s="268"/>
      <c r="H210" s="268" t="s">
        <v>520</v>
      </c>
      <c r="I210" s="268"/>
      <c r="J210" s="268"/>
      <c r="K210" s="316"/>
    </row>
    <row r="211" spans="2:11" s="1" customFormat="1" ht="15" customHeight="1">
      <c r="B211" s="293"/>
      <c r="C211" s="268"/>
      <c r="D211" s="268"/>
      <c r="E211" s="268"/>
      <c r="F211" s="291" t="s">
        <v>517</v>
      </c>
      <c r="G211" s="268"/>
      <c r="H211" s="268" t="s">
        <v>687</v>
      </c>
      <c r="I211" s="268"/>
      <c r="J211" s="268"/>
      <c r="K211" s="316"/>
    </row>
    <row r="212" spans="2:11" s="1" customFormat="1" ht="15" customHeight="1">
      <c r="B212" s="340"/>
      <c r="C212" s="268"/>
      <c r="D212" s="268"/>
      <c r="E212" s="268"/>
      <c r="F212" s="291" t="s">
        <v>521</v>
      </c>
      <c r="G212" s="329"/>
      <c r="H212" s="320" t="s">
        <v>522</v>
      </c>
      <c r="I212" s="320"/>
      <c r="J212" s="320"/>
      <c r="K212" s="341"/>
    </row>
    <row r="213" spans="2:11" s="1" customFormat="1" ht="15" customHeight="1">
      <c r="B213" s="340"/>
      <c r="C213" s="268"/>
      <c r="D213" s="268"/>
      <c r="E213" s="268"/>
      <c r="F213" s="291" t="s">
        <v>523</v>
      </c>
      <c r="G213" s="329"/>
      <c r="H213" s="320" t="s">
        <v>688</v>
      </c>
      <c r="I213" s="320"/>
      <c r="J213" s="320"/>
      <c r="K213" s="341"/>
    </row>
    <row r="214" spans="2:11" s="1" customFormat="1" ht="15" customHeight="1">
      <c r="B214" s="340"/>
      <c r="C214" s="268"/>
      <c r="D214" s="268"/>
      <c r="E214" s="268"/>
      <c r="F214" s="291"/>
      <c r="G214" s="329"/>
      <c r="H214" s="320"/>
      <c r="I214" s="320"/>
      <c r="J214" s="320"/>
      <c r="K214" s="341"/>
    </row>
    <row r="215" spans="2:11" s="1" customFormat="1" ht="15" customHeight="1">
      <c r="B215" s="340"/>
      <c r="C215" s="268" t="s">
        <v>648</v>
      </c>
      <c r="D215" s="268"/>
      <c r="E215" s="268"/>
      <c r="F215" s="291">
        <v>1</v>
      </c>
      <c r="G215" s="329"/>
      <c r="H215" s="320" t="s">
        <v>689</v>
      </c>
      <c r="I215" s="320"/>
      <c r="J215" s="320"/>
      <c r="K215" s="341"/>
    </row>
    <row r="216" spans="2:11" s="1" customFormat="1" ht="15" customHeight="1">
      <c r="B216" s="340"/>
      <c r="C216" s="268"/>
      <c r="D216" s="268"/>
      <c r="E216" s="268"/>
      <c r="F216" s="291">
        <v>2</v>
      </c>
      <c r="G216" s="329"/>
      <c r="H216" s="320" t="s">
        <v>690</v>
      </c>
      <c r="I216" s="320"/>
      <c r="J216" s="320"/>
      <c r="K216" s="341"/>
    </row>
    <row r="217" spans="2:11" s="1" customFormat="1" ht="15" customHeight="1">
      <c r="B217" s="340"/>
      <c r="C217" s="268"/>
      <c r="D217" s="268"/>
      <c r="E217" s="268"/>
      <c r="F217" s="291">
        <v>3</v>
      </c>
      <c r="G217" s="329"/>
      <c r="H217" s="320" t="s">
        <v>691</v>
      </c>
      <c r="I217" s="320"/>
      <c r="J217" s="320"/>
      <c r="K217" s="341"/>
    </row>
    <row r="218" spans="2:11" s="1" customFormat="1" ht="15" customHeight="1">
      <c r="B218" s="340"/>
      <c r="C218" s="268"/>
      <c r="D218" s="268"/>
      <c r="E218" s="268"/>
      <c r="F218" s="291">
        <v>4</v>
      </c>
      <c r="G218" s="329"/>
      <c r="H218" s="320" t="s">
        <v>692</v>
      </c>
      <c r="I218" s="320"/>
      <c r="J218" s="320"/>
      <c r="K218" s="341"/>
    </row>
    <row r="219" spans="2:11" s="1" customFormat="1" ht="12.75" customHeight="1">
      <c r="B219" s="342"/>
      <c r="C219" s="343"/>
      <c r="D219" s="343"/>
      <c r="E219" s="343"/>
      <c r="F219" s="343"/>
      <c r="G219" s="343"/>
      <c r="H219" s="343"/>
      <c r="I219" s="343"/>
      <c r="J219" s="343"/>
      <c r="K219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2024-03-23T12:51:18Z</dcterms:created>
  <dcterms:modified xsi:type="dcterms:W3CDTF">2024-03-23T12:51:21Z</dcterms:modified>
  <cp:category/>
  <cp:version/>
  <cp:contentType/>
  <cp:contentStatus/>
</cp:coreProperties>
</file>