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Opravy a malby ostat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Opravy a malby ostatn...'!$C$89:$K$419</definedName>
    <definedName name="_xlnm.Print_Area" localSheetId="1">'1 - Opravy a malby ostatn...'!$C$4:$J$39,'1 - Opravy a malby ostatn...'!$C$45:$J$71,'1 - Opravy a malby ostatn...'!$C$77:$K$419</definedName>
    <definedName name="_xlnm.Print_Titles" localSheetId="1">'1 - Opravy a malby ostatn...'!$89:$89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14"/>
  <c r="BH414"/>
  <c r="BG414"/>
  <c r="BF414"/>
  <c r="T414"/>
  <c r="R414"/>
  <c r="P414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88"/>
  <c r="BH388"/>
  <c r="BG388"/>
  <c r="BF388"/>
  <c r="T388"/>
  <c r="R388"/>
  <c r="P388"/>
  <c r="BI380"/>
  <c r="BH380"/>
  <c r="BG380"/>
  <c r="BF380"/>
  <c r="T380"/>
  <c r="R380"/>
  <c r="P380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09"/>
  <c r="BH309"/>
  <c r="BG309"/>
  <c r="BF309"/>
  <c r="T309"/>
  <c r="R309"/>
  <c r="P309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77"/>
  <c r="BH277"/>
  <c r="BG277"/>
  <c r="BF277"/>
  <c r="T277"/>
  <c r="R277"/>
  <c r="P27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T199"/>
  <c r="R200"/>
  <c r="R199"/>
  <c r="P200"/>
  <c r="P199"/>
  <c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2"/>
  <c r="BH162"/>
  <c r="BG162"/>
  <c r="BF162"/>
  <c r="T162"/>
  <c r="R162"/>
  <c r="P16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48"/>
  <c i="1" r="L50"/>
  <c r="AM50"/>
  <c r="AM49"/>
  <c r="L49"/>
  <c r="AM47"/>
  <c r="L47"/>
  <c r="L45"/>
  <c r="L44"/>
  <c i="2" r="J325"/>
  <c r="J309"/>
  <c r="J300"/>
  <c r="J289"/>
  <c r="BK225"/>
  <c r="J212"/>
  <c r="J202"/>
  <c r="BK191"/>
  <c r="J184"/>
  <c r="J151"/>
  <c r="J133"/>
  <c r="J118"/>
  <c r="BK111"/>
  <c r="BK411"/>
  <c r="BK337"/>
  <c r="BK328"/>
  <c r="BK321"/>
  <c r="BK287"/>
  <c r="J220"/>
  <c r="BK202"/>
  <c r="J191"/>
  <c r="BK184"/>
  <c r="BK168"/>
  <c r="BK151"/>
  <c r="BK133"/>
  <c r="BK118"/>
  <c r="J108"/>
  <c r="BK414"/>
  <c r="BK406"/>
  <c r="J406"/>
  <c r="J401"/>
  <c r="J398"/>
  <c r="BK380"/>
  <c r="J337"/>
  <c r="J331"/>
  <c r="J328"/>
  <c r="BK309"/>
  <c r="BK300"/>
  <c r="J287"/>
  <c r="J222"/>
  <c r="BK209"/>
  <c r="BK205"/>
  <c r="BK194"/>
  <c r="BK186"/>
  <c r="J149"/>
  <c r="BK127"/>
  <c r="BK114"/>
  <c r="BK108"/>
  <c r="BK93"/>
  <c r="J414"/>
  <c r="BK336"/>
  <c r="BK325"/>
  <c r="BK289"/>
  <c r="BK222"/>
  <c r="J218"/>
  <c r="J205"/>
  <c r="J194"/>
  <c r="BK180"/>
  <c r="J168"/>
  <c r="BK149"/>
  <c r="J127"/>
  <c r="BK116"/>
  <c r="J105"/>
  <c r="BK319"/>
  <c r="J303"/>
  <c r="BK291"/>
  <c r="BK220"/>
  <c r="BK207"/>
  <c r="J196"/>
  <c r="J189"/>
  <c r="BK177"/>
  <c r="J146"/>
  <c r="J124"/>
  <c r="J116"/>
  <c r="BK105"/>
  <c r="BK96"/>
  <c r="BK388"/>
  <c r="J334"/>
  <c r="J291"/>
  <c r="J225"/>
  <c r="BK212"/>
  <c r="J207"/>
  <c r="BK196"/>
  <c r="J177"/>
  <c r="BK162"/>
  <c r="BK146"/>
  <c r="BK124"/>
  <c r="J114"/>
  <c r="BK99"/>
  <c r="J93"/>
  <c r="J411"/>
  <c r="BK401"/>
  <c r="BK398"/>
  <c r="BK395"/>
  <c r="J380"/>
  <c r="J336"/>
  <c r="BK334"/>
  <c r="J321"/>
  <c r="BK303"/>
  <c r="BK297"/>
  <c r="J297"/>
  <c r="BK277"/>
  <c r="BK218"/>
  <c r="BK200"/>
  <c r="BK189"/>
  <c r="J180"/>
  <c r="BK171"/>
  <c r="BK137"/>
  <c r="BK121"/>
  <c r="J99"/>
  <c i="1" r="AS54"/>
  <c i="2" r="J395"/>
  <c r="J388"/>
  <c r="BK331"/>
  <c r="J319"/>
  <c r="J277"/>
  <c r="J209"/>
  <c r="J200"/>
  <c r="J186"/>
  <c r="J171"/>
  <c r="J162"/>
  <c r="J137"/>
  <c r="J121"/>
  <c r="J111"/>
  <c r="J96"/>
  <c l="1" r="BK92"/>
  <c r="R92"/>
  <c r="BK136"/>
  <c r="J136"/>
  <c r="J62"/>
  <c r="BK224"/>
  <c r="J224"/>
  <c r="J70"/>
  <c r="R224"/>
  <c r="P92"/>
  <c r="T92"/>
  <c r="P136"/>
  <c r="R136"/>
  <c r="T136"/>
  <c r="BK161"/>
  <c r="J161"/>
  <c r="J63"/>
  <c r="P161"/>
  <c r="R161"/>
  <c r="T161"/>
  <c r="BK183"/>
  <c r="J183"/>
  <c r="J64"/>
  <c r="P183"/>
  <c r="R183"/>
  <c r="T183"/>
  <c r="BK201"/>
  <c r="J201"/>
  <c r="J68"/>
  <c r="P201"/>
  <c r="R201"/>
  <c r="T201"/>
  <c r="BK211"/>
  <c r="J211"/>
  <c r="J69"/>
  <c r="P211"/>
  <c r="R211"/>
  <c r="T211"/>
  <c r="P224"/>
  <c r="T224"/>
  <c r="BK195"/>
  <c r="J195"/>
  <c r="J65"/>
  <c r="BK199"/>
  <c r="J199"/>
  <c r="J67"/>
  <c r="F55"/>
  <c r="E80"/>
  <c r="J84"/>
  <c r="BE96"/>
  <c r="BE111"/>
  <c r="BE118"/>
  <c r="BE127"/>
  <c r="BE146"/>
  <c r="BE149"/>
  <c r="BE162"/>
  <c r="BE168"/>
  <c r="BE177"/>
  <c r="BE186"/>
  <c r="BE189"/>
  <c r="BE194"/>
  <c r="BE207"/>
  <c r="BE218"/>
  <c r="BE220"/>
  <c r="BE287"/>
  <c r="BE321"/>
  <c r="BE325"/>
  <c r="BE331"/>
  <c r="BE336"/>
  <c r="BE337"/>
  <c r="BE380"/>
  <c r="BE388"/>
  <c r="J55"/>
  <c r="BE93"/>
  <c r="BE99"/>
  <c r="BE105"/>
  <c r="BE108"/>
  <c r="BE114"/>
  <c r="BE116"/>
  <c r="BE121"/>
  <c r="BE124"/>
  <c r="BE133"/>
  <c r="BE137"/>
  <c r="BE151"/>
  <c r="BE171"/>
  <c r="BE180"/>
  <c r="BE184"/>
  <c r="BE191"/>
  <c r="BE196"/>
  <c r="BE200"/>
  <c r="BE202"/>
  <c r="BE205"/>
  <c r="BE209"/>
  <c r="BE212"/>
  <c r="BE222"/>
  <c r="BE225"/>
  <c r="BE277"/>
  <c r="BE289"/>
  <c r="BE291"/>
  <c r="BE297"/>
  <c r="BE300"/>
  <c r="BE303"/>
  <c r="BE309"/>
  <c r="BE319"/>
  <c r="BE328"/>
  <c r="BE334"/>
  <c r="BE395"/>
  <c r="BE398"/>
  <c r="BE401"/>
  <c r="BE406"/>
  <c r="BE411"/>
  <c r="BE414"/>
  <c r="F34"/>
  <c i="1" r="BA55"/>
  <c r="BA54"/>
  <c r="W30"/>
  <c i="2" r="J34"/>
  <c i="1" r="AW55"/>
  <c i="2" r="F36"/>
  <c i="1" r="BC55"/>
  <c r="BC54"/>
  <c r="W32"/>
  <c i="2" r="F35"/>
  <c i="1" r="BB55"/>
  <c r="BB54"/>
  <c r="AX54"/>
  <c i="2" r="F37"/>
  <c i="1" r="BD55"/>
  <c r="BD54"/>
  <c r="W33"/>
  <c i="2" l="1" r="T198"/>
  <c r="P198"/>
  <c r="R91"/>
  <c r="R198"/>
  <c r="R90"/>
  <c r="T91"/>
  <c r="T90"/>
  <c r="P91"/>
  <c r="P90"/>
  <c i="1" r="AU55"/>
  <c i="2" r="BK91"/>
  <c r="J91"/>
  <c r="J60"/>
  <c r="J92"/>
  <c r="J61"/>
  <c r="BK198"/>
  <c r="J198"/>
  <c r="J66"/>
  <c i="1" r="W31"/>
  <c r="AW54"/>
  <c r="AK30"/>
  <c r="AY54"/>
  <c i="2" r="J33"/>
  <c i="1" r="AV55"/>
  <c r="AT55"/>
  <c r="AU54"/>
  <c i="2" r="F33"/>
  <c i="1" r="AZ55"/>
  <c r="AZ54"/>
  <c r="W29"/>
  <c i="2" l="1" r="BK90"/>
  <c r="J90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<sst xmlns="http://schemas.openxmlformats.org/spreadsheetml/2006/main">
  <si>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</si>
  <si>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</si>
  <si>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</si>
  <si>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</si>
  <si>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</si>
  <si>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{6d04f6ca-4788-4f81-bd57-bdcb0327f185}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</si>
  <si>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</si>
  <si>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</si>
  <si>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</si>
  <si>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</si>
  <si>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</si>
  <si>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</si>
  <si>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</si>
  <si>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</si>
  <si>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</si>
  <si>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</si>
  <si>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</si>
  <si>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a malby 1. a 2.n.p. objektu Střelnice č.p.691, Děčín</t>
  </si>
  <si>
    <t>KSO:</t>
  </si>
  <si>
    <t/>
  </si>
  <si>
    <t>CC-CZ:</t>
  </si>
  <si>
    <t>Místo:</t>
  </si>
  <si>
    <t>Objekt Střelnice č.p.691, Děčín</t>
  </si>
  <si>
    <t>Datum:</t>
  </si>
  <si>
    <t>18. 1. 2022</t>
  </si>
  <si>
    <t>Zadavatel:</t>
  </si>
  <si>
    <t>IČ:</t>
  </si>
  <si>
    <t>261238</t>
  </si>
  <si>
    <t>Statutární město Děčín</t>
  </si>
  <si>
    <t>DIČ:</t>
  </si>
  <si>
    <t>Uchazeč:</t>
  </si>
  <si>
    <t>Vyplň údaj</t>
  </si>
  <si>
    <t>Projektant:</t>
  </si>
  <si>
    <t>69288992</t>
  </si>
  <si>
    <t>Vladimír Vidai</t>
  </si>
  <si>
    <t>CZ5705170625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</si>
  <si>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</si>
  <si>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</si>
  <si>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</si>
  <si>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</si>
  <si>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</si>
  <si>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</si>
  <si>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</si>
  <si>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</si>
  <si>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</si>
  <si>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</si>
  <si>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</si>
  <si>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</si>
  <si>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</si>
  <si>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</si>
  <si>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</si>
  <si>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</si>
  <si>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</si>
  <si>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</si>
  <si>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</si>
  <si>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</si>
  <si>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</si>
  <si>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</si>
  <si>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</si>
  <si>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</si>
  <si>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</si>
  <si>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</si>
  <si>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</si>
  <si>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</si>
  <si>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</si>
  <si>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</si>
  <si>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</si>
  <si>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</si>
  <si>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</si>
  <si>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</si>
  <si>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</si>
  <si>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</si>
  <si>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</si>
  <si>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</si>
  <si>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</si>
  <si>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</si>
  <si>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</si>
  <si>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</si>
  <si>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</si>
  <si>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</si>
  <si>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</si>
  <si>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Opravy a malby ostatních prostor 1. a 2. n.p.</t>
  </si>
  <si>
    <t>STA</t>
  </si>
  <si>
    <t>{500ed1ea-04a4-438f-8b2b-2c3a10245955}</t>
  </si>
  <si>
    <t>2</t>
  </si>
  <si>
    <t>KRYCÍ LIST SOUPISU PRACÍ</t>
  </si>
  <si>
    <t>Objekt:</t>
  </si>
  <si>
    <t>1 - Opravy a malby ostatních prostor 1. a 2. n.p.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</si>
  <si>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</si>
  <si>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</si>
  <si>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</si>
  <si>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</si>
  <si>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</si>
  <si>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61 - Úprava povrchů vnitřních</t>
  </si>
  <si>
    <t xml:space="preserve">    94 - Lešení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</si>
  <si>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</si>
  <si>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</si>
  <si>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</si>
  <si>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</si>
  <si>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</si>
  <si>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</si>
  <si>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</si>
  <si>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</si>
  <si>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</si>
  <si>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</si>
  <si>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</si>
  <si>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</si>
  <si>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</si>
  <si>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</si>
  <si>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</si>
  <si>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</si>
  <si>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</si>
  <si>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</si>
  <si>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</si>
  <si>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</si>
  <si>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</si>
  <si>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</si>
  <si>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</si>
  <si>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</si>
  <si>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</si>
  <si>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</si>
  <si>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</si>
  <si>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611325222</t>
  </si>
  <si>
    <t>Vápenocementová omítka jednotlivých malých ploch štuková na stropech, plochy jednotlivě přes 0,09 do 0,25 m2</t>
  </si>
  <si>
    <t>kus</t>
  </si>
  <si>
    <t>CS ÚRS 2022 01</t>
  </si>
  <si>
    <t>4</t>
  </si>
  <si>
    <t>-658507346</t>
  </si>
  <si>
    <t>Online PSC</t>
  </si>
  <si>
    <t>https://podminky.urs.cz/item/CS_URS_2022_01/611325222</t>
  </si>
  <si>
    <t>VV</t>
  </si>
  <si>
    <t>1182,378*0,03 'Přepočtené koeficientem množství</t>
  </si>
  <si>
    <t>611325223</t>
  </si>
  <si>
    <t>Vápenocementová omítka jednotlivých malých ploch štuková na stropech, plochy jednotlivě přes 0,25 do 1 m2</t>
  </si>
  <si>
    <t>417080553</t>
  </si>
  <si>
    <t>https://podminky.urs.cz/item/CS_URS_2022_01/611325223</t>
  </si>
  <si>
    <t>1182,378*0,02 'Přepočtené koeficientem množství</t>
  </si>
  <si>
    <t>3</t>
  </si>
  <si>
    <t>611325421</t>
  </si>
  <si>
    <t>Oprava vápenocementové omítky vnitřních ploch štukové dvouvrstvé, tloušťky do 20 mm a tloušťky štuku do 3 mm stropů, v rozsahu opravované plochy do 10%</t>
  </si>
  <si>
    <t>m2</t>
  </si>
  <si>
    <t>-333109535</t>
  </si>
  <si>
    <t>https://podminky.urs.cz/item/CS_URS_2022_01/611325421</t>
  </si>
  <si>
    <t>"Místnost č.213"8,20</t>
  </si>
  <si>
    <t>"Místnost č.217"35,82</t>
  </si>
  <si>
    <t>"Místnost č.226"9,11</t>
  </si>
  <si>
    <t>Součet</t>
  </si>
  <si>
    <t>611325422</t>
  </si>
  <si>
    <t>Oprava vápenocementové omítky vnitřních ploch štukové dvouvrstvé, tloušťky do 20 mm a tloušťky štuku do 3 mm stropů, v rozsahu opravované plochy přes 10 do 30%</t>
  </si>
  <si>
    <t>-93406840</t>
  </si>
  <si>
    <t>https://podminky.urs.cz/item/CS_URS_2022_01/611325422</t>
  </si>
  <si>
    <t>"Místnost č.227"10,70</t>
  </si>
  <si>
    <t>5</t>
  </si>
  <si>
    <t>612131101</t>
  </si>
  <si>
    <t>Podkladní a spojovací vrstva vnitřních omítaných ploch cementový postřik nanášený ručně celoplošně stěn</t>
  </si>
  <si>
    <t>623778318</t>
  </si>
  <si>
    <t>https://podminky.urs.cz/item/CS_URS_2022_01/612131101</t>
  </si>
  <si>
    <t>"Místnost č.212"1,40*1,50</t>
  </si>
  <si>
    <t>6</t>
  </si>
  <si>
    <t>612131121</t>
  </si>
  <si>
    <t>Podkladní a spojovací vrstva vnitřních omítaných ploch penetrace disperzní nanášená ručně stěn</t>
  </si>
  <si>
    <t>1054149768</t>
  </si>
  <si>
    <t>https://podminky.urs.cz/item/CS_URS_2022_01/612131121</t>
  </si>
  <si>
    <t>2,1*1,2 'Přepočtené koeficientem množství</t>
  </si>
  <si>
    <t>7</t>
  </si>
  <si>
    <t>612135001</t>
  </si>
  <si>
    <t>Vyrovnání nerovností podkladu vnitřních omítaných ploch maltou, tloušťky do 10 mm vápenocementovou stěn</t>
  </si>
  <si>
    <t>-1782965636</t>
  </si>
  <si>
    <t>https://podminky.urs.cz/item/CS_URS_2022_01/612135001</t>
  </si>
  <si>
    <t>8</t>
  </si>
  <si>
    <t>612321121</t>
  </si>
  <si>
    <t>Omítka vápenocementová vnitřních ploch nanášená ručně jednovrstvá, tloušťky do 10 mm hladká svislých konstrukcí stěn</t>
  </si>
  <si>
    <t>1592430425</t>
  </si>
  <si>
    <t>https://podminky.urs.cz/item/CS_URS_2022_01/612321121</t>
  </si>
  <si>
    <t>9</t>
  </si>
  <si>
    <t>612311131</t>
  </si>
  <si>
    <t>Potažení vnitřních ploch vápenným štukem tloušťky do 3 mm svislých konstrukcí stěn</t>
  </si>
  <si>
    <t>-1276699303</t>
  </si>
  <si>
    <t>https://podminky.urs.cz/item/CS_URS_2022_01/612311131</t>
  </si>
  <si>
    <t>10</t>
  </si>
  <si>
    <t>612325222</t>
  </si>
  <si>
    <t>Vápenocementová omítka jednotlivých malých ploch štuková na stěnách, plochy jednotlivě přes 0,09 do 0,25 m2</t>
  </si>
  <si>
    <t>-1219961994</t>
  </si>
  <si>
    <t>https://podminky.urs.cz/item/CS_URS_2022_01/612325222</t>
  </si>
  <si>
    <t>4050,703*0,02 'Přepočtené koeficientem množství</t>
  </si>
  <si>
    <t>11</t>
  </si>
  <si>
    <t>612325223</t>
  </si>
  <si>
    <t>Vápenocementová omítka jednotlivých malých ploch štuková na stěnách, plochy jednotlivě přes 0,25 do 1 m2</t>
  </si>
  <si>
    <t>-296824056</t>
  </si>
  <si>
    <t>https://podminky.urs.cz/item/CS_URS_2022_01/612325223</t>
  </si>
  <si>
    <t>4050,703*0,01 'Přepočtené koeficientem množství</t>
  </si>
  <si>
    <t>12</t>
  </si>
  <si>
    <t>612325421</t>
  </si>
  <si>
    <t>Oprava vápenocementové omítky vnitřních ploch štukové dvouvrstvé, tloušťky do 20 mm a tloušťky štuku do 3 mm stěn, v rozsahu opravované plochy do 10%</t>
  </si>
  <si>
    <t>-1417157072</t>
  </si>
  <si>
    <t>https://podminky.urs.cz/item/CS_URS_2022_01/612325421</t>
  </si>
  <si>
    <t>"Místnost č.213"(3,63+2,20)*2*2,90</t>
  </si>
  <si>
    <t>"Místnost č.217"(6,77+11,66)*2*1,63</t>
  </si>
  <si>
    <t>"Místnost č.226"(4,09+2,07)*2*1,63</t>
  </si>
  <si>
    <t>13</t>
  </si>
  <si>
    <t>612325422</t>
  </si>
  <si>
    <t>Oprava vápenocementové omítky vnitřních ploch štukové dvouvrstvé, tloušťky do 20 mm a tloušťky štuku do 3 mm stěn, v rozsahu opravované plochy přes 10 do 30%</t>
  </si>
  <si>
    <t>-1742610436</t>
  </si>
  <si>
    <t>https://podminky.urs.cz/item/CS_URS_2022_01/612325422</t>
  </si>
  <si>
    <t>"Místnost č.227"(2,85+3,08)*2*2,93</t>
  </si>
  <si>
    <t>94</t>
  </si>
  <si>
    <t>Lešení</t>
  </si>
  <si>
    <t>14</t>
  </si>
  <si>
    <t>943211111</t>
  </si>
  <si>
    <t>Montáž lešení prostorového rámového lehkého pracovního s podlahami s provozním zatížením tř. 3 do 200 kg/m2, výšky do 10 m</t>
  </si>
  <si>
    <t>m3</t>
  </si>
  <si>
    <t>329547926</t>
  </si>
  <si>
    <t>https://podminky.urs.cz/item/CS_URS_2022_01/943211111</t>
  </si>
  <si>
    <t>"Místnost č.125"28,60*4,45</t>
  </si>
  <si>
    <t>"Místnost č.125"28,70*4,45</t>
  </si>
  <si>
    <t>Mezisoučet 1.nadzemní podlaží</t>
  </si>
  <si>
    <t>"Místnost č.201"28,15*4,00</t>
  </si>
  <si>
    <t>"Místnost č.204"28,29*5,60</t>
  </si>
  <si>
    <t>Mezisoučet 2.nadzemní podlaží</t>
  </si>
  <si>
    <t>943211211</t>
  </si>
  <si>
    <t>Montáž lešení prostorového rámového lehkého pracovního s podlahami Příplatek za první a každý další den použití lešení k ceně -1111</t>
  </si>
  <si>
    <t>-77650129</t>
  </si>
  <si>
    <t>https://podminky.urs.cz/item/CS_URS_2022_01/943211211</t>
  </si>
  <si>
    <t>526,009*30 'Přepočtené koeficientem množství</t>
  </si>
  <si>
    <t>16</t>
  </si>
  <si>
    <t>943211811</t>
  </si>
  <si>
    <t>Demontáž lešení prostorového rámového lehkého pracovního s podlahami s provozním zatížením tř. 3 do 200 kg/m2, výšky do 10 m</t>
  </si>
  <si>
    <t>660781822</t>
  </si>
  <si>
    <t>https://podminky.urs.cz/item/CS_URS_2022_01/943211811</t>
  </si>
  <si>
    <t>17</t>
  </si>
  <si>
    <t>949101112</t>
  </si>
  <si>
    <t>Lešení pomocné pracovní pro objekty pozemních staveb pro zatížení do 150 kg/m2, o výšce lešeňové podlahy přes 1,9 do 3,5 m</t>
  </si>
  <si>
    <t>1670077700</t>
  </si>
  <si>
    <t>https://podminky.urs.cz/item/CS_URS_2022_01/949101112</t>
  </si>
  <si>
    <t>"Místnost č.209"26,24</t>
  </si>
  <si>
    <t>"Místnost č.222"52,11</t>
  </si>
  <si>
    <t>"Místnost č.224"61,82</t>
  </si>
  <si>
    <t>"Místnost č.225"48,89</t>
  </si>
  <si>
    <t>96</t>
  </si>
  <si>
    <t>Bourání konstrukcí</t>
  </si>
  <si>
    <t>18</t>
  </si>
  <si>
    <t>978011121</t>
  </si>
  <si>
    <t>Otlučení vápenných nebo vápenocementových omítek vnitřních ploch stropů, v rozsahu přes 5 do 10 %</t>
  </si>
  <si>
    <t>90698193</t>
  </si>
  <si>
    <t>https://podminky.urs.cz/item/CS_URS_2022_01/978011121</t>
  </si>
  <si>
    <t>19</t>
  </si>
  <si>
    <t>978011141</t>
  </si>
  <si>
    <t>Otlučení vápenných nebo vápenocementových omítek vnitřních ploch stropů, v rozsahu přes 10 do 30 %</t>
  </si>
  <si>
    <t>1028972836</t>
  </si>
  <si>
    <t>https://podminky.urs.cz/item/CS_URS_2022_01/978011141</t>
  </si>
  <si>
    <t>20</t>
  </si>
  <si>
    <t>978013121</t>
  </si>
  <si>
    <t>Otlučení vápenných nebo vápenocementových omítek vnitřních ploch stěn s vyškrabáním spar, s očištěním zdiva, v rozsahu přes 5 do 10 %</t>
  </si>
  <si>
    <t>496057303</t>
  </si>
  <si>
    <t>https://podminky.urs.cz/item/CS_URS_2022_01/978013121</t>
  </si>
  <si>
    <t>978013141</t>
  </si>
  <si>
    <t>Otlučení vápenných nebo vápenocementových omítek vnitřních ploch stěn s vyškrabáním spar, s očištěním zdiva, v rozsahu přes 10 do 30 %</t>
  </si>
  <si>
    <t>1531528125</t>
  </si>
  <si>
    <t>https://podminky.urs.cz/item/CS_URS_2022_01/978013141</t>
  </si>
  <si>
    <t>22</t>
  </si>
  <si>
    <t>978013191</t>
  </si>
  <si>
    <t>Otlučení vápenných nebo vápenocementových omítek vnitřních ploch stěn s vyškrabáním spar, s očištěním zdiva, v rozsahu přes 50 do 100 %</t>
  </si>
  <si>
    <t>-345167722</t>
  </si>
  <si>
    <t>https://podminky.urs.cz/item/CS_URS_2022_01/978013191</t>
  </si>
  <si>
    <t>997</t>
  </si>
  <si>
    <t>Přesun sutě</t>
  </si>
  <si>
    <t>23</t>
  </si>
  <si>
    <t>997013213</t>
  </si>
  <si>
    <t>Vnitrostaveništní doprava suti a vybouraných hmot vodorovně do 50 m svisle ručně pro budovy a haly výšky přes 9 do 12 m</t>
  </si>
  <si>
    <t>t</t>
  </si>
  <si>
    <t>2101534779</t>
  </si>
  <si>
    <t>https://podminky.urs.cz/item/CS_URS_2022_01/997013213</t>
  </si>
  <si>
    <t>24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</si>
  <si>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</si>
  <si>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</si>
  <si>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475189944</t>
  </si>
  <si>
    <t>https://podminky.urs.cz/item/CS_URS_2022_01/997013219</t>
  </si>
  <si>
    <t>3,52*2 'Přepočtené koeficientem množství</t>
  </si>
  <si>
    <t>25</t>
  </si>
  <si>
    <t>997013511</t>
  </si>
  <si>
    <t>Odvoz suti a vybouraných hmot z meziskládky na skládku s naložením a se složením, na vzdálenost do 1 km</t>
  </si>
  <si>
    <t>-785530430</t>
  </si>
  <si>
    <t>https://podminky.urs.cz/item/CS_URS_2022_01/997013511</t>
  </si>
  <si>
    <t>26</t>
  </si>
  <si>
    <t>997013509</t>
  </si>
  <si>
    <t>Odvoz suti a vybouraných hmot na skládku nebo meziskládku se složením, na vzdálenost Příplatek k ceně za každý další i započatý 1 km přes 1 km</t>
  </si>
  <si>
    <t>741158981</t>
  </si>
  <si>
    <t>https://podminky.urs.cz/item/CS_URS_2022_01/997013509</t>
  </si>
  <si>
    <t>3,52*14 'Přepočtené koeficientem množství</t>
  </si>
  <si>
    <t>27</t>
  </si>
  <si>
    <t>M</t>
  </si>
  <si>
    <t>94620250</t>
  </si>
  <si>
    <t>poplatek za uložení směsného stavebního a demoličního odpadu zatříděného kódem 17 09 04</t>
  </si>
  <si>
    <t>-1932912396</t>
  </si>
  <si>
    <t>998</t>
  </si>
  <si>
    <t>Přesun hmot</t>
  </si>
  <si>
    <t>28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</si>
  <si>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</si>
  <si>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</si>
  <si>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-1341075351</t>
  </si>
  <si>
    <t>https://podminky.urs.cz/item/CS_URS_2022_01/998018003</t>
  </si>
  <si>
    <t>PSV</t>
  </si>
  <si>
    <t>Práce a dodávky PSV</t>
  </si>
  <si>
    <t>741</t>
  </si>
  <si>
    <t>Elektroinstalace - silnoproud</t>
  </si>
  <si>
    <t>29</t>
  </si>
  <si>
    <t>741.1</t>
  </si>
  <si>
    <t xml:space="preserve">Demontáže a zpětné montáže svítidel, které nelze zakrýt a úpravy elektroinstalace při výměně SDK podhledu v místnosti č.209 </t>
  </si>
  <si>
    <t>kpl</t>
  </si>
  <si>
    <t>R-položka</t>
  </si>
  <si>
    <t>1697214710</t>
  </si>
  <si>
    <t>763</t>
  </si>
  <si>
    <t>Konstrukce suché výstavby</t>
  </si>
  <si>
    <t>30</t>
  </si>
  <si>
    <t>763131411</t>
  </si>
  <si>
    <t>Podhled ze sádrokartonových desek dvouvrstvá zavěšená spodní konstrukce z ocelových profilů CD, UD jednoduše opláštěná deskou standardní A, tl. 12,5 mm, bez izolace</t>
  </si>
  <si>
    <t>1261781008</t>
  </si>
  <si>
    <t>https://podminky.urs.cz/item/CS_URS_2022_01/763131411</t>
  </si>
  <si>
    <t>31</t>
  </si>
  <si>
    <t>763131714</t>
  </si>
  <si>
    <t>Podhled ze sádrokartonových desek ostatní práce a konstrukce na podhledech ze sádrokartonových desek základní penetrační nátěr</t>
  </si>
  <si>
    <t>981066926</t>
  </si>
  <si>
    <t>https://podminky.urs.cz/item/CS_URS_2022_01/763131714</t>
  </si>
  <si>
    <t>32</t>
  </si>
  <si>
    <t>763131821</t>
  </si>
  <si>
    <t>Demontáž podhledu nebo samostatného požárního předělu ze sádrokartonových desek s nosnou konstrukcí dvouvrstvou z ocelových profilů, opláštění jednoduché</t>
  </si>
  <si>
    <t>-177356010</t>
  </si>
  <si>
    <t>https://podminky.urs.cz/item/CS_URS_2022_01/763131821</t>
  </si>
  <si>
    <t>33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</si>
  <si>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</si>
  <si>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</si>
  <si>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-1708725872</t>
  </si>
  <si>
    <t>https://podminky.urs.cz/item/CS_URS_2022_01/998763303</t>
  </si>
  <si>
    <t>783</t>
  </si>
  <si>
    <t>Dokončovací práce - nátěry</t>
  </si>
  <si>
    <t>34</t>
  </si>
  <si>
    <t>783806807</t>
  </si>
  <si>
    <t>Odstranění nátěrů z omítek odstraňovačem nátěrů s obroušením</t>
  </si>
  <si>
    <t>-849841958</t>
  </si>
  <si>
    <t>https://podminky.urs.cz/item/CS_URS_2022_01/783806807</t>
  </si>
  <si>
    <t>"Místnost č.213"(3,63+2,20)*2*1,30</t>
  </si>
  <si>
    <t>"Místnost č.217"(6,77+11,66)*2*1,30</t>
  </si>
  <si>
    <t>"Místnost č.226"(4,09+2,07)*2*1,30</t>
  </si>
  <si>
    <t>35</t>
  </si>
  <si>
    <t>783822213</t>
  </si>
  <si>
    <t>Vyrovnání omítek před provedením nátěru celoplošné, tloušťky do 3 mm, stěrkou modifikovanou cementovou</t>
  </si>
  <si>
    <t>2132363232</t>
  </si>
  <si>
    <t>https://podminky.urs.cz/item/CS_URS_2022_01/783822213</t>
  </si>
  <si>
    <t>36</t>
  </si>
  <si>
    <t>783823103</t>
  </si>
  <si>
    <t>Penetrační nátěr omítek hladkých betonových povrchů akrylátový s plnivem</t>
  </si>
  <si>
    <t>-237650930</t>
  </si>
  <si>
    <t>https://podminky.urs.cz/item/CS_URS_2022_01/783823103</t>
  </si>
  <si>
    <t>37</t>
  </si>
  <si>
    <t>783827401</t>
  </si>
  <si>
    <t>Krycí (ochranný ) nátěr omítek dvojnásobný hladkých betonových povrchů nebo povrchů z desek na bázi dřeva (dřevovláknitých apod.) akrylátový</t>
  </si>
  <si>
    <t>-1008089031</t>
  </si>
  <si>
    <t>https://podminky.urs.cz/item/CS_URS_2022_01/783827401</t>
  </si>
  <si>
    <t>784</t>
  </si>
  <si>
    <t>Dokončovací práce - malby a tapety</t>
  </si>
  <si>
    <t>38</t>
  </si>
  <si>
    <t>784111013</t>
  </si>
  <si>
    <t>Obroušení podkladu omítky v místnostech výšky přes 3,80 do 5,00 m</t>
  </si>
  <si>
    <t>1371483251</t>
  </si>
  <si>
    <t>https://podminky.urs.cz/item/CS_URS_2022_01/784111013</t>
  </si>
  <si>
    <t>"Místnost č.101"(2,94+2,89)*2*4,00+11,39</t>
  </si>
  <si>
    <t>"Místnost č.102"(3,60+4,97)*2*3,98+41,60</t>
  </si>
  <si>
    <t>"Místnost č.103"(11,73+5,05)*2*1,52+58,16*1,5</t>
  </si>
  <si>
    <t>"Místnost č.104"(2*0,90+2*1,40+4*1,92+2*1,50*2+1,00)*2,10+6,19</t>
  </si>
  <si>
    <t>"Místnost č.105"(2*1,00+2*2,00+2*1,92+2*1,06)*2,10+6,19</t>
  </si>
  <si>
    <t>"Místnost č.106"(7,31+5,19)*2*1,52+40,50*1,5</t>
  </si>
  <si>
    <t>"Místnost č.107"(3,95+5,28)*2*3,72+18,70</t>
  </si>
  <si>
    <t>"Místnost č.108"(3,18+4,00)*2*4,30+12,15</t>
  </si>
  <si>
    <t>"Místnost č.109"(6,18+8,10)*2*2,80+57,50</t>
  </si>
  <si>
    <t>"Místnost č.110"(1,25+3,07)*2*3,00+4,00</t>
  </si>
  <si>
    <t>"Místnost č.111"(2,72+1,35)*2*2,50+4,19</t>
  </si>
  <si>
    <t>"Místnost č.112"(5,61+3,36)*2*2,85+20,35</t>
  </si>
  <si>
    <t>"Místnost č.113"(2,38+2,51)*2*4,50+5,97</t>
  </si>
  <si>
    <t>"Místnost č.114"(1,00+2,51)*2*1,50+2,60</t>
  </si>
  <si>
    <t>"Místnost č.115"(4,70+2,28)*2*4,66+12,05</t>
  </si>
  <si>
    <t>"Místnost č.117"(11,90+5,21)*2*3,85+62,85</t>
  </si>
  <si>
    <t>"Místnost č.118"(5,55+5,31)*2*3,85+28,38</t>
  </si>
  <si>
    <t>"Místnost č.119"(3,21+6,73)*2*3,85+23,85</t>
  </si>
  <si>
    <t>"Místnost č.120"(4,66+5,56)*2*4,40+26,28</t>
  </si>
  <si>
    <t>"Místnost č.122"(5,45+5,56)*2*4,16+28,40</t>
  </si>
  <si>
    <t>"Místnost č.126"(4,13+4,07)*2*2,45+16,24</t>
  </si>
  <si>
    <t>"Místnost č.127"(4,13+4,07)*2*2,45+16,24</t>
  </si>
  <si>
    <t>"Místnost č.128"(2,35+1,03)*2*2,00+2,42</t>
  </si>
  <si>
    <t>Mezisoučet 1. nadzemní podlaží</t>
  </si>
  <si>
    <t>"Místnost č.202"(4,17+4,28)*2*2,00+16,15</t>
  </si>
  <si>
    <t>"Místnost č.205"(4,45+4,43)*2*2,00+16,32</t>
  </si>
  <si>
    <t>"Místnost č.206"(5,57+5,56)*2*3,90+31,53</t>
  </si>
  <si>
    <t>"Místnost č.207"(2,40+1,07)*2*3,80+2,57</t>
  </si>
  <si>
    <t>"Místnost č.208"(2,35+1,10)*2*3,80+2,58</t>
  </si>
  <si>
    <t>"Místnost č.209"(3,72+5,56)*2*3,90+26,24</t>
  </si>
  <si>
    <t>"Místnost č.210"(8,90+5,30)*2*2,90+47,88</t>
  </si>
  <si>
    <t>"Místnost č.211"(3,15+1,42)*2*2,90+4,47</t>
  </si>
  <si>
    <t>"Místnost č.212"(3,15+3,84)*2*2,90+12,02</t>
  </si>
  <si>
    <t>"Místnost č.213"(3,63+2,20)*2*2,90+8,20</t>
  </si>
  <si>
    <t>"Místnost č.214"(1,00*4+1,22*2+1,57)*2*0,90+2,97</t>
  </si>
  <si>
    <t>"Místnost č.215"(1,45+2,83)*2*1,40+4,28</t>
  </si>
  <si>
    <t>"Místnost č.216"(0,98+2,98)*2*0,90+2,99</t>
  </si>
  <si>
    <t>"Místnost č.218"(12,50+2,24)*2*2,93+28,62</t>
  </si>
  <si>
    <t>"Místnost č.219"(5,91+4,29)*2*2,93+25,75</t>
  </si>
  <si>
    <t>"Místnost č.220"(3,32+4,29)*2*2,93+14,91</t>
  </si>
  <si>
    <t>"Místnost č.221"(3,14+4,29)*2*2,93+14,78</t>
  </si>
  <si>
    <t>"Místnost č.223"(3,10+1,45)*2*2,62</t>
  </si>
  <si>
    <t>"Místnost č.226"(4,09+2,07)*2*1,63+9,11</t>
  </si>
  <si>
    <t>"Místnost č.227"(2,85+3,08)*2*2,93+10,70</t>
  </si>
  <si>
    <t>"Místnost č.228"(3,16+5,46)*2*3,15+18,25</t>
  </si>
  <si>
    <t>"Místnost č.229"(3,16+4,72)*2*3,15+14,86</t>
  </si>
  <si>
    <t>"Místnost č.230"(4,42+3,46)*2*3,15+15,00</t>
  </si>
  <si>
    <t>"Místnost č.231"(4,42+4,55)*2*3,15+20,19</t>
  </si>
  <si>
    <t>Mezisoučet 2. nadzemní podlaží</t>
  </si>
  <si>
    <t>39</t>
  </si>
  <si>
    <t>784111019</t>
  </si>
  <si>
    <t>Obroušení podkladu omítky na schodišti o výšce podlaží přes 3,80 do 5,00 m</t>
  </si>
  <si>
    <t>-1461270364</t>
  </si>
  <si>
    <t>https://podminky.urs.cz/item/CS_URS_2022_01/784111019</t>
  </si>
  <si>
    <t>"Místnost č.124"(3,02+10,77)*2*4,45+28,60</t>
  </si>
  <si>
    <t>"Místnost č.125"(2,97+8,80)*2*4,45+28,70</t>
  </si>
  <si>
    <t>"Místnost č.201"(3,02+8,80)*2*4,00+28,15</t>
  </si>
  <si>
    <t>"Místnost č.204"(2,97+8,80)*2*2,00+28,29</t>
  </si>
  <si>
    <t>"Místnost č.217"(6,77+11,66)*2*1,63+35,82</t>
  </si>
  <si>
    <t>40</t>
  </si>
  <si>
    <t>784111033</t>
  </si>
  <si>
    <t>Omytí podkladu omytí v místnostech výšky přes 3,80 do 5,00 m</t>
  </si>
  <si>
    <t>865338606</t>
  </si>
  <si>
    <t>https://podminky.urs.cz/item/CS_URS_2022_01/784111033</t>
  </si>
  <si>
    <t>41</t>
  </si>
  <si>
    <t>784111039</t>
  </si>
  <si>
    <t>Omytí podkladu omytí na schodišti o výšce podlaží přes 3,80 do 5,00 m</t>
  </si>
  <si>
    <t>-1432093824</t>
  </si>
  <si>
    <t>https://podminky.urs.cz/item/CS_URS_2022_01/784111039</t>
  </si>
  <si>
    <t>42</t>
  </si>
  <si>
    <t>784131201</t>
  </si>
  <si>
    <t>Odstranění dekoračních technik imitací antických zemin, benátského štuku, betonu, zdiva, dřeva, travertinu, metalických efektů apod. obroušením</t>
  </si>
  <si>
    <t>1630017262</t>
  </si>
  <si>
    <t>https://podminky.urs.cz/item/CS_URS_2022_01/784131201</t>
  </si>
  <si>
    <t>"Místnost č.222"(5,71+11,45)*2*3,60+52,11</t>
  </si>
  <si>
    <t>"Místnost č.224"(11,58+5,30)*2*2,93+61,82</t>
  </si>
  <si>
    <t>"Místnost č.225"(10,24+5,00)*2*3,55+48,89</t>
  </si>
  <si>
    <t>43</t>
  </si>
  <si>
    <t>784161203</t>
  </si>
  <si>
    <t>Lokální vyrovnání podkladu sádrovou stěrkou, tloušťky do 3 mm, plochy do 0,1 m2 v místnostech výšky přes 3,80 do 5,00 m</t>
  </si>
  <si>
    <t>-1768489634</t>
  </si>
  <si>
    <t>https://podminky.urs.cz/item/CS_URS_2022_01/784161203</t>
  </si>
  <si>
    <t>3191,002*0,3 'Přepočtené koeficientem množství</t>
  </si>
  <si>
    <t>44</t>
  </si>
  <si>
    <t>784161209</t>
  </si>
  <si>
    <t>Lokální vyrovnání podkladu sádrovou stěrkou, tloušťky do 3 mm, plochy do 0,1 m2 na schodišti o výšce podlaží přes 3,80 do 5,00 m</t>
  </si>
  <si>
    <t>-426291048</t>
  </si>
  <si>
    <t>https://podminky.urs.cz/item/CS_URS_2022_01/784161209</t>
  </si>
  <si>
    <t>578,766*0,3 'Přepočtené koeficientem množství</t>
  </si>
  <si>
    <t>45</t>
  </si>
  <si>
    <t>784161411</t>
  </si>
  <si>
    <t>Celoplošné vyrovnání podkladu sádrovou stěrkou, tloušťky do 3 mm vyrovnáním v místnostech výšky do 3,80 m</t>
  </si>
  <si>
    <t>1617596121</t>
  </si>
  <si>
    <t>https://podminky.urs.cz/item/CS_URS_2022_01/784161411</t>
  </si>
  <si>
    <t>46</t>
  </si>
  <si>
    <t>784171101</t>
  </si>
  <si>
    <t>Zakrytí nemalovaných ploch (materiál ve specifikaci) včetně pozdějšího odkrytí podlah</t>
  </si>
  <si>
    <t>1679046197</t>
  </si>
  <si>
    <t>https://podminky.urs.cz/item/CS_URS_2022_01/784171101</t>
  </si>
  <si>
    <t>11,39+41,6+58,16+16,19+4,63+40,05+18,70+12,15+57,70+4,00+4,19+20,35+5,97+2,60</t>
  </si>
  <si>
    <t>12,05+62,91+28,38+23,85+26,28+28,40+28,60+28,70+16,24+16,23+2,42</t>
  </si>
  <si>
    <t>28,15+16,15+28,29+16,32+31,53+2,57+2,58+26,24+47,88+4,47+12,02+8,20+2,97+4,28</t>
  </si>
  <si>
    <t>2,99+35,82+28,62+25,75+14,91+14,078+52,11+4,89+61,82+49,89+9,11+10,70+18,25</t>
  </si>
  <si>
    <t>14,86+15,00+20,19</t>
  </si>
  <si>
    <t>47</t>
  </si>
  <si>
    <t>28323151</t>
  </si>
  <si>
    <t>papír separační potažený PE fólií</t>
  </si>
  <si>
    <t>-792643300</t>
  </si>
  <si>
    <t>1182,378*1,05 'Přepočtené koeficientem množství</t>
  </si>
  <si>
    <t>48</t>
  </si>
  <si>
    <t>784171123</t>
  </si>
  <si>
    <t>Zakrytí nemalovaných ploch (materiál ve specifikaci) včetně pozdějšího odkrytí konstrukcí nebo samostatných prvků např. schodišť, nábytku, radiátorů, zábradlí v místnostech výšky přes 3,80 do 5,00</t>
  </si>
  <si>
    <t>-977977794</t>
  </si>
  <si>
    <t>https://podminky.urs.cz/item/CS_URS_2022_01/784171123</t>
  </si>
  <si>
    <t>3191,002+493,493</t>
  </si>
  <si>
    <t>3684,495*0,6 'Přepočtené koeficientem množství</t>
  </si>
  <si>
    <t>49</t>
  </si>
  <si>
    <t>784171129</t>
  </si>
  <si>
    <t>Zakrytí nemalovaných ploch (materiál ve specifikaci) včetně pozdějšího odkrytí konstrukcí nebo samostatných prvků např. schodišť, nábytku, radiátorů, zábradlí na schodišti o výšce podlaží přes 3,80 do 5,00</t>
  </si>
  <si>
    <t>1711955341</t>
  </si>
  <si>
    <t>https://podminky.urs.cz/item/CS_URS_2022_01/784171129</t>
  </si>
  <si>
    <t>578,766*0,2 'Přepočtené koeficientem množství</t>
  </si>
  <si>
    <t>50</t>
  </si>
  <si>
    <t>58124842</t>
  </si>
  <si>
    <t>fólie pro malířské potřeby zakrývací tl 7µ 4x5m</t>
  </si>
  <si>
    <t>1380182361</t>
  </si>
  <si>
    <t>2110,697+115,753</t>
  </si>
  <si>
    <t>2226,45*1,05 'Přepočtené koeficientem množství</t>
  </si>
  <si>
    <t>51</t>
  </si>
  <si>
    <t>784181104</t>
  </si>
  <si>
    <t>Penetrace podkladu jednonásobná základní pigmentovaná v místnostech výšky přes 3,80 do 5,00 m</t>
  </si>
  <si>
    <t>1326729477</t>
  </si>
  <si>
    <t>https://podminky.urs.cz/item/CS_URS_2022_01/784181104</t>
  </si>
  <si>
    <t>3191,02+493,493</t>
  </si>
  <si>
    <t>52</t>
  </si>
  <si>
    <t>784181110</t>
  </si>
  <si>
    <t>Penetrace podkladu jednonásobná základní pigmentovaná na schodišti o výšce podlaží přes 3,80 do 5,00 m</t>
  </si>
  <si>
    <t>1040760964</t>
  </si>
  <si>
    <t>https://podminky.urs.cz/item/CS_URS_2022_01/784181110</t>
  </si>
  <si>
    <t>53</t>
  </si>
  <si>
    <t>7841910-R</t>
  </si>
  <si>
    <t xml:space="preserve">Hrubý úklid po provedení malířských prací </t>
  </si>
  <si>
    <t>1815733729</t>
  </si>
  <si>
    <t>54</t>
  </si>
  <si>
    <t>784221103</t>
  </si>
  <si>
    <t>Malby z malířských směsí otěruvzdorných za sucha dvojnásobné, bílé za sucha otěruvzdorné dobře v místnostech výšky přes 3,80 do 5,00 m</t>
  </si>
  <si>
    <t>1407233637</t>
  </si>
  <si>
    <t>https://podminky.urs.cz/item/CS_URS_2022_01/784221103</t>
  </si>
  <si>
    <t>55</t>
  </si>
  <si>
    <t>784221109</t>
  </si>
  <si>
    <t>Malby z malířských směsí otěruvzdorných za sucha dvojnásobné, bílé za sucha otěruvzdorné dobře na schodišti o výšce podlaží přes 3,80 do 5,00 m</t>
  </si>
  <si>
    <t>1610274792</t>
  </si>
  <si>
    <t>https://podminky.urs.cz/item/CS_URS_2022_01/784221109</t>
  </si>
  <si>
    <t>56</t>
  </si>
  <si>
    <t>784221R01</t>
  </si>
  <si>
    <t>Malba otěruvzdorná, vícebarevné provedení podle architektonického návrhu investora, odstíny náročné na tónovacích automatech (zádveří, restaurace, bar a chodba v 1.n.p.)</t>
  </si>
  <si>
    <t>-1397110561</t>
  </si>
  <si>
    <t>P</t>
  </si>
  <si>
    <t>Poznámka k položce:_x000d_
podrobně uvedeno v technickém popisu maleb jednotlivých místností</t>
  </si>
  <si>
    <t>57</t>
  </si>
  <si>
    <t>784221R02</t>
  </si>
  <si>
    <t>Malba otěruvzdorná, vícebarevné provedení podle architektonického návrhu investora, odstíny náročné na tónovacích automatech (chodba 118 v 1.n.p.)</t>
  </si>
  <si>
    <t>-1076613557</t>
  </si>
  <si>
    <t>59</t>
  </si>
  <si>
    <t>784221R04</t>
  </si>
  <si>
    <t>Malba otěruvzdorná, vícebarevné provedení podle architektonického návrhu investora, odstíny náročné na tónovacích (schodiště 125 v 1.n.p.)</t>
  </si>
  <si>
    <t>396924389</t>
  </si>
  <si>
    <t>60</t>
  </si>
  <si>
    <t>784221R05</t>
  </si>
  <si>
    <t>Malba otěruvzdorná, vícebarevné provedení podle architektonického návrhu investora, odstíny náročné na tónovacích automatech (WC ženy a WC muži v 1.n.p.)</t>
  </si>
  <si>
    <t>263235684</t>
  </si>
  <si>
    <t>784221R06</t>
  </si>
  <si>
    <t>Malba otěruvzdorná, vícebarevné provedení podle architektonického návrhu investora, odstíny náročné na tónovacích (WC ženy a WC muži ve 2.n.p.)</t>
  </si>
  <si>
    <t>-23386502</t>
  </si>
  <si>
    <t>62</t>
  </si>
  <si>
    <t>784221R07</t>
  </si>
  <si>
    <t>Malba otěruvzdorná, vícebarevné provedení podle architektonického návrhu investora, odstíny náročné na tónovacích (schodiště 204 ve 2.n.p.)</t>
  </si>
  <si>
    <t>-1763481176</t>
  </si>
  <si>
    <t>63</t>
  </si>
  <si>
    <t>784221R08</t>
  </si>
  <si>
    <t>Malba otěruvzdorná, vícebarevné provedení podle architektonického návrhu investora, odstíny náročné na tónovacích automatech (místnosti Foyer, Bar a Salonek ve 2.n.p.)</t>
  </si>
  <si>
    <t>1306731017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</si>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</sst>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1325222" TargetMode="External" /><Relationship Id="rId2" Type="http://schemas.openxmlformats.org/officeDocument/2006/relationships/hyperlink" Target="https://podminky.urs.cz/item/CS_URS_2022_01/611325223" TargetMode="External" /><Relationship Id="rId3" Type="http://schemas.openxmlformats.org/officeDocument/2006/relationships/hyperlink" Target="https://podminky.urs.cz/item/CS_URS_2022_01/611325421" TargetMode="External" /><Relationship Id="rId4" Type="http://schemas.openxmlformats.org/officeDocument/2006/relationships/hyperlink" Target="https://podminky.urs.cz/item/CS_URS_2022_01/611325422" TargetMode="External" /><Relationship Id="rId5" Type="http://schemas.openxmlformats.org/officeDocument/2006/relationships/hyperlink" Target="https://podminky.urs.cz/item/CS_URS_2022_01/612131101" TargetMode="External" /><Relationship Id="rId6" Type="http://schemas.openxmlformats.org/officeDocument/2006/relationships/hyperlink" Target="https://podminky.urs.cz/item/CS_URS_2022_01/612131121" TargetMode="External" /><Relationship Id="rId7" Type="http://schemas.openxmlformats.org/officeDocument/2006/relationships/hyperlink" Target="https://podminky.urs.cz/item/CS_URS_2022_01/612135001" TargetMode="External" /><Relationship Id="rId8" Type="http://schemas.openxmlformats.org/officeDocument/2006/relationships/hyperlink" Target="https://podminky.urs.cz/item/CS_URS_2022_01/612321121" TargetMode="External" /><Relationship Id="rId9" Type="http://schemas.openxmlformats.org/officeDocument/2006/relationships/hyperlink" Target="https://podminky.urs.cz/item/CS_URS_2022_01/612311131" TargetMode="External" /><Relationship Id="rId10" Type="http://schemas.openxmlformats.org/officeDocument/2006/relationships/hyperlink" Target="https://podminky.urs.cz/item/CS_URS_2022_01/612325222" TargetMode="External" /><Relationship Id="rId11" Type="http://schemas.openxmlformats.org/officeDocument/2006/relationships/hyperlink" Target="https://podminky.urs.cz/item/CS_URS_2022_01/612325223" TargetMode="External" /><Relationship Id="rId12" Type="http://schemas.openxmlformats.org/officeDocument/2006/relationships/hyperlink" Target="https://podminky.urs.cz/item/CS_URS_2022_01/612325421" TargetMode="External" /><Relationship Id="rId13" Type="http://schemas.openxmlformats.org/officeDocument/2006/relationships/hyperlink" Target="https://podminky.urs.cz/item/CS_URS_2022_01/612325422" TargetMode="External" /><Relationship Id="rId14" Type="http://schemas.openxmlformats.org/officeDocument/2006/relationships/hyperlink" Target="https://podminky.urs.cz/item/CS_URS_2022_01/943211111" TargetMode="External" /><Relationship Id="rId15" Type="http://schemas.openxmlformats.org/officeDocument/2006/relationships/hyperlink" Target="https://podminky.urs.cz/item/CS_URS_2022_01/943211211" TargetMode="External" /><Relationship Id="rId16" Type="http://schemas.openxmlformats.org/officeDocument/2006/relationships/hyperlink" Target="https://podminky.urs.cz/item/CS_URS_2022_01/943211811" TargetMode="External" /><Relationship Id="rId17" Type="http://schemas.openxmlformats.org/officeDocument/2006/relationships/hyperlink" Target="https://podminky.urs.cz/item/CS_URS_2022_01/949101112" TargetMode="External" /><Relationship Id="rId18" Type="http://schemas.openxmlformats.org/officeDocument/2006/relationships/hyperlink" Target="https://podminky.urs.cz/item/CS_URS_2022_01/978011121" TargetMode="External" /><Relationship Id="rId19" Type="http://schemas.openxmlformats.org/officeDocument/2006/relationships/hyperlink" Target="https://podminky.urs.cz/item/CS_URS_2022_01/978011141" TargetMode="External" /><Relationship Id="rId20" Type="http://schemas.openxmlformats.org/officeDocument/2006/relationships/hyperlink" Target="https://podminky.urs.cz/item/CS_URS_2022_01/978013121" TargetMode="External" /><Relationship Id="rId21" Type="http://schemas.openxmlformats.org/officeDocument/2006/relationships/hyperlink" Target="https://podminky.urs.cz/item/CS_URS_2022_01/978013141" TargetMode="External" /><Relationship Id="rId22" Type="http://schemas.openxmlformats.org/officeDocument/2006/relationships/hyperlink" Target="https://podminky.urs.cz/item/CS_URS_2022_01/978013191" TargetMode="External" /><Relationship Id="rId23" Type="http://schemas.openxmlformats.org/officeDocument/2006/relationships/hyperlink" Target="https://podminky.urs.cz/item/CS_URS_2022_01/997013213" TargetMode="External" /><Relationship Id="rId24" Type="http://schemas.openxmlformats.org/officeDocument/2006/relationships/hyperlink" Target="https://podminky.urs.cz/item/CS_URS_2022_01/997013219" TargetMode="External" /><Relationship Id="rId25" Type="http://schemas.openxmlformats.org/officeDocument/2006/relationships/hyperlink" Target="https://podminky.urs.cz/item/CS_URS_2022_01/997013511" TargetMode="External" /><Relationship Id="rId26" Type="http://schemas.openxmlformats.org/officeDocument/2006/relationships/hyperlink" Target="https://podminky.urs.cz/item/CS_URS_2022_01/997013509" TargetMode="External" /><Relationship Id="rId27" Type="http://schemas.openxmlformats.org/officeDocument/2006/relationships/hyperlink" Target="https://podminky.urs.cz/item/CS_URS_2022_01/998018003" TargetMode="External" /><Relationship Id="rId28" Type="http://schemas.openxmlformats.org/officeDocument/2006/relationships/hyperlink" Target="https://podminky.urs.cz/item/CS_URS_2022_01/763131411" TargetMode="External" /><Relationship Id="rId29" Type="http://schemas.openxmlformats.org/officeDocument/2006/relationships/hyperlink" Target="https://podminky.urs.cz/item/CS_URS_2022_01/763131714" TargetMode="External" /><Relationship Id="rId30" Type="http://schemas.openxmlformats.org/officeDocument/2006/relationships/hyperlink" Target="https://podminky.urs.cz/item/CS_URS_2022_01/763131821" TargetMode="External" /><Relationship Id="rId31" Type="http://schemas.openxmlformats.org/officeDocument/2006/relationships/hyperlink" Target="https://podminky.urs.cz/item/CS_URS_2022_01/998763303" TargetMode="External" /><Relationship Id="rId32" Type="http://schemas.openxmlformats.org/officeDocument/2006/relationships/hyperlink" Target="https://podminky.urs.cz/item/CS_URS_2022_01/783806807" TargetMode="External" /><Relationship Id="rId33" Type="http://schemas.openxmlformats.org/officeDocument/2006/relationships/hyperlink" Target="https://podminky.urs.cz/item/CS_URS_2022_01/783822213" TargetMode="External" /><Relationship Id="rId34" Type="http://schemas.openxmlformats.org/officeDocument/2006/relationships/hyperlink" Target="https://podminky.urs.cz/item/CS_URS_2022_01/783823103" TargetMode="External" /><Relationship Id="rId35" Type="http://schemas.openxmlformats.org/officeDocument/2006/relationships/hyperlink" Target="https://podminky.urs.cz/item/CS_URS_2022_01/783827401" TargetMode="External" /><Relationship Id="rId36" Type="http://schemas.openxmlformats.org/officeDocument/2006/relationships/hyperlink" Target="https://podminky.urs.cz/item/CS_URS_2022_01/784111013" TargetMode="External" /><Relationship Id="rId37" Type="http://schemas.openxmlformats.org/officeDocument/2006/relationships/hyperlink" Target="https://podminky.urs.cz/item/CS_URS_2022_01/784111019" TargetMode="External" /><Relationship Id="rId38" Type="http://schemas.openxmlformats.org/officeDocument/2006/relationships/hyperlink" Target="https://podminky.urs.cz/item/CS_URS_2022_01/784111033" TargetMode="External" /><Relationship Id="rId39" Type="http://schemas.openxmlformats.org/officeDocument/2006/relationships/hyperlink" Target="https://podminky.urs.cz/item/CS_URS_2022_01/784111039" TargetMode="External" /><Relationship Id="rId40" Type="http://schemas.openxmlformats.org/officeDocument/2006/relationships/hyperlink" Target="https://podminky.urs.cz/item/CS_URS_2022_01/784131201" TargetMode="External" /><Relationship Id="rId41" Type="http://schemas.openxmlformats.org/officeDocument/2006/relationships/hyperlink" Target="https://podminky.urs.cz/item/CS_URS_2022_01/784161203" TargetMode="External" /><Relationship Id="rId42" Type="http://schemas.openxmlformats.org/officeDocument/2006/relationships/hyperlink" Target="https://podminky.urs.cz/item/CS_URS_2022_01/784161209" TargetMode="External" /><Relationship Id="rId43" Type="http://schemas.openxmlformats.org/officeDocument/2006/relationships/hyperlink" Target="https://podminky.urs.cz/item/CS_URS_2022_01/784161411" TargetMode="External" /><Relationship Id="rId44" Type="http://schemas.openxmlformats.org/officeDocument/2006/relationships/hyperlink" Target="https://podminky.urs.cz/item/CS_URS_2022_01/784171101" TargetMode="External" /><Relationship Id="rId45" Type="http://schemas.openxmlformats.org/officeDocument/2006/relationships/hyperlink" Target="https://podminky.urs.cz/item/CS_URS_2022_01/784171123" TargetMode="External" /><Relationship Id="rId46" Type="http://schemas.openxmlformats.org/officeDocument/2006/relationships/hyperlink" Target="https://podminky.urs.cz/item/CS_URS_2022_01/784171129" TargetMode="External" /><Relationship Id="rId47" Type="http://schemas.openxmlformats.org/officeDocument/2006/relationships/hyperlink" Target="https://podminky.urs.cz/item/CS_URS_2022_01/784181104" TargetMode="External" /><Relationship Id="rId48" Type="http://schemas.openxmlformats.org/officeDocument/2006/relationships/hyperlink" Target="https://podminky.urs.cz/item/CS_URS_2022_01/784181110" TargetMode="External" /><Relationship Id="rId49" Type="http://schemas.openxmlformats.org/officeDocument/2006/relationships/hyperlink" Target="https://podminky.urs.cz/item/CS_URS_2022_01/784221103" TargetMode="External" /><Relationship Id="rId50" Type="http://schemas.openxmlformats.org/officeDocument/2006/relationships/hyperlink" Target="https://podminky.urs.cz/item/CS_URS_2022_01/784221109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078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Opravy a malby 1. a 2.n.p. objektu Střelnice č.p.691, Děčín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Objekt Střelnice č.p.691, Děčín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18. 1. 2022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Děčín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Vladimír Vidai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Opravy a malby ostatn...'!J30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'1 - Opravy a malby ostatn...'!P90</f>
        <v>0</v>
      </c>
      <c r="AV55" s="121">
        <f>'1 - Opravy a malby ostatn...'!J33</f>
        <v>0</v>
      </c>
      <c r="AW55" s="121">
        <f>'1 - Opravy a malby ostatn...'!J34</f>
        <v>0</v>
      </c>
      <c r="AX55" s="121">
        <f>'1 - Opravy a malby ostatn...'!J35</f>
        <v>0</v>
      </c>
      <c r="AY55" s="121">
        <f>'1 - Opravy a malby ostatn...'!J36</f>
        <v>0</v>
      </c>
      <c r="AZ55" s="121">
        <f>'1 - Opravy a malby ostatn...'!F33</f>
        <v>0</v>
      </c>
      <c r="BA55" s="121">
        <f>'1 - Opravy a malby ostatn...'!F34</f>
        <v>0</v>
      </c>
      <c r="BB55" s="121">
        <f>'1 - Opravy a malby ostatn...'!F35</f>
        <v>0</v>
      </c>
      <c r="BC55" s="121">
        <f>'1 - Opravy a malby ostatn...'!F36</f>
        <v>0</v>
      </c>
      <c r="BD55" s="123">
        <f>'1 - Opravy a malby ostatn...'!F37</f>
        <v>0</v>
      </c>
      <c r="BE55" s="7"/>
      <c r="BT55" s="124" t="s">
        <v>80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qLNk/EoNJINDnDJSa7yA42OpaGvp0TLF3yJ9oIsOfFO4fGLhaNU0DhvJDoqpiNi6RfmJLzJ6Jl1SRjjNh/XuuQ==" hashValue="ho3qDrJf8VZVFZcrLldXaloJ/3xCQN2ivIgt/0PGpIX1YVtBdbqMtBpqMeNwcyIg3LRLD1bHLIGggCVyq2n8G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Opravy a malby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Opravy a malby 1. a 2.n.p. objektu Střelnice č.p.691, Děčín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18. 1. 2022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35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37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39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41</v>
      </c>
      <c r="E30" s="39"/>
      <c r="F30" s="39"/>
      <c r="G30" s="39"/>
      <c r="H30" s="39"/>
      <c r="I30" s="39"/>
      <c r="J30" s="141">
        <f>ROUND(J90,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43</v>
      </c>
      <c r="G32" s="39"/>
      <c r="H32" s="39"/>
      <c r="I32" s="142" t="s">
        <v>42</v>
      </c>
      <c r="J32" s="142" t="s">
        <v>44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45</v>
      </c>
      <c r="E33" s="129" t="s">
        <v>46</v>
      </c>
      <c r="F33" s="144">
        <f>ROUND((SUM(BE90:BE419)),  2)</f>
        <v>0</v>
      </c>
      <c r="G33" s="39"/>
      <c r="H33" s="39"/>
      <c r="I33" s="145">
        <v>0.20999999999999999</v>
      </c>
      <c r="J33" s="144">
        <f>ROUND(((SUM(BE90:BE419))*I33),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47</v>
      </c>
      <c r="F34" s="144">
        <f>ROUND((SUM(BF90:BF419)),  2)</f>
        <v>0</v>
      </c>
      <c r="G34" s="39"/>
      <c r="H34" s="39"/>
      <c r="I34" s="145">
        <v>0.14999999999999999</v>
      </c>
      <c r="J34" s="144">
        <f>ROUND(((SUM(BF90:BF419))*I34),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48</v>
      </c>
      <c r="F35" s="144">
        <f>ROUND((SUM(BG90:BG419)),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49</v>
      </c>
      <c r="F36" s="144">
        <f>ROUND((SUM(BH90:BH419)),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50</v>
      </c>
      <c r="F37" s="144">
        <f>ROUND((SUM(BI90:BI419)),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Opravy a malby 1. a 2.n.p. objektu Střelnice č.p.691, Děčín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1 - Opravy a malby ostatních prostor 1. a 2. n.p.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Objekt Střelnice č.p.691, Děčín</v>
      </c>
      <c r="G52" s="41"/>
      <c r="H52" s="41"/>
      <c r="I52" s="33" t="s">
        <v>23</v>
      </c>
      <c r="J52" s="73" t="str">
        <f>IF(J12="","",J12)</f>
        <v>18. 1. 2022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Děčín</v>
      </c>
      <c r="G54" s="41"/>
      <c r="H54" s="41"/>
      <c r="I54" s="33" t="s">
        <v>32</v>
      </c>
      <c r="J54" s="37" t="str">
        <f>E21</f>
        <v>Vladimír Vidai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J91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J92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94</v>
      </c>
      <c r="E62" s="171"/>
      <c r="F62" s="171"/>
      <c r="G62" s="171"/>
      <c r="H62" s="171"/>
      <c r="I62" s="171"/>
      <c r="J62" s="172">
        <f>J136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95</v>
      </c>
      <c r="E63" s="171"/>
      <c r="F63" s="171"/>
      <c r="G63" s="171"/>
      <c r="H63" s="171"/>
      <c r="I63" s="171"/>
      <c r="J63" s="172">
        <f>J161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96</v>
      </c>
      <c r="E64" s="171"/>
      <c r="F64" s="171"/>
      <c r="G64" s="171"/>
      <c r="H64" s="171"/>
      <c r="I64" s="171"/>
      <c r="J64" s="172">
        <f>J183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97</v>
      </c>
      <c r="E65" s="171"/>
      <c r="F65" s="171"/>
      <c r="G65" s="171"/>
      <c r="H65" s="171"/>
      <c r="I65" s="171"/>
      <c r="J65" s="172">
        <f>J195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2"/>
      <c r="C66" s="163"/>
      <c r="D66" s="164" t="s">
        <v>98</v>
      </c>
      <c r="E66" s="165"/>
      <c r="F66" s="165"/>
      <c r="G66" s="165"/>
      <c r="H66" s="165"/>
      <c r="I66" s="165"/>
      <c r="J66" s="166">
        <f>J198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8"/>
      <c r="C67" s="169"/>
      <c r="D67" s="170" t="s">
        <v>99</v>
      </c>
      <c r="E67" s="171"/>
      <c r="F67" s="171"/>
      <c r="G67" s="171"/>
      <c r="H67" s="171"/>
      <c r="I67" s="171"/>
      <c r="J67" s="172">
        <f>J199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100</v>
      </c>
      <c r="E68" s="171"/>
      <c r="F68" s="171"/>
      <c r="G68" s="171"/>
      <c r="H68" s="171"/>
      <c r="I68" s="171"/>
      <c r="J68" s="172">
        <f>J201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101</v>
      </c>
      <c r="E69" s="171"/>
      <c r="F69" s="171"/>
      <c r="G69" s="171"/>
      <c r="H69" s="171"/>
      <c r="I69" s="171"/>
      <c r="J69" s="172">
        <f>J211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102</v>
      </c>
      <c r="E70" s="171"/>
      <c r="F70" s="171"/>
      <c r="G70" s="171"/>
      <c r="H70" s="171"/>
      <c r="I70" s="171"/>
      <c r="J70" s="172">
        <f>J224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103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57" t="str">
        <f>E7</f>
        <v>Opravy a malby 1. a 2.n.p. objektu Střelnice č.p.691, Děčín</v>
      </c>
      <c r="F80" s="33"/>
      <c r="G80" s="33"/>
      <c r="H80" s="33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86</v>
      </c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1 - Opravy a malby ostatních prostor 1. a 2. n.p.</v>
      </c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Objekt Střelnice č.p.691, Děčín</v>
      </c>
      <c r="G84" s="41"/>
      <c r="H84" s="41"/>
      <c r="I84" s="33" t="s">
        <v>23</v>
      </c>
      <c r="J84" s="73" t="str">
        <f>IF(J12="","",J12)</f>
        <v>18. 1. 2022</v>
      </c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Statutární město Děčín</v>
      </c>
      <c r="G86" s="41"/>
      <c r="H86" s="41"/>
      <c r="I86" s="33" t="s">
        <v>32</v>
      </c>
      <c r="J86" s="37" t="str">
        <f>E21</f>
        <v>Vladimír Vidai</v>
      </c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IF(E18="","",E18)</f>
        <v>Vyplň údaj</v>
      </c>
      <c r="G87" s="41"/>
      <c r="H87" s="41"/>
      <c r="I87" s="33" t="s">
        <v>37</v>
      </c>
      <c r="J87" s="37" t="str">
        <f>E24</f>
        <v xml:space="preserve"> </v>
      </c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4"/>
      <c r="B89" s="175"/>
      <c r="C89" s="176" t="s">
        <v>104</v>
      </c>
      <c r="D89" s="177" t="s">
        <v>60</v>
      </c>
      <c r="E89" s="177" t="s">
        <v>56</v>
      </c>
      <c r="F89" s="177" t="s">
        <v>57</v>
      </c>
      <c r="G89" s="177" t="s">
        <v>105</v>
      </c>
      <c r="H89" s="177" t="s">
        <v>106</v>
      </c>
      <c r="I89" s="177" t="s">
        <v>107</v>
      </c>
      <c r="J89" s="177" t="s">
        <v>90</v>
      </c>
      <c r="K89" s="178" t="s">
        <v>108</v>
      </c>
      <c r="L89" s="179"/>
      <c r="M89" s="93" t="s">
        <v>19</v>
      </c>
      <c r="N89" s="94" t="s">
        <v>45</v>
      </c>
      <c r="O89" s="94" t="s">
        <v>109</v>
      </c>
      <c r="P89" s="94" t="s">
        <v>110</v>
      </c>
      <c r="Q89" s="94" t="s">
        <v>111</v>
      </c>
      <c r="R89" s="94" t="s">
        <v>112</v>
      </c>
      <c r="S89" s="94" t="s">
        <v>113</v>
      </c>
      <c r="T89" s="95" t="s">
        <v>114</v>
      </c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</row>
    <row r="90" s="2" customFormat="1" ht="22.8" customHeight="1">
      <c r="A90" s="39"/>
      <c r="B90" s="40"/>
      <c r="C90" s="100" t="s">
        <v>115</v>
      </c>
      <c r="D90" s="41"/>
      <c r="E90" s="41"/>
      <c r="F90" s="41"/>
      <c r="G90" s="41"/>
      <c r="H90" s="41"/>
      <c r="I90" s="41"/>
      <c r="J90" s="180">
        <f>BK90</f>
        <v>0</v>
      </c>
      <c r="K90" s="41"/>
      <c r="L90" s="45"/>
      <c r="M90" s="96"/>
      <c r="N90" s="181"/>
      <c r="O90" s="97"/>
      <c r="P90" s="182">
        <f>P91+P198</f>
        <v>0</v>
      </c>
      <c r="Q90" s="97"/>
      <c r="R90" s="182">
        <f>R91+R198</f>
        <v>11.103800889999999</v>
      </c>
      <c r="S90" s="97"/>
      <c r="T90" s="183">
        <f>T91+T198</f>
        <v>3.5196693999999997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91</v>
      </c>
      <c r="BK90" s="184">
        <f>BK91+BK198</f>
        <v>0</v>
      </c>
    </row>
    <row r="91" s="12" customFormat="1" ht="25.92" customHeight="1">
      <c r="A91" s="12"/>
      <c r="B91" s="185"/>
      <c r="C91" s="186"/>
      <c r="D91" s="187" t="s">
        <v>74</v>
      </c>
      <c r="E91" s="188" t="s">
        <v>116</v>
      </c>
      <c r="F91" s="188" t="s">
        <v>117</v>
      </c>
      <c r="G91" s="186"/>
      <c r="H91" s="186"/>
      <c r="I91" s="189"/>
      <c r="J91" s="190">
        <f>BK91</f>
        <v>0</v>
      </c>
      <c r="K91" s="186"/>
      <c r="L91" s="191"/>
      <c r="M91" s="192"/>
      <c r="N91" s="193"/>
      <c r="O91" s="193"/>
      <c r="P91" s="194">
        <f>P92+P136+P161+P183+P195</f>
        <v>0</v>
      </c>
      <c r="Q91" s="193"/>
      <c r="R91" s="194">
        <f>R92+R136+R161+R183+R195</f>
        <v>5.7284571</v>
      </c>
      <c r="S91" s="193"/>
      <c r="T91" s="195">
        <f>T92+T136+T161+T183+T195</f>
        <v>1.2195320000000001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80</v>
      </c>
      <c r="AT91" s="197" t="s">
        <v>74</v>
      </c>
      <c r="AU91" s="197" t="s">
        <v>75</v>
      </c>
      <c r="AY91" s="196" t="s">
        <v>118</v>
      </c>
      <c r="BK91" s="198">
        <f>BK92+BK136+BK161+BK183+BK195</f>
        <v>0</v>
      </c>
    </row>
    <row r="92" s="12" customFormat="1" ht="22.8" customHeight="1">
      <c r="A92" s="12"/>
      <c r="B92" s="185"/>
      <c r="C92" s="186"/>
      <c r="D92" s="187" t="s">
        <v>74</v>
      </c>
      <c r="E92" s="199" t="s">
        <v>119</v>
      </c>
      <c r="F92" s="199" t="s">
        <v>120</v>
      </c>
      <c r="G92" s="186"/>
      <c r="H92" s="186"/>
      <c r="I92" s="189"/>
      <c r="J92" s="200">
        <f>BK92</f>
        <v>0</v>
      </c>
      <c r="K92" s="186"/>
      <c r="L92" s="191"/>
      <c r="M92" s="192"/>
      <c r="N92" s="193"/>
      <c r="O92" s="193"/>
      <c r="P92" s="194">
        <f>SUM(P93:P135)</f>
        <v>0</v>
      </c>
      <c r="Q92" s="193"/>
      <c r="R92" s="194">
        <f>SUM(R93:R135)</f>
        <v>5.6772632999999999</v>
      </c>
      <c r="S92" s="193"/>
      <c r="T92" s="195">
        <f>SUM(T93:T135)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6" t="s">
        <v>80</v>
      </c>
      <c r="AT92" s="197" t="s">
        <v>74</v>
      </c>
      <c r="AU92" s="197" t="s">
        <v>80</v>
      </c>
      <c r="AY92" s="196" t="s">
        <v>118</v>
      </c>
      <c r="BK92" s="198">
        <f>SUM(BK93:BK135)</f>
        <v>0</v>
      </c>
    </row>
    <row r="93" s="2" customFormat="1" ht="24.15" customHeight="1">
      <c r="A93" s="39"/>
      <c r="B93" s="40"/>
      <c r="C93" s="201" t="s">
        <v>80</v>
      </c>
      <c r="D93" s="201" t="s">
        <v>121</v>
      </c>
      <c r="E93" s="202" t="s">
        <v>122</v>
      </c>
      <c r="F93" s="203" t="s">
        <v>123</v>
      </c>
      <c r="G93" s="204" t="s">
        <v>124</v>
      </c>
      <c r="H93" s="205">
        <v>35.470999999999997</v>
      </c>
      <c r="I93" s="206"/>
      <c r="J93" s="207">
        <f>ROUND(I93*H93,2)</f>
        <v>0</v>
      </c>
      <c r="K93" s="203" t="s">
        <v>125</v>
      </c>
      <c r="L93" s="45"/>
      <c r="M93" s="208" t="s">
        <v>19</v>
      </c>
      <c r="N93" s="209" t="s">
        <v>46</v>
      </c>
      <c r="O93" s="85"/>
      <c r="P93" s="210">
        <f>O93*H93</f>
        <v>0</v>
      </c>
      <c r="Q93" s="210">
        <v>0.010200000000000001</v>
      </c>
      <c r="R93" s="210">
        <f>Q93*H93</f>
        <v>0.36180419999999996</v>
      </c>
      <c r="S93" s="210">
        <v>0</v>
      </c>
      <c r="T93" s="21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2" t="s">
        <v>126</v>
      </c>
      <c r="AT93" s="212" t="s">
        <v>121</v>
      </c>
      <c r="AU93" s="212" t="s">
        <v>84</v>
      </c>
      <c r="AY93" s="18" t="s">
        <v>118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8" t="s">
        <v>80</v>
      </c>
      <c r="BK93" s="213">
        <f>ROUND(I93*H93,2)</f>
        <v>0</v>
      </c>
      <c r="BL93" s="18" t="s">
        <v>126</v>
      </c>
      <c r="BM93" s="212" t="s">
        <v>127</v>
      </c>
    </row>
    <row r="94" s="2" customFormat="1">
      <c r="A94" s="39"/>
      <c r="B94" s="40"/>
      <c r="C94" s="41"/>
      <c r="D94" s="214" t="s">
        <v>128</v>
      </c>
      <c r="E94" s="41"/>
      <c r="F94" s="215" t="s">
        <v>129</v>
      </c>
      <c r="G94" s="41"/>
      <c r="H94" s="41"/>
      <c r="I94" s="216"/>
      <c r="J94" s="41"/>
      <c r="K94" s="41"/>
      <c r="L94" s="45"/>
      <c r="M94" s="217"/>
      <c r="N94" s="21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128</v>
      </c>
      <c r="AU94" s="18" t="s">
        <v>84</v>
      </c>
    </row>
    <row r="95" s="13" customFormat="1">
      <c r="A95" s="13"/>
      <c r="B95" s="219"/>
      <c r="C95" s="220"/>
      <c r="D95" s="221" t="s">
        <v>130</v>
      </c>
      <c r="E95" s="220"/>
      <c r="F95" s="222" t="s">
        <v>131</v>
      </c>
      <c r="G95" s="220"/>
      <c r="H95" s="223">
        <v>35.470999999999997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130</v>
      </c>
      <c r="AU95" s="229" t="s">
        <v>84</v>
      </c>
      <c r="AV95" s="13" t="s">
        <v>84</v>
      </c>
      <c r="AW95" s="13" t="s">
        <v>4</v>
      </c>
      <c r="AX95" s="13" t="s">
        <v>80</v>
      </c>
      <c r="AY95" s="229" t="s">
        <v>118</v>
      </c>
    </row>
    <row r="96" s="2" customFormat="1" ht="21.75" customHeight="1">
      <c r="A96" s="39"/>
      <c r="B96" s="40"/>
      <c r="C96" s="201" t="s">
        <v>84</v>
      </c>
      <c r="D96" s="201" t="s">
        <v>121</v>
      </c>
      <c r="E96" s="202" t="s">
        <v>132</v>
      </c>
      <c r="F96" s="203" t="s">
        <v>133</v>
      </c>
      <c r="G96" s="204" t="s">
        <v>124</v>
      </c>
      <c r="H96" s="205">
        <v>23.648</v>
      </c>
      <c r="I96" s="206"/>
      <c r="J96" s="207">
        <f>ROUND(I96*H96,2)</f>
        <v>0</v>
      </c>
      <c r="K96" s="203" t="s">
        <v>125</v>
      </c>
      <c r="L96" s="45"/>
      <c r="M96" s="208" t="s">
        <v>19</v>
      </c>
      <c r="N96" s="209" t="s">
        <v>46</v>
      </c>
      <c r="O96" s="85"/>
      <c r="P96" s="210">
        <f>O96*H96</f>
        <v>0</v>
      </c>
      <c r="Q96" s="210">
        <v>0.041500000000000002</v>
      </c>
      <c r="R96" s="210">
        <f>Q96*H96</f>
        <v>0.98139200000000004</v>
      </c>
      <c r="S96" s="210">
        <v>0</v>
      </c>
      <c r="T96" s="211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2" t="s">
        <v>126</v>
      </c>
      <c r="AT96" s="212" t="s">
        <v>121</v>
      </c>
      <c r="AU96" s="212" t="s">
        <v>84</v>
      </c>
      <c r="AY96" s="18" t="s">
        <v>118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8" t="s">
        <v>80</v>
      </c>
      <c r="BK96" s="213">
        <f>ROUND(I96*H96,2)</f>
        <v>0</v>
      </c>
      <c r="BL96" s="18" t="s">
        <v>126</v>
      </c>
      <c r="BM96" s="212" t="s">
        <v>134</v>
      </c>
    </row>
    <row r="97" s="2" customFormat="1">
      <c r="A97" s="39"/>
      <c r="B97" s="40"/>
      <c r="C97" s="41"/>
      <c r="D97" s="214" t="s">
        <v>128</v>
      </c>
      <c r="E97" s="41"/>
      <c r="F97" s="215" t="s">
        <v>135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84</v>
      </c>
    </row>
    <row r="98" s="13" customFormat="1">
      <c r="A98" s="13"/>
      <c r="B98" s="219"/>
      <c r="C98" s="220"/>
      <c r="D98" s="221" t="s">
        <v>130</v>
      </c>
      <c r="E98" s="220"/>
      <c r="F98" s="222" t="s">
        <v>136</v>
      </c>
      <c r="G98" s="220"/>
      <c r="H98" s="223">
        <v>23.648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130</v>
      </c>
      <c r="AU98" s="229" t="s">
        <v>84</v>
      </c>
      <c r="AV98" s="13" t="s">
        <v>84</v>
      </c>
      <c r="AW98" s="13" t="s">
        <v>4</v>
      </c>
      <c r="AX98" s="13" t="s">
        <v>80</v>
      </c>
      <c r="AY98" s="229" t="s">
        <v>118</v>
      </c>
    </row>
    <row r="99" s="2" customFormat="1" ht="24.15" customHeight="1">
      <c r="A99" s="39"/>
      <c r="B99" s="40"/>
      <c r="C99" s="201" t="s">
        <v>137</v>
      </c>
      <c r="D99" s="201" t="s">
        <v>121</v>
      </c>
      <c r="E99" s="202" t="s">
        <v>138</v>
      </c>
      <c r="F99" s="203" t="s">
        <v>139</v>
      </c>
      <c r="G99" s="204" t="s">
        <v>140</v>
      </c>
      <c r="H99" s="205">
        <v>53.130000000000003</v>
      </c>
      <c r="I99" s="206"/>
      <c r="J99" s="207">
        <f>ROUND(I99*H99,2)</f>
        <v>0</v>
      </c>
      <c r="K99" s="203" t="s">
        <v>125</v>
      </c>
      <c r="L99" s="45"/>
      <c r="M99" s="208" t="s">
        <v>19</v>
      </c>
      <c r="N99" s="209" t="s">
        <v>46</v>
      </c>
      <c r="O99" s="85"/>
      <c r="P99" s="210">
        <f>O99*H99</f>
        <v>0</v>
      </c>
      <c r="Q99" s="210">
        <v>0.0057000000000000002</v>
      </c>
      <c r="R99" s="210">
        <f>Q99*H99</f>
        <v>0.30284100000000003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126</v>
      </c>
      <c r="AT99" s="212" t="s">
        <v>121</v>
      </c>
      <c r="AU99" s="212" t="s">
        <v>84</v>
      </c>
      <c r="AY99" s="18" t="s">
        <v>118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80</v>
      </c>
      <c r="BK99" s="213">
        <f>ROUND(I99*H99,2)</f>
        <v>0</v>
      </c>
      <c r="BL99" s="18" t="s">
        <v>126</v>
      </c>
      <c r="BM99" s="212" t="s">
        <v>141</v>
      </c>
    </row>
    <row r="100" s="2" customFormat="1">
      <c r="A100" s="39"/>
      <c r="B100" s="40"/>
      <c r="C100" s="41"/>
      <c r="D100" s="214" t="s">
        <v>128</v>
      </c>
      <c r="E100" s="41"/>
      <c r="F100" s="215" t="s">
        <v>142</v>
      </c>
      <c r="G100" s="41"/>
      <c r="H100" s="41"/>
      <c r="I100" s="216"/>
      <c r="J100" s="41"/>
      <c r="K100" s="41"/>
      <c r="L100" s="45"/>
      <c r="M100" s="217"/>
      <c r="N100" s="21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128</v>
      </c>
      <c r="AU100" s="18" t="s">
        <v>84</v>
      </c>
    </row>
    <row r="101" s="13" customFormat="1">
      <c r="A101" s="13"/>
      <c r="B101" s="219"/>
      <c r="C101" s="220"/>
      <c r="D101" s="221" t="s">
        <v>130</v>
      </c>
      <c r="E101" s="230" t="s">
        <v>19</v>
      </c>
      <c r="F101" s="222" t="s">
        <v>143</v>
      </c>
      <c r="G101" s="220"/>
      <c r="H101" s="223">
        <v>8.1999999999999993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130</v>
      </c>
      <c r="AU101" s="229" t="s">
        <v>84</v>
      </c>
      <c r="AV101" s="13" t="s">
        <v>84</v>
      </c>
      <c r="AW101" s="13" t="s">
        <v>36</v>
      </c>
      <c r="AX101" s="13" t="s">
        <v>75</v>
      </c>
      <c r="AY101" s="229" t="s">
        <v>118</v>
      </c>
    </row>
    <row r="102" s="13" customFormat="1">
      <c r="A102" s="13"/>
      <c r="B102" s="219"/>
      <c r="C102" s="220"/>
      <c r="D102" s="221" t="s">
        <v>130</v>
      </c>
      <c r="E102" s="230" t="s">
        <v>19</v>
      </c>
      <c r="F102" s="222" t="s">
        <v>144</v>
      </c>
      <c r="G102" s="220"/>
      <c r="H102" s="223">
        <v>35.82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130</v>
      </c>
      <c r="AU102" s="229" t="s">
        <v>84</v>
      </c>
      <c r="AV102" s="13" t="s">
        <v>84</v>
      </c>
      <c r="AW102" s="13" t="s">
        <v>36</v>
      </c>
      <c r="AX102" s="13" t="s">
        <v>75</v>
      </c>
      <c r="AY102" s="229" t="s">
        <v>118</v>
      </c>
    </row>
    <row r="103" s="13" customFormat="1">
      <c r="A103" s="13"/>
      <c r="B103" s="219"/>
      <c r="C103" s="220"/>
      <c r="D103" s="221" t="s">
        <v>130</v>
      </c>
      <c r="E103" s="230" t="s">
        <v>19</v>
      </c>
      <c r="F103" s="222" t="s">
        <v>145</v>
      </c>
      <c r="G103" s="220"/>
      <c r="H103" s="223">
        <v>9.1099999999999994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130</v>
      </c>
      <c r="AU103" s="229" t="s">
        <v>84</v>
      </c>
      <c r="AV103" s="13" t="s">
        <v>84</v>
      </c>
      <c r="AW103" s="13" t="s">
        <v>36</v>
      </c>
      <c r="AX103" s="13" t="s">
        <v>75</v>
      </c>
      <c r="AY103" s="229" t="s">
        <v>118</v>
      </c>
    </row>
    <row r="104" s="14" customFormat="1">
      <c r="A104" s="14"/>
      <c r="B104" s="231"/>
      <c r="C104" s="232"/>
      <c r="D104" s="221" t="s">
        <v>130</v>
      </c>
      <c r="E104" s="233" t="s">
        <v>19</v>
      </c>
      <c r="F104" s="234" t="s">
        <v>146</v>
      </c>
      <c r="G104" s="232"/>
      <c r="H104" s="235">
        <v>53.129999999999995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130</v>
      </c>
      <c r="AU104" s="241" t="s">
        <v>84</v>
      </c>
      <c r="AV104" s="14" t="s">
        <v>126</v>
      </c>
      <c r="AW104" s="14" t="s">
        <v>36</v>
      </c>
      <c r="AX104" s="14" t="s">
        <v>80</v>
      </c>
      <c r="AY104" s="241" t="s">
        <v>118</v>
      </c>
    </row>
    <row r="105" s="2" customFormat="1" ht="24.15" customHeight="1">
      <c r="A105" s="39"/>
      <c r="B105" s="40"/>
      <c r="C105" s="201" t="s">
        <v>126</v>
      </c>
      <c r="D105" s="201" t="s">
        <v>121</v>
      </c>
      <c r="E105" s="202" t="s">
        <v>147</v>
      </c>
      <c r="F105" s="203" t="s">
        <v>148</v>
      </c>
      <c r="G105" s="204" t="s">
        <v>140</v>
      </c>
      <c r="H105" s="205">
        <v>10.699999999999999</v>
      </c>
      <c r="I105" s="206"/>
      <c r="J105" s="207">
        <f>ROUND(I105*H105,2)</f>
        <v>0</v>
      </c>
      <c r="K105" s="203" t="s">
        <v>125</v>
      </c>
      <c r="L105" s="45"/>
      <c r="M105" s="208" t="s">
        <v>19</v>
      </c>
      <c r="N105" s="209" t="s">
        <v>46</v>
      </c>
      <c r="O105" s="85"/>
      <c r="P105" s="210">
        <f>O105*H105</f>
        <v>0</v>
      </c>
      <c r="Q105" s="210">
        <v>0.017000000000000001</v>
      </c>
      <c r="R105" s="210">
        <f>Q105*H105</f>
        <v>0.18190000000000001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126</v>
      </c>
      <c r="AT105" s="212" t="s">
        <v>121</v>
      </c>
      <c r="AU105" s="212" t="s">
        <v>84</v>
      </c>
      <c r="AY105" s="18" t="s">
        <v>118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80</v>
      </c>
      <c r="BK105" s="213">
        <f>ROUND(I105*H105,2)</f>
        <v>0</v>
      </c>
      <c r="BL105" s="18" t="s">
        <v>126</v>
      </c>
      <c r="BM105" s="212" t="s">
        <v>149</v>
      </c>
    </row>
    <row r="106" s="2" customFormat="1">
      <c r="A106" s="39"/>
      <c r="B106" s="40"/>
      <c r="C106" s="41"/>
      <c r="D106" s="214" t="s">
        <v>128</v>
      </c>
      <c r="E106" s="41"/>
      <c r="F106" s="215" t="s">
        <v>150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128</v>
      </c>
      <c r="AU106" s="18" t="s">
        <v>84</v>
      </c>
    </row>
    <row r="107" s="13" customFormat="1">
      <c r="A107" s="13"/>
      <c r="B107" s="219"/>
      <c r="C107" s="220"/>
      <c r="D107" s="221" t="s">
        <v>130</v>
      </c>
      <c r="E107" s="230" t="s">
        <v>19</v>
      </c>
      <c r="F107" s="222" t="s">
        <v>151</v>
      </c>
      <c r="G107" s="220"/>
      <c r="H107" s="223">
        <v>10.699999999999999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130</v>
      </c>
      <c r="AU107" s="229" t="s">
        <v>84</v>
      </c>
      <c r="AV107" s="13" t="s">
        <v>84</v>
      </c>
      <c r="AW107" s="13" t="s">
        <v>36</v>
      </c>
      <c r="AX107" s="13" t="s">
        <v>80</v>
      </c>
      <c r="AY107" s="229" t="s">
        <v>118</v>
      </c>
    </row>
    <row r="108" s="2" customFormat="1" ht="21.75" customHeight="1">
      <c r="A108" s="39"/>
      <c r="B108" s="40"/>
      <c r="C108" s="201" t="s">
        <v>152</v>
      </c>
      <c r="D108" s="201" t="s">
        <v>121</v>
      </c>
      <c r="E108" s="202" t="s">
        <v>153</v>
      </c>
      <c r="F108" s="203" t="s">
        <v>154</v>
      </c>
      <c r="G108" s="204" t="s">
        <v>140</v>
      </c>
      <c r="H108" s="205">
        <v>2.1000000000000001</v>
      </c>
      <c r="I108" s="206"/>
      <c r="J108" s="207">
        <f>ROUND(I108*H108,2)</f>
        <v>0</v>
      </c>
      <c r="K108" s="203" t="s">
        <v>125</v>
      </c>
      <c r="L108" s="45"/>
      <c r="M108" s="208" t="s">
        <v>19</v>
      </c>
      <c r="N108" s="209" t="s">
        <v>46</v>
      </c>
      <c r="O108" s="85"/>
      <c r="P108" s="210">
        <f>O108*H108</f>
        <v>0</v>
      </c>
      <c r="Q108" s="210">
        <v>0.0073499999999999998</v>
      </c>
      <c r="R108" s="210">
        <f>Q108*H108</f>
        <v>0.015435000000000001</v>
      </c>
      <c r="S108" s="210">
        <v>0</v>
      </c>
      <c r="T108" s="21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2" t="s">
        <v>126</v>
      </c>
      <c r="AT108" s="212" t="s">
        <v>121</v>
      </c>
      <c r="AU108" s="212" t="s">
        <v>84</v>
      </c>
      <c r="AY108" s="18" t="s">
        <v>118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8" t="s">
        <v>80</v>
      </c>
      <c r="BK108" s="213">
        <f>ROUND(I108*H108,2)</f>
        <v>0</v>
      </c>
      <c r="BL108" s="18" t="s">
        <v>126</v>
      </c>
      <c r="BM108" s="212" t="s">
        <v>155</v>
      </c>
    </row>
    <row r="109" s="2" customFormat="1">
      <c r="A109" s="39"/>
      <c r="B109" s="40"/>
      <c r="C109" s="41"/>
      <c r="D109" s="214" t="s">
        <v>128</v>
      </c>
      <c r="E109" s="41"/>
      <c r="F109" s="215" t="s">
        <v>156</v>
      </c>
      <c r="G109" s="41"/>
      <c r="H109" s="41"/>
      <c r="I109" s="216"/>
      <c r="J109" s="41"/>
      <c r="K109" s="41"/>
      <c r="L109" s="45"/>
      <c r="M109" s="217"/>
      <c r="N109" s="218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128</v>
      </c>
      <c r="AU109" s="18" t="s">
        <v>84</v>
      </c>
    </row>
    <row r="110" s="13" customFormat="1">
      <c r="A110" s="13"/>
      <c r="B110" s="219"/>
      <c r="C110" s="220"/>
      <c r="D110" s="221" t="s">
        <v>130</v>
      </c>
      <c r="E110" s="230" t="s">
        <v>19</v>
      </c>
      <c r="F110" s="222" t="s">
        <v>157</v>
      </c>
      <c r="G110" s="220"/>
      <c r="H110" s="223">
        <v>2.1000000000000001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130</v>
      </c>
      <c r="AU110" s="229" t="s">
        <v>84</v>
      </c>
      <c r="AV110" s="13" t="s">
        <v>84</v>
      </c>
      <c r="AW110" s="13" t="s">
        <v>36</v>
      </c>
      <c r="AX110" s="13" t="s">
        <v>80</v>
      </c>
      <c r="AY110" s="229" t="s">
        <v>118</v>
      </c>
    </row>
    <row r="111" s="2" customFormat="1" ht="16.5" customHeight="1">
      <c r="A111" s="39"/>
      <c r="B111" s="40"/>
      <c r="C111" s="201" t="s">
        <v>158</v>
      </c>
      <c r="D111" s="201" t="s">
        <v>121</v>
      </c>
      <c r="E111" s="202" t="s">
        <v>159</v>
      </c>
      <c r="F111" s="203" t="s">
        <v>160</v>
      </c>
      <c r="G111" s="204" t="s">
        <v>140</v>
      </c>
      <c r="H111" s="205">
        <v>2.52</v>
      </c>
      <c r="I111" s="206"/>
      <c r="J111" s="207">
        <f>ROUND(I111*H111,2)</f>
        <v>0</v>
      </c>
      <c r="K111" s="203" t="s">
        <v>125</v>
      </c>
      <c r="L111" s="45"/>
      <c r="M111" s="208" t="s">
        <v>19</v>
      </c>
      <c r="N111" s="209" t="s">
        <v>46</v>
      </c>
      <c r="O111" s="85"/>
      <c r="P111" s="210">
        <f>O111*H111</f>
        <v>0</v>
      </c>
      <c r="Q111" s="210">
        <v>0.00025999999999999998</v>
      </c>
      <c r="R111" s="210">
        <f>Q111*H111</f>
        <v>0.00065519999999999999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126</v>
      </c>
      <c r="AT111" s="212" t="s">
        <v>121</v>
      </c>
      <c r="AU111" s="212" t="s">
        <v>84</v>
      </c>
      <c r="AY111" s="18" t="s">
        <v>118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80</v>
      </c>
      <c r="BK111" s="213">
        <f>ROUND(I111*H111,2)</f>
        <v>0</v>
      </c>
      <c r="BL111" s="18" t="s">
        <v>126</v>
      </c>
      <c r="BM111" s="212" t="s">
        <v>161</v>
      </c>
    </row>
    <row r="112" s="2" customFormat="1">
      <c r="A112" s="39"/>
      <c r="B112" s="40"/>
      <c r="C112" s="41"/>
      <c r="D112" s="214" t="s">
        <v>128</v>
      </c>
      <c r="E112" s="41"/>
      <c r="F112" s="215" t="s">
        <v>162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84</v>
      </c>
    </row>
    <row r="113" s="13" customFormat="1">
      <c r="A113" s="13"/>
      <c r="B113" s="219"/>
      <c r="C113" s="220"/>
      <c r="D113" s="221" t="s">
        <v>130</v>
      </c>
      <c r="E113" s="220"/>
      <c r="F113" s="222" t="s">
        <v>163</v>
      </c>
      <c r="G113" s="220"/>
      <c r="H113" s="223">
        <v>2.52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130</v>
      </c>
      <c r="AU113" s="229" t="s">
        <v>84</v>
      </c>
      <c r="AV113" s="13" t="s">
        <v>84</v>
      </c>
      <c r="AW113" s="13" t="s">
        <v>4</v>
      </c>
      <c r="AX113" s="13" t="s">
        <v>80</v>
      </c>
      <c r="AY113" s="229" t="s">
        <v>118</v>
      </c>
    </row>
    <row r="114" s="2" customFormat="1" ht="21.75" customHeight="1">
      <c r="A114" s="39"/>
      <c r="B114" s="40"/>
      <c r="C114" s="201" t="s">
        <v>164</v>
      </c>
      <c r="D114" s="201" t="s">
        <v>121</v>
      </c>
      <c r="E114" s="202" t="s">
        <v>165</v>
      </c>
      <c r="F114" s="203" t="s">
        <v>166</v>
      </c>
      <c r="G114" s="204" t="s">
        <v>140</v>
      </c>
      <c r="H114" s="205">
        <v>2.1000000000000001</v>
      </c>
      <c r="I114" s="206"/>
      <c r="J114" s="207">
        <f>ROUND(I114*H114,2)</f>
        <v>0</v>
      </c>
      <c r="K114" s="203" t="s">
        <v>125</v>
      </c>
      <c r="L114" s="45"/>
      <c r="M114" s="208" t="s">
        <v>19</v>
      </c>
      <c r="N114" s="209" t="s">
        <v>46</v>
      </c>
      <c r="O114" s="85"/>
      <c r="P114" s="210">
        <f>O114*H114</f>
        <v>0</v>
      </c>
      <c r="Q114" s="210">
        <v>0.020480000000000002</v>
      </c>
      <c r="R114" s="210">
        <f>Q114*H114</f>
        <v>0.043008000000000005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126</v>
      </c>
      <c r="AT114" s="212" t="s">
        <v>121</v>
      </c>
      <c r="AU114" s="212" t="s">
        <v>84</v>
      </c>
      <c r="AY114" s="18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80</v>
      </c>
      <c r="BK114" s="213">
        <f>ROUND(I114*H114,2)</f>
        <v>0</v>
      </c>
      <c r="BL114" s="18" t="s">
        <v>126</v>
      </c>
      <c r="BM114" s="212" t="s">
        <v>167</v>
      </c>
    </row>
    <row r="115" s="2" customFormat="1">
      <c r="A115" s="39"/>
      <c r="B115" s="40"/>
      <c r="C115" s="41"/>
      <c r="D115" s="214" t="s">
        <v>128</v>
      </c>
      <c r="E115" s="41"/>
      <c r="F115" s="215" t="s">
        <v>168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128</v>
      </c>
      <c r="AU115" s="18" t="s">
        <v>84</v>
      </c>
    </row>
    <row r="116" s="2" customFormat="1" ht="24.15" customHeight="1">
      <c r="A116" s="39"/>
      <c r="B116" s="40"/>
      <c r="C116" s="201" t="s">
        <v>169</v>
      </c>
      <c r="D116" s="201" t="s">
        <v>121</v>
      </c>
      <c r="E116" s="202" t="s">
        <v>170</v>
      </c>
      <c r="F116" s="203" t="s">
        <v>171</v>
      </c>
      <c r="G116" s="204" t="s">
        <v>140</v>
      </c>
      <c r="H116" s="205">
        <v>2.1000000000000001</v>
      </c>
      <c r="I116" s="206"/>
      <c r="J116" s="207">
        <f>ROUND(I116*H116,2)</f>
        <v>0</v>
      </c>
      <c r="K116" s="203" t="s">
        <v>125</v>
      </c>
      <c r="L116" s="45"/>
      <c r="M116" s="208" t="s">
        <v>19</v>
      </c>
      <c r="N116" s="209" t="s">
        <v>46</v>
      </c>
      <c r="O116" s="85"/>
      <c r="P116" s="210">
        <f>O116*H116</f>
        <v>0</v>
      </c>
      <c r="Q116" s="210">
        <v>0.015400000000000001</v>
      </c>
      <c r="R116" s="210">
        <f>Q116*H116</f>
        <v>0.032340000000000001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126</v>
      </c>
      <c r="AT116" s="212" t="s">
        <v>121</v>
      </c>
      <c r="AU116" s="212" t="s">
        <v>84</v>
      </c>
      <c r="AY116" s="18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80</v>
      </c>
      <c r="BK116" s="213">
        <f>ROUND(I116*H116,2)</f>
        <v>0</v>
      </c>
      <c r="BL116" s="18" t="s">
        <v>126</v>
      </c>
      <c r="BM116" s="212" t="s">
        <v>172</v>
      </c>
    </row>
    <row r="117" s="2" customFormat="1">
      <c r="A117" s="39"/>
      <c r="B117" s="40"/>
      <c r="C117" s="41"/>
      <c r="D117" s="214" t="s">
        <v>128</v>
      </c>
      <c r="E117" s="41"/>
      <c r="F117" s="215" t="s">
        <v>173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128</v>
      </c>
      <c r="AU117" s="18" t="s">
        <v>84</v>
      </c>
    </row>
    <row r="118" s="2" customFormat="1" ht="16.5" customHeight="1">
      <c r="A118" s="39"/>
      <c r="B118" s="40"/>
      <c r="C118" s="201" t="s">
        <v>174</v>
      </c>
      <c r="D118" s="201" t="s">
        <v>121</v>
      </c>
      <c r="E118" s="202" t="s">
        <v>175</v>
      </c>
      <c r="F118" s="203" t="s">
        <v>176</v>
      </c>
      <c r="G118" s="204" t="s">
        <v>140</v>
      </c>
      <c r="H118" s="205">
        <v>2.52</v>
      </c>
      <c r="I118" s="206"/>
      <c r="J118" s="207">
        <f>ROUND(I118*H118,2)</f>
        <v>0</v>
      </c>
      <c r="K118" s="203" t="s">
        <v>125</v>
      </c>
      <c r="L118" s="45"/>
      <c r="M118" s="208" t="s">
        <v>19</v>
      </c>
      <c r="N118" s="209" t="s">
        <v>46</v>
      </c>
      <c r="O118" s="85"/>
      <c r="P118" s="210">
        <f>O118*H118</f>
        <v>0</v>
      </c>
      <c r="Q118" s="210">
        <v>0.0040000000000000001</v>
      </c>
      <c r="R118" s="210">
        <f>Q118*H118</f>
        <v>0.01008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126</v>
      </c>
      <c r="AT118" s="212" t="s">
        <v>121</v>
      </c>
      <c r="AU118" s="212" t="s">
        <v>84</v>
      </c>
      <c r="AY118" s="18" t="s">
        <v>118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80</v>
      </c>
      <c r="BK118" s="213">
        <f>ROUND(I118*H118,2)</f>
        <v>0</v>
      </c>
      <c r="BL118" s="18" t="s">
        <v>126</v>
      </c>
      <c r="BM118" s="212" t="s">
        <v>177</v>
      </c>
    </row>
    <row r="119" s="2" customFormat="1">
      <c r="A119" s="39"/>
      <c r="B119" s="40"/>
      <c r="C119" s="41"/>
      <c r="D119" s="214" t="s">
        <v>128</v>
      </c>
      <c r="E119" s="41"/>
      <c r="F119" s="215" t="s">
        <v>178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128</v>
      </c>
      <c r="AU119" s="18" t="s">
        <v>84</v>
      </c>
    </row>
    <row r="120" s="13" customFormat="1">
      <c r="A120" s="13"/>
      <c r="B120" s="219"/>
      <c r="C120" s="220"/>
      <c r="D120" s="221" t="s">
        <v>130</v>
      </c>
      <c r="E120" s="220"/>
      <c r="F120" s="222" t="s">
        <v>163</v>
      </c>
      <c r="G120" s="220"/>
      <c r="H120" s="223">
        <v>2.52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130</v>
      </c>
      <c r="AU120" s="229" t="s">
        <v>84</v>
      </c>
      <c r="AV120" s="13" t="s">
        <v>84</v>
      </c>
      <c r="AW120" s="13" t="s">
        <v>4</v>
      </c>
      <c r="AX120" s="13" t="s">
        <v>80</v>
      </c>
      <c r="AY120" s="229" t="s">
        <v>118</v>
      </c>
    </row>
    <row r="121" s="2" customFormat="1" ht="24.15" customHeight="1">
      <c r="A121" s="39"/>
      <c r="B121" s="40"/>
      <c r="C121" s="201" t="s">
        <v>179</v>
      </c>
      <c r="D121" s="201" t="s">
        <v>121</v>
      </c>
      <c r="E121" s="202" t="s">
        <v>180</v>
      </c>
      <c r="F121" s="203" t="s">
        <v>181</v>
      </c>
      <c r="G121" s="204" t="s">
        <v>124</v>
      </c>
      <c r="H121" s="205">
        <v>81.013999999999996</v>
      </c>
      <c r="I121" s="206"/>
      <c r="J121" s="207">
        <f>ROUND(I121*H121,2)</f>
        <v>0</v>
      </c>
      <c r="K121" s="203" t="s">
        <v>125</v>
      </c>
      <c r="L121" s="45"/>
      <c r="M121" s="208" t="s">
        <v>19</v>
      </c>
      <c r="N121" s="209" t="s">
        <v>46</v>
      </c>
      <c r="O121" s="85"/>
      <c r="P121" s="210">
        <f>O121*H121</f>
        <v>0</v>
      </c>
      <c r="Q121" s="210">
        <v>0.010200000000000001</v>
      </c>
      <c r="R121" s="210">
        <f>Q121*H121</f>
        <v>0.82634280000000004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126</v>
      </c>
      <c r="AT121" s="212" t="s">
        <v>121</v>
      </c>
      <c r="AU121" s="212" t="s">
        <v>84</v>
      </c>
      <c r="AY121" s="18" t="s">
        <v>118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80</v>
      </c>
      <c r="BK121" s="213">
        <f>ROUND(I121*H121,2)</f>
        <v>0</v>
      </c>
      <c r="BL121" s="18" t="s">
        <v>126</v>
      </c>
      <c r="BM121" s="212" t="s">
        <v>182</v>
      </c>
    </row>
    <row r="122" s="2" customFormat="1">
      <c r="A122" s="39"/>
      <c r="B122" s="40"/>
      <c r="C122" s="41"/>
      <c r="D122" s="214" t="s">
        <v>128</v>
      </c>
      <c r="E122" s="41"/>
      <c r="F122" s="215" t="s">
        <v>183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128</v>
      </c>
      <c r="AU122" s="18" t="s">
        <v>84</v>
      </c>
    </row>
    <row r="123" s="13" customFormat="1">
      <c r="A123" s="13"/>
      <c r="B123" s="219"/>
      <c r="C123" s="220"/>
      <c r="D123" s="221" t="s">
        <v>130</v>
      </c>
      <c r="E123" s="220"/>
      <c r="F123" s="222" t="s">
        <v>184</v>
      </c>
      <c r="G123" s="220"/>
      <c r="H123" s="223">
        <v>81.013999999999996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130</v>
      </c>
      <c r="AU123" s="229" t="s">
        <v>84</v>
      </c>
      <c r="AV123" s="13" t="s">
        <v>84</v>
      </c>
      <c r="AW123" s="13" t="s">
        <v>4</v>
      </c>
      <c r="AX123" s="13" t="s">
        <v>80</v>
      </c>
      <c r="AY123" s="229" t="s">
        <v>118</v>
      </c>
    </row>
    <row r="124" s="2" customFormat="1" ht="21.75" customHeight="1">
      <c r="A124" s="39"/>
      <c r="B124" s="40"/>
      <c r="C124" s="201" t="s">
        <v>185</v>
      </c>
      <c r="D124" s="201" t="s">
        <v>121</v>
      </c>
      <c r="E124" s="202" t="s">
        <v>186</v>
      </c>
      <c r="F124" s="203" t="s">
        <v>187</v>
      </c>
      <c r="G124" s="204" t="s">
        <v>124</v>
      </c>
      <c r="H124" s="205">
        <v>40.506999999999998</v>
      </c>
      <c r="I124" s="206"/>
      <c r="J124" s="207">
        <f>ROUND(I124*H124,2)</f>
        <v>0</v>
      </c>
      <c r="K124" s="203" t="s">
        <v>125</v>
      </c>
      <c r="L124" s="45"/>
      <c r="M124" s="208" t="s">
        <v>19</v>
      </c>
      <c r="N124" s="209" t="s">
        <v>46</v>
      </c>
      <c r="O124" s="85"/>
      <c r="P124" s="210">
        <f>O124*H124</f>
        <v>0</v>
      </c>
      <c r="Q124" s="210">
        <v>0.041500000000000002</v>
      </c>
      <c r="R124" s="210">
        <f>Q124*H124</f>
        <v>1.6810404999999999</v>
      </c>
      <c r="S124" s="210">
        <v>0</v>
      </c>
      <c r="T124" s="21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2" t="s">
        <v>126</v>
      </c>
      <c r="AT124" s="212" t="s">
        <v>121</v>
      </c>
      <c r="AU124" s="212" t="s">
        <v>84</v>
      </c>
      <c r="AY124" s="18" t="s">
        <v>118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8" t="s">
        <v>80</v>
      </c>
      <c r="BK124" s="213">
        <f>ROUND(I124*H124,2)</f>
        <v>0</v>
      </c>
      <c r="BL124" s="18" t="s">
        <v>126</v>
      </c>
      <c r="BM124" s="212" t="s">
        <v>188</v>
      </c>
    </row>
    <row r="125" s="2" customFormat="1">
      <c r="A125" s="39"/>
      <c r="B125" s="40"/>
      <c r="C125" s="41"/>
      <c r="D125" s="214" t="s">
        <v>128</v>
      </c>
      <c r="E125" s="41"/>
      <c r="F125" s="215" t="s">
        <v>189</v>
      </c>
      <c r="G125" s="41"/>
      <c r="H125" s="41"/>
      <c r="I125" s="216"/>
      <c r="J125" s="41"/>
      <c r="K125" s="41"/>
      <c r="L125" s="45"/>
      <c r="M125" s="217"/>
      <c r="N125" s="218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128</v>
      </c>
      <c r="AU125" s="18" t="s">
        <v>84</v>
      </c>
    </row>
    <row r="126" s="13" customFormat="1">
      <c r="A126" s="13"/>
      <c r="B126" s="219"/>
      <c r="C126" s="220"/>
      <c r="D126" s="221" t="s">
        <v>130</v>
      </c>
      <c r="E126" s="220"/>
      <c r="F126" s="222" t="s">
        <v>190</v>
      </c>
      <c r="G126" s="220"/>
      <c r="H126" s="223">
        <v>40.506999999999998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130</v>
      </c>
      <c r="AU126" s="229" t="s">
        <v>84</v>
      </c>
      <c r="AV126" s="13" t="s">
        <v>84</v>
      </c>
      <c r="AW126" s="13" t="s">
        <v>4</v>
      </c>
      <c r="AX126" s="13" t="s">
        <v>80</v>
      </c>
      <c r="AY126" s="229" t="s">
        <v>118</v>
      </c>
    </row>
    <row r="127" s="2" customFormat="1" ht="24.15" customHeight="1">
      <c r="A127" s="39"/>
      <c r="B127" s="40"/>
      <c r="C127" s="201" t="s">
        <v>191</v>
      </c>
      <c r="D127" s="201" t="s">
        <v>121</v>
      </c>
      <c r="E127" s="202" t="s">
        <v>192</v>
      </c>
      <c r="F127" s="203" t="s">
        <v>193</v>
      </c>
      <c r="G127" s="204" t="s">
        <v>140</v>
      </c>
      <c r="H127" s="205">
        <v>113.97799999999999</v>
      </c>
      <c r="I127" s="206"/>
      <c r="J127" s="207">
        <f>ROUND(I127*H127,2)</f>
        <v>0</v>
      </c>
      <c r="K127" s="203" t="s">
        <v>125</v>
      </c>
      <c r="L127" s="45"/>
      <c r="M127" s="208" t="s">
        <v>19</v>
      </c>
      <c r="N127" s="209" t="s">
        <v>46</v>
      </c>
      <c r="O127" s="85"/>
      <c r="P127" s="210">
        <f>O127*H127</f>
        <v>0</v>
      </c>
      <c r="Q127" s="210">
        <v>0.0057000000000000002</v>
      </c>
      <c r="R127" s="210">
        <f>Q127*H127</f>
        <v>0.64967459999999999</v>
      </c>
      <c r="S127" s="210">
        <v>0</v>
      </c>
      <c r="T127" s="21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2" t="s">
        <v>126</v>
      </c>
      <c r="AT127" s="212" t="s">
        <v>121</v>
      </c>
      <c r="AU127" s="212" t="s">
        <v>84</v>
      </c>
      <c r="AY127" s="18" t="s">
        <v>118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8" t="s">
        <v>80</v>
      </c>
      <c r="BK127" s="213">
        <f>ROUND(I127*H127,2)</f>
        <v>0</v>
      </c>
      <c r="BL127" s="18" t="s">
        <v>126</v>
      </c>
      <c r="BM127" s="212" t="s">
        <v>194</v>
      </c>
    </row>
    <row r="128" s="2" customFormat="1">
      <c r="A128" s="39"/>
      <c r="B128" s="40"/>
      <c r="C128" s="41"/>
      <c r="D128" s="214" t="s">
        <v>128</v>
      </c>
      <c r="E128" s="41"/>
      <c r="F128" s="215" t="s">
        <v>195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84</v>
      </c>
    </row>
    <row r="129" s="13" customFormat="1">
      <c r="A129" s="13"/>
      <c r="B129" s="219"/>
      <c r="C129" s="220"/>
      <c r="D129" s="221" t="s">
        <v>130</v>
      </c>
      <c r="E129" s="230" t="s">
        <v>19</v>
      </c>
      <c r="F129" s="222" t="s">
        <v>196</v>
      </c>
      <c r="G129" s="220"/>
      <c r="H129" s="223">
        <v>33.814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130</v>
      </c>
      <c r="AU129" s="229" t="s">
        <v>84</v>
      </c>
      <c r="AV129" s="13" t="s">
        <v>84</v>
      </c>
      <c r="AW129" s="13" t="s">
        <v>36</v>
      </c>
      <c r="AX129" s="13" t="s">
        <v>75</v>
      </c>
      <c r="AY129" s="229" t="s">
        <v>118</v>
      </c>
    </row>
    <row r="130" s="13" customFormat="1">
      <c r="A130" s="13"/>
      <c r="B130" s="219"/>
      <c r="C130" s="220"/>
      <c r="D130" s="221" t="s">
        <v>130</v>
      </c>
      <c r="E130" s="230" t="s">
        <v>19</v>
      </c>
      <c r="F130" s="222" t="s">
        <v>197</v>
      </c>
      <c r="G130" s="220"/>
      <c r="H130" s="223">
        <v>60.082000000000001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130</v>
      </c>
      <c r="AU130" s="229" t="s">
        <v>84</v>
      </c>
      <c r="AV130" s="13" t="s">
        <v>84</v>
      </c>
      <c r="AW130" s="13" t="s">
        <v>36</v>
      </c>
      <c r="AX130" s="13" t="s">
        <v>75</v>
      </c>
      <c r="AY130" s="229" t="s">
        <v>118</v>
      </c>
    </row>
    <row r="131" s="13" customFormat="1">
      <c r="A131" s="13"/>
      <c r="B131" s="219"/>
      <c r="C131" s="220"/>
      <c r="D131" s="221" t="s">
        <v>130</v>
      </c>
      <c r="E131" s="230" t="s">
        <v>19</v>
      </c>
      <c r="F131" s="222" t="s">
        <v>198</v>
      </c>
      <c r="G131" s="220"/>
      <c r="H131" s="223">
        <v>20.082000000000001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130</v>
      </c>
      <c r="AU131" s="229" t="s">
        <v>84</v>
      </c>
      <c r="AV131" s="13" t="s">
        <v>84</v>
      </c>
      <c r="AW131" s="13" t="s">
        <v>36</v>
      </c>
      <c r="AX131" s="13" t="s">
        <v>75</v>
      </c>
      <c r="AY131" s="229" t="s">
        <v>118</v>
      </c>
    </row>
    <row r="132" s="14" customFormat="1">
      <c r="A132" s="14"/>
      <c r="B132" s="231"/>
      <c r="C132" s="232"/>
      <c r="D132" s="221" t="s">
        <v>130</v>
      </c>
      <c r="E132" s="233" t="s">
        <v>19</v>
      </c>
      <c r="F132" s="234" t="s">
        <v>146</v>
      </c>
      <c r="G132" s="232"/>
      <c r="H132" s="235">
        <v>113.97800000000001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84</v>
      </c>
      <c r="AV132" s="14" t="s">
        <v>126</v>
      </c>
      <c r="AW132" s="14" t="s">
        <v>36</v>
      </c>
      <c r="AX132" s="14" t="s">
        <v>80</v>
      </c>
      <c r="AY132" s="241" t="s">
        <v>118</v>
      </c>
    </row>
    <row r="133" s="2" customFormat="1" ht="24.15" customHeight="1">
      <c r="A133" s="39"/>
      <c r="B133" s="40"/>
      <c r="C133" s="201" t="s">
        <v>199</v>
      </c>
      <c r="D133" s="201" t="s">
        <v>121</v>
      </c>
      <c r="E133" s="202" t="s">
        <v>200</v>
      </c>
      <c r="F133" s="203" t="s">
        <v>201</v>
      </c>
      <c r="G133" s="204" t="s">
        <v>140</v>
      </c>
      <c r="H133" s="205">
        <v>34.75</v>
      </c>
      <c r="I133" s="206"/>
      <c r="J133" s="207">
        <f>ROUND(I133*H133,2)</f>
        <v>0</v>
      </c>
      <c r="K133" s="203" t="s">
        <v>125</v>
      </c>
      <c r="L133" s="45"/>
      <c r="M133" s="208" t="s">
        <v>19</v>
      </c>
      <c r="N133" s="209" t="s">
        <v>46</v>
      </c>
      <c r="O133" s="85"/>
      <c r="P133" s="210">
        <f>O133*H133</f>
        <v>0</v>
      </c>
      <c r="Q133" s="210">
        <v>0.017000000000000001</v>
      </c>
      <c r="R133" s="210">
        <f>Q133*H133</f>
        <v>0.59075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126</v>
      </c>
      <c r="AT133" s="212" t="s">
        <v>121</v>
      </c>
      <c r="AU133" s="212" t="s">
        <v>84</v>
      </c>
      <c r="AY133" s="18" t="s">
        <v>118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80</v>
      </c>
      <c r="BK133" s="213">
        <f>ROUND(I133*H133,2)</f>
        <v>0</v>
      </c>
      <c r="BL133" s="18" t="s">
        <v>126</v>
      </c>
      <c r="BM133" s="212" t="s">
        <v>202</v>
      </c>
    </row>
    <row r="134" s="2" customFormat="1">
      <c r="A134" s="39"/>
      <c r="B134" s="40"/>
      <c r="C134" s="41"/>
      <c r="D134" s="214" t="s">
        <v>128</v>
      </c>
      <c r="E134" s="41"/>
      <c r="F134" s="215" t="s">
        <v>203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128</v>
      </c>
      <c r="AU134" s="18" t="s">
        <v>84</v>
      </c>
    </row>
    <row r="135" s="13" customFormat="1">
      <c r="A135" s="13"/>
      <c r="B135" s="219"/>
      <c r="C135" s="220"/>
      <c r="D135" s="221" t="s">
        <v>130</v>
      </c>
      <c r="E135" s="230" t="s">
        <v>19</v>
      </c>
      <c r="F135" s="222" t="s">
        <v>204</v>
      </c>
      <c r="G135" s="220"/>
      <c r="H135" s="223">
        <v>34.75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130</v>
      </c>
      <c r="AU135" s="229" t="s">
        <v>84</v>
      </c>
      <c r="AV135" s="13" t="s">
        <v>84</v>
      </c>
      <c r="AW135" s="13" t="s">
        <v>36</v>
      </c>
      <c r="AX135" s="13" t="s">
        <v>80</v>
      </c>
      <c r="AY135" s="229" t="s">
        <v>118</v>
      </c>
    </row>
    <row r="136" s="12" customFormat="1" ht="22.8" customHeight="1">
      <c r="A136" s="12"/>
      <c r="B136" s="185"/>
      <c r="C136" s="186"/>
      <c r="D136" s="187" t="s">
        <v>74</v>
      </c>
      <c r="E136" s="199" t="s">
        <v>205</v>
      </c>
      <c r="F136" s="199" t="s">
        <v>206</v>
      </c>
      <c r="G136" s="186"/>
      <c r="H136" s="186"/>
      <c r="I136" s="189"/>
      <c r="J136" s="200">
        <f>BK136</f>
        <v>0</v>
      </c>
      <c r="K136" s="186"/>
      <c r="L136" s="191"/>
      <c r="M136" s="192"/>
      <c r="N136" s="193"/>
      <c r="O136" s="193"/>
      <c r="P136" s="194">
        <f>SUM(P137:P160)</f>
        <v>0</v>
      </c>
      <c r="Q136" s="193"/>
      <c r="R136" s="194">
        <f>SUM(R137:R160)</f>
        <v>0.051193800000000005</v>
      </c>
      <c r="S136" s="193"/>
      <c r="T136" s="195">
        <f>SUM(T137:T160)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6" t="s">
        <v>80</v>
      </c>
      <c r="AT136" s="197" t="s">
        <v>74</v>
      </c>
      <c r="AU136" s="197" t="s">
        <v>80</v>
      </c>
      <c r="AY136" s="196" t="s">
        <v>118</v>
      </c>
      <c r="BK136" s="198">
        <f>SUM(BK137:BK160)</f>
        <v>0</v>
      </c>
    </row>
    <row r="137" s="2" customFormat="1" ht="24.15" customHeight="1">
      <c r="A137" s="39"/>
      <c r="B137" s="40"/>
      <c r="C137" s="201" t="s">
        <v>207</v>
      </c>
      <c r="D137" s="201" t="s">
        <v>121</v>
      </c>
      <c r="E137" s="202" t="s">
        <v>208</v>
      </c>
      <c r="F137" s="203" t="s">
        <v>209</v>
      </c>
      <c r="G137" s="204" t="s">
        <v>210</v>
      </c>
      <c r="H137" s="205">
        <v>526.00900000000001</v>
      </c>
      <c r="I137" s="206"/>
      <c r="J137" s="207">
        <f>ROUND(I137*H137,2)</f>
        <v>0</v>
      </c>
      <c r="K137" s="203" t="s">
        <v>125</v>
      </c>
      <c r="L137" s="45"/>
      <c r="M137" s="208" t="s">
        <v>19</v>
      </c>
      <c r="N137" s="209" t="s">
        <v>46</v>
      </c>
      <c r="O137" s="85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2" t="s">
        <v>126</v>
      </c>
      <c r="AT137" s="212" t="s">
        <v>121</v>
      </c>
      <c r="AU137" s="212" t="s">
        <v>84</v>
      </c>
      <c r="AY137" s="18" t="s">
        <v>118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8" t="s">
        <v>80</v>
      </c>
      <c r="BK137" s="213">
        <f>ROUND(I137*H137,2)</f>
        <v>0</v>
      </c>
      <c r="BL137" s="18" t="s">
        <v>126</v>
      </c>
      <c r="BM137" s="212" t="s">
        <v>211</v>
      </c>
    </row>
    <row r="138" s="2" customFormat="1">
      <c r="A138" s="39"/>
      <c r="B138" s="40"/>
      <c r="C138" s="41"/>
      <c r="D138" s="214" t="s">
        <v>128</v>
      </c>
      <c r="E138" s="41"/>
      <c r="F138" s="215" t="s">
        <v>212</v>
      </c>
      <c r="G138" s="41"/>
      <c r="H138" s="41"/>
      <c r="I138" s="216"/>
      <c r="J138" s="41"/>
      <c r="K138" s="41"/>
      <c r="L138" s="45"/>
      <c r="M138" s="217"/>
      <c r="N138" s="21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128</v>
      </c>
      <c r="AU138" s="18" t="s">
        <v>84</v>
      </c>
    </row>
    <row r="139" s="13" customFormat="1">
      <c r="A139" s="13"/>
      <c r="B139" s="219"/>
      <c r="C139" s="220"/>
      <c r="D139" s="221" t="s">
        <v>130</v>
      </c>
      <c r="E139" s="230" t="s">
        <v>19</v>
      </c>
      <c r="F139" s="222" t="s">
        <v>213</v>
      </c>
      <c r="G139" s="220"/>
      <c r="H139" s="223">
        <v>127.27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130</v>
      </c>
      <c r="AU139" s="229" t="s">
        <v>84</v>
      </c>
      <c r="AV139" s="13" t="s">
        <v>84</v>
      </c>
      <c r="AW139" s="13" t="s">
        <v>36</v>
      </c>
      <c r="AX139" s="13" t="s">
        <v>75</v>
      </c>
      <c r="AY139" s="229" t="s">
        <v>118</v>
      </c>
    </row>
    <row r="140" s="13" customFormat="1">
      <c r="A140" s="13"/>
      <c r="B140" s="219"/>
      <c r="C140" s="220"/>
      <c r="D140" s="221" t="s">
        <v>130</v>
      </c>
      <c r="E140" s="230" t="s">
        <v>19</v>
      </c>
      <c r="F140" s="222" t="s">
        <v>214</v>
      </c>
      <c r="G140" s="220"/>
      <c r="H140" s="223">
        <v>127.715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130</v>
      </c>
      <c r="AU140" s="229" t="s">
        <v>84</v>
      </c>
      <c r="AV140" s="13" t="s">
        <v>84</v>
      </c>
      <c r="AW140" s="13" t="s">
        <v>36</v>
      </c>
      <c r="AX140" s="13" t="s">
        <v>75</v>
      </c>
      <c r="AY140" s="229" t="s">
        <v>118</v>
      </c>
    </row>
    <row r="141" s="15" customFormat="1">
      <c r="A141" s="15"/>
      <c r="B141" s="242"/>
      <c r="C141" s="243"/>
      <c r="D141" s="221" t="s">
        <v>130</v>
      </c>
      <c r="E141" s="244" t="s">
        <v>19</v>
      </c>
      <c r="F141" s="245" t="s">
        <v>215</v>
      </c>
      <c r="G141" s="243"/>
      <c r="H141" s="246">
        <v>254.98500000000001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130</v>
      </c>
      <c r="AU141" s="252" t="s">
        <v>84</v>
      </c>
      <c r="AV141" s="15" t="s">
        <v>137</v>
      </c>
      <c r="AW141" s="15" t="s">
        <v>36</v>
      </c>
      <c r="AX141" s="15" t="s">
        <v>75</v>
      </c>
      <c r="AY141" s="252" t="s">
        <v>118</v>
      </c>
    </row>
    <row r="142" s="13" customFormat="1">
      <c r="A142" s="13"/>
      <c r="B142" s="219"/>
      <c r="C142" s="220"/>
      <c r="D142" s="221" t="s">
        <v>130</v>
      </c>
      <c r="E142" s="230" t="s">
        <v>19</v>
      </c>
      <c r="F142" s="222" t="s">
        <v>216</v>
      </c>
      <c r="G142" s="220"/>
      <c r="H142" s="223">
        <v>112.59999999999999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130</v>
      </c>
      <c r="AU142" s="229" t="s">
        <v>84</v>
      </c>
      <c r="AV142" s="13" t="s">
        <v>84</v>
      </c>
      <c r="AW142" s="13" t="s">
        <v>36</v>
      </c>
      <c r="AX142" s="13" t="s">
        <v>75</v>
      </c>
      <c r="AY142" s="229" t="s">
        <v>118</v>
      </c>
    </row>
    <row r="143" s="13" customFormat="1">
      <c r="A143" s="13"/>
      <c r="B143" s="219"/>
      <c r="C143" s="220"/>
      <c r="D143" s="221" t="s">
        <v>130</v>
      </c>
      <c r="E143" s="230" t="s">
        <v>19</v>
      </c>
      <c r="F143" s="222" t="s">
        <v>217</v>
      </c>
      <c r="G143" s="220"/>
      <c r="H143" s="223">
        <v>158.42400000000001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130</v>
      </c>
      <c r="AU143" s="229" t="s">
        <v>84</v>
      </c>
      <c r="AV143" s="13" t="s">
        <v>84</v>
      </c>
      <c r="AW143" s="13" t="s">
        <v>36</v>
      </c>
      <c r="AX143" s="13" t="s">
        <v>75</v>
      </c>
      <c r="AY143" s="229" t="s">
        <v>118</v>
      </c>
    </row>
    <row r="144" s="15" customFormat="1">
      <c r="A144" s="15"/>
      <c r="B144" s="242"/>
      <c r="C144" s="243"/>
      <c r="D144" s="221" t="s">
        <v>130</v>
      </c>
      <c r="E144" s="244" t="s">
        <v>19</v>
      </c>
      <c r="F144" s="245" t="s">
        <v>218</v>
      </c>
      <c r="G144" s="243"/>
      <c r="H144" s="246">
        <v>271.024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2" t="s">
        <v>130</v>
      </c>
      <c r="AU144" s="252" t="s">
        <v>84</v>
      </c>
      <c r="AV144" s="15" t="s">
        <v>137</v>
      </c>
      <c r="AW144" s="15" t="s">
        <v>36</v>
      </c>
      <c r="AX144" s="15" t="s">
        <v>75</v>
      </c>
      <c r="AY144" s="252" t="s">
        <v>118</v>
      </c>
    </row>
    <row r="145" s="14" customFormat="1">
      <c r="A145" s="14"/>
      <c r="B145" s="231"/>
      <c r="C145" s="232"/>
      <c r="D145" s="221" t="s">
        <v>130</v>
      </c>
      <c r="E145" s="233" t="s">
        <v>19</v>
      </c>
      <c r="F145" s="234" t="s">
        <v>146</v>
      </c>
      <c r="G145" s="232"/>
      <c r="H145" s="235">
        <v>526.00900000000001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130</v>
      </c>
      <c r="AU145" s="241" t="s">
        <v>84</v>
      </c>
      <c r="AV145" s="14" t="s">
        <v>126</v>
      </c>
      <c r="AW145" s="14" t="s">
        <v>36</v>
      </c>
      <c r="AX145" s="14" t="s">
        <v>80</v>
      </c>
      <c r="AY145" s="241" t="s">
        <v>118</v>
      </c>
    </row>
    <row r="146" s="2" customFormat="1" ht="24.15" customHeight="1">
      <c r="A146" s="39"/>
      <c r="B146" s="40"/>
      <c r="C146" s="201" t="s">
        <v>8</v>
      </c>
      <c r="D146" s="201" t="s">
        <v>121</v>
      </c>
      <c r="E146" s="202" t="s">
        <v>219</v>
      </c>
      <c r="F146" s="203" t="s">
        <v>220</v>
      </c>
      <c r="G146" s="204" t="s">
        <v>210</v>
      </c>
      <c r="H146" s="205">
        <v>15780.27</v>
      </c>
      <c r="I146" s="206"/>
      <c r="J146" s="207">
        <f>ROUND(I146*H146,2)</f>
        <v>0</v>
      </c>
      <c r="K146" s="203" t="s">
        <v>125</v>
      </c>
      <c r="L146" s="45"/>
      <c r="M146" s="208" t="s">
        <v>19</v>
      </c>
      <c r="N146" s="209" t="s">
        <v>46</v>
      </c>
      <c r="O146" s="85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126</v>
      </c>
      <c r="AT146" s="212" t="s">
        <v>121</v>
      </c>
      <c r="AU146" s="212" t="s">
        <v>84</v>
      </c>
      <c r="AY146" s="18" t="s">
        <v>118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80</v>
      </c>
      <c r="BK146" s="213">
        <f>ROUND(I146*H146,2)</f>
        <v>0</v>
      </c>
      <c r="BL146" s="18" t="s">
        <v>126</v>
      </c>
      <c r="BM146" s="212" t="s">
        <v>221</v>
      </c>
    </row>
    <row r="147" s="2" customFormat="1">
      <c r="A147" s="39"/>
      <c r="B147" s="40"/>
      <c r="C147" s="41"/>
      <c r="D147" s="214" t="s">
        <v>128</v>
      </c>
      <c r="E147" s="41"/>
      <c r="F147" s="215" t="s">
        <v>222</v>
      </c>
      <c r="G147" s="41"/>
      <c r="H147" s="41"/>
      <c r="I147" s="216"/>
      <c r="J147" s="41"/>
      <c r="K147" s="41"/>
      <c r="L147" s="45"/>
      <c r="M147" s="217"/>
      <c r="N147" s="21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128</v>
      </c>
      <c r="AU147" s="18" t="s">
        <v>84</v>
      </c>
    </row>
    <row r="148" s="13" customFormat="1">
      <c r="A148" s="13"/>
      <c r="B148" s="219"/>
      <c r="C148" s="220"/>
      <c r="D148" s="221" t="s">
        <v>130</v>
      </c>
      <c r="E148" s="220"/>
      <c r="F148" s="222" t="s">
        <v>223</v>
      </c>
      <c r="G148" s="220"/>
      <c r="H148" s="223">
        <v>15780.27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130</v>
      </c>
      <c r="AU148" s="229" t="s">
        <v>84</v>
      </c>
      <c r="AV148" s="13" t="s">
        <v>84</v>
      </c>
      <c r="AW148" s="13" t="s">
        <v>4</v>
      </c>
      <c r="AX148" s="13" t="s">
        <v>80</v>
      </c>
      <c r="AY148" s="229" t="s">
        <v>118</v>
      </c>
    </row>
    <row r="149" s="2" customFormat="1" ht="24.15" customHeight="1">
      <c r="A149" s="39"/>
      <c r="B149" s="40"/>
      <c r="C149" s="201" t="s">
        <v>224</v>
      </c>
      <c r="D149" s="201" t="s">
        <v>121</v>
      </c>
      <c r="E149" s="202" t="s">
        <v>225</v>
      </c>
      <c r="F149" s="203" t="s">
        <v>226</v>
      </c>
      <c r="G149" s="204" t="s">
        <v>210</v>
      </c>
      <c r="H149" s="205">
        <v>30</v>
      </c>
      <c r="I149" s="206"/>
      <c r="J149" s="207">
        <f>ROUND(I149*H149,2)</f>
        <v>0</v>
      </c>
      <c r="K149" s="203" t="s">
        <v>125</v>
      </c>
      <c r="L149" s="45"/>
      <c r="M149" s="208" t="s">
        <v>19</v>
      </c>
      <c r="N149" s="209" t="s">
        <v>46</v>
      </c>
      <c r="O149" s="85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126</v>
      </c>
      <c r="AT149" s="212" t="s">
        <v>121</v>
      </c>
      <c r="AU149" s="212" t="s">
        <v>84</v>
      </c>
      <c r="AY149" s="18" t="s">
        <v>118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80</v>
      </c>
      <c r="BK149" s="213">
        <f>ROUND(I149*H149,2)</f>
        <v>0</v>
      </c>
      <c r="BL149" s="18" t="s">
        <v>126</v>
      </c>
      <c r="BM149" s="212" t="s">
        <v>227</v>
      </c>
    </row>
    <row r="150" s="2" customFormat="1">
      <c r="A150" s="39"/>
      <c r="B150" s="40"/>
      <c r="C150" s="41"/>
      <c r="D150" s="214" t="s">
        <v>128</v>
      </c>
      <c r="E150" s="41"/>
      <c r="F150" s="215" t="s">
        <v>228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128</v>
      </c>
      <c r="AU150" s="18" t="s">
        <v>84</v>
      </c>
    </row>
    <row r="151" s="2" customFormat="1" ht="24.15" customHeight="1">
      <c r="A151" s="39"/>
      <c r="B151" s="40"/>
      <c r="C151" s="201" t="s">
        <v>229</v>
      </c>
      <c r="D151" s="201" t="s">
        <v>121</v>
      </c>
      <c r="E151" s="202" t="s">
        <v>230</v>
      </c>
      <c r="F151" s="203" t="s">
        <v>231</v>
      </c>
      <c r="G151" s="204" t="s">
        <v>140</v>
      </c>
      <c r="H151" s="205">
        <v>243.78</v>
      </c>
      <c r="I151" s="206"/>
      <c r="J151" s="207">
        <f>ROUND(I151*H151,2)</f>
        <v>0</v>
      </c>
      <c r="K151" s="203" t="s">
        <v>125</v>
      </c>
      <c r="L151" s="45"/>
      <c r="M151" s="208" t="s">
        <v>19</v>
      </c>
      <c r="N151" s="209" t="s">
        <v>46</v>
      </c>
      <c r="O151" s="85"/>
      <c r="P151" s="210">
        <f>O151*H151</f>
        <v>0</v>
      </c>
      <c r="Q151" s="210">
        <v>0.00021000000000000001</v>
      </c>
      <c r="R151" s="210">
        <f>Q151*H151</f>
        <v>0.051193800000000005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126</v>
      </c>
      <c r="AT151" s="212" t="s">
        <v>121</v>
      </c>
      <c r="AU151" s="212" t="s">
        <v>84</v>
      </c>
      <c r="AY151" s="18" t="s">
        <v>118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80</v>
      </c>
      <c r="BK151" s="213">
        <f>ROUND(I151*H151,2)</f>
        <v>0</v>
      </c>
      <c r="BL151" s="18" t="s">
        <v>126</v>
      </c>
      <c r="BM151" s="212" t="s">
        <v>232</v>
      </c>
    </row>
    <row r="152" s="2" customFormat="1">
      <c r="A152" s="39"/>
      <c r="B152" s="40"/>
      <c r="C152" s="41"/>
      <c r="D152" s="214" t="s">
        <v>128</v>
      </c>
      <c r="E152" s="41"/>
      <c r="F152" s="215" t="s">
        <v>233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128</v>
      </c>
      <c r="AU152" s="18" t="s">
        <v>84</v>
      </c>
    </row>
    <row r="153" s="13" customFormat="1">
      <c r="A153" s="13"/>
      <c r="B153" s="219"/>
      <c r="C153" s="220"/>
      <c r="D153" s="221" t="s">
        <v>130</v>
      </c>
      <c r="E153" s="230" t="s">
        <v>19</v>
      </c>
      <c r="F153" s="222" t="s">
        <v>234</v>
      </c>
      <c r="G153" s="220"/>
      <c r="H153" s="223">
        <v>26.239999999999998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130</v>
      </c>
      <c r="AU153" s="229" t="s">
        <v>84</v>
      </c>
      <c r="AV153" s="13" t="s">
        <v>84</v>
      </c>
      <c r="AW153" s="13" t="s">
        <v>36</v>
      </c>
      <c r="AX153" s="13" t="s">
        <v>75</v>
      </c>
      <c r="AY153" s="229" t="s">
        <v>118</v>
      </c>
    </row>
    <row r="154" s="13" customFormat="1">
      <c r="A154" s="13"/>
      <c r="B154" s="219"/>
      <c r="C154" s="220"/>
      <c r="D154" s="221" t="s">
        <v>130</v>
      </c>
      <c r="E154" s="230" t="s">
        <v>19</v>
      </c>
      <c r="F154" s="222" t="s">
        <v>143</v>
      </c>
      <c r="G154" s="220"/>
      <c r="H154" s="223">
        <v>8.1999999999999993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130</v>
      </c>
      <c r="AU154" s="229" t="s">
        <v>84</v>
      </c>
      <c r="AV154" s="13" t="s">
        <v>84</v>
      </c>
      <c r="AW154" s="13" t="s">
        <v>36</v>
      </c>
      <c r="AX154" s="13" t="s">
        <v>75</v>
      </c>
      <c r="AY154" s="229" t="s">
        <v>118</v>
      </c>
    </row>
    <row r="155" s="13" customFormat="1">
      <c r="A155" s="13"/>
      <c r="B155" s="219"/>
      <c r="C155" s="220"/>
      <c r="D155" s="221" t="s">
        <v>130</v>
      </c>
      <c r="E155" s="230" t="s">
        <v>19</v>
      </c>
      <c r="F155" s="222" t="s">
        <v>144</v>
      </c>
      <c r="G155" s="220"/>
      <c r="H155" s="223">
        <v>35.82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130</v>
      </c>
      <c r="AU155" s="229" t="s">
        <v>84</v>
      </c>
      <c r="AV155" s="13" t="s">
        <v>84</v>
      </c>
      <c r="AW155" s="13" t="s">
        <v>36</v>
      </c>
      <c r="AX155" s="13" t="s">
        <v>75</v>
      </c>
      <c r="AY155" s="229" t="s">
        <v>118</v>
      </c>
    </row>
    <row r="156" s="13" customFormat="1">
      <c r="A156" s="13"/>
      <c r="B156" s="219"/>
      <c r="C156" s="220"/>
      <c r="D156" s="221" t="s">
        <v>130</v>
      </c>
      <c r="E156" s="230" t="s">
        <v>19</v>
      </c>
      <c r="F156" s="222" t="s">
        <v>235</v>
      </c>
      <c r="G156" s="220"/>
      <c r="H156" s="223">
        <v>52.109999999999999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130</v>
      </c>
      <c r="AU156" s="229" t="s">
        <v>84</v>
      </c>
      <c r="AV156" s="13" t="s">
        <v>84</v>
      </c>
      <c r="AW156" s="13" t="s">
        <v>36</v>
      </c>
      <c r="AX156" s="13" t="s">
        <v>75</v>
      </c>
      <c r="AY156" s="229" t="s">
        <v>118</v>
      </c>
    </row>
    <row r="157" s="13" customFormat="1">
      <c r="A157" s="13"/>
      <c r="B157" s="219"/>
      <c r="C157" s="220"/>
      <c r="D157" s="221" t="s">
        <v>130</v>
      </c>
      <c r="E157" s="230" t="s">
        <v>19</v>
      </c>
      <c r="F157" s="222" t="s">
        <v>236</v>
      </c>
      <c r="G157" s="220"/>
      <c r="H157" s="223">
        <v>61.82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130</v>
      </c>
      <c r="AU157" s="229" t="s">
        <v>84</v>
      </c>
      <c r="AV157" s="13" t="s">
        <v>84</v>
      </c>
      <c r="AW157" s="13" t="s">
        <v>36</v>
      </c>
      <c r="AX157" s="13" t="s">
        <v>75</v>
      </c>
      <c r="AY157" s="229" t="s">
        <v>118</v>
      </c>
    </row>
    <row r="158" s="13" customFormat="1">
      <c r="A158" s="13"/>
      <c r="B158" s="219"/>
      <c r="C158" s="220"/>
      <c r="D158" s="221" t="s">
        <v>130</v>
      </c>
      <c r="E158" s="230" t="s">
        <v>19</v>
      </c>
      <c r="F158" s="222" t="s">
        <v>237</v>
      </c>
      <c r="G158" s="220"/>
      <c r="H158" s="223">
        <v>48.890000000000001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130</v>
      </c>
      <c r="AU158" s="229" t="s">
        <v>84</v>
      </c>
      <c r="AV158" s="13" t="s">
        <v>84</v>
      </c>
      <c r="AW158" s="13" t="s">
        <v>36</v>
      </c>
      <c r="AX158" s="13" t="s">
        <v>75</v>
      </c>
      <c r="AY158" s="229" t="s">
        <v>118</v>
      </c>
    </row>
    <row r="159" s="13" customFormat="1">
      <c r="A159" s="13"/>
      <c r="B159" s="219"/>
      <c r="C159" s="220"/>
      <c r="D159" s="221" t="s">
        <v>130</v>
      </c>
      <c r="E159" s="230" t="s">
        <v>19</v>
      </c>
      <c r="F159" s="222" t="s">
        <v>151</v>
      </c>
      <c r="G159" s="220"/>
      <c r="H159" s="223">
        <v>10.699999999999999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130</v>
      </c>
      <c r="AU159" s="229" t="s">
        <v>84</v>
      </c>
      <c r="AV159" s="13" t="s">
        <v>84</v>
      </c>
      <c r="AW159" s="13" t="s">
        <v>36</v>
      </c>
      <c r="AX159" s="13" t="s">
        <v>75</v>
      </c>
      <c r="AY159" s="229" t="s">
        <v>118</v>
      </c>
    </row>
    <row r="160" s="14" customFormat="1">
      <c r="A160" s="14"/>
      <c r="B160" s="231"/>
      <c r="C160" s="232"/>
      <c r="D160" s="221" t="s">
        <v>130</v>
      </c>
      <c r="E160" s="233" t="s">
        <v>19</v>
      </c>
      <c r="F160" s="234" t="s">
        <v>146</v>
      </c>
      <c r="G160" s="232"/>
      <c r="H160" s="235">
        <v>243.77999999999997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130</v>
      </c>
      <c r="AU160" s="241" t="s">
        <v>84</v>
      </c>
      <c r="AV160" s="14" t="s">
        <v>126</v>
      </c>
      <c r="AW160" s="14" t="s">
        <v>36</v>
      </c>
      <c r="AX160" s="14" t="s">
        <v>80</v>
      </c>
      <c r="AY160" s="241" t="s">
        <v>118</v>
      </c>
    </row>
    <row r="161" s="12" customFormat="1" ht="22.8" customHeight="1">
      <c r="A161" s="12"/>
      <c r="B161" s="185"/>
      <c r="C161" s="186"/>
      <c r="D161" s="187" t="s">
        <v>74</v>
      </c>
      <c r="E161" s="199" t="s">
        <v>238</v>
      </c>
      <c r="F161" s="199" t="s">
        <v>239</v>
      </c>
      <c r="G161" s="186"/>
      <c r="H161" s="186"/>
      <c r="I161" s="189"/>
      <c r="J161" s="200">
        <f>BK161</f>
        <v>0</v>
      </c>
      <c r="K161" s="186"/>
      <c r="L161" s="191"/>
      <c r="M161" s="192"/>
      <c r="N161" s="193"/>
      <c r="O161" s="193"/>
      <c r="P161" s="194">
        <f>SUM(P162:P182)</f>
        <v>0</v>
      </c>
      <c r="Q161" s="193"/>
      <c r="R161" s="194">
        <f>SUM(R162:R182)</f>
        <v>0</v>
      </c>
      <c r="S161" s="193"/>
      <c r="T161" s="195">
        <f>SUM(T162:T182)</f>
        <v>1.2195320000000001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6" t="s">
        <v>80</v>
      </c>
      <c r="AT161" s="197" t="s">
        <v>74</v>
      </c>
      <c r="AU161" s="197" t="s">
        <v>80</v>
      </c>
      <c r="AY161" s="196" t="s">
        <v>118</v>
      </c>
      <c r="BK161" s="198">
        <f>SUM(BK162:BK182)</f>
        <v>0</v>
      </c>
    </row>
    <row r="162" s="2" customFormat="1" ht="21.75" customHeight="1">
      <c r="A162" s="39"/>
      <c r="B162" s="40"/>
      <c r="C162" s="201" t="s">
        <v>240</v>
      </c>
      <c r="D162" s="201" t="s">
        <v>121</v>
      </c>
      <c r="E162" s="202" t="s">
        <v>241</v>
      </c>
      <c r="F162" s="203" t="s">
        <v>242</v>
      </c>
      <c r="G162" s="204" t="s">
        <v>140</v>
      </c>
      <c r="H162" s="205">
        <v>53.130000000000003</v>
      </c>
      <c r="I162" s="206"/>
      <c r="J162" s="207">
        <f>ROUND(I162*H162,2)</f>
        <v>0</v>
      </c>
      <c r="K162" s="203" t="s">
        <v>125</v>
      </c>
      <c r="L162" s="45"/>
      <c r="M162" s="208" t="s">
        <v>19</v>
      </c>
      <c r="N162" s="209" t="s">
        <v>46</v>
      </c>
      <c r="O162" s="85"/>
      <c r="P162" s="210">
        <f>O162*H162</f>
        <v>0</v>
      </c>
      <c r="Q162" s="210">
        <v>0</v>
      </c>
      <c r="R162" s="210">
        <f>Q162*H162</f>
        <v>0</v>
      </c>
      <c r="S162" s="210">
        <v>0.0040000000000000001</v>
      </c>
      <c r="T162" s="211">
        <f>S162*H162</f>
        <v>0.21252000000000001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2" t="s">
        <v>126</v>
      </c>
      <c r="AT162" s="212" t="s">
        <v>121</v>
      </c>
      <c r="AU162" s="212" t="s">
        <v>84</v>
      </c>
      <c r="AY162" s="18" t="s">
        <v>118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8" t="s">
        <v>80</v>
      </c>
      <c r="BK162" s="213">
        <f>ROUND(I162*H162,2)</f>
        <v>0</v>
      </c>
      <c r="BL162" s="18" t="s">
        <v>126</v>
      </c>
      <c r="BM162" s="212" t="s">
        <v>243</v>
      </c>
    </row>
    <row r="163" s="2" customFormat="1">
      <c r="A163" s="39"/>
      <c r="B163" s="40"/>
      <c r="C163" s="41"/>
      <c r="D163" s="214" t="s">
        <v>128</v>
      </c>
      <c r="E163" s="41"/>
      <c r="F163" s="215" t="s">
        <v>244</v>
      </c>
      <c r="G163" s="41"/>
      <c r="H163" s="41"/>
      <c r="I163" s="216"/>
      <c r="J163" s="41"/>
      <c r="K163" s="41"/>
      <c r="L163" s="45"/>
      <c r="M163" s="217"/>
      <c r="N163" s="218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128</v>
      </c>
      <c r="AU163" s="18" t="s">
        <v>84</v>
      </c>
    </row>
    <row r="164" s="13" customFormat="1">
      <c r="A164" s="13"/>
      <c r="B164" s="219"/>
      <c r="C164" s="220"/>
      <c r="D164" s="221" t="s">
        <v>130</v>
      </c>
      <c r="E164" s="230" t="s">
        <v>19</v>
      </c>
      <c r="F164" s="222" t="s">
        <v>143</v>
      </c>
      <c r="G164" s="220"/>
      <c r="H164" s="223">
        <v>8.1999999999999993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130</v>
      </c>
      <c r="AU164" s="229" t="s">
        <v>84</v>
      </c>
      <c r="AV164" s="13" t="s">
        <v>84</v>
      </c>
      <c r="AW164" s="13" t="s">
        <v>36</v>
      </c>
      <c r="AX164" s="13" t="s">
        <v>75</v>
      </c>
      <c r="AY164" s="229" t="s">
        <v>118</v>
      </c>
    </row>
    <row r="165" s="13" customFormat="1">
      <c r="A165" s="13"/>
      <c r="B165" s="219"/>
      <c r="C165" s="220"/>
      <c r="D165" s="221" t="s">
        <v>130</v>
      </c>
      <c r="E165" s="230" t="s">
        <v>19</v>
      </c>
      <c r="F165" s="222" t="s">
        <v>144</v>
      </c>
      <c r="G165" s="220"/>
      <c r="H165" s="223">
        <v>35.82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130</v>
      </c>
      <c r="AU165" s="229" t="s">
        <v>84</v>
      </c>
      <c r="AV165" s="13" t="s">
        <v>84</v>
      </c>
      <c r="AW165" s="13" t="s">
        <v>36</v>
      </c>
      <c r="AX165" s="13" t="s">
        <v>75</v>
      </c>
      <c r="AY165" s="229" t="s">
        <v>118</v>
      </c>
    </row>
    <row r="166" s="13" customFormat="1">
      <c r="A166" s="13"/>
      <c r="B166" s="219"/>
      <c r="C166" s="220"/>
      <c r="D166" s="221" t="s">
        <v>130</v>
      </c>
      <c r="E166" s="230" t="s">
        <v>19</v>
      </c>
      <c r="F166" s="222" t="s">
        <v>145</v>
      </c>
      <c r="G166" s="220"/>
      <c r="H166" s="223">
        <v>9.1099999999999994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130</v>
      </c>
      <c r="AU166" s="229" t="s">
        <v>84</v>
      </c>
      <c r="AV166" s="13" t="s">
        <v>84</v>
      </c>
      <c r="AW166" s="13" t="s">
        <v>36</v>
      </c>
      <c r="AX166" s="13" t="s">
        <v>75</v>
      </c>
      <c r="AY166" s="229" t="s">
        <v>118</v>
      </c>
    </row>
    <row r="167" s="14" customFormat="1">
      <c r="A167" s="14"/>
      <c r="B167" s="231"/>
      <c r="C167" s="232"/>
      <c r="D167" s="221" t="s">
        <v>130</v>
      </c>
      <c r="E167" s="233" t="s">
        <v>19</v>
      </c>
      <c r="F167" s="234" t="s">
        <v>146</v>
      </c>
      <c r="G167" s="232"/>
      <c r="H167" s="235">
        <v>53.129999999999995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130</v>
      </c>
      <c r="AU167" s="241" t="s">
        <v>84</v>
      </c>
      <c r="AV167" s="14" t="s">
        <v>126</v>
      </c>
      <c r="AW167" s="14" t="s">
        <v>36</v>
      </c>
      <c r="AX167" s="14" t="s">
        <v>80</v>
      </c>
      <c r="AY167" s="241" t="s">
        <v>118</v>
      </c>
    </row>
    <row r="168" s="2" customFormat="1" ht="21.75" customHeight="1">
      <c r="A168" s="39"/>
      <c r="B168" s="40"/>
      <c r="C168" s="201" t="s">
        <v>245</v>
      </c>
      <c r="D168" s="201" t="s">
        <v>121</v>
      </c>
      <c r="E168" s="202" t="s">
        <v>246</v>
      </c>
      <c r="F168" s="203" t="s">
        <v>247</v>
      </c>
      <c r="G168" s="204" t="s">
        <v>140</v>
      </c>
      <c r="H168" s="205">
        <v>10.699999999999999</v>
      </c>
      <c r="I168" s="206"/>
      <c r="J168" s="207">
        <f>ROUND(I168*H168,2)</f>
        <v>0</v>
      </c>
      <c r="K168" s="203" t="s">
        <v>125</v>
      </c>
      <c r="L168" s="45"/>
      <c r="M168" s="208" t="s">
        <v>19</v>
      </c>
      <c r="N168" s="209" t="s">
        <v>46</v>
      </c>
      <c r="O168" s="85"/>
      <c r="P168" s="210">
        <f>O168*H168</f>
        <v>0</v>
      </c>
      <c r="Q168" s="210">
        <v>0</v>
      </c>
      <c r="R168" s="210">
        <f>Q168*H168</f>
        <v>0</v>
      </c>
      <c r="S168" s="210">
        <v>0.01</v>
      </c>
      <c r="T168" s="211">
        <f>S168*H168</f>
        <v>0.107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2" t="s">
        <v>126</v>
      </c>
      <c r="AT168" s="212" t="s">
        <v>121</v>
      </c>
      <c r="AU168" s="212" t="s">
        <v>84</v>
      </c>
      <c r="AY168" s="18" t="s">
        <v>118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8" t="s">
        <v>80</v>
      </c>
      <c r="BK168" s="213">
        <f>ROUND(I168*H168,2)</f>
        <v>0</v>
      </c>
      <c r="BL168" s="18" t="s">
        <v>126</v>
      </c>
      <c r="BM168" s="212" t="s">
        <v>248</v>
      </c>
    </row>
    <row r="169" s="2" customFormat="1">
      <c r="A169" s="39"/>
      <c r="B169" s="40"/>
      <c r="C169" s="41"/>
      <c r="D169" s="214" t="s">
        <v>128</v>
      </c>
      <c r="E169" s="41"/>
      <c r="F169" s="215" t="s">
        <v>249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84</v>
      </c>
    </row>
    <row r="170" s="13" customFormat="1">
      <c r="A170" s="13"/>
      <c r="B170" s="219"/>
      <c r="C170" s="220"/>
      <c r="D170" s="221" t="s">
        <v>130</v>
      </c>
      <c r="E170" s="230" t="s">
        <v>19</v>
      </c>
      <c r="F170" s="222" t="s">
        <v>151</v>
      </c>
      <c r="G170" s="220"/>
      <c r="H170" s="223">
        <v>10.699999999999999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130</v>
      </c>
      <c r="AU170" s="229" t="s">
        <v>84</v>
      </c>
      <c r="AV170" s="13" t="s">
        <v>84</v>
      </c>
      <c r="AW170" s="13" t="s">
        <v>36</v>
      </c>
      <c r="AX170" s="13" t="s">
        <v>80</v>
      </c>
      <c r="AY170" s="229" t="s">
        <v>118</v>
      </c>
    </row>
    <row r="171" s="2" customFormat="1" ht="24.15" customHeight="1">
      <c r="A171" s="39"/>
      <c r="B171" s="40"/>
      <c r="C171" s="201" t="s">
        <v>250</v>
      </c>
      <c r="D171" s="201" t="s">
        <v>121</v>
      </c>
      <c r="E171" s="202" t="s">
        <v>251</v>
      </c>
      <c r="F171" s="203" t="s">
        <v>252</v>
      </c>
      <c r="G171" s="204" t="s">
        <v>140</v>
      </c>
      <c r="H171" s="205">
        <v>113.97799999999999</v>
      </c>
      <c r="I171" s="206"/>
      <c r="J171" s="207">
        <f>ROUND(I171*H171,2)</f>
        <v>0</v>
      </c>
      <c r="K171" s="203" t="s">
        <v>125</v>
      </c>
      <c r="L171" s="45"/>
      <c r="M171" s="208" t="s">
        <v>19</v>
      </c>
      <c r="N171" s="209" t="s">
        <v>46</v>
      </c>
      <c r="O171" s="85"/>
      <c r="P171" s="210">
        <f>O171*H171</f>
        <v>0</v>
      </c>
      <c r="Q171" s="210">
        <v>0</v>
      </c>
      <c r="R171" s="210">
        <f>Q171*H171</f>
        <v>0</v>
      </c>
      <c r="S171" s="210">
        <v>0.0040000000000000001</v>
      </c>
      <c r="T171" s="211">
        <f>S171*H171</f>
        <v>0.45591199999999998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2" t="s">
        <v>126</v>
      </c>
      <c r="AT171" s="212" t="s">
        <v>121</v>
      </c>
      <c r="AU171" s="212" t="s">
        <v>84</v>
      </c>
      <c r="AY171" s="18" t="s">
        <v>118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8" t="s">
        <v>80</v>
      </c>
      <c r="BK171" s="213">
        <f>ROUND(I171*H171,2)</f>
        <v>0</v>
      </c>
      <c r="BL171" s="18" t="s">
        <v>126</v>
      </c>
      <c r="BM171" s="212" t="s">
        <v>253</v>
      </c>
    </row>
    <row r="172" s="2" customFormat="1">
      <c r="A172" s="39"/>
      <c r="B172" s="40"/>
      <c r="C172" s="41"/>
      <c r="D172" s="214" t="s">
        <v>128</v>
      </c>
      <c r="E172" s="41"/>
      <c r="F172" s="215" t="s">
        <v>254</v>
      </c>
      <c r="G172" s="41"/>
      <c r="H172" s="41"/>
      <c r="I172" s="216"/>
      <c r="J172" s="41"/>
      <c r="K172" s="41"/>
      <c r="L172" s="45"/>
      <c r="M172" s="217"/>
      <c r="N172" s="218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128</v>
      </c>
      <c r="AU172" s="18" t="s">
        <v>84</v>
      </c>
    </row>
    <row r="173" s="13" customFormat="1">
      <c r="A173" s="13"/>
      <c r="B173" s="219"/>
      <c r="C173" s="220"/>
      <c r="D173" s="221" t="s">
        <v>130</v>
      </c>
      <c r="E173" s="230" t="s">
        <v>19</v>
      </c>
      <c r="F173" s="222" t="s">
        <v>196</v>
      </c>
      <c r="G173" s="220"/>
      <c r="H173" s="223">
        <v>33.814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130</v>
      </c>
      <c r="AU173" s="229" t="s">
        <v>84</v>
      </c>
      <c r="AV173" s="13" t="s">
        <v>84</v>
      </c>
      <c r="AW173" s="13" t="s">
        <v>36</v>
      </c>
      <c r="AX173" s="13" t="s">
        <v>75</v>
      </c>
      <c r="AY173" s="229" t="s">
        <v>118</v>
      </c>
    </row>
    <row r="174" s="13" customFormat="1">
      <c r="A174" s="13"/>
      <c r="B174" s="219"/>
      <c r="C174" s="220"/>
      <c r="D174" s="221" t="s">
        <v>130</v>
      </c>
      <c r="E174" s="230" t="s">
        <v>19</v>
      </c>
      <c r="F174" s="222" t="s">
        <v>197</v>
      </c>
      <c r="G174" s="220"/>
      <c r="H174" s="223">
        <v>60.082000000000001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130</v>
      </c>
      <c r="AU174" s="229" t="s">
        <v>84</v>
      </c>
      <c r="AV174" s="13" t="s">
        <v>84</v>
      </c>
      <c r="AW174" s="13" t="s">
        <v>36</v>
      </c>
      <c r="AX174" s="13" t="s">
        <v>75</v>
      </c>
      <c r="AY174" s="229" t="s">
        <v>118</v>
      </c>
    </row>
    <row r="175" s="13" customFormat="1">
      <c r="A175" s="13"/>
      <c r="B175" s="219"/>
      <c r="C175" s="220"/>
      <c r="D175" s="221" t="s">
        <v>130</v>
      </c>
      <c r="E175" s="230" t="s">
        <v>19</v>
      </c>
      <c r="F175" s="222" t="s">
        <v>198</v>
      </c>
      <c r="G175" s="220"/>
      <c r="H175" s="223">
        <v>20.082000000000001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130</v>
      </c>
      <c r="AU175" s="229" t="s">
        <v>84</v>
      </c>
      <c r="AV175" s="13" t="s">
        <v>84</v>
      </c>
      <c r="AW175" s="13" t="s">
        <v>36</v>
      </c>
      <c r="AX175" s="13" t="s">
        <v>75</v>
      </c>
      <c r="AY175" s="229" t="s">
        <v>118</v>
      </c>
    </row>
    <row r="176" s="14" customFormat="1">
      <c r="A176" s="14"/>
      <c r="B176" s="231"/>
      <c r="C176" s="232"/>
      <c r="D176" s="221" t="s">
        <v>130</v>
      </c>
      <c r="E176" s="233" t="s">
        <v>19</v>
      </c>
      <c r="F176" s="234" t="s">
        <v>146</v>
      </c>
      <c r="G176" s="232"/>
      <c r="H176" s="235">
        <v>113.97800000000001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130</v>
      </c>
      <c r="AU176" s="241" t="s">
        <v>84</v>
      </c>
      <c r="AV176" s="14" t="s">
        <v>126</v>
      </c>
      <c r="AW176" s="14" t="s">
        <v>36</v>
      </c>
      <c r="AX176" s="14" t="s">
        <v>80</v>
      </c>
      <c r="AY176" s="241" t="s">
        <v>118</v>
      </c>
    </row>
    <row r="177" s="2" customFormat="1" ht="24.15" customHeight="1">
      <c r="A177" s="39"/>
      <c r="B177" s="40"/>
      <c r="C177" s="201" t="s">
        <v>7</v>
      </c>
      <c r="D177" s="201" t="s">
        <v>121</v>
      </c>
      <c r="E177" s="202" t="s">
        <v>255</v>
      </c>
      <c r="F177" s="203" t="s">
        <v>256</v>
      </c>
      <c r="G177" s="204" t="s">
        <v>140</v>
      </c>
      <c r="H177" s="205">
        <v>34.75</v>
      </c>
      <c r="I177" s="206"/>
      <c r="J177" s="207">
        <f>ROUND(I177*H177,2)</f>
        <v>0</v>
      </c>
      <c r="K177" s="203" t="s">
        <v>125</v>
      </c>
      <c r="L177" s="45"/>
      <c r="M177" s="208" t="s">
        <v>19</v>
      </c>
      <c r="N177" s="209" t="s">
        <v>46</v>
      </c>
      <c r="O177" s="85"/>
      <c r="P177" s="210">
        <f>O177*H177</f>
        <v>0</v>
      </c>
      <c r="Q177" s="210">
        <v>0</v>
      </c>
      <c r="R177" s="210">
        <f>Q177*H177</f>
        <v>0</v>
      </c>
      <c r="S177" s="210">
        <v>0.01</v>
      </c>
      <c r="T177" s="211">
        <f>S177*H177</f>
        <v>0.34750000000000003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2" t="s">
        <v>126</v>
      </c>
      <c r="AT177" s="212" t="s">
        <v>121</v>
      </c>
      <c r="AU177" s="212" t="s">
        <v>84</v>
      </c>
      <c r="AY177" s="18" t="s">
        <v>118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8" t="s">
        <v>80</v>
      </c>
      <c r="BK177" s="213">
        <f>ROUND(I177*H177,2)</f>
        <v>0</v>
      </c>
      <c r="BL177" s="18" t="s">
        <v>126</v>
      </c>
      <c r="BM177" s="212" t="s">
        <v>257</v>
      </c>
    </row>
    <row r="178" s="2" customFormat="1">
      <c r="A178" s="39"/>
      <c r="B178" s="40"/>
      <c r="C178" s="41"/>
      <c r="D178" s="214" t="s">
        <v>128</v>
      </c>
      <c r="E178" s="41"/>
      <c r="F178" s="215" t="s">
        <v>258</v>
      </c>
      <c r="G178" s="41"/>
      <c r="H178" s="41"/>
      <c r="I178" s="216"/>
      <c r="J178" s="41"/>
      <c r="K178" s="41"/>
      <c r="L178" s="45"/>
      <c r="M178" s="217"/>
      <c r="N178" s="218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128</v>
      </c>
      <c r="AU178" s="18" t="s">
        <v>84</v>
      </c>
    </row>
    <row r="179" s="13" customFormat="1">
      <c r="A179" s="13"/>
      <c r="B179" s="219"/>
      <c r="C179" s="220"/>
      <c r="D179" s="221" t="s">
        <v>130</v>
      </c>
      <c r="E179" s="230" t="s">
        <v>19</v>
      </c>
      <c r="F179" s="222" t="s">
        <v>204</v>
      </c>
      <c r="G179" s="220"/>
      <c r="H179" s="223">
        <v>34.75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130</v>
      </c>
      <c r="AU179" s="229" t="s">
        <v>84</v>
      </c>
      <c r="AV179" s="13" t="s">
        <v>84</v>
      </c>
      <c r="AW179" s="13" t="s">
        <v>36</v>
      </c>
      <c r="AX179" s="13" t="s">
        <v>80</v>
      </c>
      <c r="AY179" s="229" t="s">
        <v>118</v>
      </c>
    </row>
    <row r="180" s="2" customFormat="1" ht="24.15" customHeight="1">
      <c r="A180" s="39"/>
      <c r="B180" s="40"/>
      <c r="C180" s="201" t="s">
        <v>259</v>
      </c>
      <c r="D180" s="201" t="s">
        <v>121</v>
      </c>
      <c r="E180" s="202" t="s">
        <v>260</v>
      </c>
      <c r="F180" s="203" t="s">
        <v>261</v>
      </c>
      <c r="G180" s="204" t="s">
        <v>140</v>
      </c>
      <c r="H180" s="205">
        <v>2.1000000000000001</v>
      </c>
      <c r="I180" s="206"/>
      <c r="J180" s="207">
        <f>ROUND(I180*H180,2)</f>
        <v>0</v>
      </c>
      <c r="K180" s="203" t="s">
        <v>125</v>
      </c>
      <c r="L180" s="45"/>
      <c r="M180" s="208" t="s">
        <v>19</v>
      </c>
      <c r="N180" s="209" t="s">
        <v>46</v>
      </c>
      <c r="O180" s="85"/>
      <c r="P180" s="210">
        <f>O180*H180</f>
        <v>0</v>
      </c>
      <c r="Q180" s="210">
        <v>0</v>
      </c>
      <c r="R180" s="210">
        <f>Q180*H180</f>
        <v>0</v>
      </c>
      <c r="S180" s="210">
        <v>0.045999999999999999</v>
      </c>
      <c r="T180" s="211">
        <f>S180*H180</f>
        <v>0.096600000000000005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2" t="s">
        <v>126</v>
      </c>
      <c r="AT180" s="212" t="s">
        <v>121</v>
      </c>
      <c r="AU180" s="212" t="s">
        <v>84</v>
      </c>
      <c r="AY180" s="18" t="s">
        <v>118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8" t="s">
        <v>80</v>
      </c>
      <c r="BK180" s="213">
        <f>ROUND(I180*H180,2)</f>
        <v>0</v>
      </c>
      <c r="BL180" s="18" t="s">
        <v>126</v>
      </c>
      <c r="BM180" s="212" t="s">
        <v>262</v>
      </c>
    </row>
    <row r="181" s="2" customFormat="1">
      <c r="A181" s="39"/>
      <c r="B181" s="40"/>
      <c r="C181" s="41"/>
      <c r="D181" s="214" t="s">
        <v>128</v>
      </c>
      <c r="E181" s="41"/>
      <c r="F181" s="215" t="s">
        <v>263</v>
      </c>
      <c r="G181" s="41"/>
      <c r="H181" s="41"/>
      <c r="I181" s="216"/>
      <c r="J181" s="41"/>
      <c r="K181" s="41"/>
      <c r="L181" s="45"/>
      <c r="M181" s="217"/>
      <c r="N181" s="218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128</v>
      </c>
      <c r="AU181" s="18" t="s">
        <v>84</v>
      </c>
    </row>
    <row r="182" s="13" customFormat="1">
      <c r="A182" s="13"/>
      <c r="B182" s="219"/>
      <c r="C182" s="220"/>
      <c r="D182" s="221" t="s">
        <v>130</v>
      </c>
      <c r="E182" s="230" t="s">
        <v>19</v>
      </c>
      <c r="F182" s="222" t="s">
        <v>157</v>
      </c>
      <c r="G182" s="220"/>
      <c r="H182" s="223">
        <v>2.1000000000000001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130</v>
      </c>
      <c r="AU182" s="229" t="s">
        <v>84</v>
      </c>
      <c r="AV182" s="13" t="s">
        <v>84</v>
      </c>
      <c r="AW182" s="13" t="s">
        <v>36</v>
      </c>
      <c r="AX182" s="13" t="s">
        <v>80</v>
      </c>
      <c r="AY182" s="229" t="s">
        <v>118</v>
      </c>
    </row>
    <row r="183" s="12" customFormat="1" ht="22.8" customHeight="1">
      <c r="A183" s="12"/>
      <c r="B183" s="185"/>
      <c r="C183" s="186"/>
      <c r="D183" s="187" t="s">
        <v>74</v>
      </c>
      <c r="E183" s="199" t="s">
        <v>264</v>
      </c>
      <c r="F183" s="199" t="s">
        <v>265</v>
      </c>
      <c r="G183" s="186"/>
      <c r="H183" s="186"/>
      <c r="I183" s="189"/>
      <c r="J183" s="200">
        <f>BK183</f>
        <v>0</v>
      </c>
      <c r="K183" s="186"/>
      <c r="L183" s="191"/>
      <c r="M183" s="192"/>
      <c r="N183" s="193"/>
      <c r="O183" s="193"/>
      <c r="P183" s="194">
        <f>SUM(P184:P194)</f>
        <v>0</v>
      </c>
      <c r="Q183" s="193"/>
      <c r="R183" s="194">
        <f>SUM(R184:R194)</f>
        <v>0</v>
      </c>
      <c r="S183" s="193"/>
      <c r="T183" s="195">
        <f>SUM(T184:T194)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6" t="s">
        <v>80</v>
      </c>
      <c r="AT183" s="197" t="s">
        <v>74</v>
      </c>
      <c r="AU183" s="197" t="s">
        <v>80</v>
      </c>
      <c r="AY183" s="196" t="s">
        <v>118</v>
      </c>
      <c r="BK183" s="198">
        <f>SUM(BK184:BK194)</f>
        <v>0</v>
      </c>
    </row>
    <row r="184" s="2" customFormat="1" ht="24.15" customHeight="1">
      <c r="A184" s="39"/>
      <c r="B184" s="40"/>
      <c r="C184" s="201" t="s">
        <v>266</v>
      </c>
      <c r="D184" s="201" t="s">
        <v>121</v>
      </c>
      <c r="E184" s="202" t="s">
        <v>267</v>
      </c>
      <c r="F184" s="203" t="s">
        <v>268</v>
      </c>
      <c r="G184" s="204" t="s">
        <v>269</v>
      </c>
      <c r="H184" s="205">
        <v>3.52</v>
      </c>
      <c r="I184" s="206"/>
      <c r="J184" s="207">
        <f>ROUND(I184*H184,2)</f>
        <v>0</v>
      </c>
      <c r="K184" s="203" t="s">
        <v>125</v>
      </c>
      <c r="L184" s="45"/>
      <c r="M184" s="208" t="s">
        <v>19</v>
      </c>
      <c r="N184" s="209" t="s">
        <v>46</v>
      </c>
      <c r="O184" s="85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2" t="s">
        <v>126</v>
      </c>
      <c r="AT184" s="212" t="s">
        <v>121</v>
      </c>
      <c r="AU184" s="212" t="s">
        <v>84</v>
      </c>
      <c r="AY184" s="18" t="s">
        <v>118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8" t="s">
        <v>80</v>
      </c>
      <c r="BK184" s="213">
        <f>ROUND(I184*H184,2)</f>
        <v>0</v>
      </c>
      <c r="BL184" s="18" t="s">
        <v>126</v>
      </c>
      <c r="BM184" s="212" t="s">
        <v>270</v>
      </c>
    </row>
    <row r="185" s="2" customFormat="1">
      <c r="A185" s="39"/>
      <c r="B185" s="40"/>
      <c r="C185" s="41"/>
      <c r="D185" s="214" t="s">
        <v>128</v>
      </c>
      <c r="E185" s="41"/>
      <c r="F185" s="215" t="s">
        <v>271</v>
      </c>
      <c r="G185" s="41"/>
      <c r="H185" s="41"/>
      <c r="I185" s="216"/>
      <c r="J185" s="41"/>
      <c r="K185" s="41"/>
      <c r="L185" s="45"/>
      <c r="M185" s="217"/>
      <c r="N185" s="21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84</v>
      </c>
    </row>
    <row r="186" s="2" customFormat="1" ht="33" customHeight="1">
      <c r="A186" s="39"/>
      <c r="B186" s="40"/>
      <c r="C186" s="201" t="s">
        <v>272</v>
      </c>
      <c r="D186" s="201" t="s">
        <v>121</v>
      </c>
      <c r="E186" s="202" t="s">
        <v>273</v>
      </c>
      <c r="F186" s="203" t="s">
        <v>274</v>
      </c>
      <c r="G186" s="204" t="s">
        <v>269</v>
      </c>
      <c r="H186" s="205">
        <v>7.04</v>
      </c>
      <c r="I186" s="206"/>
      <c r="J186" s="207">
        <f>ROUND(I186*H186,2)</f>
        <v>0</v>
      </c>
      <c r="K186" s="203" t="s">
        <v>125</v>
      </c>
      <c r="L186" s="45"/>
      <c r="M186" s="208" t="s">
        <v>19</v>
      </c>
      <c r="N186" s="209" t="s">
        <v>46</v>
      </c>
      <c r="O186" s="85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126</v>
      </c>
      <c r="AT186" s="212" t="s">
        <v>121</v>
      </c>
      <c r="AU186" s="212" t="s">
        <v>84</v>
      </c>
      <c r="AY186" s="18" t="s">
        <v>118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80</v>
      </c>
      <c r="BK186" s="213">
        <f>ROUND(I186*H186,2)</f>
        <v>0</v>
      </c>
      <c r="BL186" s="18" t="s">
        <v>126</v>
      </c>
      <c r="BM186" s="212" t="s">
        <v>275</v>
      </c>
    </row>
    <row r="187" s="2" customFormat="1">
      <c r="A187" s="39"/>
      <c r="B187" s="40"/>
      <c r="C187" s="41"/>
      <c r="D187" s="214" t="s">
        <v>128</v>
      </c>
      <c r="E187" s="41"/>
      <c r="F187" s="215" t="s">
        <v>276</v>
      </c>
      <c r="G187" s="41"/>
      <c r="H187" s="41"/>
      <c r="I187" s="216"/>
      <c r="J187" s="41"/>
      <c r="K187" s="41"/>
      <c r="L187" s="45"/>
      <c r="M187" s="217"/>
      <c r="N187" s="218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128</v>
      </c>
      <c r="AU187" s="18" t="s">
        <v>84</v>
      </c>
    </row>
    <row r="188" s="13" customFormat="1">
      <c r="A188" s="13"/>
      <c r="B188" s="219"/>
      <c r="C188" s="220"/>
      <c r="D188" s="221" t="s">
        <v>130</v>
      </c>
      <c r="E188" s="220"/>
      <c r="F188" s="222" t="s">
        <v>277</v>
      </c>
      <c r="G188" s="220"/>
      <c r="H188" s="223">
        <v>7.04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130</v>
      </c>
      <c r="AU188" s="229" t="s">
        <v>84</v>
      </c>
      <c r="AV188" s="13" t="s">
        <v>84</v>
      </c>
      <c r="AW188" s="13" t="s">
        <v>4</v>
      </c>
      <c r="AX188" s="13" t="s">
        <v>80</v>
      </c>
      <c r="AY188" s="229" t="s">
        <v>118</v>
      </c>
    </row>
    <row r="189" s="2" customFormat="1" ht="21.75" customHeight="1">
      <c r="A189" s="39"/>
      <c r="B189" s="40"/>
      <c r="C189" s="201" t="s">
        <v>278</v>
      </c>
      <c r="D189" s="201" t="s">
        <v>121</v>
      </c>
      <c r="E189" s="202" t="s">
        <v>279</v>
      </c>
      <c r="F189" s="203" t="s">
        <v>280</v>
      </c>
      <c r="G189" s="204" t="s">
        <v>269</v>
      </c>
      <c r="H189" s="205">
        <v>3.52</v>
      </c>
      <c r="I189" s="206"/>
      <c r="J189" s="207">
        <f>ROUND(I189*H189,2)</f>
        <v>0</v>
      </c>
      <c r="K189" s="203" t="s">
        <v>125</v>
      </c>
      <c r="L189" s="45"/>
      <c r="M189" s="208" t="s">
        <v>19</v>
      </c>
      <c r="N189" s="209" t="s">
        <v>46</v>
      </c>
      <c r="O189" s="85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2" t="s">
        <v>126</v>
      </c>
      <c r="AT189" s="212" t="s">
        <v>121</v>
      </c>
      <c r="AU189" s="212" t="s">
        <v>84</v>
      </c>
      <c r="AY189" s="18" t="s">
        <v>118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8" t="s">
        <v>80</v>
      </c>
      <c r="BK189" s="213">
        <f>ROUND(I189*H189,2)</f>
        <v>0</v>
      </c>
      <c r="BL189" s="18" t="s">
        <v>126</v>
      </c>
      <c r="BM189" s="212" t="s">
        <v>281</v>
      </c>
    </row>
    <row r="190" s="2" customFormat="1">
      <c r="A190" s="39"/>
      <c r="B190" s="40"/>
      <c r="C190" s="41"/>
      <c r="D190" s="214" t="s">
        <v>128</v>
      </c>
      <c r="E190" s="41"/>
      <c r="F190" s="215" t="s">
        <v>282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128</v>
      </c>
      <c r="AU190" s="18" t="s">
        <v>84</v>
      </c>
    </row>
    <row r="191" s="2" customFormat="1" ht="24.15" customHeight="1">
      <c r="A191" s="39"/>
      <c r="B191" s="40"/>
      <c r="C191" s="201" t="s">
        <v>283</v>
      </c>
      <c r="D191" s="201" t="s">
        <v>121</v>
      </c>
      <c r="E191" s="202" t="s">
        <v>284</v>
      </c>
      <c r="F191" s="203" t="s">
        <v>285</v>
      </c>
      <c r="G191" s="204" t="s">
        <v>269</v>
      </c>
      <c r="H191" s="205">
        <v>49.280000000000001</v>
      </c>
      <c r="I191" s="206"/>
      <c r="J191" s="207">
        <f>ROUND(I191*H191,2)</f>
        <v>0</v>
      </c>
      <c r="K191" s="203" t="s">
        <v>125</v>
      </c>
      <c r="L191" s="45"/>
      <c r="M191" s="208" t="s">
        <v>19</v>
      </c>
      <c r="N191" s="209" t="s">
        <v>46</v>
      </c>
      <c r="O191" s="85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2" t="s">
        <v>126</v>
      </c>
      <c r="AT191" s="212" t="s">
        <v>121</v>
      </c>
      <c r="AU191" s="212" t="s">
        <v>84</v>
      </c>
      <c r="AY191" s="18" t="s">
        <v>118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8" t="s">
        <v>80</v>
      </c>
      <c r="BK191" s="213">
        <f>ROUND(I191*H191,2)</f>
        <v>0</v>
      </c>
      <c r="BL191" s="18" t="s">
        <v>126</v>
      </c>
      <c r="BM191" s="212" t="s">
        <v>286</v>
      </c>
    </row>
    <row r="192" s="2" customFormat="1">
      <c r="A192" s="39"/>
      <c r="B192" s="40"/>
      <c r="C192" s="41"/>
      <c r="D192" s="214" t="s">
        <v>128</v>
      </c>
      <c r="E192" s="41"/>
      <c r="F192" s="215" t="s">
        <v>287</v>
      </c>
      <c r="G192" s="41"/>
      <c r="H192" s="41"/>
      <c r="I192" s="216"/>
      <c r="J192" s="41"/>
      <c r="K192" s="41"/>
      <c r="L192" s="45"/>
      <c r="M192" s="217"/>
      <c r="N192" s="218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128</v>
      </c>
      <c r="AU192" s="18" t="s">
        <v>84</v>
      </c>
    </row>
    <row r="193" s="13" customFormat="1">
      <c r="A193" s="13"/>
      <c r="B193" s="219"/>
      <c r="C193" s="220"/>
      <c r="D193" s="221" t="s">
        <v>130</v>
      </c>
      <c r="E193" s="220"/>
      <c r="F193" s="222" t="s">
        <v>288</v>
      </c>
      <c r="G193" s="220"/>
      <c r="H193" s="223">
        <v>49.280000000000001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9" t="s">
        <v>130</v>
      </c>
      <c r="AU193" s="229" t="s">
        <v>84</v>
      </c>
      <c r="AV193" s="13" t="s">
        <v>84</v>
      </c>
      <c r="AW193" s="13" t="s">
        <v>4</v>
      </c>
      <c r="AX193" s="13" t="s">
        <v>80</v>
      </c>
      <c r="AY193" s="229" t="s">
        <v>118</v>
      </c>
    </row>
    <row r="194" s="2" customFormat="1" ht="16.5" customHeight="1">
      <c r="A194" s="39"/>
      <c r="B194" s="40"/>
      <c r="C194" s="253" t="s">
        <v>289</v>
      </c>
      <c r="D194" s="253" t="s">
        <v>290</v>
      </c>
      <c r="E194" s="254" t="s">
        <v>291</v>
      </c>
      <c r="F194" s="255" t="s">
        <v>292</v>
      </c>
      <c r="G194" s="256" t="s">
        <v>269</v>
      </c>
      <c r="H194" s="257">
        <v>3.52</v>
      </c>
      <c r="I194" s="258"/>
      <c r="J194" s="259">
        <f>ROUND(I194*H194,2)</f>
        <v>0</v>
      </c>
      <c r="K194" s="255" t="s">
        <v>125</v>
      </c>
      <c r="L194" s="260"/>
      <c r="M194" s="261" t="s">
        <v>19</v>
      </c>
      <c r="N194" s="262" t="s">
        <v>46</v>
      </c>
      <c r="O194" s="85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2" t="s">
        <v>169</v>
      </c>
      <c r="AT194" s="212" t="s">
        <v>290</v>
      </c>
      <c r="AU194" s="212" t="s">
        <v>84</v>
      </c>
      <c r="AY194" s="18" t="s">
        <v>118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8" t="s">
        <v>80</v>
      </c>
      <c r="BK194" s="213">
        <f>ROUND(I194*H194,2)</f>
        <v>0</v>
      </c>
      <c r="BL194" s="18" t="s">
        <v>126</v>
      </c>
      <c r="BM194" s="212" t="s">
        <v>293</v>
      </c>
    </row>
    <row r="195" s="12" customFormat="1" ht="22.8" customHeight="1">
      <c r="A195" s="12"/>
      <c r="B195" s="185"/>
      <c r="C195" s="186"/>
      <c r="D195" s="187" t="s">
        <v>74</v>
      </c>
      <c r="E195" s="199" t="s">
        <v>294</v>
      </c>
      <c r="F195" s="199" t="s">
        <v>295</v>
      </c>
      <c r="G195" s="186"/>
      <c r="H195" s="186"/>
      <c r="I195" s="189"/>
      <c r="J195" s="200">
        <f>BK195</f>
        <v>0</v>
      </c>
      <c r="K195" s="186"/>
      <c r="L195" s="191"/>
      <c r="M195" s="192"/>
      <c r="N195" s="193"/>
      <c r="O195" s="193"/>
      <c r="P195" s="194">
        <f>SUM(P196:P197)</f>
        <v>0</v>
      </c>
      <c r="Q195" s="193"/>
      <c r="R195" s="194">
        <f>SUM(R196:R197)</f>
        <v>0</v>
      </c>
      <c r="S195" s="193"/>
      <c r="T195" s="195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6" t="s">
        <v>80</v>
      </c>
      <c r="AT195" s="197" t="s">
        <v>74</v>
      </c>
      <c r="AU195" s="197" t="s">
        <v>80</v>
      </c>
      <c r="AY195" s="196" t="s">
        <v>118</v>
      </c>
      <c r="BK195" s="198">
        <f>SUM(BK196:BK197)</f>
        <v>0</v>
      </c>
    </row>
    <row r="196" s="2" customFormat="1" ht="33" customHeight="1">
      <c r="A196" s="39"/>
      <c r="B196" s="40"/>
      <c r="C196" s="201" t="s">
        <v>296</v>
      </c>
      <c r="D196" s="201" t="s">
        <v>121</v>
      </c>
      <c r="E196" s="202" t="s">
        <v>297</v>
      </c>
      <c r="F196" s="203" t="s">
        <v>298</v>
      </c>
      <c r="G196" s="204" t="s">
        <v>269</v>
      </c>
      <c r="H196" s="205">
        <v>5.7279999999999998</v>
      </c>
      <c r="I196" s="206"/>
      <c r="J196" s="207">
        <f>ROUND(I196*H196,2)</f>
        <v>0</v>
      </c>
      <c r="K196" s="203" t="s">
        <v>125</v>
      </c>
      <c r="L196" s="45"/>
      <c r="M196" s="208" t="s">
        <v>19</v>
      </c>
      <c r="N196" s="209" t="s">
        <v>46</v>
      </c>
      <c r="O196" s="85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2" t="s">
        <v>126</v>
      </c>
      <c r="AT196" s="212" t="s">
        <v>121</v>
      </c>
      <c r="AU196" s="212" t="s">
        <v>84</v>
      </c>
      <c r="AY196" s="18" t="s">
        <v>118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8" t="s">
        <v>80</v>
      </c>
      <c r="BK196" s="213">
        <f>ROUND(I196*H196,2)</f>
        <v>0</v>
      </c>
      <c r="BL196" s="18" t="s">
        <v>126</v>
      </c>
      <c r="BM196" s="212" t="s">
        <v>299</v>
      </c>
    </row>
    <row r="197" s="2" customFormat="1">
      <c r="A197" s="39"/>
      <c r="B197" s="40"/>
      <c r="C197" s="41"/>
      <c r="D197" s="214" t="s">
        <v>128</v>
      </c>
      <c r="E197" s="41"/>
      <c r="F197" s="215" t="s">
        <v>300</v>
      </c>
      <c r="G197" s="41"/>
      <c r="H197" s="41"/>
      <c r="I197" s="216"/>
      <c r="J197" s="41"/>
      <c r="K197" s="41"/>
      <c r="L197" s="45"/>
      <c r="M197" s="217"/>
      <c r="N197" s="21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128</v>
      </c>
      <c r="AU197" s="18" t="s">
        <v>84</v>
      </c>
    </row>
    <row r="198" s="12" customFormat="1" ht="25.92" customHeight="1">
      <c r="A198" s="12"/>
      <c r="B198" s="185"/>
      <c r="C198" s="186"/>
      <c r="D198" s="187" t="s">
        <v>74</v>
      </c>
      <c r="E198" s="188" t="s">
        <v>301</v>
      </c>
      <c r="F198" s="188" t="s">
        <v>302</v>
      </c>
      <c r="G198" s="186"/>
      <c r="H198" s="186"/>
      <c r="I198" s="189"/>
      <c r="J198" s="190">
        <f>BK198</f>
        <v>0</v>
      </c>
      <c r="K198" s="186"/>
      <c r="L198" s="191"/>
      <c r="M198" s="192"/>
      <c r="N198" s="193"/>
      <c r="O198" s="193"/>
      <c r="P198" s="194">
        <f>P199+P201+P211+P224</f>
        <v>0</v>
      </c>
      <c r="Q198" s="193"/>
      <c r="R198" s="194">
        <f>R199+R201+R211+R224</f>
        <v>5.3753437899999996</v>
      </c>
      <c r="S198" s="193"/>
      <c r="T198" s="195">
        <f>T199+T201+T211+T224</f>
        <v>2.3001373999999997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6" t="s">
        <v>84</v>
      </c>
      <c r="AT198" s="197" t="s">
        <v>74</v>
      </c>
      <c r="AU198" s="197" t="s">
        <v>75</v>
      </c>
      <c r="AY198" s="196" t="s">
        <v>118</v>
      </c>
      <c r="BK198" s="198">
        <f>BK199+BK201+BK211+BK224</f>
        <v>0</v>
      </c>
    </row>
    <row r="199" s="12" customFormat="1" ht="22.8" customHeight="1">
      <c r="A199" s="12"/>
      <c r="B199" s="185"/>
      <c r="C199" s="186"/>
      <c r="D199" s="187" t="s">
        <v>74</v>
      </c>
      <c r="E199" s="199" t="s">
        <v>303</v>
      </c>
      <c r="F199" s="199" t="s">
        <v>304</v>
      </c>
      <c r="G199" s="186"/>
      <c r="H199" s="186"/>
      <c r="I199" s="189"/>
      <c r="J199" s="200">
        <f>BK199</f>
        <v>0</v>
      </c>
      <c r="K199" s="186"/>
      <c r="L199" s="191"/>
      <c r="M199" s="192"/>
      <c r="N199" s="193"/>
      <c r="O199" s="193"/>
      <c r="P199" s="194">
        <f>P200</f>
        <v>0</v>
      </c>
      <c r="Q199" s="193"/>
      <c r="R199" s="194">
        <f>R200</f>
        <v>0</v>
      </c>
      <c r="S199" s="193"/>
      <c r="T199" s="195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6" t="s">
        <v>84</v>
      </c>
      <c r="AT199" s="197" t="s">
        <v>74</v>
      </c>
      <c r="AU199" s="197" t="s">
        <v>80</v>
      </c>
      <c r="AY199" s="196" t="s">
        <v>118</v>
      </c>
      <c r="BK199" s="198">
        <f>BK200</f>
        <v>0</v>
      </c>
    </row>
    <row r="200" s="2" customFormat="1" ht="24.15" customHeight="1">
      <c r="A200" s="39"/>
      <c r="B200" s="40"/>
      <c r="C200" s="201" t="s">
        <v>305</v>
      </c>
      <c r="D200" s="201" t="s">
        <v>121</v>
      </c>
      <c r="E200" s="202" t="s">
        <v>306</v>
      </c>
      <c r="F200" s="203" t="s">
        <v>307</v>
      </c>
      <c r="G200" s="204" t="s">
        <v>308</v>
      </c>
      <c r="H200" s="205">
        <v>1</v>
      </c>
      <c r="I200" s="206"/>
      <c r="J200" s="207">
        <f>ROUND(I200*H200,2)</f>
        <v>0</v>
      </c>
      <c r="K200" s="203" t="s">
        <v>309</v>
      </c>
      <c r="L200" s="45"/>
      <c r="M200" s="208" t="s">
        <v>19</v>
      </c>
      <c r="N200" s="209" t="s">
        <v>46</v>
      </c>
      <c r="O200" s="85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224</v>
      </c>
      <c r="AT200" s="212" t="s">
        <v>121</v>
      </c>
      <c r="AU200" s="212" t="s">
        <v>84</v>
      </c>
      <c r="AY200" s="18" t="s">
        <v>118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80</v>
      </c>
      <c r="BK200" s="213">
        <f>ROUND(I200*H200,2)</f>
        <v>0</v>
      </c>
      <c r="BL200" s="18" t="s">
        <v>224</v>
      </c>
      <c r="BM200" s="212" t="s">
        <v>310</v>
      </c>
    </row>
    <row r="201" s="12" customFormat="1" ht="22.8" customHeight="1">
      <c r="A201" s="12"/>
      <c r="B201" s="185"/>
      <c r="C201" s="186"/>
      <c r="D201" s="187" t="s">
        <v>74</v>
      </c>
      <c r="E201" s="199" t="s">
        <v>311</v>
      </c>
      <c r="F201" s="199" t="s">
        <v>312</v>
      </c>
      <c r="G201" s="186"/>
      <c r="H201" s="186"/>
      <c r="I201" s="189"/>
      <c r="J201" s="200">
        <f>BK201</f>
        <v>0</v>
      </c>
      <c r="K201" s="186"/>
      <c r="L201" s="191"/>
      <c r="M201" s="192"/>
      <c r="N201" s="193"/>
      <c r="O201" s="193"/>
      <c r="P201" s="194">
        <f>SUM(P202:P210)</f>
        <v>0</v>
      </c>
      <c r="Q201" s="193"/>
      <c r="R201" s="194">
        <f>SUM(R202:R210)</f>
        <v>0.32275200000000004</v>
      </c>
      <c r="S201" s="193"/>
      <c r="T201" s="195">
        <f>SUM(T202:T210)</f>
        <v>0.45159039999999995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6" t="s">
        <v>84</v>
      </c>
      <c r="AT201" s="197" t="s">
        <v>74</v>
      </c>
      <c r="AU201" s="197" t="s">
        <v>80</v>
      </c>
      <c r="AY201" s="196" t="s">
        <v>118</v>
      </c>
      <c r="BK201" s="198">
        <f>SUM(BK202:BK210)</f>
        <v>0</v>
      </c>
    </row>
    <row r="202" s="2" customFormat="1" ht="24.15" customHeight="1">
      <c r="A202" s="39"/>
      <c r="B202" s="40"/>
      <c r="C202" s="201" t="s">
        <v>313</v>
      </c>
      <c r="D202" s="201" t="s">
        <v>121</v>
      </c>
      <c r="E202" s="202" t="s">
        <v>314</v>
      </c>
      <c r="F202" s="203" t="s">
        <v>315</v>
      </c>
      <c r="G202" s="204" t="s">
        <v>140</v>
      </c>
      <c r="H202" s="205">
        <v>26.239999999999998</v>
      </c>
      <c r="I202" s="206"/>
      <c r="J202" s="207">
        <f>ROUND(I202*H202,2)</f>
        <v>0</v>
      </c>
      <c r="K202" s="203" t="s">
        <v>125</v>
      </c>
      <c r="L202" s="45"/>
      <c r="M202" s="208" t="s">
        <v>19</v>
      </c>
      <c r="N202" s="209" t="s">
        <v>46</v>
      </c>
      <c r="O202" s="85"/>
      <c r="P202" s="210">
        <f>O202*H202</f>
        <v>0</v>
      </c>
      <c r="Q202" s="210">
        <v>0.012200000000000001</v>
      </c>
      <c r="R202" s="210">
        <f>Q202*H202</f>
        <v>0.32012800000000002</v>
      </c>
      <c r="S202" s="210">
        <v>0</v>
      </c>
      <c r="T202" s="21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2" t="s">
        <v>224</v>
      </c>
      <c r="AT202" s="212" t="s">
        <v>121</v>
      </c>
      <c r="AU202" s="212" t="s">
        <v>84</v>
      </c>
      <c r="AY202" s="18" t="s">
        <v>118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8" t="s">
        <v>80</v>
      </c>
      <c r="BK202" s="213">
        <f>ROUND(I202*H202,2)</f>
        <v>0</v>
      </c>
      <c r="BL202" s="18" t="s">
        <v>224</v>
      </c>
      <c r="BM202" s="212" t="s">
        <v>316</v>
      </c>
    </row>
    <row r="203" s="2" customFormat="1">
      <c r="A203" s="39"/>
      <c r="B203" s="40"/>
      <c r="C203" s="41"/>
      <c r="D203" s="214" t="s">
        <v>128</v>
      </c>
      <c r="E203" s="41"/>
      <c r="F203" s="215" t="s">
        <v>317</v>
      </c>
      <c r="G203" s="41"/>
      <c r="H203" s="41"/>
      <c r="I203" s="216"/>
      <c r="J203" s="41"/>
      <c r="K203" s="41"/>
      <c r="L203" s="45"/>
      <c r="M203" s="217"/>
      <c r="N203" s="218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128</v>
      </c>
      <c r="AU203" s="18" t="s">
        <v>84</v>
      </c>
    </row>
    <row r="204" s="13" customFormat="1">
      <c r="A204" s="13"/>
      <c r="B204" s="219"/>
      <c r="C204" s="220"/>
      <c r="D204" s="221" t="s">
        <v>130</v>
      </c>
      <c r="E204" s="230" t="s">
        <v>19</v>
      </c>
      <c r="F204" s="222" t="s">
        <v>234</v>
      </c>
      <c r="G204" s="220"/>
      <c r="H204" s="223">
        <v>26.239999999999998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130</v>
      </c>
      <c r="AU204" s="229" t="s">
        <v>84</v>
      </c>
      <c r="AV204" s="13" t="s">
        <v>84</v>
      </c>
      <c r="AW204" s="13" t="s">
        <v>36</v>
      </c>
      <c r="AX204" s="13" t="s">
        <v>80</v>
      </c>
      <c r="AY204" s="229" t="s">
        <v>118</v>
      </c>
    </row>
    <row r="205" s="2" customFormat="1" ht="24.15" customHeight="1">
      <c r="A205" s="39"/>
      <c r="B205" s="40"/>
      <c r="C205" s="201" t="s">
        <v>318</v>
      </c>
      <c r="D205" s="201" t="s">
        <v>121</v>
      </c>
      <c r="E205" s="202" t="s">
        <v>319</v>
      </c>
      <c r="F205" s="203" t="s">
        <v>320</v>
      </c>
      <c r="G205" s="204" t="s">
        <v>140</v>
      </c>
      <c r="H205" s="205">
        <v>26.239999999999998</v>
      </c>
      <c r="I205" s="206"/>
      <c r="J205" s="207">
        <f>ROUND(I205*H205,2)</f>
        <v>0</v>
      </c>
      <c r="K205" s="203" t="s">
        <v>125</v>
      </c>
      <c r="L205" s="45"/>
      <c r="M205" s="208" t="s">
        <v>19</v>
      </c>
      <c r="N205" s="209" t="s">
        <v>46</v>
      </c>
      <c r="O205" s="85"/>
      <c r="P205" s="210">
        <f>O205*H205</f>
        <v>0</v>
      </c>
      <c r="Q205" s="210">
        <v>0.00010000000000000001</v>
      </c>
      <c r="R205" s="210">
        <f>Q205*H205</f>
        <v>0.002624</v>
      </c>
      <c r="S205" s="210">
        <v>0</v>
      </c>
      <c r="T205" s="21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2" t="s">
        <v>224</v>
      </c>
      <c r="AT205" s="212" t="s">
        <v>121</v>
      </c>
      <c r="AU205" s="212" t="s">
        <v>84</v>
      </c>
      <c r="AY205" s="18" t="s">
        <v>118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80</v>
      </c>
      <c r="BK205" s="213">
        <f>ROUND(I205*H205,2)</f>
        <v>0</v>
      </c>
      <c r="BL205" s="18" t="s">
        <v>224</v>
      </c>
      <c r="BM205" s="212" t="s">
        <v>321</v>
      </c>
    </row>
    <row r="206" s="2" customFormat="1">
      <c r="A206" s="39"/>
      <c r="B206" s="40"/>
      <c r="C206" s="41"/>
      <c r="D206" s="214" t="s">
        <v>128</v>
      </c>
      <c r="E206" s="41"/>
      <c r="F206" s="215" t="s">
        <v>322</v>
      </c>
      <c r="G206" s="41"/>
      <c r="H206" s="41"/>
      <c r="I206" s="216"/>
      <c r="J206" s="41"/>
      <c r="K206" s="41"/>
      <c r="L206" s="45"/>
      <c r="M206" s="217"/>
      <c r="N206" s="218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128</v>
      </c>
      <c r="AU206" s="18" t="s">
        <v>84</v>
      </c>
    </row>
    <row r="207" s="2" customFormat="1" ht="24.15" customHeight="1">
      <c r="A207" s="39"/>
      <c r="B207" s="40"/>
      <c r="C207" s="201" t="s">
        <v>323</v>
      </c>
      <c r="D207" s="201" t="s">
        <v>121</v>
      </c>
      <c r="E207" s="202" t="s">
        <v>324</v>
      </c>
      <c r="F207" s="203" t="s">
        <v>325</v>
      </c>
      <c r="G207" s="204" t="s">
        <v>140</v>
      </c>
      <c r="H207" s="205">
        <v>26.239999999999998</v>
      </c>
      <c r="I207" s="206"/>
      <c r="J207" s="207">
        <f>ROUND(I207*H207,2)</f>
        <v>0</v>
      </c>
      <c r="K207" s="203" t="s">
        <v>125</v>
      </c>
      <c r="L207" s="45"/>
      <c r="M207" s="208" t="s">
        <v>19</v>
      </c>
      <c r="N207" s="209" t="s">
        <v>46</v>
      </c>
      <c r="O207" s="85"/>
      <c r="P207" s="210">
        <f>O207*H207</f>
        <v>0</v>
      </c>
      <c r="Q207" s="210">
        <v>0</v>
      </c>
      <c r="R207" s="210">
        <f>Q207*H207</f>
        <v>0</v>
      </c>
      <c r="S207" s="210">
        <v>0.01721</v>
      </c>
      <c r="T207" s="211">
        <f>S207*H207</f>
        <v>0.45159039999999995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2" t="s">
        <v>224</v>
      </c>
      <c r="AT207" s="212" t="s">
        <v>121</v>
      </c>
      <c r="AU207" s="212" t="s">
        <v>84</v>
      </c>
      <c r="AY207" s="18" t="s">
        <v>118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80</v>
      </c>
      <c r="BK207" s="213">
        <f>ROUND(I207*H207,2)</f>
        <v>0</v>
      </c>
      <c r="BL207" s="18" t="s">
        <v>224</v>
      </c>
      <c r="BM207" s="212" t="s">
        <v>326</v>
      </c>
    </row>
    <row r="208" s="2" customFormat="1">
      <c r="A208" s="39"/>
      <c r="B208" s="40"/>
      <c r="C208" s="41"/>
      <c r="D208" s="214" t="s">
        <v>128</v>
      </c>
      <c r="E208" s="41"/>
      <c r="F208" s="215" t="s">
        <v>327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128</v>
      </c>
      <c r="AU208" s="18" t="s">
        <v>84</v>
      </c>
    </row>
    <row r="209" s="2" customFormat="1" ht="37.8" customHeight="1">
      <c r="A209" s="39"/>
      <c r="B209" s="40"/>
      <c r="C209" s="201" t="s">
        <v>328</v>
      </c>
      <c r="D209" s="201" t="s">
        <v>121</v>
      </c>
      <c r="E209" s="202" t="s">
        <v>329</v>
      </c>
      <c r="F209" s="203" t="s">
        <v>330</v>
      </c>
      <c r="G209" s="204" t="s">
        <v>269</v>
      </c>
      <c r="H209" s="205">
        <v>0.32300000000000001</v>
      </c>
      <c r="I209" s="206"/>
      <c r="J209" s="207">
        <f>ROUND(I209*H209,2)</f>
        <v>0</v>
      </c>
      <c r="K209" s="203" t="s">
        <v>125</v>
      </c>
      <c r="L209" s="45"/>
      <c r="M209" s="208" t="s">
        <v>19</v>
      </c>
      <c r="N209" s="209" t="s">
        <v>46</v>
      </c>
      <c r="O209" s="85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2" t="s">
        <v>224</v>
      </c>
      <c r="AT209" s="212" t="s">
        <v>121</v>
      </c>
      <c r="AU209" s="212" t="s">
        <v>84</v>
      </c>
      <c r="AY209" s="18" t="s">
        <v>118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8" t="s">
        <v>80</v>
      </c>
      <c r="BK209" s="213">
        <f>ROUND(I209*H209,2)</f>
        <v>0</v>
      </c>
      <c r="BL209" s="18" t="s">
        <v>224</v>
      </c>
      <c r="BM209" s="212" t="s">
        <v>331</v>
      </c>
    </row>
    <row r="210" s="2" customFormat="1">
      <c r="A210" s="39"/>
      <c r="B210" s="40"/>
      <c r="C210" s="41"/>
      <c r="D210" s="214" t="s">
        <v>128</v>
      </c>
      <c r="E210" s="41"/>
      <c r="F210" s="215" t="s">
        <v>332</v>
      </c>
      <c r="G210" s="41"/>
      <c r="H210" s="41"/>
      <c r="I210" s="216"/>
      <c r="J210" s="41"/>
      <c r="K210" s="41"/>
      <c r="L210" s="45"/>
      <c r="M210" s="217"/>
      <c r="N210" s="21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128</v>
      </c>
      <c r="AU210" s="18" t="s">
        <v>84</v>
      </c>
    </row>
    <row r="211" s="12" customFormat="1" ht="22.8" customHeight="1">
      <c r="A211" s="12"/>
      <c r="B211" s="185"/>
      <c r="C211" s="186"/>
      <c r="D211" s="187" t="s">
        <v>74</v>
      </c>
      <c r="E211" s="199" t="s">
        <v>333</v>
      </c>
      <c r="F211" s="199" t="s">
        <v>334</v>
      </c>
      <c r="G211" s="186"/>
      <c r="H211" s="186"/>
      <c r="I211" s="189"/>
      <c r="J211" s="200">
        <f>BK211</f>
        <v>0</v>
      </c>
      <c r="K211" s="186"/>
      <c r="L211" s="191"/>
      <c r="M211" s="192"/>
      <c r="N211" s="193"/>
      <c r="O211" s="193"/>
      <c r="P211" s="194">
        <f>SUM(P212:P223)</f>
        <v>0</v>
      </c>
      <c r="Q211" s="193"/>
      <c r="R211" s="194">
        <f>SUM(R212:R223)</f>
        <v>0.45952451999999999</v>
      </c>
      <c r="S211" s="193"/>
      <c r="T211" s="195">
        <f>SUM(T212:T223)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6" t="s">
        <v>84</v>
      </c>
      <c r="AT211" s="197" t="s">
        <v>74</v>
      </c>
      <c r="AU211" s="197" t="s">
        <v>80</v>
      </c>
      <c r="AY211" s="196" t="s">
        <v>118</v>
      </c>
      <c r="BK211" s="198">
        <f>SUM(BK212:BK223)</f>
        <v>0</v>
      </c>
    </row>
    <row r="212" s="2" customFormat="1" ht="16.5" customHeight="1">
      <c r="A212" s="39"/>
      <c r="B212" s="40"/>
      <c r="C212" s="201" t="s">
        <v>335</v>
      </c>
      <c r="D212" s="201" t="s">
        <v>121</v>
      </c>
      <c r="E212" s="202" t="s">
        <v>336</v>
      </c>
      <c r="F212" s="203" t="s">
        <v>337</v>
      </c>
      <c r="G212" s="204" t="s">
        <v>140</v>
      </c>
      <c r="H212" s="205">
        <v>79.091999999999999</v>
      </c>
      <c r="I212" s="206"/>
      <c r="J212" s="207">
        <f>ROUND(I212*H212,2)</f>
        <v>0</v>
      </c>
      <c r="K212" s="203" t="s">
        <v>125</v>
      </c>
      <c r="L212" s="45"/>
      <c r="M212" s="208" t="s">
        <v>19</v>
      </c>
      <c r="N212" s="209" t="s">
        <v>46</v>
      </c>
      <c r="O212" s="85"/>
      <c r="P212" s="210">
        <f>O212*H212</f>
        <v>0</v>
      </c>
      <c r="Q212" s="210">
        <v>0.00021000000000000001</v>
      </c>
      <c r="R212" s="210">
        <f>Q212*H212</f>
        <v>0.01660932</v>
      </c>
      <c r="S212" s="210">
        <v>0</v>
      </c>
      <c r="T212" s="21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224</v>
      </c>
      <c r="AT212" s="212" t="s">
        <v>121</v>
      </c>
      <c r="AU212" s="212" t="s">
        <v>84</v>
      </c>
      <c r="AY212" s="18" t="s">
        <v>118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80</v>
      </c>
      <c r="BK212" s="213">
        <f>ROUND(I212*H212,2)</f>
        <v>0</v>
      </c>
      <c r="BL212" s="18" t="s">
        <v>224</v>
      </c>
      <c r="BM212" s="212" t="s">
        <v>338</v>
      </c>
    </row>
    <row r="213" s="2" customFormat="1">
      <c r="A213" s="39"/>
      <c r="B213" s="40"/>
      <c r="C213" s="41"/>
      <c r="D213" s="214" t="s">
        <v>128</v>
      </c>
      <c r="E213" s="41"/>
      <c r="F213" s="215" t="s">
        <v>339</v>
      </c>
      <c r="G213" s="41"/>
      <c r="H213" s="41"/>
      <c r="I213" s="216"/>
      <c r="J213" s="41"/>
      <c r="K213" s="41"/>
      <c r="L213" s="45"/>
      <c r="M213" s="217"/>
      <c r="N213" s="21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128</v>
      </c>
      <c r="AU213" s="18" t="s">
        <v>84</v>
      </c>
    </row>
    <row r="214" s="13" customFormat="1">
      <c r="A214" s="13"/>
      <c r="B214" s="219"/>
      <c r="C214" s="220"/>
      <c r="D214" s="221" t="s">
        <v>130</v>
      </c>
      <c r="E214" s="230" t="s">
        <v>19</v>
      </c>
      <c r="F214" s="222" t="s">
        <v>340</v>
      </c>
      <c r="G214" s="220"/>
      <c r="H214" s="223">
        <v>15.158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130</v>
      </c>
      <c r="AU214" s="229" t="s">
        <v>84</v>
      </c>
      <c r="AV214" s="13" t="s">
        <v>84</v>
      </c>
      <c r="AW214" s="13" t="s">
        <v>36</v>
      </c>
      <c r="AX214" s="13" t="s">
        <v>75</v>
      </c>
      <c r="AY214" s="229" t="s">
        <v>118</v>
      </c>
    </row>
    <row r="215" s="13" customFormat="1">
      <c r="A215" s="13"/>
      <c r="B215" s="219"/>
      <c r="C215" s="220"/>
      <c r="D215" s="221" t="s">
        <v>130</v>
      </c>
      <c r="E215" s="230" t="s">
        <v>19</v>
      </c>
      <c r="F215" s="222" t="s">
        <v>341</v>
      </c>
      <c r="G215" s="220"/>
      <c r="H215" s="223">
        <v>47.917999999999999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130</v>
      </c>
      <c r="AU215" s="229" t="s">
        <v>84</v>
      </c>
      <c r="AV215" s="13" t="s">
        <v>84</v>
      </c>
      <c r="AW215" s="13" t="s">
        <v>36</v>
      </c>
      <c r="AX215" s="13" t="s">
        <v>75</v>
      </c>
      <c r="AY215" s="229" t="s">
        <v>118</v>
      </c>
    </row>
    <row r="216" s="13" customFormat="1">
      <c r="A216" s="13"/>
      <c r="B216" s="219"/>
      <c r="C216" s="220"/>
      <c r="D216" s="221" t="s">
        <v>130</v>
      </c>
      <c r="E216" s="230" t="s">
        <v>19</v>
      </c>
      <c r="F216" s="222" t="s">
        <v>342</v>
      </c>
      <c r="G216" s="220"/>
      <c r="H216" s="223">
        <v>16.015999999999998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130</v>
      </c>
      <c r="AU216" s="229" t="s">
        <v>84</v>
      </c>
      <c r="AV216" s="13" t="s">
        <v>84</v>
      </c>
      <c r="AW216" s="13" t="s">
        <v>36</v>
      </c>
      <c r="AX216" s="13" t="s">
        <v>75</v>
      </c>
      <c r="AY216" s="229" t="s">
        <v>118</v>
      </c>
    </row>
    <row r="217" s="14" customFormat="1">
      <c r="A217" s="14"/>
      <c r="B217" s="231"/>
      <c r="C217" s="232"/>
      <c r="D217" s="221" t="s">
        <v>130</v>
      </c>
      <c r="E217" s="233" t="s">
        <v>19</v>
      </c>
      <c r="F217" s="234" t="s">
        <v>146</v>
      </c>
      <c r="G217" s="232"/>
      <c r="H217" s="235">
        <v>79.091999999999999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130</v>
      </c>
      <c r="AU217" s="241" t="s">
        <v>84</v>
      </c>
      <c r="AV217" s="14" t="s">
        <v>126</v>
      </c>
      <c r="AW217" s="14" t="s">
        <v>36</v>
      </c>
      <c r="AX217" s="14" t="s">
        <v>80</v>
      </c>
      <c r="AY217" s="241" t="s">
        <v>118</v>
      </c>
    </row>
    <row r="218" s="2" customFormat="1" ht="21.75" customHeight="1">
      <c r="A218" s="39"/>
      <c r="B218" s="40"/>
      <c r="C218" s="201" t="s">
        <v>343</v>
      </c>
      <c r="D218" s="201" t="s">
        <v>121</v>
      </c>
      <c r="E218" s="202" t="s">
        <v>344</v>
      </c>
      <c r="F218" s="203" t="s">
        <v>345</v>
      </c>
      <c r="G218" s="204" t="s">
        <v>140</v>
      </c>
      <c r="H218" s="205">
        <v>79.091999999999999</v>
      </c>
      <c r="I218" s="206"/>
      <c r="J218" s="207">
        <f>ROUND(I218*H218,2)</f>
        <v>0</v>
      </c>
      <c r="K218" s="203" t="s">
        <v>125</v>
      </c>
      <c r="L218" s="45"/>
      <c r="M218" s="208" t="s">
        <v>19</v>
      </c>
      <c r="N218" s="209" t="s">
        <v>46</v>
      </c>
      <c r="O218" s="85"/>
      <c r="P218" s="210">
        <f>O218*H218</f>
        <v>0</v>
      </c>
      <c r="Q218" s="210">
        <v>0.0047200000000000002</v>
      </c>
      <c r="R218" s="210">
        <f>Q218*H218</f>
        <v>0.37331424000000002</v>
      </c>
      <c r="S218" s="210">
        <v>0</v>
      </c>
      <c r="T218" s="21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2" t="s">
        <v>224</v>
      </c>
      <c r="AT218" s="212" t="s">
        <v>121</v>
      </c>
      <c r="AU218" s="212" t="s">
        <v>84</v>
      </c>
      <c r="AY218" s="18" t="s">
        <v>118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18" t="s">
        <v>80</v>
      </c>
      <c r="BK218" s="213">
        <f>ROUND(I218*H218,2)</f>
        <v>0</v>
      </c>
      <c r="BL218" s="18" t="s">
        <v>224</v>
      </c>
      <c r="BM218" s="212" t="s">
        <v>346</v>
      </c>
    </row>
    <row r="219" s="2" customFormat="1">
      <c r="A219" s="39"/>
      <c r="B219" s="40"/>
      <c r="C219" s="41"/>
      <c r="D219" s="214" t="s">
        <v>128</v>
      </c>
      <c r="E219" s="41"/>
      <c r="F219" s="215" t="s">
        <v>347</v>
      </c>
      <c r="G219" s="41"/>
      <c r="H219" s="41"/>
      <c r="I219" s="216"/>
      <c r="J219" s="41"/>
      <c r="K219" s="41"/>
      <c r="L219" s="45"/>
      <c r="M219" s="217"/>
      <c r="N219" s="21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128</v>
      </c>
      <c r="AU219" s="18" t="s">
        <v>84</v>
      </c>
    </row>
    <row r="220" s="2" customFormat="1" ht="16.5" customHeight="1">
      <c r="A220" s="39"/>
      <c r="B220" s="40"/>
      <c r="C220" s="201" t="s">
        <v>348</v>
      </c>
      <c r="D220" s="201" t="s">
        <v>121</v>
      </c>
      <c r="E220" s="202" t="s">
        <v>349</v>
      </c>
      <c r="F220" s="203" t="s">
        <v>350</v>
      </c>
      <c r="G220" s="204" t="s">
        <v>140</v>
      </c>
      <c r="H220" s="205">
        <v>79.091999999999999</v>
      </c>
      <c r="I220" s="206"/>
      <c r="J220" s="207">
        <f>ROUND(I220*H220,2)</f>
        <v>0</v>
      </c>
      <c r="K220" s="203" t="s">
        <v>125</v>
      </c>
      <c r="L220" s="45"/>
      <c r="M220" s="208" t="s">
        <v>19</v>
      </c>
      <c r="N220" s="209" t="s">
        <v>46</v>
      </c>
      <c r="O220" s="85"/>
      <c r="P220" s="210">
        <f>O220*H220</f>
        <v>0</v>
      </c>
      <c r="Q220" s="210">
        <v>0.00034000000000000002</v>
      </c>
      <c r="R220" s="210">
        <f>Q220*H220</f>
        <v>0.02689128</v>
      </c>
      <c r="S220" s="210">
        <v>0</v>
      </c>
      <c r="T220" s="21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2" t="s">
        <v>224</v>
      </c>
      <c r="AT220" s="212" t="s">
        <v>121</v>
      </c>
      <c r="AU220" s="212" t="s">
        <v>84</v>
      </c>
      <c r="AY220" s="18" t="s">
        <v>118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8" t="s">
        <v>80</v>
      </c>
      <c r="BK220" s="213">
        <f>ROUND(I220*H220,2)</f>
        <v>0</v>
      </c>
      <c r="BL220" s="18" t="s">
        <v>224</v>
      </c>
      <c r="BM220" s="212" t="s">
        <v>351</v>
      </c>
    </row>
    <row r="221" s="2" customFormat="1">
      <c r="A221" s="39"/>
      <c r="B221" s="40"/>
      <c r="C221" s="41"/>
      <c r="D221" s="214" t="s">
        <v>128</v>
      </c>
      <c r="E221" s="41"/>
      <c r="F221" s="215" t="s">
        <v>352</v>
      </c>
      <c r="G221" s="41"/>
      <c r="H221" s="41"/>
      <c r="I221" s="216"/>
      <c r="J221" s="41"/>
      <c r="K221" s="41"/>
      <c r="L221" s="45"/>
      <c r="M221" s="217"/>
      <c r="N221" s="218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128</v>
      </c>
      <c r="AU221" s="18" t="s">
        <v>84</v>
      </c>
    </row>
    <row r="222" s="2" customFormat="1" ht="24.15" customHeight="1">
      <c r="A222" s="39"/>
      <c r="B222" s="40"/>
      <c r="C222" s="201" t="s">
        <v>353</v>
      </c>
      <c r="D222" s="201" t="s">
        <v>121</v>
      </c>
      <c r="E222" s="202" t="s">
        <v>354</v>
      </c>
      <c r="F222" s="203" t="s">
        <v>355</v>
      </c>
      <c r="G222" s="204" t="s">
        <v>140</v>
      </c>
      <c r="H222" s="205">
        <v>79.091999999999999</v>
      </c>
      <c r="I222" s="206"/>
      <c r="J222" s="207">
        <f>ROUND(I222*H222,2)</f>
        <v>0</v>
      </c>
      <c r="K222" s="203" t="s">
        <v>125</v>
      </c>
      <c r="L222" s="45"/>
      <c r="M222" s="208" t="s">
        <v>19</v>
      </c>
      <c r="N222" s="209" t="s">
        <v>46</v>
      </c>
      <c r="O222" s="85"/>
      <c r="P222" s="210">
        <f>O222*H222</f>
        <v>0</v>
      </c>
      <c r="Q222" s="210">
        <v>0.00054000000000000001</v>
      </c>
      <c r="R222" s="210">
        <f>Q222*H222</f>
        <v>0.04270968</v>
      </c>
      <c r="S222" s="210">
        <v>0</v>
      </c>
      <c r="T222" s="21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2" t="s">
        <v>224</v>
      </c>
      <c r="AT222" s="212" t="s">
        <v>121</v>
      </c>
      <c r="AU222" s="212" t="s">
        <v>84</v>
      </c>
      <c r="AY222" s="18" t="s">
        <v>118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18" t="s">
        <v>80</v>
      </c>
      <c r="BK222" s="213">
        <f>ROUND(I222*H222,2)</f>
        <v>0</v>
      </c>
      <c r="BL222" s="18" t="s">
        <v>224</v>
      </c>
      <c r="BM222" s="212" t="s">
        <v>356</v>
      </c>
    </row>
    <row r="223" s="2" customFormat="1">
      <c r="A223" s="39"/>
      <c r="B223" s="40"/>
      <c r="C223" s="41"/>
      <c r="D223" s="214" t="s">
        <v>128</v>
      </c>
      <c r="E223" s="41"/>
      <c r="F223" s="215" t="s">
        <v>357</v>
      </c>
      <c r="G223" s="41"/>
      <c r="H223" s="41"/>
      <c r="I223" s="216"/>
      <c r="J223" s="41"/>
      <c r="K223" s="41"/>
      <c r="L223" s="45"/>
      <c r="M223" s="217"/>
      <c r="N223" s="218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128</v>
      </c>
      <c r="AU223" s="18" t="s">
        <v>84</v>
      </c>
    </row>
    <row r="224" s="12" customFormat="1" ht="22.8" customHeight="1">
      <c r="A224" s="12"/>
      <c r="B224" s="185"/>
      <c r="C224" s="186"/>
      <c r="D224" s="187" t="s">
        <v>74</v>
      </c>
      <c r="E224" s="199" t="s">
        <v>358</v>
      </c>
      <c r="F224" s="199" t="s">
        <v>359</v>
      </c>
      <c r="G224" s="186"/>
      <c r="H224" s="186"/>
      <c r="I224" s="189"/>
      <c r="J224" s="200">
        <f>BK224</f>
        <v>0</v>
      </c>
      <c r="K224" s="186"/>
      <c r="L224" s="191"/>
      <c r="M224" s="192"/>
      <c r="N224" s="193"/>
      <c r="O224" s="193"/>
      <c r="P224" s="194">
        <f>SUM(P225:P419)</f>
        <v>0</v>
      </c>
      <c r="Q224" s="193"/>
      <c r="R224" s="194">
        <f>SUM(R225:R419)</f>
        <v>4.5930672699999997</v>
      </c>
      <c r="S224" s="193"/>
      <c r="T224" s="195">
        <f>SUM(T225:T419)</f>
        <v>1.8485469999999999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6" t="s">
        <v>84</v>
      </c>
      <c r="AT224" s="197" t="s">
        <v>74</v>
      </c>
      <c r="AU224" s="197" t="s">
        <v>80</v>
      </c>
      <c r="AY224" s="196" t="s">
        <v>118</v>
      </c>
      <c r="BK224" s="198">
        <f>SUM(BK225:BK419)</f>
        <v>0</v>
      </c>
    </row>
    <row r="225" s="2" customFormat="1" ht="16.5" customHeight="1">
      <c r="A225" s="39"/>
      <c r="B225" s="40"/>
      <c r="C225" s="201" t="s">
        <v>360</v>
      </c>
      <c r="D225" s="201" t="s">
        <v>121</v>
      </c>
      <c r="E225" s="202" t="s">
        <v>361</v>
      </c>
      <c r="F225" s="203" t="s">
        <v>362</v>
      </c>
      <c r="G225" s="204" t="s">
        <v>140</v>
      </c>
      <c r="H225" s="205">
        <v>3191.002</v>
      </c>
      <c r="I225" s="206"/>
      <c r="J225" s="207">
        <f>ROUND(I225*H225,2)</f>
        <v>0</v>
      </c>
      <c r="K225" s="203" t="s">
        <v>125</v>
      </c>
      <c r="L225" s="45"/>
      <c r="M225" s="208" t="s">
        <v>19</v>
      </c>
      <c r="N225" s="209" t="s">
        <v>46</v>
      </c>
      <c r="O225" s="85"/>
      <c r="P225" s="210">
        <f>O225*H225</f>
        <v>0</v>
      </c>
      <c r="Q225" s="210">
        <v>0</v>
      </c>
      <c r="R225" s="210">
        <f>Q225*H225</f>
        <v>0</v>
      </c>
      <c r="S225" s="210">
        <v>0.00014999999999999999</v>
      </c>
      <c r="T225" s="211">
        <f>S225*H225</f>
        <v>0.47865029999999997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2" t="s">
        <v>224</v>
      </c>
      <c r="AT225" s="212" t="s">
        <v>121</v>
      </c>
      <c r="AU225" s="212" t="s">
        <v>84</v>
      </c>
      <c r="AY225" s="18" t="s">
        <v>118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8" t="s">
        <v>80</v>
      </c>
      <c r="BK225" s="213">
        <f>ROUND(I225*H225,2)</f>
        <v>0</v>
      </c>
      <c r="BL225" s="18" t="s">
        <v>224</v>
      </c>
      <c r="BM225" s="212" t="s">
        <v>363</v>
      </c>
    </row>
    <row r="226" s="2" customFormat="1">
      <c r="A226" s="39"/>
      <c r="B226" s="40"/>
      <c r="C226" s="41"/>
      <c r="D226" s="214" t="s">
        <v>128</v>
      </c>
      <c r="E226" s="41"/>
      <c r="F226" s="215" t="s">
        <v>364</v>
      </c>
      <c r="G226" s="41"/>
      <c r="H226" s="41"/>
      <c r="I226" s="216"/>
      <c r="J226" s="41"/>
      <c r="K226" s="41"/>
      <c r="L226" s="45"/>
      <c r="M226" s="217"/>
      <c r="N226" s="218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128</v>
      </c>
      <c r="AU226" s="18" t="s">
        <v>84</v>
      </c>
    </row>
    <row r="227" s="13" customFormat="1">
      <c r="A227" s="13"/>
      <c r="B227" s="219"/>
      <c r="C227" s="220"/>
      <c r="D227" s="221" t="s">
        <v>130</v>
      </c>
      <c r="E227" s="230" t="s">
        <v>19</v>
      </c>
      <c r="F227" s="222" t="s">
        <v>365</v>
      </c>
      <c r="G227" s="220"/>
      <c r="H227" s="223">
        <v>58.030000000000001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130</v>
      </c>
      <c r="AU227" s="229" t="s">
        <v>84</v>
      </c>
      <c r="AV227" s="13" t="s">
        <v>84</v>
      </c>
      <c r="AW227" s="13" t="s">
        <v>36</v>
      </c>
      <c r="AX227" s="13" t="s">
        <v>75</v>
      </c>
      <c r="AY227" s="229" t="s">
        <v>118</v>
      </c>
    </row>
    <row r="228" s="13" customFormat="1">
      <c r="A228" s="13"/>
      <c r="B228" s="219"/>
      <c r="C228" s="220"/>
      <c r="D228" s="221" t="s">
        <v>130</v>
      </c>
      <c r="E228" s="230" t="s">
        <v>19</v>
      </c>
      <c r="F228" s="222" t="s">
        <v>366</v>
      </c>
      <c r="G228" s="220"/>
      <c r="H228" s="223">
        <v>109.81699999999999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130</v>
      </c>
      <c r="AU228" s="229" t="s">
        <v>84</v>
      </c>
      <c r="AV228" s="13" t="s">
        <v>84</v>
      </c>
      <c r="AW228" s="13" t="s">
        <v>36</v>
      </c>
      <c r="AX228" s="13" t="s">
        <v>75</v>
      </c>
      <c r="AY228" s="229" t="s">
        <v>118</v>
      </c>
    </row>
    <row r="229" s="13" customFormat="1">
      <c r="A229" s="13"/>
      <c r="B229" s="219"/>
      <c r="C229" s="220"/>
      <c r="D229" s="221" t="s">
        <v>130</v>
      </c>
      <c r="E229" s="230" t="s">
        <v>19</v>
      </c>
      <c r="F229" s="222" t="s">
        <v>367</v>
      </c>
      <c r="G229" s="220"/>
      <c r="H229" s="223">
        <v>138.25100000000001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130</v>
      </c>
      <c r="AU229" s="229" t="s">
        <v>84</v>
      </c>
      <c r="AV229" s="13" t="s">
        <v>84</v>
      </c>
      <c r="AW229" s="13" t="s">
        <v>36</v>
      </c>
      <c r="AX229" s="13" t="s">
        <v>75</v>
      </c>
      <c r="AY229" s="229" t="s">
        <v>118</v>
      </c>
    </row>
    <row r="230" s="13" customFormat="1">
      <c r="A230" s="13"/>
      <c r="B230" s="219"/>
      <c r="C230" s="220"/>
      <c r="D230" s="221" t="s">
        <v>130</v>
      </c>
      <c r="E230" s="230" t="s">
        <v>19</v>
      </c>
      <c r="F230" s="222" t="s">
        <v>368</v>
      </c>
      <c r="G230" s="220"/>
      <c r="H230" s="223">
        <v>46.677999999999997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130</v>
      </c>
      <c r="AU230" s="229" t="s">
        <v>84</v>
      </c>
      <c r="AV230" s="13" t="s">
        <v>84</v>
      </c>
      <c r="AW230" s="13" t="s">
        <v>36</v>
      </c>
      <c r="AX230" s="13" t="s">
        <v>75</v>
      </c>
      <c r="AY230" s="229" t="s">
        <v>118</v>
      </c>
    </row>
    <row r="231" s="13" customFormat="1">
      <c r="A231" s="13"/>
      <c r="B231" s="219"/>
      <c r="C231" s="220"/>
      <c r="D231" s="221" t="s">
        <v>130</v>
      </c>
      <c r="E231" s="230" t="s">
        <v>19</v>
      </c>
      <c r="F231" s="222" t="s">
        <v>369</v>
      </c>
      <c r="G231" s="220"/>
      <c r="H231" s="223">
        <v>31.306000000000001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130</v>
      </c>
      <c r="AU231" s="229" t="s">
        <v>84</v>
      </c>
      <c r="AV231" s="13" t="s">
        <v>84</v>
      </c>
      <c r="AW231" s="13" t="s">
        <v>36</v>
      </c>
      <c r="AX231" s="13" t="s">
        <v>75</v>
      </c>
      <c r="AY231" s="229" t="s">
        <v>118</v>
      </c>
    </row>
    <row r="232" s="13" customFormat="1">
      <c r="A232" s="13"/>
      <c r="B232" s="219"/>
      <c r="C232" s="220"/>
      <c r="D232" s="221" t="s">
        <v>130</v>
      </c>
      <c r="E232" s="230" t="s">
        <v>19</v>
      </c>
      <c r="F232" s="222" t="s">
        <v>370</v>
      </c>
      <c r="G232" s="220"/>
      <c r="H232" s="223">
        <v>98.75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9" t="s">
        <v>130</v>
      </c>
      <c r="AU232" s="229" t="s">
        <v>84</v>
      </c>
      <c r="AV232" s="13" t="s">
        <v>84</v>
      </c>
      <c r="AW232" s="13" t="s">
        <v>36</v>
      </c>
      <c r="AX232" s="13" t="s">
        <v>75</v>
      </c>
      <c r="AY232" s="229" t="s">
        <v>118</v>
      </c>
    </row>
    <row r="233" s="13" customFormat="1">
      <c r="A233" s="13"/>
      <c r="B233" s="219"/>
      <c r="C233" s="220"/>
      <c r="D233" s="221" t="s">
        <v>130</v>
      </c>
      <c r="E233" s="230" t="s">
        <v>19</v>
      </c>
      <c r="F233" s="222" t="s">
        <v>371</v>
      </c>
      <c r="G233" s="220"/>
      <c r="H233" s="223">
        <v>87.370999999999995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130</v>
      </c>
      <c r="AU233" s="229" t="s">
        <v>84</v>
      </c>
      <c r="AV233" s="13" t="s">
        <v>84</v>
      </c>
      <c r="AW233" s="13" t="s">
        <v>36</v>
      </c>
      <c r="AX233" s="13" t="s">
        <v>75</v>
      </c>
      <c r="AY233" s="229" t="s">
        <v>118</v>
      </c>
    </row>
    <row r="234" s="13" customFormat="1">
      <c r="A234" s="13"/>
      <c r="B234" s="219"/>
      <c r="C234" s="220"/>
      <c r="D234" s="221" t="s">
        <v>130</v>
      </c>
      <c r="E234" s="230" t="s">
        <v>19</v>
      </c>
      <c r="F234" s="222" t="s">
        <v>372</v>
      </c>
      <c r="G234" s="220"/>
      <c r="H234" s="223">
        <v>73.897999999999996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130</v>
      </c>
      <c r="AU234" s="229" t="s">
        <v>84</v>
      </c>
      <c r="AV234" s="13" t="s">
        <v>84</v>
      </c>
      <c r="AW234" s="13" t="s">
        <v>36</v>
      </c>
      <c r="AX234" s="13" t="s">
        <v>75</v>
      </c>
      <c r="AY234" s="229" t="s">
        <v>118</v>
      </c>
    </row>
    <row r="235" s="13" customFormat="1">
      <c r="A235" s="13"/>
      <c r="B235" s="219"/>
      <c r="C235" s="220"/>
      <c r="D235" s="221" t="s">
        <v>130</v>
      </c>
      <c r="E235" s="230" t="s">
        <v>19</v>
      </c>
      <c r="F235" s="222" t="s">
        <v>373</v>
      </c>
      <c r="G235" s="220"/>
      <c r="H235" s="223">
        <v>137.46799999999999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130</v>
      </c>
      <c r="AU235" s="229" t="s">
        <v>84</v>
      </c>
      <c r="AV235" s="13" t="s">
        <v>84</v>
      </c>
      <c r="AW235" s="13" t="s">
        <v>36</v>
      </c>
      <c r="AX235" s="13" t="s">
        <v>75</v>
      </c>
      <c r="AY235" s="229" t="s">
        <v>118</v>
      </c>
    </row>
    <row r="236" s="13" customFormat="1">
      <c r="A236" s="13"/>
      <c r="B236" s="219"/>
      <c r="C236" s="220"/>
      <c r="D236" s="221" t="s">
        <v>130</v>
      </c>
      <c r="E236" s="230" t="s">
        <v>19</v>
      </c>
      <c r="F236" s="222" t="s">
        <v>374</v>
      </c>
      <c r="G236" s="220"/>
      <c r="H236" s="223">
        <v>29.920000000000002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130</v>
      </c>
      <c r="AU236" s="229" t="s">
        <v>84</v>
      </c>
      <c r="AV236" s="13" t="s">
        <v>84</v>
      </c>
      <c r="AW236" s="13" t="s">
        <v>36</v>
      </c>
      <c r="AX236" s="13" t="s">
        <v>75</v>
      </c>
      <c r="AY236" s="229" t="s">
        <v>118</v>
      </c>
    </row>
    <row r="237" s="13" customFormat="1">
      <c r="A237" s="13"/>
      <c r="B237" s="219"/>
      <c r="C237" s="220"/>
      <c r="D237" s="221" t="s">
        <v>130</v>
      </c>
      <c r="E237" s="230" t="s">
        <v>19</v>
      </c>
      <c r="F237" s="222" t="s">
        <v>375</v>
      </c>
      <c r="G237" s="220"/>
      <c r="H237" s="223">
        <v>24.539999999999999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130</v>
      </c>
      <c r="AU237" s="229" t="s">
        <v>84</v>
      </c>
      <c r="AV237" s="13" t="s">
        <v>84</v>
      </c>
      <c r="AW237" s="13" t="s">
        <v>36</v>
      </c>
      <c r="AX237" s="13" t="s">
        <v>75</v>
      </c>
      <c r="AY237" s="229" t="s">
        <v>118</v>
      </c>
    </row>
    <row r="238" s="13" customFormat="1">
      <c r="A238" s="13"/>
      <c r="B238" s="219"/>
      <c r="C238" s="220"/>
      <c r="D238" s="221" t="s">
        <v>130</v>
      </c>
      <c r="E238" s="230" t="s">
        <v>19</v>
      </c>
      <c r="F238" s="222" t="s">
        <v>376</v>
      </c>
      <c r="G238" s="220"/>
      <c r="H238" s="223">
        <v>71.478999999999999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9" t="s">
        <v>130</v>
      </c>
      <c r="AU238" s="229" t="s">
        <v>84</v>
      </c>
      <c r="AV238" s="13" t="s">
        <v>84</v>
      </c>
      <c r="AW238" s="13" t="s">
        <v>36</v>
      </c>
      <c r="AX238" s="13" t="s">
        <v>75</v>
      </c>
      <c r="AY238" s="229" t="s">
        <v>118</v>
      </c>
    </row>
    <row r="239" s="13" customFormat="1">
      <c r="A239" s="13"/>
      <c r="B239" s="219"/>
      <c r="C239" s="220"/>
      <c r="D239" s="221" t="s">
        <v>130</v>
      </c>
      <c r="E239" s="230" t="s">
        <v>19</v>
      </c>
      <c r="F239" s="222" t="s">
        <v>377</v>
      </c>
      <c r="G239" s="220"/>
      <c r="H239" s="223">
        <v>49.979999999999997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130</v>
      </c>
      <c r="AU239" s="229" t="s">
        <v>84</v>
      </c>
      <c r="AV239" s="13" t="s">
        <v>84</v>
      </c>
      <c r="AW239" s="13" t="s">
        <v>36</v>
      </c>
      <c r="AX239" s="13" t="s">
        <v>75</v>
      </c>
      <c r="AY239" s="229" t="s">
        <v>118</v>
      </c>
    </row>
    <row r="240" s="13" customFormat="1">
      <c r="A240" s="13"/>
      <c r="B240" s="219"/>
      <c r="C240" s="220"/>
      <c r="D240" s="221" t="s">
        <v>130</v>
      </c>
      <c r="E240" s="230" t="s">
        <v>19</v>
      </c>
      <c r="F240" s="222" t="s">
        <v>378</v>
      </c>
      <c r="G240" s="220"/>
      <c r="H240" s="223">
        <v>13.130000000000001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130</v>
      </c>
      <c r="AU240" s="229" t="s">
        <v>84</v>
      </c>
      <c r="AV240" s="13" t="s">
        <v>84</v>
      </c>
      <c r="AW240" s="13" t="s">
        <v>36</v>
      </c>
      <c r="AX240" s="13" t="s">
        <v>75</v>
      </c>
      <c r="AY240" s="229" t="s">
        <v>118</v>
      </c>
    </row>
    <row r="241" s="13" customFormat="1">
      <c r="A241" s="13"/>
      <c r="B241" s="219"/>
      <c r="C241" s="220"/>
      <c r="D241" s="221" t="s">
        <v>130</v>
      </c>
      <c r="E241" s="230" t="s">
        <v>19</v>
      </c>
      <c r="F241" s="222" t="s">
        <v>379</v>
      </c>
      <c r="G241" s="220"/>
      <c r="H241" s="223">
        <v>77.103999999999999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130</v>
      </c>
      <c r="AU241" s="229" t="s">
        <v>84</v>
      </c>
      <c r="AV241" s="13" t="s">
        <v>84</v>
      </c>
      <c r="AW241" s="13" t="s">
        <v>36</v>
      </c>
      <c r="AX241" s="13" t="s">
        <v>75</v>
      </c>
      <c r="AY241" s="229" t="s">
        <v>118</v>
      </c>
    </row>
    <row r="242" s="13" customFormat="1">
      <c r="A242" s="13"/>
      <c r="B242" s="219"/>
      <c r="C242" s="220"/>
      <c r="D242" s="221" t="s">
        <v>130</v>
      </c>
      <c r="E242" s="230" t="s">
        <v>19</v>
      </c>
      <c r="F242" s="222" t="s">
        <v>380</v>
      </c>
      <c r="G242" s="220"/>
      <c r="H242" s="223">
        <v>194.59700000000001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130</v>
      </c>
      <c r="AU242" s="229" t="s">
        <v>84</v>
      </c>
      <c r="AV242" s="13" t="s">
        <v>84</v>
      </c>
      <c r="AW242" s="13" t="s">
        <v>36</v>
      </c>
      <c r="AX242" s="13" t="s">
        <v>75</v>
      </c>
      <c r="AY242" s="229" t="s">
        <v>118</v>
      </c>
    </row>
    <row r="243" s="13" customFormat="1">
      <c r="A243" s="13"/>
      <c r="B243" s="219"/>
      <c r="C243" s="220"/>
      <c r="D243" s="221" t="s">
        <v>130</v>
      </c>
      <c r="E243" s="230" t="s">
        <v>19</v>
      </c>
      <c r="F243" s="222" t="s">
        <v>381</v>
      </c>
      <c r="G243" s="220"/>
      <c r="H243" s="223">
        <v>112.002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9" t="s">
        <v>130</v>
      </c>
      <c r="AU243" s="229" t="s">
        <v>84</v>
      </c>
      <c r="AV243" s="13" t="s">
        <v>84</v>
      </c>
      <c r="AW243" s="13" t="s">
        <v>36</v>
      </c>
      <c r="AX243" s="13" t="s">
        <v>75</v>
      </c>
      <c r="AY243" s="229" t="s">
        <v>118</v>
      </c>
    </row>
    <row r="244" s="13" customFormat="1">
      <c r="A244" s="13"/>
      <c r="B244" s="219"/>
      <c r="C244" s="220"/>
      <c r="D244" s="221" t="s">
        <v>130</v>
      </c>
      <c r="E244" s="230" t="s">
        <v>19</v>
      </c>
      <c r="F244" s="222" t="s">
        <v>382</v>
      </c>
      <c r="G244" s="220"/>
      <c r="H244" s="223">
        <v>100.38800000000001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130</v>
      </c>
      <c r="AU244" s="229" t="s">
        <v>84</v>
      </c>
      <c r="AV244" s="13" t="s">
        <v>84</v>
      </c>
      <c r="AW244" s="13" t="s">
        <v>36</v>
      </c>
      <c r="AX244" s="13" t="s">
        <v>75</v>
      </c>
      <c r="AY244" s="229" t="s">
        <v>118</v>
      </c>
    </row>
    <row r="245" s="13" customFormat="1">
      <c r="A245" s="13"/>
      <c r="B245" s="219"/>
      <c r="C245" s="220"/>
      <c r="D245" s="221" t="s">
        <v>130</v>
      </c>
      <c r="E245" s="230" t="s">
        <v>19</v>
      </c>
      <c r="F245" s="222" t="s">
        <v>383</v>
      </c>
      <c r="G245" s="220"/>
      <c r="H245" s="223">
        <v>116.21599999999999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130</v>
      </c>
      <c r="AU245" s="229" t="s">
        <v>84</v>
      </c>
      <c r="AV245" s="13" t="s">
        <v>84</v>
      </c>
      <c r="AW245" s="13" t="s">
        <v>36</v>
      </c>
      <c r="AX245" s="13" t="s">
        <v>75</v>
      </c>
      <c r="AY245" s="229" t="s">
        <v>118</v>
      </c>
    </row>
    <row r="246" s="13" customFormat="1">
      <c r="A246" s="13"/>
      <c r="B246" s="219"/>
      <c r="C246" s="220"/>
      <c r="D246" s="221" t="s">
        <v>130</v>
      </c>
      <c r="E246" s="230" t="s">
        <v>19</v>
      </c>
      <c r="F246" s="222" t="s">
        <v>384</v>
      </c>
      <c r="G246" s="220"/>
      <c r="H246" s="223">
        <v>120.003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9" t="s">
        <v>130</v>
      </c>
      <c r="AU246" s="229" t="s">
        <v>84</v>
      </c>
      <c r="AV246" s="13" t="s">
        <v>84</v>
      </c>
      <c r="AW246" s="13" t="s">
        <v>36</v>
      </c>
      <c r="AX246" s="13" t="s">
        <v>75</v>
      </c>
      <c r="AY246" s="229" t="s">
        <v>118</v>
      </c>
    </row>
    <row r="247" s="13" customFormat="1">
      <c r="A247" s="13"/>
      <c r="B247" s="219"/>
      <c r="C247" s="220"/>
      <c r="D247" s="221" t="s">
        <v>130</v>
      </c>
      <c r="E247" s="230" t="s">
        <v>19</v>
      </c>
      <c r="F247" s="222" t="s">
        <v>385</v>
      </c>
      <c r="G247" s="220"/>
      <c r="H247" s="223">
        <v>56.420000000000002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9" t="s">
        <v>130</v>
      </c>
      <c r="AU247" s="229" t="s">
        <v>84</v>
      </c>
      <c r="AV247" s="13" t="s">
        <v>84</v>
      </c>
      <c r="AW247" s="13" t="s">
        <v>36</v>
      </c>
      <c r="AX247" s="13" t="s">
        <v>75</v>
      </c>
      <c r="AY247" s="229" t="s">
        <v>118</v>
      </c>
    </row>
    <row r="248" s="13" customFormat="1">
      <c r="A248" s="13"/>
      <c r="B248" s="219"/>
      <c r="C248" s="220"/>
      <c r="D248" s="221" t="s">
        <v>130</v>
      </c>
      <c r="E248" s="230" t="s">
        <v>19</v>
      </c>
      <c r="F248" s="222" t="s">
        <v>386</v>
      </c>
      <c r="G248" s="220"/>
      <c r="H248" s="223">
        <v>56.420000000000002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130</v>
      </c>
      <c r="AU248" s="229" t="s">
        <v>84</v>
      </c>
      <c r="AV248" s="13" t="s">
        <v>84</v>
      </c>
      <c r="AW248" s="13" t="s">
        <v>36</v>
      </c>
      <c r="AX248" s="13" t="s">
        <v>75</v>
      </c>
      <c r="AY248" s="229" t="s">
        <v>118</v>
      </c>
    </row>
    <row r="249" s="13" customFormat="1">
      <c r="A249" s="13"/>
      <c r="B249" s="219"/>
      <c r="C249" s="220"/>
      <c r="D249" s="221" t="s">
        <v>130</v>
      </c>
      <c r="E249" s="230" t="s">
        <v>19</v>
      </c>
      <c r="F249" s="222" t="s">
        <v>387</v>
      </c>
      <c r="G249" s="220"/>
      <c r="H249" s="223">
        <v>15.94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130</v>
      </c>
      <c r="AU249" s="229" t="s">
        <v>84</v>
      </c>
      <c r="AV249" s="13" t="s">
        <v>84</v>
      </c>
      <c r="AW249" s="13" t="s">
        <v>36</v>
      </c>
      <c r="AX249" s="13" t="s">
        <v>75</v>
      </c>
      <c r="AY249" s="229" t="s">
        <v>118</v>
      </c>
    </row>
    <row r="250" s="15" customFormat="1">
      <c r="A250" s="15"/>
      <c r="B250" s="242"/>
      <c r="C250" s="243"/>
      <c r="D250" s="221" t="s">
        <v>130</v>
      </c>
      <c r="E250" s="244" t="s">
        <v>19</v>
      </c>
      <c r="F250" s="245" t="s">
        <v>388</v>
      </c>
      <c r="G250" s="243"/>
      <c r="H250" s="246">
        <v>1819.7079999999999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2" t="s">
        <v>130</v>
      </c>
      <c r="AU250" s="252" t="s">
        <v>84</v>
      </c>
      <c r="AV250" s="15" t="s">
        <v>137</v>
      </c>
      <c r="AW250" s="15" t="s">
        <v>36</v>
      </c>
      <c r="AX250" s="15" t="s">
        <v>75</v>
      </c>
      <c r="AY250" s="252" t="s">
        <v>118</v>
      </c>
    </row>
    <row r="251" s="13" customFormat="1">
      <c r="A251" s="13"/>
      <c r="B251" s="219"/>
      <c r="C251" s="220"/>
      <c r="D251" s="221" t="s">
        <v>130</v>
      </c>
      <c r="E251" s="230" t="s">
        <v>19</v>
      </c>
      <c r="F251" s="222" t="s">
        <v>389</v>
      </c>
      <c r="G251" s="220"/>
      <c r="H251" s="223">
        <v>49.950000000000003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9" t="s">
        <v>130</v>
      </c>
      <c r="AU251" s="229" t="s">
        <v>84</v>
      </c>
      <c r="AV251" s="13" t="s">
        <v>84</v>
      </c>
      <c r="AW251" s="13" t="s">
        <v>36</v>
      </c>
      <c r="AX251" s="13" t="s">
        <v>75</v>
      </c>
      <c r="AY251" s="229" t="s">
        <v>118</v>
      </c>
    </row>
    <row r="252" s="13" customFormat="1">
      <c r="A252" s="13"/>
      <c r="B252" s="219"/>
      <c r="C252" s="220"/>
      <c r="D252" s="221" t="s">
        <v>130</v>
      </c>
      <c r="E252" s="230" t="s">
        <v>19</v>
      </c>
      <c r="F252" s="222" t="s">
        <v>390</v>
      </c>
      <c r="G252" s="220"/>
      <c r="H252" s="223">
        <v>51.840000000000003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9" t="s">
        <v>130</v>
      </c>
      <c r="AU252" s="229" t="s">
        <v>84</v>
      </c>
      <c r="AV252" s="13" t="s">
        <v>84</v>
      </c>
      <c r="AW252" s="13" t="s">
        <v>36</v>
      </c>
      <c r="AX252" s="13" t="s">
        <v>75</v>
      </c>
      <c r="AY252" s="229" t="s">
        <v>118</v>
      </c>
    </row>
    <row r="253" s="13" customFormat="1">
      <c r="A253" s="13"/>
      <c r="B253" s="219"/>
      <c r="C253" s="220"/>
      <c r="D253" s="221" t="s">
        <v>130</v>
      </c>
      <c r="E253" s="230" t="s">
        <v>19</v>
      </c>
      <c r="F253" s="222" t="s">
        <v>391</v>
      </c>
      <c r="G253" s="220"/>
      <c r="H253" s="223">
        <v>118.34399999999999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9" t="s">
        <v>130</v>
      </c>
      <c r="AU253" s="229" t="s">
        <v>84</v>
      </c>
      <c r="AV253" s="13" t="s">
        <v>84</v>
      </c>
      <c r="AW253" s="13" t="s">
        <v>36</v>
      </c>
      <c r="AX253" s="13" t="s">
        <v>75</v>
      </c>
      <c r="AY253" s="229" t="s">
        <v>118</v>
      </c>
    </row>
    <row r="254" s="13" customFormat="1">
      <c r="A254" s="13"/>
      <c r="B254" s="219"/>
      <c r="C254" s="220"/>
      <c r="D254" s="221" t="s">
        <v>130</v>
      </c>
      <c r="E254" s="230" t="s">
        <v>19</v>
      </c>
      <c r="F254" s="222" t="s">
        <v>392</v>
      </c>
      <c r="G254" s="220"/>
      <c r="H254" s="223">
        <v>28.942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130</v>
      </c>
      <c r="AU254" s="229" t="s">
        <v>84</v>
      </c>
      <c r="AV254" s="13" t="s">
        <v>84</v>
      </c>
      <c r="AW254" s="13" t="s">
        <v>36</v>
      </c>
      <c r="AX254" s="13" t="s">
        <v>75</v>
      </c>
      <c r="AY254" s="229" t="s">
        <v>118</v>
      </c>
    </row>
    <row r="255" s="13" customFormat="1">
      <c r="A255" s="13"/>
      <c r="B255" s="219"/>
      <c r="C255" s="220"/>
      <c r="D255" s="221" t="s">
        <v>130</v>
      </c>
      <c r="E255" s="230" t="s">
        <v>19</v>
      </c>
      <c r="F255" s="222" t="s">
        <v>393</v>
      </c>
      <c r="G255" s="220"/>
      <c r="H255" s="223">
        <v>28.800000000000001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130</v>
      </c>
      <c r="AU255" s="229" t="s">
        <v>84</v>
      </c>
      <c r="AV255" s="13" t="s">
        <v>84</v>
      </c>
      <c r="AW255" s="13" t="s">
        <v>36</v>
      </c>
      <c r="AX255" s="13" t="s">
        <v>75</v>
      </c>
      <c r="AY255" s="229" t="s">
        <v>118</v>
      </c>
    </row>
    <row r="256" s="13" customFormat="1">
      <c r="A256" s="13"/>
      <c r="B256" s="219"/>
      <c r="C256" s="220"/>
      <c r="D256" s="221" t="s">
        <v>130</v>
      </c>
      <c r="E256" s="230" t="s">
        <v>19</v>
      </c>
      <c r="F256" s="222" t="s">
        <v>394</v>
      </c>
      <c r="G256" s="220"/>
      <c r="H256" s="223">
        <v>98.623999999999995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130</v>
      </c>
      <c r="AU256" s="229" t="s">
        <v>84</v>
      </c>
      <c r="AV256" s="13" t="s">
        <v>84</v>
      </c>
      <c r="AW256" s="13" t="s">
        <v>36</v>
      </c>
      <c r="AX256" s="13" t="s">
        <v>75</v>
      </c>
      <c r="AY256" s="229" t="s">
        <v>118</v>
      </c>
    </row>
    <row r="257" s="13" customFormat="1">
      <c r="A257" s="13"/>
      <c r="B257" s="219"/>
      <c r="C257" s="220"/>
      <c r="D257" s="221" t="s">
        <v>130</v>
      </c>
      <c r="E257" s="230" t="s">
        <v>19</v>
      </c>
      <c r="F257" s="222" t="s">
        <v>395</v>
      </c>
      <c r="G257" s="220"/>
      <c r="H257" s="223">
        <v>130.24000000000001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130</v>
      </c>
      <c r="AU257" s="229" t="s">
        <v>84</v>
      </c>
      <c r="AV257" s="13" t="s">
        <v>84</v>
      </c>
      <c r="AW257" s="13" t="s">
        <v>36</v>
      </c>
      <c r="AX257" s="13" t="s">
        <v>75</v>
      </c>
      <c r="AY257" s="229" t="s">
        <v>118</v>
      </c>
    </row>
    <row r="258" s="13" customFormat="1">
      <c r="A258" s="13"/>
      <c r="B258" s="219"/>
      <c r="C258" s="220"/>
      <c r="D258" s="221" t="s">
        <v>130</v>
      </c>
      <c r="E258" s="230" t="s">
        <v>19</v>
      </c>
      <c r="F258" s="222" t="s">
        <v>396</v>
      </c>
      <c r="G258" s="220"/>
      <c r="H258" s="223">
        <v>30.975999999999999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130</v>
      </c>
      <c r="AU258" s="229" t="s">
        <v>84</v>
      </c>
      <c r="AV258" s="13" t="s">
        <v>84</v>
      </c>
      <c r="AW258" s="13" t="s">
        <v>36</v>
      </c>
      <c r="AX258" s="13" t="s">
        <v>75</v>
      </c>
      <c r="AY258" s="229" t="s">
        <v>118</v>
      </c>
    </row>
    <row r="259" s="13" customFormat="1">
      <c r="A259" s="13"/>
      <c r="B259" s="219"/>
      <c r="C259" s="220"/>
      <c r="D259" s="221" t="s">
        <v>130</v>
      </c>
      <c r="E259" s="230" t="s">
        <v>19</v>
      </c>
      <c r="F259" s="222" t="s">
        <v>397</v>
      </c>
      <c r="G259" s="220"/>
      <c r="H259" s="223">
        <v>52.561999999999998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9" t="s">
        <v>130</v>
      </c>
      <c r="AU259" s="229" t="s">
        <v>84</v>
      </c>
      <c r="AV259" s="13" t="s">
        <v>84</v>
      </c>
      <c r="AW259" s="13" t="s">
        <v>36</v>
      </c>
      <c r="AX259" s="13" t="s">
        <v>75</v>
      </c>
      <c r="AY259" s="229" t="s">
        <v>118</v>
      </c>
    </row>
    <row r="260" s="13" customFormat="1">
      <c r="A260" s="13"/>
      <c r="B260" s="219"/>
      <c r="C260" s="220"/>
      <c r="D260" s="221" t="s">
        <v>130</v>
      </c>
      <c r="E260" s="230" t="s">
        <v>19</v>
      </c>
      <c r="F260" s="222" t="s">
        <v>398</v>
      </c>
      <c r="G260" s="220"/>
      <c r="H260" s="223">
        <v>42.014000000000003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130</v>
      </c>
      <c r="AU260" s="229" t="s">
        <v>84</v>
      </c>
      <c r="AV260" s="13" t="s">
        <v>84</v>
      </c>
      <c r="AW260" s="13" t="s">
        <v>36</v>
      </c>
      <c r="AX260" s="13" t="s">
        <v>75</v>
      </c>
      <c r="AY260" s="229" t="s">
        <v>118</v>
      </c>
    </row>
    <row r="261" s="13" customFormat="1">
      <c r="A261" s="13"/>
      <c r="B261" s="219"/>
      <c r="C261" s="220"/>
      <c r="D261" s="221" t="s">
        <v>130</v>
      </c>
      <c r="E261" s="230" t="s">
        <v>19</v>
      </c>
      <c r="F261" s="222" t="s">
        <v>399</v>
      </c>
      <c r="G261" s="220"/>
      <c r="H261" s="223">
        <v>17.388000000000002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130</v>
      </c>
      <c r="AU261" s="229" t="s">
        <v>84</v>
      </c>
      <c r="AV261" s="13" t="s">
        <v>84</v>
      </c>
      <c r="AW261" s="13" t="s">
        <v>36</v>
      </c>
      <c r="AX261" s="13" t="s">
        <v>75</v>
      </c>
      <c r="AY261" s="229" t="s">
        <v>118</v>
      </c>
    </row>
    <row r="262" s="13" customFormat="1">
      <c r="A262" s="13"/>
      <c r="B262" s="219"/>
      <c r="C262" s="220"/>
      <c r="D262" s="221" t="s">
        <v>130</v>
      </c>
      <c r="E262" s="230" t="s">
        <v>19</v>
      </c>
      <c r="F262" s="222" t="s">
        <v>400</v>
      </c>
      <c r="G262" s="220"/>
      <c r="H262" s="223">
        <v>16.263999999999999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130</v>
      </c>
      <c r="AU262" s="229" t="s">
        <v>84</v>
      </c>
      <c r="AV262" s="13" t="s">
        <v>84</v>
      </c>
      <c r="AW262" s="13" t="s">
        <v>36</v>
      </c>
      <c r="AX262" s="13" t="s">
        <v>75</v>
      </c>
      <c r="AY262" s="229" t="s">
        <v>118</v>
      </c>
    </row>
    <row r="263" s="13" customFormat="1">
      <c r="A263" s="13"/>
      <c r="B263" s="219"/>
      <c r="C263" s="220"/>
      <c r="D263" s="221" t="s">
        <v>130</v>
      </c>
      <c r="E263" s="230" t="s">
        <v>19</v>
      </c>
      <c r="F263" s="222" t="s">
        <v>401</v>
      </c>
      <c r="G263" s="220"/>
      <c r="H263" s="223">
        <v>10.118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130</v>
      </c>
      <c r="AU263" s="229" t="s">
        <v>84</v>
      </c>
      <c r="AV263" s="13" t="s">
        <v>84</v>
      </c>
      <c r="AW263" s="13" t="s">
        <v>36</v>
      </c>
      <c r="AX263" s="13" t="s">
        <v>75</v>
      </c>
      <c r="AY263" s="229" t="s">
        <v>118</v>
      </c>
    </row>
    <row r="264" s="13" customFormat="1">
      <c r="A264" s="13"/>
      <c r="B264" s="219"/>
      <c r="C264" s="220"/>
      <c r="D264" s="221" t="s">
        <v>130</v>
      </c>
      <c r="E264" s="230" t="s">
        <v>19</v>
      </c>
      <c r="F264" s="222" t="s">
        <v>402</v>
      </c>
      <c r="G264" s="220"/>
      <c r="H264" s="223">
        <v>114.996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130</v>
      </c>
      <c r="AU264" s="229" t="s">
        <v>84</v>
      </c>
      <c r="AV264" s="13" t="s">
        <v>84</v>
      </c>
      <c r="AW264" s="13" t="s">
        <v>36</v>
      </c>
      <c r="AX264" s="13" t="s">
        <v>75</v>
      </c>
      <c r="AY264" s="229" t="s">
        <v>118</v>
      </c>
    </row>
    <row r="265" s="13" customFormat="1">
      <c r="A265" s="13"/>
      <c r="B265" s="219"/>
      <c r="C265" s="220"/>
      <c r="D265" s="221" t="s">
        <v>130</v>
      </c>
      <c r="E265" s="230" t="s">
        <v>19</v>
      </c>
      <c r="F265" s="222" t="s">
        <v>403</v>
      </c>
      <c r="G265" s="220"/>
      <c r="H265" s="223">
        <v>85.522000000000006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130</v>
      </c>
      <c r="AU265" s="229" t="s">
        <v>84</v>
      </c>
      <c r="AV265" s="13" t="s">
        <v>84</v>
      </c>
      <c r="AW265" s="13" t="s">
        <v>36</v>
      </c>
      <c r="AX265" s="13" t="s">
        <v>75</v>
      </c>
      <c r="AY265" s="229" t="s">
        <v>118</v>
      </c>
    </row>
    <row r="266" s="13" customFormat="1">
      <c r="A266" s="13"/>
      <c r="B266" s="219"/>
      <c r="C266" s="220"/>
      <c r="D266" s="221" t="s">
        <v>130</v>
      </c>
      <c r="E266" s="230" t="s">
        <v>19</v>
      </c>
      <c r="F266" s="222" t="s">
        <v>404</v>
      </c>
      <c r="G266" s="220"/>
      <c r="H266" s="223">
        <v>59.505000000000003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9" t="s">
        <v>130</v>
      </c>
      <c r="AU266" s="229" t="s">
        <v>84</v>
      </c>
      <c r="AV266" s="13" t="s">
        <v>84</v>
      </c>
      <c r="AW266" s="13" t="s">
        <v>36</v>
      </c>
      <c r="AX266" s="13" t="s">
        <v>75</v>
      </c>
      <c r="AY266" s="229" t="s">
        <v>118</v>
      </c>
    </row>
    <row r="267" s="13" customFormat="1">
      <c r="A267" s="13"/>
      <c r="B267" s="219"/>
      <c r="C267" s="220"/>
      <c r="D267" s="221" t="s">
        <v>130</v>
      </c>
      <c r="E267" s="230" t="s">
        <v>19</v>
      </c>
      <c r="F267" s="222" t="s">
        <v>405</v>
      </c>
      <c r="G267" s="220"/>
      <c r="H267" s="223">
        <v>58.32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130</v>
      </c>
      <c r="AU267" s="229" t="s">
        <v>84</v>
      </c>
      <c r="AV267" s="13" t="s">
        <v>84</v>
      </c>
      <c r="AW267" s="13" t="s">
        <v>36</v>
      </c>
      <c r="AX267" s="13" t="s">
        <v>75</v>
      </c>
      <c r="AY267" s="229" t="s">
        <v>118</v>
      </c>
    </row>
    <row r="268" s="13" customFormat="1">
      <c r="A268" s="13"/>
      <c r="B268" s="219"/>
      <c r="C268" s="220"/>
      <c r="D268" s="221" t="s">
        <v>130</v>
      </c>
      <c r="E268" s="230" t="s">
        <v>19</v>
      </c>
      <c r="F268" s="222" t="s">
        <v>406</v>
      </c>
      <c r="G268" s="220"/>
      <c r="H268" s="223">
        <v>23.841999999999999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9" t="s">
        <v>130</v>
      </c>
      <c r="AU268" s="229" t="s">
        <v>84</v>
      </c>
      <c r="AV268" s="13" t="s">
        <v>84</v>
      </c>
      <c r="AW268" s="13" t="s">
        <v>36</v>
      </c>
      <c r="AX268" s="13" t="s">
        <v>75</v>
      </c>
      <c r="AY268" s="229" t="s">
        <v>118</v>
      </c>
    </row>
    <row r="269" s="13" customFormat="1">
      <c r="A269" s="13"/>
      <c r="B269" s="219"/>
      <c r="C269" s="220"/>
      <c r="D269" s="221" t="s">
        <v>130</v>
      </c>
      <c r="E269" s="230" t="s">
        <v>19</v>
      </c>
      <c r="F269" s="222" t="s">
        <v>407</v>
      </c>
      <c r="G269" s="220"/>
      <c r="H269" s="223">
        <v>29.192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9" t="s">
        <v>130</v>
      </c>
      <c r="AU269" s="229" t="s">
        <v>84</v>
      </c>
      <c r="AV269" s="13" t="s">
        <v>84</v>
      </c>
      <c r="AW269" s="13" t="s">
        <v>36</v>
      </c>
      <c r="AX269" s="13" t="s">
        <v>75</v>
      </c>
      <c r="AY269" s="229" t="s">
        <v>118</v>
      </c>
    </row>
    <row r="270" s="13" customFormat="1">
      <c r="A270" s="13"/>
      <c r="B270" s="219"/>
      <c r="C270" s="220"/>
      <c r="D270" s="221" t="s">
        <v>130</v>
      </c>
      <c r="E270" s="230" t="s">
        <v>19</v>
      </c>
      <c r="F270" s="222" t="s">
        <v>408</v>
      </c>
      <c r="G270" s="220"/>
      <c r="H270" s="223">
        <v>45.450000000000003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9" t="s">
        <v>130</v>
      </c>
      <c r="AU270" s="229" t="s">
        <v>84</v>
      </c>
      <c r="AV270" s="13" t="s">
        <v>84</v>
      </c>
      <c r="AW270" s="13" t="s">
        <v>36</v>
      </c>
      <c r="AX270" s="13" t="s">
        <v>75</v>
      </c>
      <c r="AY270" s="229" t="s">
        <v>118</v>
      </c>
    </row>
    <row r="271" s="13" customFormat="1">
      <c r="A271" s="13"/>
      <c r="B271" s="219"/>
      <c r="C271" s="220"/>
      <c r="D271" s="221" t="s">
        <v>130</v>
      </c>
      <c r="E271" s="230" t="s">
        <v>19</v>
      </c>
      <c r="F271" s="222" t="s">
        <v>409</v>
      </c>
      <c r="G271" s="220"/>
      <c r="H271" s="223">
        <v>72.555999999999997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9" t="s">
        <v>130</v>
      </c>
      <c r="AU271" s="229" t="s">
        <v>84</v>
      </c>
      <c r="AV271" s="13" t="s">
        <v>84</v>
      </c>
      <c r="AW271" s="13" t="s">
        <v>36</v>
      </c>
      <c r="AX271" s="13" t="s">
        <v>75</v>
      </c>
      <c r="AY271" s="229" t="s">
        <v>118</v>
      </c>
    </row>
    <row r="272" s="13" customFormat="1">
      <c r="A272" s="13"/>
      <c r="B272" s="219"/>
      <c r="C272" s="220"/>
      <c r="D272" s="221" t="s">
        <v>130</v>
      </c>
      <c r="E272" s="230" t="s">
        <v>19</v>
      </c>
      <c r="F272" s="222" t="s">
        <v>410</v>
      </c>
      <c r="G272" s="220"/>
      <c r="H272" s="223">
        <v>64.504000000000005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130</v>
      </c>
      <c r="AU272" s="229" t="s">
        <v>84</v>
      </c>
      <c r="AV272" s="13" t="s">
        <v>84</v>
      </c>
      <c r="AW272" s="13" t="s">
        <v>36</v>
      </c>
      <c r="AX272" s="13" t="s">
        <v>75</v>
      </c>
      <c r="AY272" s="229" t="s">
        <v>118</v>
      </c>
    </row>
    <row r="273" s="13" customFormat="1">
      <c r="A273" s="13"/>
      <c r="B273" s="219"/>
      <c r="C273" s="220"/>
      <c r="D273" s="221" t="s">
        <v>130</v>
      </c>
      <c r="E273" s="230" t="s">
        <v>19</v>
      </c>
      <c r="F273" s="222" t="s">
        <v>411</v>
      </c>
      <c r="G273" s="220"/>
      <c r="H273" s="223">
        <v>64.644000000000005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130</v>
      </c>
      <c r="AU273" s="229" t="s">
        <v>84</v>
      </c>
      <c r="AV273" s="13" t="s">
        <v>84</v>
      </c>
      <c r="AW273" s="13" t="s">
        <v>36</v>
      </c>
      <c r="AX273" s="13" t="s">
        <v>75</v>
      </c>
      <c r="AY273" s="229" t="s">
        <v>118</v>
      </c>
    </row>
    <row r="274" s="13" customFormat="1">
      <c r="A274" s="13"/>
      <c r="B274" s="219"/>
      <c r="C274" s="220"/>
      <c r="D274" s="221" t="s">
        <v>130</v>
      </c>
      <c r="E274" s="230" t="s">
        <v>19</v>
      </c>
      <c r="F274" s="222" t="s">
        <v>412</v>
      </c>
      <c r="G274" s="220"/>
      <c r="H274" s="223">
        <v>76.700999999999993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9" t="s">
        <v>130</v>
      </c>
      <c r="AU274" s="229" t="s">
        <v>84</v>
      </c>
      <c r="AV274" s="13" t="s">
        <v>84</v>
      </c>
      <c r="AW274" s="13" t="s">
        <v>36</v>
      </c>
      <c r="AX274" s="13" t="s">
        <v>75</v>
      </c>
      <c r="AY274" s="229" t="s">
        <v>118</v>
      </c>
    </row>
    <row r="275" s="15" customFormat="1">
      <c r="A275" s="15"/>
      <c r="B275" s="242"/>
      <c r="C275" s="243"/>
      <c r="D275" s="221" t="s">
        <v>130</v>
      </c>
      <c r="E275" s="244" t="s">
        <v>19</v>
      </c>
      <c r="F275" s="245" t="s">
        <v>413</v>
      </c>
      <c r="G275" s="243"/>
      <c r="H275" s="246">
        <v>1371.2940000000001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2" t="s">
        <v>130</v>
      </c>
      <c r="AU275" s="252" t="s">
        <v>84</v>
      </c>
      <c r="AV275" s="15" t="s">
        <v>137</v>
      </c>
      <c r="AW275" s="15" t="s">
        <v>36</v>
      </c>
      <c r="AX275" s="15" t="s">
        <v>75</v>
      </c>
      <c r="AY275" s="252" t="s">
        <v>118</v>
      </c>
    </row>
    <row r="276" s="14" customFormat="1">
      <c r="A276" s="14"/>
      <c r="B276" s="231"/>
      <c r="C276" s="232"/>
      <c r="D276" s="221" t="s">
        <v>130</v>
      </c>
      <c r="E276" s="233" t="s">
        <v>19</v>
      </c>
      <c r="F276" s="234" t="s">
        <v>146</v>
      </c>
      <c r="G276" s="232"/>
      <c r="H276" s="235">
        <v>3191.0019999999995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1" t="s">
        <v>130</v>
      </c>
      <c r="AU276" s="241" t="s">
        <v>84</v>
      </c>
      <c r="AV276" s="14" t="s">
        <v>126</v>
      </c>
      <c r="AW276" s="14" t="s">
        <v>36</v>
      </c>
      <c r="AX276" s="14" t="s">
        <v>80</v>
      </c>
      <c r="AY276" s="241" t="s">
        <v>118</v>
      </c>
    </row>
    <row r="277" s="2" customFormat="1" ht="16.5" customHeight="1">
      <c r="A277" s="39"/>
      <c r="B277" s="40"/>
      <c r="C277" s="201" t="s">
        <v>414</v>
      </c>
      <c r="D277" s="201" t="s">
        <v>121</v>
      </c>
      <c r="E277" s="202" t="s">
        <v>415</v>
      </c>
      <c r="F277" s="203" t="s">
        <v>416</v>
      </c>
      <c r="G277" s="204" t="s">
        <v>140</v>
      </c>
      <c r="H277" s="205">
        <v>578.76599999999996</v>
      </c>
      <c r="I277" s="206"/>
      <c r="J277" s="207">
        <f>ROUND(I277*H277,2)</f>
        <v>0</v>
      </c>
      <c r="K277" s="203" t="s">
        <v>125</v>
      </c>
      <c r="L277" s="45"/>
      <c r="M277" s="208" t="s">
        <v>19</v>
      </c>
      <c r="N277" s="209" t="s">
        <v>46</v>
      </c>
      <c r="O277" s="85"/>
      <c r="P277" s="210">
        <f>O277*H277</f>
        <v>0</v>
      </c>
      <c r="Q277" s="210">
        <v>0</v>
      </c>
      <c r="R277" s="210">
        <f>Q277*H277</f>
        <v>0</v>
      </c>
      <c r="S277" s="210">
        <v>0.00014999999999999999</v>
      </c>
      <c r="T277" s="211">
        <f>S277*H277</f>
        <v>0.086814899999999987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2" t="s">
        <v>224</v>
      </c>
      <c r="AT277" s="212" t="s">
        <v>121</v>
      </c>
      <c r="AU277" s="212" t="s">
        <v>84</v>
      </c>
      <c r="AY277" s="18" t="s">
        <v>118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8" t="s">
        <v>80</v>
      </c>
      <c r="BK277" s="213">
        <f>ROUND(I277*H277,2)</f>
        <v>0</v>
      </c>
      <c r="BL277" s="18" t="s">
        <v>224</v>
      </c>
      <c r="BM277" s="212" t="s">
        <v>417</v>
      </c>
    </row>
    <row r="278" s="2" customFormat="1">
      <c r="A278" s="39"/>
      <c r="B278" s="40"/>
      <c r="C278" s="41"/>
      <c r="D278" s="214" t="s">
        <v>128</v>
      </c>
      <c r="E278" s="41"/>
      <c r="F278" s="215" t="s">
        <v>418</v>
      </c>
      <c r="G278" s="41"/>
      <c r="H278" s="41"/>
      <c r="I278" s="216"/>
      <c r="J278" s="41"/>
      <c r="K278" s="41"/>
      <c r="L278" s="45"/>
      <c r="M278" s="217"/>
      <c r="N278" s="218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128</v>
      </c>
      <c r="AU278" s="18" t="s">
        <v>84</v>
      </c>
    </row>
    <row r="279" s="13" customFormat="1">
      <c r="A279" s="13"/>
      <c r="B279" s="219"/>
      <c r="C279" s="220"/>
      <c r="D279" s="221" t="s">
        <v>130</v>
      </c>
      <c r="E279" s="230" t="s">
        <v>19</v>
      </c>
      <c r="F279" s="222" t="s">
        <v>419</v>
      </c>
      <c r="G279" s="220"/>
      <c r="H279" s="223">
        <v>151.33099999999999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130</v>
      </c>
      <c r="AU279" s="229" t="s">
        <v>84</v>
      </c>
      <c r="AV279" s="13" t="s">
        <v>84</v>
      </c>
      <c r="AW279" s="13" t="s">
        <v>36</v>
      </c>
      <c r="AX279" s="13" t="s">
        <v>75</v>
      </c>
      <c r="AY279" s="229" t="s">
        <v>118</v>
      </c>
    </row>
    <row r="280" s="13" customFormat="1">
      <c r="A280" s="13"/>
      <c r="B280" s="219"/>
      <c r="C280" s="220"/>
      <c r="D280" s="221" t="s">
        <v>130</v>
      </c>
      <c r="E280" s="230" t="s">
        <v>19</v>
      </c>
      <c r="F280" s="222" t="s">
        <v>420</v>
      </c>
      <c r="G280" s="220"/>
      <c r="H280" s="223">
        <v>133.453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9" t="s">
        <v>130</v>
      </c>
      <c r="AU280" s="229" t="s">
        <v>84</v>
      </c>
      <c r="AV280" s="13" t="s">
        <v>84</v>
      </c>
      <c r="AW280" s="13" t="s">
        <v>36</v>
      </c>
      <c r="AX280" s="13" t="s">
        <v>75</v>
      </c>
      <c r="AY280" s="229" t="s">
        <v>118</v>
      </c>
    </row>
    <row r="281" s="15" customFormat="1">
      <c r="A281" s="15"/>
      <c r="B281" s="242"/>
      <c r="C281" s="243"/>
      <c r="D281" s="221" t="s">
        <v>130</v>
      </c>
      <c r="E281" s="244" t="s">
        <v>19</v>
      </c>
      <c r="F281" s="245" t="s">
        <v>388</v>
      </c>
      <c r="G281" s="243"/>
      <c r="H281" s="246">
        <v>284.78399999999999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2" t="s">
        <v>130</v>
      </c>
      <c r="AU281" s="252" t="s">
        <v>84</v>
      </c>
      <c r="AV281" s="15" t="s">
        <v>137</v>
      </c>
      <c r="AW281" s="15" t="s">
        <v>36</v>
      </c>
      <c r="AX281" s="15" t="s">
        <v>75</v>
      </c>
      <c r="AY281" s="252" t="s">
        <v>118</v>
      </c>
    </row>
    <row r="282" s="13" customFormat="1">
      <c r="A282" s="13"/>
      <c r="B282" s="219"/>
      <c r="C282" s="220"/>
      <c r="D282" s="221" t="s">
        <v>130</v>
      </c>
      <c r="E282" s="230" t="s">
        <v>19</v>
      </c>
      <c r="F282" s="222" t="s">
        <v>421</v>
      </c>
      <c r="G282" s="220"/>
      <c r="H282" s="223">
        <v>122.70999999999999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130</v>
      </c>
      <c r="AU282" s="229" t="s">
        <v>84</v>
      </c>
      <c r="AV282" s="13" t="s">
        <v>84</v>
      </c>
      <c r="AW282" s="13" t="s">
        <v>36</v>
      </c>
      <c r="AX282" s="13" t="s">
        <v>75</v>
      </c>
      <c r="AY282" s="229" t="s">
        <v>118</v>
      </c>
    </row>
    <row r="283" s="13" customFormat="1">
      <c r="A283" s="13"/>
      <c r="B283" s="219"/>
      <c r="C283" s="220"/>
      <c r="D283" s="221" t="s">
        <v>130</v>
      </c>
      <c r="E283" s="230" t="s">
        <v>19</v>
      </c>
      <c r="F283" s="222" t="s">
        <v>422</v>
      </c>
      <c r="G283" s="220"/>
      <c r="H283" s="223">
        <v>75.370000000000005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9" t="s">
        <v>130</v>
      </c>
      <c r="AU283" s="229" t="s">
        <v>84</v>
      </c>
      <c r="AV283" s="13" t="s">
        <v>84</v>
      </c>
      <c r="AW283" s="13" t="s">
        <v>36</v>
      </c>
      <c r="AX283" s="13" t="s">
        <v>75</v>
      </c>
      <c r="AY283" s="229" t="s">
        <v>118</v>
      </c>
    </row>
    <row r="284" s="13" customFormat="1">
      <c r="A284" s="13"/>
      <c r="B284" s="219"/>
      <c r="C284" s="220"/>
      <c r="D284" s="221" t="s">
        <v>130</v>
      </c>
      <c r="E284" s="230" t="s">
        <v>19</v>
      </c>
      <c r="F284" s="222" t="s">
        <v>423</v>
      </c>
      <c r="G284" s="220"/>
      <c r="H284" s="223">
        <v>95.902000000000001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9" t="s">
        <v>130</v>
      </c>
      <c r="AU284" s="229" t="s">
        <v>84</v>
      </c>
      <c r="AV284" s="13" t="s">
        <v>84</v>
      </c>
      <c r="AW284" s="13" t="s">
        <v>36</v>
      </c>
      <c r="AX284" s="13" t="s">
        <v>75</v>
      </c>
      <c r="AY284" s="229" t="s">
        <v>118</v>
      </c>
    </row>
    <row r="285" s="15" customFormat="1">
      <c r="A285" s="15"/>
      <c r="B285" s="242"/>
      <c r="C285" s="243"/>
      <c r="D285" s="221" t="s">
        <v>130</v>
      </c>
      <c r="E285" s="244" t="s">
        <v>19</v>
      </c>
      <c r="F285" s="245" t="s">
        <v>413</v>
      </c>
      <c r="G285" s="243"/>
      <c r="H285" s="246">
        <v>293.98199999999997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2" t="s">
        <v>130</v>
      </c>
      <c r="AU285" s="252" t="s">
        <v>84</v>
      </c>
      <c r="AV285" s="15" t="s">
        <v>137</v>
      </c>
      <c r="AW285" s="15" t="s">
        <v>36</v>
      </c>
      <c r="AX285" s="15" t="s">
        <v>75</v>
      </c>
      <c r="AY285" s="252" t="s">
        <v>118</v>
      </c>
    </row>
    <row r="286" s="14" customFormat="1">
      <c r="A286" s="14"/>
      <c r="B286" s="231"/>
      <c r="C286" s="232"/>
      <c r="D286" s="221" t="s">
        <v>130</v>
      </c>
      <c r="E286" s="233" t="s">
        <v>19</v>
      </c>
      <c r="F286" s="234" t="s">
        <v>146</v>
      </c>
      <c r="G286" s="232"/>
      <c r="H286" s="235">
        <v>578.76599999999996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1" t="s">
        <v>130</v>
      </c>
      <c r="AU286" s="241" t="s">
        <v>84</v>
      </c>
      <c r="AV286" s="14" t="s">
        <v>126</v>
      </c>
      <c r="AW286" s="14" t="s">
        <v>36</v>
      </c>
      <c r="AX286" s="14" t="s">
        <v>80</v>
      </c>
      <c r="AY286" s="241" t="s">
        <v>118</v>
      </c>
    </row>
    <row r="287" s="2" customFormat="1" ht="16.5" customHeight="1">
      <c r="A287" s="39"/>
      <c r="B287" s="40"/>
      <c r="C287" s="201" t="s">
        <v>424</v>
      </c>
      <c r="D287" s="201" t="s">
        <v>121</v>
      </c>
      <c r="E287" s="202" t="s">
        <v>425</v>
      </c>
      <c r="F287" s="203" t="s">
        <v>426</v>
      </c>
      <c r="G287" s="204" t="s">
        <v>140</v>
      </c>
      <c r="H287" s="205">
        <v>3191.02</v>
      </c>
      <c r="I287" s="206"/>
      <c r="J287" s="207">
        <f>ROUND(I287*H287,2)</f>
        <v>0</v>
      </c>
      <c r="K287" s="203" t="s">
        <v>125</v>
      </c>
      <c r="L287" s="45"/>
      <c r="M287" s="208" t="s">
        <v>19</v>
      </c>
      <c r="N287" s="209" t="s">
        <v>46</v>
      </c>
      <c r="O287" s="85"/>
      <c r="P287" s="210">
        <f>O287*H287</f>
        <v>0</v>
      </c>
      <c r="Q287" s="210">
        <v>0</v>
      </c>
      <c r="R287" s="210">
        <f>Q287*H287</f>
        <v>0</v>
      </c>
      <c r="S287" s="210">
        <v>0</v>
      </c>
      <c r="T287" s="21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2" t="s">
        <v>224</v>
      </c>
      <c r="AT287" s="212" t="s">
        <v>121</v>
      </c>
      <c r="AU287" s="212" t="s">
        <v>84</v>
      </c>
      <c r="AY287" s="18" t="s">
        <v>118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8" t="s">
        <v>80</v>
      </c>
      <c r="BK287" s="213">
        <f>ROUND(I287*H287,2)</f>
        <v>0</v>
      </c>
      <c r="BL287" s="18" t="s">
        <v>224</v>
      </c>
      <c r="BM287" s="212" t="s">
        <v>427</v>
      </c>
    </row>
    <row r="288" s="2" customFormat="1">
      <c r="A288" s="39"/>
      <c r="B288" s="40"/>
      <c r="C288" s="41"/>
      <c r="D288" s="214" t="s">
        <v>128</v>
      </c>
      <c r="E288" s="41"/>
      <c r="F288" s="215" t="s">
        <v>428</v>
      </c>
      <c r="G288" s="41"/>
      <c r="H288" s="41"/>
      <c r="I288" s="216"/>
      <c r="J288" s="41"/>
      <c r="K288" s="41"/>
      <c r="L288" s="45"/>
      <c r="M288" s="217"/>
      <c r="N288" s="218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128</v>
      </c>
      <c r="AU288" s="18" t="s">
        <v>84</v>
      </c>
    </row>
    <row r="289" s="2" customFormat="1" ht="16.5" customHeight="1">
      <c r="A289" s="39"/>
      <c r="B289" s="40"/>
      <c r="C289" s="201" t="s">
        <v>429</v>
      </c>
      <c r="D289" s="201" t="s">
        <v>121</v>
      </c>
      <c r="E289" s="202" t="s">
        <v>430</v>
      </c>
      <c r="F289" s="203" t="s">
        <v>431</v>
      </c>
      <c r="G289" s="204" t="s">
        <v>140</v>
      </c>
      <c r="H289" s="205">
        <v>578.76599999999996</v>
      </c>
      <c r="I289" s="206"/>
      <c r="J289" s="207">
        <f>ROUND(I289*H289,2)</f>
        <v>0</v>
      </c>
      <c r="K289" s="203" t="s">
        <v>125</v>
      </c>
      <c r="L289" s="45"/>
      <c r="M289" s="208" t="s">
        <v>19</v>
      </c>
      <c r="N289" s="209" t="s">
        <v>46</v>
      </c>
      <c r="O289" s="85"/>
      <c r="P289" s="210">
        <f>O289*H289</f>
        <v>0</v>
      </c>
      <c r="Q289" s="210">
        <v>0</v>
      </c>
      <c r="R289" s="210">
        <f>Q289*H289</f>
        <v>0</v>
      </c>
      <c r="S289" s="210">
        <v>0</v>
      </c>
      <c r="T289" s="21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2" t="s">
        <v>224</v>
      </c>
      <c r="AT289" s="212" t="s">
        <v>121</v>
      </c>
      <c r="AU289" s="212" t="s">
        <v>84</v>
      </c>
      <c r="AY289" s="18" t="s">
        <v>118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8" t="s">
        <v>80</v>
      </c>
      <c r="BK289" s="213">
        <f>ROUND(I289*H289,2)</f>
        <v>0</v>
      </c>
      <c r="BL289" s="18" t="s">
        <v>224</v>
      </c>
      <c r="BM289" s="212" t="s">
        <v>432</v>
      </c>
    </row>
    <row r="290" s="2" customFormat="1">
      <c r="A290" s="39"/>
      <c r="B290" s="40"/>
      <c r="C290" s="41"/>
      <c r="D290" s="214" t="s">
        <v>128</v>
      </c>
      <c r="E290" s="41"/>
      <c r="F290" s="215" t="s">
        <v>433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128</v>
      </c>
      <c r="AU290" s="18" t="s">
        <v>84</v>
      </c>
    </row>
    <row r="291" s="2" customFormat="1" ht="24.15" customHeight="1">
      <c r="A291" s="39"/>
      <c r="B291" s="40"/>
      <c r="C291" s="201" t="s">
        <v>434</v>
      </c>
      <c r="D291" s="201" t="s">
        <v>121</v>
      </c>
      <c r="E291" s="202" t="s">
        <v>435</v>
      </c>
      <c r="F291" s="203" t="s">
        <v>436</v>
      </c>
      <c r="G291" s="204" t="s">
        <v>140</v>
      </c>
      <c r="H291" s="205">
        <v>493.493</v>
      </c>
      <c r="I291" s="206"/>
      <c r="J291" s="207">
        <f>ROUND(I291*H291,2)</f>
        <v>0</v>
      </c>
      <c r="K291" s="203" t="s">
        <v>125</v>
      </c>
      <c r="L291" s="45"/>
      <c r="M291" s="208" t="s">
        <v>19</v>
      </c>
      <c r="N291" s="209" t="s">
        <v>46</v>
      </c>
      <c r="O291" s="85"/>
      <c r="P291" s="210">
        <f>O291*H291</f>
        <v>0</v>
      </c>
      <c r="Q291" s="210">
        <v>0</v>
      </c>
      <c r="R291" s="210">
        <f>Q291*H291</f>
        <v>0</v>
      </c>
      <c r="S291" s="210">
        <v>0.0025999999999999999</v>
      </c>
      <c r="T291" s="211">
        <f>S291*H291</f>
        <v>1.2830817999999999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2" t="s">
        <v>224</v>
      </c>
      <c r="AT291" s="212" t="s">
        <v>121</v>
      </c>
      <c r="AU291" s="212" t="s">
        <v>84</v>
      </c>
      <c r="AY291" s="18" t="s">
        <v>118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8" t="s">
        <v>80</v>
      </c>
      <c r="BK291" s="213">
        <f>ROUND(I291*H291,2)</f>
        <v>0</v>
      </c>
      <c r="BL291" s="18" t="s">
        <v>224</v>
      </c>
      <c r="BM291" s="212" t="s">
        <v>437</v>
      </c>
    </row>
    <row r="292" s="2" customFormat="1">
      <c r="A292" s="39"/>
      <c r="B292" s="40"/>
      <c r="C292" s="41"/>
      <c r="D292" s="214" t="s">
        <v>128</v>
      </c>
      <c r="E292" s="41"/>
      <c r="F292" s="215" t="s">
        <v>438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128</v>
      </c>
      <c r="AU292" s="18" t="s">
        <v>84</v>
      </c>
    </row>
    <row r="293" s="13" customFormat="1">
      <c r="A293" s="13"/>
      <c r="B293" s="219"/>
      <c r="C293" s="220"/>
      <c r="D293" s="221" t="s">
        <v>130</v>
      </c>
      <c r="E293" s="230" t="s">
        <v>19</v>
      </c>
      <c r="F293" s="222" t="s">
        <v>439</v>
      </c>
      <c r="G293" s="220"/>
      <c r="H293" s="223">
        <v>175.66200000000001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9" t="s">
        <v>130</v>
      </c>
      <c r="AU293" s="229" t="s">
        <v>84</v>
      </c>
      <c r="AV293" s="13" t="s">
        <v>84</v>
      </c>
      <c r="AW293" s="13" t="s">
        <v>36</v>
      </c>
      <c r="AX293" s="13" t="s">
        <v>75</v>
      </c>
      <c r="AY293" s="229" t="s">
        <v>118</v>
      </c>
    </row>
    <row r="294" s="13" customFormat="1">
      <c r="A294" s="13"/>
      <c r="B294" s="219"/>
      <c r="C294" s="220"/>
      <c r="D294" s="221" t="s">
        <v>130</v>
      </c>
      <c r="E294" s="230" t="s">
        <v>19</v>
      </c>
      <c r="F294" s="222" t="s">
        <v>440</v>
      </c>
      <c r="G294" s="220"/>
      <c r="H294" s="223">
        <v>160.737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9" t="s">
        <v>130</v>
      </c>
      <c r="AU294" s="229" t="s">
        <v>84</v>
      </c>
      <c r="AV294" s="13" t="s">
        <v>84</v>
      </c>
      <c r="AW294" s="13" t="s">
        <v>36</v>
      </c>
      <c r="AX294" s="13" t="s">
        <v>75</v>
      </c>
      <c r="AY294" s="229" t="s">
        <v>118</v>
      </c>
    </row>
    <row r="295" s="13" customFormat="1">
      <c r="A295" s="13"/>
      <c r="B295" s="219"/>
      <c r="C295" s="220"/>
      <c r="D295" s="221" t="s">
        <v>130</v>
      </c>
      <c r="E295" s="230" t="s">
        <v>19</v>
      </c>
      <c r="F295" s="222" t="s">
        <v>441</v>
      </c>
      <c r="G295" s="220"/>
      <c r="H295" s="223">
        <v>157.09399999999999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9" t="s">
        <v>130</v>
      </c>
      <c r="AU295" s="229" t="s">
        <v>84</v>
      </c>
      <c r="AV295" s="13" t="s">
        <v>84</v>
      </c>
      <c r="AW295" s="13" t="s">
        <v>36</v>
      </c>
      <c r="AX295" s="13" t="s">
        <v>75</v>
      </c>
      <c r="AY295" s="229" t="s">
        <v>118</v>
      </c>
    </row>
    <row r="296" s="14" customFormat="1">
      <c r="A296" s="14"/>
      <c r="B296" s="231"/>
      <c r="C296" s="232"/>
      <c r="D296" s="221" t="s">
        <v>130</v>
      </c>
      <c r="E296" s="233" t="s">
        <v>19</v>
      </c>
      <c r="F296" s="234" t="s">
        <v>146</v>
      </c>
      <c r="G296" s="232"/>
      <c r="H296" s="235">
        <v>493.493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1" t="s">
        <v>130</v>
      </c>
      <c r="AU296" s="241" t="s">
        <v>84</v>
      </c>
      <c r="AV296" s="14" t="s">
        <v>126</v>
      </c>
      <c r="AW296" s="14" t="s">
        <v>36</v>
      </c>
      <c r="AX296" s="14" t="s">
        <v>80</v>
      </c>
      <c r="AY296" s="241" t="s">
        <v>118</v>
      </c>
    </row>
    <row r="297" s="2" customFormat="1" ht="24.15" customHeight="1">
      <c r="A297" s="39"/>
      <c r="B297" s="40"/>
      <c r="C297" s="201" t="s">
        <v>442</v>
      </c>
      <c r="D297" s="201" t="s">
        <v>121</v>
      </c>
      <c r="E297" s="202" t="s">
        <v>443</v>
      </c>
      <c r="F297" s="203" t="s">
        <v>444</v>
      </c>
      <c r="G297" s="204" t="s">
        <v>124</v>
      </c>
      <c r="H297" s="205">
        <v>957.30100000000004</v>
      </c>
      <c r="I297" s="206"/>
      <c r="J297" s="207">
        <f>ROUND(I297*H297,2)</f>
        <v>0</v>
      </c>
      <c r="K297" s="203" t="s">
        <v>125</v>
      </c>
      <c r="L297" s="45"/>
      <c r="M297" s="208" t="s">
        <v>19</v>
      </c>
      <c r="N297" s="209" t="s">
        <v>46</v>
      </c>
      <c r="O297" s="85"/>
      <c r="P297" s="210">
        <f>O297*H297</f>
        <v>0</v>
      </c>
      <c r="Q297" s="210">
        <v>0.00048000000000000001</v>
      </c>
      <c r="R297" s="210">
        <f>Q297*H297</f>
        <v>0.45950448000000005</v>
      </c>
      <c r="S297" s="210">
        <v>0</v>
      </c>
      <c r="T297" s="21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2" t="s">
        <v>224</v>
      </c>
      <c r="AT297" s="212" t="s">
        <v>121</v>
      </c>
      <c r="AU297" s="212" t="s">
        <v>84</v>
      </c>
      <c r="AY297" s="18" t="s">
        <v>118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8" t="s">
        <v>80</v>
      </c>
      <c r="BK297" s="213">
        <f>ROUND(I297*H297,2)</f>
        <v>0</v>
      </c>
      <c r="BL297" s="18" t="s">
        <v>224</v>
      </c>
      <c r="BM297" s="212" t="s">
        <v>445</v>
      </c>
    </row>
    <row r="298" s="2" customFormat="1">
      <c r="A298" s="39"/>
      <c r="B298" s="40"/>
      <c r="C298" s="41"/>
      <c r="D298" s="214" t="s">
        <v>128</v>
      </c>
      <c r="E298" s="41"/>
      <c r="F298" s="215" t="s">
        <v>446</v>
      </c>
      <c r="G298" s="41"/>
      <c r="H298" s="41"/>
      <c r="I298" s="216"/>
      <c r="J298" s="41"/>
      <c r="K298" s="41"/>
      <c r="L298" s="45"/>
      <c r="M298" s="217"/>
      <c r="N298" s="218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128</v>
      </c>
      <c r="AU298" s="18" t="s">
        <v>84</v>
      </c>
    </row>
    <row r="299" s="13" customFormat="1">
      <c r="A299" s="13"/>
      <c r="B299" s="219"/>
      <c r="C299" s="220"/>
      <c r="D299" s="221" t="s">
        <v>130</v>
      </c>
      <c r="E299" s="220"/>
      <c r="F299" s="222" t="s">
        <v>447</v>
      </c>
      <c r="G299" s="220"/>
      <c r="H299" s="223">
        <v>957.30100000000004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9" t="s">
        <v>130</v>
      </c>
      <c r="AU299" s="229" t="s">
        <v>84</v>
      </c>
      <c r="AV299" s="13" t="s">
        <v>84</v>
      </c>
      <c r="AW299" s="13" t="s">
        <v>4</v>
      </c>
      <c r="AX299" s="13" t="s">
        <v>80</v>
      </c>
      <c r="AY299" s="229" t="s">
        <v>118</v>
      </c>
    </row>
    <row r="300" s="2" customFormat="1" ht="24.15" customHeight="1">
      <c r="A300" s="39"/>
      <c r="B300" s="40"/>
      <c r="C300" s="201" t="s">
        <v>448</v>
      </c>
      <c r="D300" s="201" t="s">
        <v>121</v>
      </c>
      <c r="E300" s="202" t="s">
        <v>449</v>
      </c>
      <c r="F300" s="203" t="s">
        <v>450</v>
      </c>
      <c r="G300" s="204" t="s">
        <v>124</v>
      </c>
      <c r="H300" s="205">
        <v>173.63</v>
      </c>
      <c r="I300" s="206"/>
      <c r="J300" s="207">
        <f>ROUND(I300*H300,2)</f>
        <v>0</v>
      </c>
      <c r="K300" s="203" t="s">
        <v>125</v>
      </c>
      <c r="L300" s="45"/>
      <c r="M300" s="208" t="s">
        <v>19</v>
      </c>
      <c r="N300" s="209" t="s">
        <v>46</v>
      </c>
      <c r="O300" s="85"/>
      <c r="P300" s="210">
        <f>O300*H300</f>
        <v>0</v>
      </c>
      <c r="Q300" s="210">
        <v>0.00048000000000000001</v>
      </c>
      <c r="R300" s="210">
        <f>Q300*H300</f>
        <v>0.083342399999999997</v>
      </c>
      <c r="S300" s="210">
        <v>0</v>
      </c>
      <c r="T300" s="21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2" t="s">
        <v>224</v>
      </c>
      <c r="AT300" s="212" t="s">
        <v>121</v>
      </c>
      <c r="AU300" s="212" t="s">
        <v>84</v>
      </c>
      <c r="AY300" s="18" t="s">
        <v>118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18" t="s">
        <v>80</v>
      </c>
      <c r="BK300" s="213">
        <f>ROUND(I300*H300,2)</f>
        <v>0</v>
      </c>
      <c r="BL300" s="18" t="s">
        <v>224</v>
      </c>
      <c r="BM300" s="212" t="s">
        <v>451</v>
      </c>
    </row>
    <row r="301" s="2" customFormat="1">
      <c r="A301" s="39"/>
      <c r="B301" s="40"/>
      <c r="C301" s="41"/>
      <c r="D301" s="214" t="s">
        <v>128</v>
      </c>
      <c r="E301" s="41"/>
      <c r="F301" s="215" t="s">
        <v>452</v>
      </c>
      <c r="G301" s="41"/>
      <c r="H301" s="41"/>
      <c r="I301" s="216"/>
      <c r="J301" s="41"/>
      <c r="K301" s="41"/>
      <c r="L301" s="45"/>
      <c r="M301" s="217"/>
      <c r="N301" s="218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128</v>
      </c>
      <c r="AU301" s="18" t="s">
        <v>84</v>
      </c>
    </row>
    <row r="302" s="13" customFormat="1">
      <c r="A302" s="13"/>
      <c r="B302" s="219"/>
      <c r="C302" s="220"/>
      <c r="D302" s="221" t="s">
        <v>130</v>
      </c>
      <c r="E302" s="220"/>
      <c r="F302" s="222" t="s">
        <v>453</v>
      </c>
      <c r="G302" s="220"/>
      <c r="H302" s="223">
        <v>173.63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130</v>
      </c>
      <c r="AU302" s="229" t="s">
        <v>84</v>
      </c>
      <c r="AV302" s="13" t="s">
        <v>84</v>
      </c>
      <c r="AW302" s="13" t="s">
        <v>4</v>
      </c>
      <c r="AX302" s="13" t="s">
        <v>80</v>
      </c>
      <c r="AY302" s="229" t="s">
        <v>118</v>
      </c>
    </row>
    <row r="303" s="2" customFormat="1" ht="21.75" customHeight="1">
      <c r="A303" s="39"/>
      <c r="B303" s="40"/>
      <c r="C303" s="201" t="s">
        <v>454</v>
      </c>
      <c r="D303" s="201" t="s">
        <v>121</v>
      </c>
      <c r="E303" s="202" t="s">
        <v>455</v>
      </c>
      <c r="F303" s="203" t="s">
        <v>456</v>
      </c>
      <c r="G303" s="204" t="s">
        <v>140</v>
      </c>
      <c r="H303" s="205">
        <v>493.493</v>
      </c>
      <c r="I303" s="206"/>
      <c r="J303" s="207">
        <f>ROUND(I303*H303,2)</f>
        <v>0</v>
      </c>
      <c r="K303" s="203" t="s">
        <v>125</v>
      </c>
      <c r="L303" s="45"/>
      <c r="M303" s="208" t="s">
        <v>19</v>
      </c>
      <c r="N303" s="209" t="s">
        <v>46</v>
      </c>
      <c r="O303" s="85"/>
      <c r="P303" s="210">
        <f>O303*H303</f>
        <v>0</v>
      </c>
      <c r="Q303" s="210">
        <v>0.0031800000000000001</v>
      </c>
      <c r="R303" s="210">
        <f>Q303*H303</f>
        <v>1.56930774</v>
      </c>
      <c r="S303" s="210">
        <v>0</v>
      </c>
      <c r="T303" s="21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2" t="s">
        <v>224</v>
      </c>
      <c r="AT303" s="212" t="s">
        <v>121</v>
      </c>
      <c r="AU303" s="212" t="s">
        <v>84</v>
      </c>
      <c r="AY303" s="18" t="s">
        <v>118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8" t="s">
        <v>80</v>
      </c>
      <c r="BK303" s="213">
        <f>ROUND(I303*H303,2)</f>
        <v>0</v>
      </c>
      <c r="BL303" s="18" t="s">
        <v>224</v>
      </c>
      <c r="BM303" s="212" t="s">
        <v>457</v>
      </c>
    </row>
    <row r="304" s="2" customFormat="1">
      <c r="A304" s="39"/>
      <c r="B304" s="40"/>
      <c r="C304" s="41"/>
      <c r="D304" s="214" t="s">
        <v>128</v>
      </c>
      <c r="E304" s="41"/>
      <c r="F304" s="215" t="s">
        <v>458</v>
      </c>
      <c r="G304" s="41"/>
      <c r="H304" s="41"/>
      <c r="I304" s="216"/>
      <c r="J304" s="41"/>
      <c r="K304" s="41"/>
      <c r="L304" s="45"/>
      <c r="M304" s="217"/>
      <c r="N304" s="21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128</v>
      </c>
      <c r="AU304" s="18" t="s">
        <v>84</v>
      </c>
    </row>
    <row r="305" s="13" customFormat="1">
      <c r="A305" s="13"/>
      <c r="B305" s="219"/>
      <c r="C305" s="220"/>
      <c r="D305" s="221" t="s">
        <v>130</v>
      </c>
      <c r="E305" s="230" t="s">
        <v>19</v>
      </c>
      <c r="F305" s="222" t="s">
        <v>439</v>
      </c>
      <c r="G305" s="220"/>
      <c r="H305" s="223">
        <v>175.66200000000001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9" t="s">
        <v>130</v>
      </c>
      <c r="AU305" s="229" t="s">
        <v>84</v>
      </c>
      <c r="AV305" s="13" t="s">
        <v>84</v>
      </c>
      <c r="AW305" s="13" t="s">
        <v>36</v>
      </c>
      <c r="AX305" s="13" t="s">
        <v>75</v>
      </c>
      <c r="AY305" s="229" t="s">
        <v>118</v>
      </c>
    </row>
    <row r="306" s="13" customFormat="1">
      <c r="A306" s="13"/>
      <c r="B306" s="219"/>
      <c r="C306" s="220"/>
      <c r="D306" s="221" t="s">
        <v>130</v>
      </c>
      <c r="E306" s="230" t="s">
        <v>19</v>
      </c>
      <c r="F306" s="222" t="s">
        <v>440</v>
      </c>
      <c r="G306" s="220"/>
      <c r="H306" s="223">
        <v>160.737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9" t="s">
        <v>130</v>
      </c>
      <c r="AU306" s="229" t="s">
        <v>84</v>
      </c>
      <c r="AV306" s="13" t="s">
        <v>84</v>
      </c>
      <c r="AW306" s="13" t="s">
        <v>36</v>
      </c>
      <c r="AX306" s="13" t="s">
        <v>75</v>
      </c>
      <c r="AY306" s="229" t="s">
        <v>118</v>
      </c>
    </row>
    <row r="307" s="13" customFormat="1">
      <c r="A307" s="13"/>
      <c r="B307" s="219"/>
      <c r="C307" s="220"/>
      <c r="D307" s="221" t="s">
        <v>130</v>
      </c>
      <c r="E307" s="230" t="s">
        <v>19</v>
      </c>
      <c r="F307" s="222" t="s">
        <v>441</v>
      </c>
      <c r="G307" s="220"/>
      <c r="H307" s="223">
        <v>157.09399999999999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9" t="s">
        <v>130</v>
      </c>
      <c r="AU307" s="229" t="s">
        <v>84</v>
      </c>
      <c r="AV307" s="13" t="s">
        <v>84</v>
      </c>
      <c r="AW307" s="13" t="s">
        <v>36</v>
      </c>
      <c r="AX307" s="13" t="s">
        <v>75</v>
      </c>
      <c r="AY307" s="229" t="s">
        <v>118</v>
      </c>
    </row>
    <row r="308" s="14" customFormat="1">
      <c r="A308" s="14"/>
      <c r="B308" s="231"/>
      <c r="C308" s="232"/>
      <c r="D308" s="221" t="s">
        <v>130</v>
      </c>
      <c r="E308" s="233" t="s">
        <v>19</v>
      </c>
      <c r="F308" s="234" t="s">
        <v>146</v>
      </c>
      <c r="G308" s="232"/>
      <c r="H308" s="235">
        <v>493.493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1" t="s">
        <v>130</v>
      </c>
      <c r="AU308" s="241" t="s">
        <v>84</v>
      </c>
      <c r="AV308" s="14" t="s">
        <v>126</v>
      </c>
      <c r="AW308" s="14" t="s">
        <v>36</v>
      </c>
      <c r="AX308" s="14" t="s">
        <v>80</v>
      </c>
      <c r="AY308" s="241" t="s">
        <v>118</v>
      </c>
    </row>
    <row r="309" s="2" customFormat="1" ht="16.5" customHeight="1">
      <c r="A309" s="39"/>
      <c r="B309" s="40"/>
      <c r="C309" s="201" t="s">
        <v>459</v>
      </c>
      <c r="D309" s="201" t="s">
        <v>121</v>
      </c>
      <c r="E309" s="202" t="s">
        <v>460</v>
      </c>
      <c r="F309" s="203" t="s">
        <v>461</v>
      </c>
      <c r="G309" s="204" t="s">
        <v>140</v>
      </c>
      <c r="H309" s="205">
        <v>1182.3779999999999</v>
      </c>
      <c r="I309" s="206"/>
      <c r="J309" s="207">
        <f>ROUND(I309*H309,2)</f>
        <v>0</v>
      </c>
      <c r="K309" s="203" t="s">
        <v>125</v>
      </c>
      <c r="L309" s="45"/>
      <c r="M309" s="208" t="s">
        <v>19</v>
      </c>
      <c r="N309" s="209" t="s">
        <v>46</v>
      </c>
      <c r="O309" s="85"/>
      <c r="P309" s="210">
        <f>O309*H309</f>
        <v>0</v>
      </c>
      <c r="Q309" s="210">
        <v>0</v>
      </c>
      <c r="R309" s="210">
        <f>Q309*H309</f>
        <v>0</v>
      </c>
      <c r="S309" s="210">
        <v>0</v>
      </c>
      <c r="T309" s="21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2" t="s">
        <v>224</v>
      </c>
      <c r="AT309" s="212" t="s">
        <v>121</v>
      </c>
      <c r="AU309" s="212" t="s">
        <v>84</v>
      </c>
      <c r="AY309" s="18" t="s">
        <v>118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8" t="s">
        <v>80</v>
      </c>
      <c r="BK309" s="213">
        <f>ROUND(I309*H309,2)</f>
        <v>0</v>
      </c>
      <c r="BL309" s="18" t="s">
        <v>224</v>
      </c>
      <c r="BM309" s="212" t="s">
        <v>462</v>
      </c>
    </row>
    <row r="310" s="2" customFormat="1">
      <c r="A310" s="39"/>
      <c r="B310" s="40"/>
      <c r="C310" s="41"/>
      <c r="D310" s="214" t="s">
        <v>128</v>
      </c>
      <c r="E310" s="41"/>
      <c r="F310" s="215" t="s">
        <v>463</v>
      </c>
      <c r="G310" s="41"/>
      <c r="H310" s="41"/>
      <c r="I310" s="216"/>
      <c r="J310" s="41"/>
      <c r="K310" s="41"/>
      <c r="L310" s="45"/>
      <c r="M310" s="217"/>
      <c r="N310" s="21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128</v>
      </c>
      <c r="AU310" s="18" t="s">
        <v>84</v>
      </c>
    </row>
    <row r="311" s="13" customFormat="1">
      <c r="A311" s="13"/>
      <c r="B311" s="219"/>
      <c r="C311" s="220"/>
      <c r="D311" s="221" t="s">
        <v>130</v>
      </c>
      <c r="E311" s="230" t="s">
        <v>19</v>
      </c>
      <c r="F311" s="222" t="s">
        <v>464</v>
      </c>
      <c r="G311" s="220"/>
      <c r="H311" s="223">
        <v>297.68000000000001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9" t="s">
        <v>130</v>
      </c>
      <c r="AU311" s="229" t="s">
        <v>84</v>
      </c>
      <c r="AV311" s="13" t="s">
        <v>84</v>
      </c>
      <c r="AW311" s="13" t="s">
        <v>36</v>
      </c>
      <c r="AX311" s="13" t="s">
        <v>75</v>
      </c>
      <c r="AY311" s="229" t="s">
        <v>118</v>
      </c>
    </row>
    <row r="312" s="13" customFormat="1">
      <c r="A312" s="13"/>
      <c r="B312" s="219"/>
      <c r="C312" s="220"/>
      <c r="D312" s="221" t="s">
        <v>130</v>
      </c>
      <c r="E312" s="230" t="s">
        <v>19</v>
      </c>
      <c r="F312" s="222" t="s">
        <v>465</v>
      </c>
      <c r="G312" s="220"/>
      <c r="H312" s="223">
        <v>274.06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9" t="s">
        <v>130</v>
      </c>
      <c r="AU312" s="229" t="s">
        <v>84</v>
      </c>
      <c r="AV312" s="13" t="s">
        <v>84</v>
      </c>
      <c r="AW312" s="13" t="s">
        <v>36</v>
      </c>
      <c r="AX312" s="13" t="s">
        <v>75</v>
      </c>
      <c r="AY312" s="229" t="s">
        <v>118</v>
      </c>
    </row>
    <row r="313" s="15" customFormat="1">
      <c r="A313" s="15"/>
      <c r="B313" s="242"/>
      <c r="C313" s="243"/>
      <c r="D313" s="221" t="s">
        <v>130</v>
      </c>
      <c r="E313" s="244" t="s">
        <v>19</v>
      </c>
      <c r="F313" s="245" t="s">
        <v>215</v>
      </c>
      <c r="G313" s="243"/>
      <c r="H313" s="246">
        <v>571.74000000000001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2" t="s">
        <v>130</v>
      </c>
      <c r="AU313" s="252" t="s">
        <v>84</v>
      </c>
      <c r="AV313" s="15" t="s">
        <v>137</v>
      </c>
      <c r="AW313" s="15" t="s">
        <v>36</v>
      </c>
      <c r="AX313" s="15" t="s">
        <v>75</v>
      </c>
      <c r="AY313" s="252" t="s">
        <v>118</v>
      </c>
    </row>
    <row r="314" s="13" customFormat="1">
      <c r="A314" s="13"/>
      <c r="B314" s="219"/>
      <c r="C314" s="220"/>
      <c r="D314" s="221" t="s">
        <v>130</v>
      </c>
      <c r="E314" s="230" t="s">
        <v>19</v>
      </c>
      <c r="F314" s="222" t="s">
        <v>466</v>
      </c>
      <c r="G314" s="220"/>
      <c r="H314" s="223">
        <v>231.65000000000001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29" t="s">
        <v>130</v>
      </c>
      <c r="AU314" s="229" t="s">
        <v>84</v>
      </c>
      <c r="AV314" s="13" t="s">
        <v>84</v>
      </c>
      <c r="AW314" s="13" t="s">
        <v>36</v>
      </c>
      <c r="AX314" s="13" t="s">
        <v>75</v>
      </c>
      <c r="AY314" s="229" t="s">
        <v>118</v>
      </c>
    </row>
    <row r="315" s="13" customFormat="1">
      <c r="A315" s="13"/>
      <c r="B315" s="219"/>
      <c r="C315" s="220"/>
      <c r="D315" s="221" t="s">
        <v>130</v>
      </c>
      <c r="E315" s="230" t="s">
        <v>19</v>
      </c>
      <c r="F315" s="222" t="s">
        <v>467</v>
      </c>
      <c r="G315" s="220"/>
      <c r="H315" s="223">
        <v>328.93799999999999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9" t="s">
        <v>130</v>
      </c>
      <c r="AU315" s="229" t="s">
        <v>84</v>
      </c>
      <c r="AV315" s="13" t="s">
        <v>84</v>
      </c>
      <c r="AW315" s="13" t="s">
        <v>4</v>
      </c>
      <c r="AX315" s="13" t="s">
        <v>75</v>
      </c>
      <c r="AY315" s="229" t="s">
        <v>118</v>
      </c>
    </row>
    <row r="316" s="13" customFormat="1">
      <c r="A316" s="13"/>
      <c r="B316" s="219"/>
      <c r="C316" s="220"/>
      <c r="D316" s="221" t="s">
        <v>130</v>
      </c>
      <c r="E316" s="230" t="s">
        <v>19</v>
      </c>
      <c r="F316" s="222" t="s">
        <v>468</v>
      </c>
      <c r="G316" s="220"/>
      <c r="H316" s="223">
        <v>50.049999999999997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9" t="s">
        <v>130</v>
      </c>
      <c r="AU316" s="229" t="s">
        <v>84</v>
      </c>
      <c r="AV316" s="13" t="s">
        <v>84</v>
      </c>
      <c r="AW316" s="13" t="s">
        <v>36</v>
      </c>
      <c r="AX316" s="13" t="s">
        <v>75</v>
      </c>
      <c r="AY316" s="229" t="s">
        <v>118</v>
      </c>
    </row>
    <row r="317" s="15" customFormat="1">
      <c r="A317" s="15"/>
      <c r="B317" s="242"/>
      <c r="C317" s="243"/>
      <c r="D317" s="221" t="s">
        <v>130</v>
      </c>
      <c r="E317" s="244" t="s">
        <v>19</v>
      </c>
      <c r="F317" s="245" t="s">
        <v>413</v>
      </c>
      <c r="G317" s="243"/>
      <c r="H317" s="246">
        <v>610.63799999999992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2" t="s">
        <v>130</v>
      </c>
      <c r="AU317" s="252" t="s">
        <v>84</v>
      </c>
      <c r="AV317" s="15" t="s">
        <v>137</v>
      </c>
      <c r="AW317" s="15" t="s">
        <v>36</v>
      </c>
      <c r="AX317" s="15" t="s">
        <v>75</v>
      </c>
      <c r="AY317" s="252" t="s">
        <v>118</v>
      </c>
    </row>
    <row r="318" s="14" customFormat="1">
      <c r="A318" s="14"/>
      <c r="B318" s="231"/>
      <c r="C318" s="232"/>
      <c r="D318" s="221" t="s">
        <v>130</v>
      </c>
      <c r="E318" s="233" t="s">
        <v>19</v>
      </c>
      <c r="F318" s="234" t="s">
        <v>146</v>
      </c>
      <c r="G318" s="232"/>
      <c r="H318" s="235">
        <v>1182.3779999999999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1" t="s">
        <v>130</v>
      </c>
      <c r="AU318" s="241" t="s">
        <v>84</v>
      </c>
      <c r="AV318" s="14" t="s">
        <v>126</v>
      </c>
      <c r="AW318" s="14" t="s">
        <v>36</v>
      </c>
      <c r="AX318" s="14" t="s">
        <v>80</v>
      </c>
      <c r="AY318" s="241" t="s">
        <v>118</v>
      </c>
    </row>
    <row r="319" s="2" customFormat="1" ht="16.5" customHeight="1">
      <c r="A319" s="39"/>
      <c r="B319" s="40"/>
      <c r="C319" s="253" t="s">
        <v>469</v>
      </c>
      <c r="D319" s="253" t="s">
        <v>290</v>
      </c>
      <c r="E319" s="254" t="s">
        <v>470</v>
      </c>
      <c r="F319" s="255" t="s">
        <v>471</v>
      </c>
      <c r="G319" s="256" t="s">
        <v>140</v>
      </c>
      <c r="H319" s="257">
        <v>1241.4970000000001</v>
      </c>
      <c r="I319" s="258"/>
      <c r="J319" s="259">
        <f>ROUND(I319*H319,2)</f>
        <v>0</v>
      </c>
      <c r="K319" s="255" t="s">
        <v>125</v>
      </c>
      <c r="L319" s="260"/>
      <c r="M319" s="261" t="s">
        <v>19</v>
      </c>
      <c r="N319" s="262" t="s">
        <v>46</v>
      </c>
      <c r="O319" s="85"/>
      <c r="P319" s="210">
        <f>O319*H319</f>
        <v>0</v>
      </c>
      <c r="Q319" s="210">
        <v>0.00035</v>
      </c>
      <c r="R319" s="210">
        <f>Q319*H319</f>
        <v>0.43452395000000005</v>
      </c>
      <c r="S319" s="210">
        <v>0</v>
      </c>
      <c r="T319" s="21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2" t="s">
        <v>323</v>
      </c>
      <c r="AT319" s="212" t="s">
        <v>290</v>
      </c>
      <c r="AU319" s="212" t="s">
        <v>84</v>
      </c>
      <c r="AY319" s="18" t="s">
        <v>118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8" t="s">
        <v>80</v>
      </c>
      <c r="BK319" s="213">
        <f>ROUND(I319*H319,2)</f>
        <v>0</v>
      </c>
      <c r="BL319" s="18" t="s">
        <v>224</v>
      </c>
      <c r="BM319" s="212" t="s">
        <v>472</v>
      </c>
    </row>
    <row r="320" s="13" customFormat="1">
      <c r="A320" s="13"/>
      <c r="B320" s="219"/>
      <c r="C320" s="220"/>
      <c r="D320" s="221" t="s">
        <v>130</v>
      </c>
      <c r="E320" s="220"/>
      <c r="F320" s="222" t="s">
        <v>473</v>
      </c>
      <c r="G320" s="220"/>
      <c r="H320" s="223">
        <v>1241.4970000000001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9" t="s">
        <v>130</v>
      </c>
      <c r="AU320" s="229" t="s">
        <v>84</v>
      </c>
      <c r="AV320" s="13" t="s">
        <v>84</v>
      </c>
      <c r="AW320" s="13" t="s">
        <v>4</v>
      </c>
      <c r="AX320" s="13" t="s">
        <v>80</v>
      </c>
      <c r="AY320" s="229" t="s">
        <v>118</v>
      </c>
    </row>
    <row r="321" s="2" customFormat="1" ht="33" customHeight="1">
      <c r="A321" s="39"/>
      <c r="B321" s="40"/>
      <c r="C321" s="201" t="s">
        <v>474</v>
      </c>
      <c r="D321" s="201" t="s">
        <v>121</v>
      </c>
      <c r="E321" s="202" t="s">
        <v>475</v>
      </c>
      <c r="F321" s="203" t="s">
        <v>476</v>
      </c>
      <c r="G321" s="204" t="s">
        <v>140</v>
      </c>
      <c r="H321" s="205">
        <v>2210.6970000000001</v>
      </c>
      <c r="I321" s="206"/>
      <c r="J321" s="207">
        <f>ROUND(I321*H321,2)</f>
        <v>0</v>
      </c>
      <c r="K321" s="203" t="s">
        <v>125</v>
      </c>
      <c r="L321" s="45"/>
      <c r="M321" s="208" t="s">
        <v>19</v>
      </c>
      <c r="N321" s="209" t="s">
        <v>46</v>
      </c>
      <c r="O321" s="85"/>
      <c r="P321" s="210">
        <f>O321*H321</f>
        <v>0</v>
      </c>
      <c r="Q321" s="210">
        <v>0</v>
      </c>
      <c r="R321" s="210">
        <f>Q321*H321</f>
        <v>0</v>
      </c>
      <c r="S321" s="210">
        <v>0</v>
      </c>
      <c r="T321" s="21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2" t="s">
        <v>224</v>
      </c>
      <c r="AT321" s="212" t="s">
        <v>121</v>
      </c>
      <c r="AU321" s="212" t="s">
        <v>84</v>
      </c>
      <c r="AY321" s="18" t="s">
        <v>118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8" t="s">
        <v>80</v>
      </c>
      <c r="BK321" s="213">
        <f>ROUND(I321*H321,2)</f>
        <v>0</v>
      </c>
      <c r="BL321" s="18" t="s">
        <v>224</v>
      </c>
      <c r="BM321" s="212" t="s">
        <v>477</v>
      </c>
    </row>
    <row r="322" s="2" customFormat="1">
      <c r="A322" s="39"/>
      <c r="B322" s="40"/>
      <c r="C322" s="41"/>
      <c r="D322" s="214" t="s">
        <v>128</v>
      </c>
      <c r="E322" s="41"/>
      <c r="F322" s="215" t="s">
        <v>478</v>
      </c>
      <c r="G322" s="41"/>
      <c r="H322" s="41"/>
      <c r="I322" s="216"/>
      <c r="J322" s="41"/>
      <c r="K322" s="41"/>
      <c r="L322" s="45"/>
      <c r="M322" s="217"/>
      <c r="N322" s="21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128</v>
      </c>
      <c r="AU322" s="18" t="s">
        <v>84</v>
      </c>
    </row>
    <row r="323" s="13" customFormat="1">
      <c r="A323" s="13"/>
      <c r="B323" s="219"/>
      <c r="C323" s="220"/>
      <c r="D323" s="221" t="s">
        <v>130</v>
      </c>
      <c r="E323" s="230" t="s">
        <v>19</v>
      </c>
      <c r="F323" s="222" t="s">
        <v>479</v>
      </c>
      <c r="G323" s="220"/>
      <c r="H323" s="223">
        <v>3684.4949999999999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9" t="s">
        <v>130</v>
      </c>
      <c r="AU323" s="229" t="s">
        <v>84</v>
      </c>
      <c r="AV323" s="13" t="s">
        <v>84</v>
      </c>
      <c r="AW323" s="13" t="s">
        <v>36</v>
      </c>
      <c r="AX323" s="13" t="s">
        <v>80</v>
      </c>
      <c r="AY323" s="229" t="s">
        <v>118</v>
      </c>
    </row>
    <row r="324" s="13" customFormat="1">
      <c r="A324" s="13"/>
      <c r="B324" s="219"/>
      <c r="C324" s="220"/>
      <c r="D324" s="221" t="s">
        <v>130</v>
      </c>
      <c r="E324" s="220"/>
      <c r="F324" s="222" t="s">
        <v>480</v>
      </c>
      <c r="G324" s="220"/>
      <c r="H324" s="223">
        <v>2210.6970000000001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9" t="s">
        <v>130</v>
      </c>
      <c r="AU324" s="229" t="s">
        <v>84</v>
      </c>
      <c r="AV324" s="13" t="s">
        <v>84</v>
      </c>
      <c r="AW324" s="13" t="s">
        <v>4</v>
      </c>
      <c r="AX324" s="13" t="s">
        <v>80</v>
      </c>
      <c r="AY324" s="229" t="s">
        <v>118</v>
      </c>
    </row>
    <row r="325" s="2" customFormat="1" ht="33" customHeight="1">
      <c r="A325" s="39"/>
      <c r="B325" s="40"/>
      <c r="C325" s="201" t="s">
        <v>481</v>
      </c>
      <c r="D325" s="201" t="s">
        <v>121</v>
      </c>
      <c r="E325" s="202" t="s">
        <v>482</v>
      </c>
      <c r="F325" s="203" t="s">
        <v>483</v>
      </c>
      <c r="G325" s="204" t="s">
        <v>140</v>
      </c>
      <c r="H325" s="205">
        <v>115.753</v>
      </c>
      <c r="I325" s="206"/>
      <c r="J325" s="207">
        <f>ROUND(I325*H325,2)</f>
        <v>0</v>
      </c>
      <c r="K325" s="203" t="s">
        <v>125</v>
      </c>
      <c r="L325" s="45"/>
      <c r="M325" s="208" t="s">
        <v>19</v>
      </c>
      <c r="N325" s="209" t="s">
        <v>46</v>
      </c>
      <c r="O325" s="85"/>
      <c r="P325" s="210">
        <f>O325*H325</f>
        <v>0</v>
      </c>
      <c r="Q325" s="210">
        <v>0</v>
      </c>
      <c r="R325" s="210">
        <f>Q325*H325</f>
        <v>0</v>
      </c>
      <c r="S325" s="210">
        <v>0</v>
      </c>
      <c r="T325" s="21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2" t="s">
        <v>224</v>
      </c>
      <c r="AT325" s="212" t="s">
        <v>121</v>
      </c>
      <c r="AU325" s="212" t="s">
        <v>84</v>
      </c>
      <c r="AY325" s="18" t="s">
        <v>118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18" t="s">
        <v>80</v>
      </c>
      <c r="BK325" s="213">
        <f>ROUND(I325*H325,2)</f>
        <v>0</v>
      </c>
      <c r="BL325" s="18" t="s">
        <v>224</v>
      </c>
      <c r="BM325" s="212" t="s">
        <v>484</v>
      </c>
    </row>
    <row r="326" s="2" customFormat="1">
      <c r="A326" s="39"/>
      <c r="B326" s="40"/>
      <c r="C326" s="41"/>
      <c r="D326" s="214" t="s">
        <v>128</v>
      </c>
      <c r="E326" s="41"/>
      <c r="F326" s="215" t="s">
        <v>485</v>
      </c>
      <c r="G326" s="41"/>
      <c r="H326" s="41"/>
      <c r="I326" s="216"/>
      <c r="J326" s="41"/>
      <c r="K326" s="41"/>
      <c r="L326" s="45"/>
      <c r="M326" s="217"/>
      <c r="N326" s="21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128</v>
      </c>
      <c r="AU326" s="18" t="s">
        <v>84</v>
      </c>
    </row>
    <row r="327" s="13" customFormat="1">
      <c r="A327" s="13"/>
      <c r="B327" s="219"/>
      <c r="C327" s="220"/>
      <c r="D327" s="221" t="s">
        <v>130</v>
      </c>
      <c r="E327" s="220"/>
      <c r="F327" s="222" t="s">
        <v>486</v>
      </c>
      <c r="G327" s="220"/>
      <c r="H327" s="223">
        <v>115.753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9" t="s">
        <v>130</v>
      </c>
      <c r="AU327" s="229" t="s">
        <v>84</v>
      </c>
      <c r="AV327" s="13" t="s">
        <v>84</v>
      </c>
      <c r="AW327" s="13" t="s">
        <v>4</v>
      </c>
      <c r="AX327" s="13" t="s">
        <v>80</v>
      </c>
      <c r="AY327" s="229" t="s">
        <v>118</v>
      </c>
    </row>
    <row r="328" s="2" customFormat="1" ht="16.5" customHeight="1">
      <c r="A328" s="39"/>
      <c r="B328" s="40"/>
      <c r="C328" s="253" t="s">
        <v>487</v>
      </c>
      <c r="D328" s="253" t="s">
        <v>290</v>
      </c>
      <c r="E328" s="254" t="s">
        <v>488</v>
      </c>
      <c r="F328" s="255" t="s">
        <v>489</v>
      </c>
      <c r="G328" s="256" t="s">
        <v>140</v>
      </c>
      <c r="H328" s="257">
        <v>2337.7730000000001</v>
      </c>
      <c r="I328" s="258"/>
      <c r="J328" s="259">
        <f>ROUND(I328*H328,2)</f>
        <v>0</v>
      </c>
      <c r="K328" s="255" t="s">
        <v>125</v>
      </c>
      <c r="L328" s="260"/>
      <c r="M328" s="261" t="s">
        <v>19</v>
      </c>
      <c r="N328" s="262" t="s">
        <v>46</v>
      </c>
      <c r="O328" s="85"/>
      <c r="P328" s="210">
        <f>O328*H328</f>
        <v>0</v>
      </c>
      <c r="Q328" s="210">
        <v>0</v>
      </c>
      <c r="R328" s="210">
        <f>Q328*H328</f>
        <v>0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323</v>
      </c>
      <c r="AT328" s="212" t="s">
        <v>290</v>
      </c>
      <c r="AU328" s="212" t="s">
        <v>84</v>
      </c>
      <c r="AY328" s="18" t="s">
        <v>118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80</v>
      </c>
      <c r="BK328" s="213">
        <f>ROUND(I328*H328,2)</f>
        <v>0</v>
      </c>
      <c r="BL328" s="18" t="s">
        <v>224</v>
      </c>
      <c r="BM328" s="212" t="s">
        <v>490</v>
      </c>
    </row>
    <row r="329" s="13" customFormat="1">
      <c r="A329" s="13"/>
      <c r="B329" s="219"/>
      <c r="C329" s="220"/>
      <c r="D329" s="221" t="s">
        <v>130</v>
      </c>
      <c r="E329" s="230" t="s">
        <v>19</v>
      </c>
      <c r="F329" s="222" t="s">
        <v>491</v>
      </c>
      <c r="G329" s="220"/>
      <c r="H329" s="223">
        <v>2226.4499999999998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9" t="s">
        <v>130</v>
      </c>
      <c r="AU329" s="229" t="s">
        <v>84</v>
      </c>
      <c r="AV329" s="13" t="s">
        <v>84</v>
      </c>
      <c r="AW329" s="13" t="s">
        <v>36</v>
      </c>
      <c r="AX329" s="13" t="s">
        <v>80</v>
      </c>
      <c r="AY329" s="229" t="s">
        <v>118</v>
      </c>
    </row>
    <row r="330" s="13" customFormat="1">
      <c r="A330" s="13"/>
      <c r="B330" s="219"/>
      <c r="C330" s="220"/>
      <c r="D330" s="221" t="s">
        <v>130</v>
      </c>
      <c r="E330" s="220"/>
      <c r="F330" s="222" t="s">
        <v>492</v>
      </c>
      <c r="G330" s="220"/>
      <c r="H330" s="223">
        <v>2337.7730000000001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9" t="s">
        <v>130</v>
      </c>
      <c r="AU330" s="229" t="s">
        <v>84</v>
      </c>
      <c r="AV330" s="13" t="s">
        <v>84</v>
      </c>
      <c r="AW330" s="13" t="s">
        <v>4</v>
      </c>
      <c r="AX330" s="13" t="s">
        <v>80</v>
      </c>
      <c r="AY330" s="229" t="s">
        <v>118</v>
      </c>
    </row>
    <row r="331" s="2" customFormat="1" ht="21.75" customHeight="1">
      <c r="A331" s="39"/>
      <c r="B331" s="40"/>
      <c r="C331" s="201" t="s">
        <v>493</v>
      </c>
      <c r="D331" s="201" t="s">
        <v>121</v>
      </c>
      <c r="E331" s="202" t="s">
        <v>494</v>
      </c>
      <c r="F331" s="203" t="s">
        <v>495</v>
      </c>
      <c r="G331" s="204" t="s">
        <v>140</v>
      </c>
      <c r="H331" s="205">
        <v>3684.5129999999999</v>
      </c>
      <c r="I331" s="206"/>
      <c r="J331" s="207">
        <f>ROUND(I331*H331,2)</f>
        <v>0</v>
      </c>
      <c r="K331" s="203" t="s">
        <v>125</v>
      </c>
      <c r="L331" s="45"/>
      <c r="M331" s="208" t="s">
        <v>19</v>
      </c>
      <c r="N331" s="209" t="s">
        <v>46</v>
      </c>
      <c r="O331" s="85"/>
      <c r="P331" s="210">
        <f>O331*H331</f>
        <v>0</v>
      </c>
      <c r="Q331" s="210">
        <v>0.00019000000000000001</v>
      </c>
      <c r="R331" s="210">
        <f>Q331*H331</f>
        <v>0.70005747000000007</v>
      </c>
      <c r="S331" s="210">
        <v>0</v>
      </c>
      <c r="T331" s="21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2" t="s">
        <v>224</v>
      </c>
      <c r="AT331" s="212" t="s">
        <v>121</v>
      </c>
      <c r="AU331" s="212" t="s">
        <v>84</v>
      </c>
      <c r="AY331" s="18" t="s">
        <v>118</v>
      </c>
      <c r="BE331" s="213">
        <f>IF(N331="základní",J331,0)</f>
        <v>0</v>
      </c>
      <c r="BF331" s="213">
        <f>IF(N331="snížená",J331,0)</f>
        <v>0</v>
      </c>
      <c r="BG331" s="213">
        <f>IF(N331="zákl. přenesená",J331,0)</f>
        <v>0</v>
      </c>
      <c r="BH331" s="213">
        <f>IF(N331="sníž. přenesená",J331,0)</f>
        <v>0</v>
      </c>
      <c r="BI331" s="213">
        <f>IF(N331="nulová",J331,0)</f>
        <v>0</v>
      </c>
      <c r="BJ331" s="18" t="s">
        <v>80</v>
      </c>
      <c r="BK331" s="213">
        <f>ROUND(I331*H331,2)</f>
        <v>0</v>
      </c>
      <c r="BL331" s="18" t="s">
        <v>224</v>
      </c>
      <c r="BM331" s="212" t="s">
        <v>496</v>
      </c>
    </row>
    <row r="332" s="2" customFormat="1">
      <c r="A332" s="39"/>
      <c r="B332" s="40"/>
      <c r="C332" s="41"/>
      <c r="D332" s="214" t="s">
        <v>128</v>
      </c>
      <c r="E332" s="41"/>
      <c r="F332" s="215" t="s">
        <v>497</v>
      </c>
      <c r="G332" s="41"/>
      <c r="H332" s="41"/>
      <c r="I332" s="216"/>
      <c r="J332" s="41"/>
      <c r="K332" s="41"/>
      <c r="L332" s="45"/>
      <c r="M332" s="217"/>
      <c r="N332" s="218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128</v>
      </c>
      <c r="AU332" s="18" t="s">
        <v>84</v>
      </c>
    </row>
    <row r="333" s="13" customFormat="1">
      <c r="A333" s="13"/>
      <c r="B333" s="219"/>
      <c r="C333" s="220"/>
      <c r="D333" s="221" t="s">
        <v>130</v>
      </c>
      <c r="E333" s="230" t="s">
        <v>19</v>
      </c>
      <c r="F333" s="222" t="s">
        <v>498</v>
      </c>
      <c r="G333" s="220"/>
      <c r="H333" s="223">
        <v>3684.5129999999999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9" t="s">
        <v>130</v>
      </c>
      <c r="AU333" s="229" t="s">
        <v>84</v>
      </c>
      <c r="AV333" s="13" t="s">
        <v>84</v>
      </c>
      <c r="AW333" s="13" t="s">
        <v>36</v>
      </c>
      <c r="AX333" s="13" t="s">
        <v>80</v>
      </c>
      <c r="AY333" s="229" t="s">
        <v>118</v>
      </c>
    </row>
    <row r="334" s="2" customFormat="1" ht="21.75" customHeight="1">
      <c r="A334" s="39"/>
      <c r="B334" s="40"/>
      <c r="C334" s="201" t="s">
        <v>499</v>
      </c>
      <c r="D334" s="201" t="s">
        <v>121</v>
      </c>
      <c r="E334" s="202" t="s">
        <v>500</v>
      </c>
      <c r="F334" s="203" t="s">
        <v>501</v>
      </c>
      <c r="G334" s="204" t="s">
        <v>140</v>
      </c>
      <c r="H334" s="205">
        <v>578.76599999999996</v>
      </c>
      <c r="I334" s="206"/>
      <c r="J334" s="207">
        <f>ROUND(I334*H334,2)</f>
        <v>0</v>
      </c>
      <c r="K334" s="203" t="s">
        <v>125</v>
      </c>
      <c r="L334" s="45"/>
      <c r="M334" s="208" t="s">
        <v>19</v>
      </c>
      <c r="N334" s="209" t="s">
        <v>46</v>
      </c>
      <c r="O334" s="85"/>
      <c r="P334" s="210">
        <f>O334*H334</f>
        <v>0</v>
      </c>
      <c r="Q334" s="210">
        <v>0.00019000000000000001</v>
      </c>
      <c r="R334" s="210">
        <f>Q334*H334</f>
        <v>0.10996554</v>
      </c>
      <c r="S334" s="210">
        <v>0</v>
      </c>
      <c r="T334" s="21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2" t="s">
        <v>224</v>
      </c>
      <c r="AT334" s="212" t="s">
        <v>121</v>
      </c>
      <c r="AU334" s="212" t="s">
        <v>84</v>
      </c>
      <c r="AY334" s="18" t="s">
        <v>118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8" t="s">
        <v>80</v>
      </c>
      <c r="BK334" s="213">
        <f>ROUND(I334*H334,2)</f>
        <v>0</v>
      </c>
      <c r="BL334" s="18" t="s">
        <v>224</v>
      </c>
      <c r="BM334" s="212" t="s">
        <v>502</v>
      </c>
    </row>
    <row r="335" s="2" customFormat="1">
      <c r="A335" s="39"/>
      <c r="B335" s="40"/>
      <c r="C335" s="41"/>
      <c r="D335" s="214" t="s">
        <v>128</v>
      </c>
      <c r="E335" s="41"/>
      <c r="F335" s="215" t="s">
        <v>503</v>
      </c>
      <c r="G335" s="41"/>
      <c r="H335" s="41"/>
      <c r="I335" s="216"/>
      <c r="J335" s="41"/>
      <c r="K335" s="41"/>
      <c r="L335" s="45"/>
      <c r="M335" s="217"/>
      <c r="N335" s="218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128</v>
      </c>
      <c r="AU335" s="18" t="s">
        <v>84</v>
      </c>
    </row>
    <row r="336" s="2" customFormat="1" ht="16.5" customHeight="1">
      <c r="A336" s="39"/>
      <c r="B336" s="40"/>
      <c r="C336" s="201" t="s">
        <v>504</v>
      </c>
      <c r="D336" s="201" t="s">
        <v>121</v>
      </c>
      <c r="E336" s="202" t="s">
        <v>505</v>
      </c>
      <c r="F336" s="203" t="s">
        <v>506</v>
      </c>
      <c r="G336" s="204" t="s">
        <v>308</v>
      </c>
      <c r="H336" s="205">
        <v>1</v>
      </c>
      <c r="I336" s="206"/>
      <c r="J336" s="207">
        <f>ROUND(I336*H336,2)</f>
        <v>0</v>
      </c>
      <c r="K336" s="203" t="s">
        <v>309</v>
      </c>
      <c r="L336" s="45"/>
      <c r="M336" s="208" t="s">
        <v>19</v>
      </c>
      <c r="N336" s="209" t="s">
        <v>46</v>
      </c>
      <c r="O336" s="85"/>
      <c r="P336" s="210">
        <f>O336*H336</f>
        <v>0</v>
      </c>
      <c r="Q336" s="210">
        <v>2.0000000000000002E-05</v>
      </c>
      <c r="R336" s="210">
        <f>Q336*H336</f>
        <v>2.0000000000000002E-05</v>
      </c>
      <c r="S336" s="210">
        <v>0</v>
      </c>
      <c r="T336" s="21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2" t="s">
        <v>224</v>
      </c>
      <c r="AT336" s="212" t="s">
        <v>121</v>
      </c>
      <c r="AU336" s="212" t="s">
        <v>84</v>
      </c>
      <c r="AY336" s="18" t="s">
        <v>118</v>
      </c>
      <c r="BE336" s="213">
        <f>IF(N336="základní",J336,0)</f>
        <v>0</v>
      </c>
      <c r="BF336" s="213">
        <f>IF(N336="snížená",J336,0)</f>
        <v>0</v>
      </c>
      <c r="BG336" s="213">
        <f>IF(N336="zákl. přenesená",J336,0)</f>
        <v>0</v>
      </c>
      <c r="BH336" s="213">
        <f>IF(N336="sníž. přenesená",J336,0)</f>
        <v>0</v>
      </c>
      <c r="BI336" s="213">
        <f>IF(N336="nulová",J336,0)</f>
        <v>0</v>
      </c>
      <c r="BJ336" s="18" t="s">
        <v>80</v>
      </c>
      <c r="BK336" s="213">
        <f>ROUND(I336*H336,2)</f>
        <v>0</v>
      </c>
      <c r="BL336" s="18" t="s">
        <v>224</v>
      </c>
      <c r="BM336" s="212" t="s">
        <v>507</v>
      </c>
    </row>
    <row r="337" s="2" customFormat="1" ht="24.15" customHeight="1">
      <c r="A337" s="39"/>
      <c r="B337" s="40"/>
      <c r="C337" s="201" t="s">
        <v>508</v>
      </c>
      <c r="D337" s="201" t="s">
        <v>121</v>
      </c>
      <c r="E337" s="202" t="s">
        <v>509</v>
      </c>
      <c r="F337" s="203" t="s">
        <v>510</v>
      </c>
      <c r="G337" s="204" t="s">
        <v>140</v>
      </c>
      <c r="H337" s="205">
        <v>2459.5219999999999</v>
      </c>
      <c r="I337" s="206"/>
      <c r="J337" s="207">
        <f>ROUND(I337*H337,2)</f>
        <v>0</v>
      </c>
      <c r="K337" s="203" t="s">
        <v>125</v>
      </c>
      <c r="L337" s="45"/>
      <c r="M337" s="208" t="s">
        <v>19</v>
      </c>
      <c r="N337" s="209" t="s">
        <v>46</v>
      </c>
      <c r="O337" s="85"/>
      <c r="P337" s="210">
        <f>O337*H337</f>
        <v>0</v>
      </c>
      <c r="Q337" s="210">
        <v>0.00029</v>
      </c>
      <c r="R337" s="210">
        <f>Q337*H337</f>
        <v>0.71326137999999994</v>
      </c>
      <c r="S337" s="210">
        <v>0</v>
      </c>
      <c r="T337" s="21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2" t="s">
        <v>224</v>
      </c>
      <c r="AT337" s="212" t="s">
        <v>121</v>
      </c>
      <c r="AU337" s="212" t="s">
        <v>84</v>
      </c>
      <c r="AY337" s="18" t="s">
        <v>118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18" t="s">
        <v>80</v>
      </c>
      <c r="BK337" s="213">
        <f>ROUND(I337*H337,2)</f>
        <v>0</v>
      </c>
      <c r="BL337" s="18" t="s">
        <v>224</v>
      </c>
      <c r="BM337" s="212" t="s">
        <v>511</v>
      </c>
    </row>
    <row r="338" s="2" customFormat="1">
      <c r="A338" s="39"/>
      <c r="B338" s="40"/>
      <c r="C338" s="41"/>
      <c r="D338" s="214" t="s">
        <v>128</v>
      </c>
      <c r="E338" s="41"/>
      <c r="F338" s="215" t="s">
        <v>512</v>
      </c>
      <c r="G338" s="41"/>
      <c r="H338" s="41"/>
      <c r="I338" s="216"/>
      <c r="J338" s="41"/>
      <c r="K338" s="41"/>
      <c r="L338" s="45"/>
      <c r="M338" s="217"/>
      <c r="N338" s="218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128</v>
      </c>
      <c r="AU338" s="18" t="s">
        <v>84</v>
      </c>
    </row>
    <row r="339" s="13" customFormat="1">
      <c r="A339" s="13"/>
      <c r="B339" s="219"/>
      <c r="C339" s="220"/>
      <c r="D339" s="221" t="s">
        <v>130</v>
      </c>
      <c r="E339" s="230" t="s">
        <v>19</v>
      </c>
      <c r="F339" s="222" t="s">
        <v>368</v>
      </c>
      <c r="G339" s="220"/>
      <c r="H339" s="223">
        <v>46.677999999999997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130</v>
      </c>
      <c r="AU339" s="229" t="s">
        <v>84</v>
      </c>
      <c r="AV339" s="13" t="s">
        <v>84</v>
      </c>
      <c r="AW339" s="13" t="s">
        <v>36</v>
      </c>
      <c r="AX339" s="13" t="s">
        <v>75</v>
      </c>
      <c r="AY339" s="229" t="s">
        <v>118</v>
      </c>
    </row>
    <row r="340" s="13" customFormat="1">
      <c r="A340" s="13"/>
      <c r="B340" s="219"/>
      <c r="C340" s="220"/>
      <c r="D340" s="221" t="s">
        <v>130</v>
      </c>
      <c r="E340" s="230" t="s">
        <v>19</v>
      </c>
      <c r="F340" s="222" t="s">
        <v>369</v>
      </c>
      <c r="G340" s="220"/>
      <c r="H340" s="223">
        <v>31.306000000000001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9" t="s">
        <v>130</v>
      </c>
      <c r="AU340" s="229" t="s">
        <v>84</v>
      </c>
      <c r="AV340" s="13" t="s">
        <v>84</v>
      </c>
      <c r="AW340" s="13" t="s">
        <v>36</v>
      </c>
      <c r="AX340" s="13" t="s">
        <v>75</v>
      </c>
      <c r="AY340" s="229" t="s">
        <v>118</v>
      </c>
    </row>
    <row r="341" s="13" customFormat="1">
      <c r="A341" s="13"/>
      <c r="B341" s="219"/>
      <c r="C341" s="220"/>
      <c r="D341" s="221" t="s">
        <v>130</v>
      </c>
      <c r="E341" s="230" t="s">
        <v>19</v>
      </c>
      <c r="F341" s="222" t="s">
        <v>371</v>
      </c>
      <c r="G341" s="220"/>
      <c r="H341" s="223">
        <v>87.370999999999995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130</v>
      </c>
      <c r="AU341" s="229" t="s">
        <v>84</v>
      </c>
      <c r="AV341" s="13" t="s">
        <v>84</v>
      </c>
      <c r="AW341" s="13" t="s">
        <v>36</v>
      </c>
      <c r="AX341" s="13" t="s">
        <v>75</v>
      </c>
      <c r="AY341" s="229" t="s">
        <v>118</v>
      </c>
    </row>
    <row r="342" s="13" customFormat="1">
      <c r="A342" s="13"/>
      <c r="B342" s="219"/>
      <c r="C342" s="220"/>
      <c r="D342" s="221" t="s">
        <v>130</v>
      </c>
      <c r="E342" s="230" t="s">
        <v>19</v>
      </c>
      <c r="F342" s="222" t="s">
        <v>372</v>
      </c>
      <c r="G342" s="220"/>
      <c r="H342" s="223">
        <v>73.897999999999996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9" t="s">
        <v>130</v>
      </c>
      <c r="AU342" s="229" t="s">
        <v>84</v>
      </c>
      <c r="AV342" s="13" t="s">
        <v>84</v>
      </c>
      <c r="AW342" s="13" t="s">
        <v>36</v>
      </c>
      <c r="AX342" s="13" t="s">
        <v>75</v>
      </c>
      <c r="AY342" s="229" t="s">
        <v>118</v>
      </c>
    </row>
    <row r="343" s="13" customFormat="1">
      <c r="A343" s="13"/>
      <c r="B343" s="219"/>
      <c r="C343" s="220"/>
      <c r="D343" s="221" t="s">
        <v>130</v>
      </c>
      <c r="E343" s="230" t="s">
        <v>19</v>
      </c>
      <c r="F343" s="222" t="s">
        <v>373</v>
      </c>
      <c r="G343" s="220"/>
      <c r="H343" s="223">
        <v>137.46799999999999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9" t="s">
        <v>130</v>
      </c>
      <c r="AU343" s="229" t="s">
        <v>84</v>
      </c>
      <c r="AV343" s="13" t="s">
        <v>84</v>
      </c>
      <c r="AW343" s="13" t="s">
        <v>36</v>
      </c>
      <c r="AX343" s="13" t="s">
        <v>75</v>
      </c>
      <c r="AY343" s="229" t="s">
        <v>118</v>
      </c>
    </row>
    <row r="344" s="13" customFormat="1">
      <c r="A344" s="13"/>
      <c r="B344" s="219"/>
      <c r="C344" s="220"/>
      <c r="D344" s="221" t="s">
        <v>130</v>
      </c>
      <c r="E344" s="230" t="s">
        <v>19</v>
      </c>
      <c r="F344" s="222" t="s">
        <v>374</v>
      </c>
      <c r="G344" s="220"/>
      <c r="H344" s="223">
        <v>29.920000000000002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9" t="s">
        <v>130</v>
      </c>
      <c r="AU344" s="229" t="s">
        <v>84</v>
      </c>
      <c r="AV344" s="13" t="s">
        <v>84</v>
      </c>
      <c r="AW344" s="13" t="s">
        <v>36</v>
      </c>
      <c r="AX344" s="13" t="s">
        <v>75</v>
      </c>
      <c r="AY344" s="229" t="s">
        <v>118</v>
      </c>
    </row>
    <row r="345" s="13" customFormat="1">
      <c r="A345" s="13"/>
      <c r="B345" s="219"/>
      <c r="C345" s="220"/>
      <c r="D345" s="221" t="s">
        <v>130</v>
      </c>
      <c r="E345" s="230" t="s">
        <v>19</v>
      </c>
      <c r="F345" s="222" t="s">
        <v>375</v>
      </c>
      <c r="G345" s="220"/>
      <c r="H345" s="223">
        <v>24.539999999999999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9" t="s">
        <v>130</v>
      </c>
      <c r="AU345" s="229" t="s">
        <v>84</v>
      </c>
      <c r="AV345" s="13" t="s">
        <v>84</v>
      </c>
      <c r="AW345" s="13" t="s">
        <v>36</v>
      </c>
      <c r="AX345" s="13" t="s">
        <v>75</v>
      </c>
      <c r="AY345" s="229" t="s">
        <v>118</v>
      </c>
    </row>
    <row r="346" s="13" customFormat="1">
      <c r="A346" s="13"/>
      <c r="B346" s="219"/>
      <c r="C346" s="220"/>
      <c r="D346" s="221" t="s">
        <v>130</v>
      </c>
      <c r="E346" s="230" t="s">
        <v>19</v>
      </c>
      <c r="F346" s="222" t="s">
        <v>376</v>
      </c>
      <c r="G346" s="220"/>
      <c r="H346" s="223">
        <v>71.478999999999999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130</v>
      </c>
      <c r="AU346" s="229" t="s">
        <v>84</v>
      </c>
      <c r="AV346" s="13" t="s">
        <v>84</v>
      </c>
      <c r="AW346" s="13" t="s">
        <v>36</v>
      </c>
      <c r="AX346" s="13" t="s">
        <v>75</v>
      </c>
      <c r="AY346" s="229" t="s">
        <v>118</v>
      </c>
    </row>
    <row r="347" s="13" customFormat="1">
      <c r="A347" s="13"/>
      <c r="B347" s="219"/>
      <c r="C347" s="220"/>
      <c r="D347" s="221" t="s">
        <v>130</v>
      </c>
      <c r="E347" s="230" t="s">
        <v>19</v>
      </c>
      <c r="F347" s="222" t="s">
        <v>377</v>
      </c>
      <c r="G347" s="220"/>
      <c r="H347" s="223">
        <v>49.979999999999997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29" t="s">
        <v>130</v>
      </c>
      <c r="AU347" s="229" t="s">
        <v>84</v>
      </c>
      <c r="AV347" s="13" t="s">
        <v>84</v>
      </c>
      <c r="AW347" s="13" t="s">
        <v>36</v>
      </c>
      <c r="AX347" s="13" t="s">
        <v>75</v>
      </c>
      <c r="AY347" s="229" t="s">
        <v>118</v>
      </c>
    </row>
    <row r="348" s="13" customFormat="1">
      <c r="A348" s="13"/>
      <c r="B348" s="219"/>
      <c r="C348" s="220"/>
      <c r="D348" s="221" t="s">
        <v>130</v>
      </c>
      <c r="E348" s="230" t="s">
        <v>19</v>
      </c>
      <c r="F348" s="222" t="s">
        <v>378</v>
      </c>
      <c r="G348" s="220"/>
      <c r="H348" s="223">
        <v>13.130000000000001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9" t="s">
        <v>130</v>
      </c>
      <c r="AU348" s="229" t="s">
        <v>84</v>
      </c>
      <c r="AV348" s="13" t="s">
        <v>84</v>
      </c>
      <c r="AW348" s="13" t="s">
        <v>36</v>
      </c>
      <c r="AX348" s="13" t="s">
        <v>75</v>
      </c>
      <c r="AY348" s="229" t="s">
        <v>118</v>
      </c>
    </row>
    <row r="349" s="13" customFormat="1">
      <c r="A349" s="13"/>
      <c r="B349" s="219"/>
      <c r="C349" s="220"/>
      <c r="D349" s="221" t="s">
        <v>130</v>
      </c>
      <c r="E349" s="230" t="s">
        <v>19</v>
      </c>
      <c r="F349" s="222" t="s">
        <v>379</v>
      </c>
      <c r="G349" s="220"/>
      <c r="H349" s="223">
        <v>77.103999999999999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9" t="s">
        <v>130</v>
      </c>
      <c r="AU349" s="229" t="s">
        <v>84</v>
      </c>
      <c r="AV349" s="13" t="s">
        <v>84</v>
      </c>
      <c r="AW349" s="13" t="s">
        <v>36</v>
      </c>
      <c r="AX349" s="13" t="s">
        <v>75</v>
      </c>
      <c r="AY349" s="229" t="s">
        <v>118</v>
      </c>
    </row>
    <row r="350" s="13" customFormat="1">
      <c r="A350" s="13"/>
      <c r="B350" s="219"/>
      <c r="C350" s="220"/>
      <c r="D350" s="221" t="s">
        <v>130</v>
      </c>
      <c r="E350" s="230" t="s">
        <v>19</v>
      </c>
      <c r="F350" s="222" t="s">
        <v>380</v>
      </c>
      <c r="G350" s="220"/>
      <c r="H350" s="223">
        <v>194.59700000000001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9" t="s">
        <v>130</v>
      </c>
      <c r="AU350" s="229" t="s">
        <v>84</v>
      </c>
      <c r="AV350" s="13" t="s">
        <v>84</v>
      </c>
      <c r="AW350" s="13" t="s">
        <v>36</v>
      </c>
      <c r="AX350" s="13" t="s">
        <v>75</v>
      </c>
      <c r="AY350" s="229" t="s">
        <v>118</v>
      </c>
    </row>
    <row r="351" s="13" customFormat="1">
      <c r="A351" s="13"/>
      <c r="B351" s="219"/>
      <c r="C351" s="220"/>
      <c r="D351" s="221" t="s">
        <v>130</v>
      </c>
      <c r="E351" s="230" t="s">
        <v>19</v>
      </c>
      <c r="F351" s="222" t="s">
        <v>382</v>
      </c>
      <c r="G351" s="220"/>
      <c r="H351" s="223">
        <v>100.38800000000001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9" t="s">
        <v>130</v>
      </c>
      <c r="AU351" s="229" t="s">
        <v>84</v>
      </c>
      <c r="AV351" s="13" t="s">
        <v>84</v>
      </c>
      <c r="AW351" s="13" t="s">
        <v>36</v>
      </c>
      <c r="AX351" s="13" t="s">
        <v>75</v>
      </c>
      <c r="AY351" s="229" t="s">
        <v>118</v>
      </c>
    </row>
    <row r="352" s="13" customFormat="1">
      <c r="A352" s="13"/>
      <c r="B352" s="219"/>
      <c r="C352" s="220"/>
      <c r="D352" s="221" t="s">
        <v>130</v>
      </c>
      <c r="E352" s="230" t="s">
        <v>19</v>
      </c>
      <c r="F352" s="222" t="s">
        <v>383</v>
      </c>
      <c r="G352" s="220"/>
      <c r="H352" s="223">
        <v>116.21599999999999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9" t="s">
        <v>130</v>
      </c>
      <c r="AU352" s="229" t="s">
        <v>84</v>
      </c>
      <c r="AV352" s="13" t="s">
        <v>84</v>
      </c>
      <c r="AW352" s="13" t="s">
        <v>36</v>
      </c>
      <c r="AX352" s="13" t="s">
        <v>75</v>
      </c>
      <c r="AY352" s="229" t="s">
        <v>118</v>
      </c>
    </row>
    <row r="353" s="13" customFormat="1">
      <c r="A353" s="13"/>
      <c r="B353" s="219"/>
      <c r="C353" s="220"/>
      <c r="D353" s="221" t="s">
        <v>130</v>
      </c>
      <c r="E353" s="230" t="s">
        <v>19</v>
      </c>
      <c r="F353" s="222" t="s">
        <v>384</v>
      </c>
      <c r="G353" s="220"/>
      <c r="H353" s="223">
        <v>120.003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9" t="s">
        <v>130</v>
      </c>
      <c r="AU353" s="229" t="s">
        <v>84</v>
      </c>
      <c r="AV353" s="13" t="s">
        <v>84</v>
      </c>
      <c r="AW353" s="13" t="s">
        <v>36</v>
      </c>
      <c r="AX353" s="13" t="s">
        <v>75</v>
      </c>
      <c r="AY353" s="229" t="s">
        <v>118</v>
      </c>
    </row>
    <row r="354" s="13" customFormat="1">
      <c r="A354" s="13"/>
      <c r="B354" s="219"/>
      <c r="C354" s="220"/>
      <c r="D354" s="221" t="s">
        <v>130</v>
      </c>
      <c r="E354" s="230" t="s">
        <v>19</v>
      </c>
      <c r="F354" s="222" t="s">
        <v>387</v>
      </c>
      <c r="G354" s="220"/>
      <c r="H354" s="223">
        <v>15.94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9" t="s">
        <v>130</v>
      </c>
      <c r="AU354" s="229" t="s">
        <v>84</v>
      </c>
      <c r="AV354" s="13" t="s">
        <v>84</v>
      </c>
      <c r="AW354" s="13" t="s">
        <v>36</v>
      </c>
      <c r="AX354" s="13" t="s">
        <v>75</v>
      </c>
      <c r="AY354" s="229" t="s">
        <v>118</v>
      </c>
    </row>
    <row r="355" s="15" customFormat="1">
      <c r="A355" s="15"/>
      <c r="B355" s="242"/>
      <c r="C355" s="243"/>
      <c r="D355" s="221" t="s">
        <v>130</v>
      </c>
      <c r="E355" s="244" t="s">
        <v>19</v>
      </c>
      <c r="F355" s="245" t="s">
        <v>388</v>
      </c>
      <c r="G355" s="243"/>
      <c r="H355" s="246">
        <v>1190.018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2" t="s">
        <v>130</v>
      </c>
      <c r="AU355" s="252" t="s">
        <v>84</v>
      </c>
      <c r="AV355" s="15" t="s">
        <v>137</v>
      </c>
      <c r="AW355" s="15" t="s">
        <v>36</v>
      </c>
      <c r="AX355" s="15" t="s">
        <v>75</v>
      </c>
      <c r="AY355" s="252" t="s">
        <v>118</v>
      </c>
    </row>
    <row r="356" s="13" customFormat="1">
      <c r="A356" s="13"/>
      <c r="B356" s="219"/>
      <c r="C356" s="220"/>
      <c r="D356" s="221" t="s">
        <v>130</v>
      </c>
      <c r="E356" s="230" t="s">
        <v>19</v>
      </c>
      <c r="F356" s="222" t="s">
        <v>391</v>
      </c>
      <c r="G356" s="220"/>
      <c r="H356" s="223">
        <v>118.34399999999999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9" t="s">
        <v>130</v>
      </c>
      <c r="AU356" s="229" t="s">
        <v>84</v>
      </c>
      <c r="AV356" s="13" t="s">
        <v>84</v>
      </c>
      <c r="AW356" s="13" t="s">
        <v>36</v>
      </c>
      <c r="AX356" s="13" t="s">
        <v>75</v>
      </c>
      <c r="AY356" s="229" t="s">
        <v>118</v>
      </c>
    </row>
    <row r="357" s="13" customFormat="1">
      <c r="A357" s="13"/>
      <c r="B357" s="219"/>
      <c r="C357" s="220"/>
      <c r="D357" s="221" t="s">
        <v>130</v>
      </c>
      <c r="E357" s="230" t="s">
        <v>19</v>
      </c>
      <c r="F357" s="222" t="s">
        <v>392</v>
      </c>
      <c r="G357" s="220"/>
      <c r="H357" s="223">
        <v>28.942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9" t="s">
        <v>130</v>
      </c>
      <c r="AU357" s="229" t="s">
        <v>84</v>
      </c>
      <c r="AV357" s="13" t="s">
        <v>84</v>
      </c>
      <c r="AW357" s="13" t="s">
        <v>36</v>
      </c>
      <c r="AX357" s="13" t="s">
        <v>75</v>
      </c>
      <c r="AY357" s="229" t="s">
        <v>118</v>
      </c>
    </row>
    <row r="358" s="13" customFormat="1">
      <c r="A358" s="13"/>
      <c r="B358" s="219"/>
      <c r="C358" s="220"/>
      <c r="D358" s="221" t="s">
        <v>130</v>
      </c>
      <c r="E358" s="230" t="s">
        <v>19</v>
      </c>
      <c r="F358" s="222" t="s">
        <v>393</v>
      </c>
      <c r="G358" s="220"/>
      <c r="H358" s="223">
        <v>28.800000000000001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9" t="s">
        <v>130</v>
      </c>
      <c r="AU358" s="229" t="s">
        <v>84</v>
      </c>
      <c r="AV358" s="13" t="s">
        <v>84</v>
      </c>
      <c r="AW358" s="13" t="s">
        <v>36</v>
      </c>
      <c r="AX358" s="13" t="s">
        <v>75</v>
      </c>
      <c r="AY358" s="229" t="s">
        <v>118</v>
      </c>
    </row>
    <row r="359" s="13" customFormat="1">
      <c r="A359" s="13"/>
      <c r="B359" s="219"/>
      <c r="C359" s="220"/>
      <c r="D359" s="221" t="s">
        <v>130</v>
      </c>
      <c r="E359" s="230" t="s">
        <v>19</v>
      </c>
      <c r="F359" s="222" t="s">
        <v>394</v>
      </c>
      <c r="G359" s="220"/>
      <c r="H359" s="223">
        <v>98.623999999999995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9" t="s">
        <v>130</v>
      </c>
      <c r="AU359" s="229" t="s">
        <v>84</v>
      </c>
      <c r="AV359" s="13" t="s">
        <v>84</v>
      </c>
      <c r="AW359" s="13" t="s">
        <v>36</v>
      </c>
      <c r="AX359" s="13" t="s">
        <v>75</v>
      </c>
      <c r="AY359" s="229" t="s">
        <v>118</v>
      </c>
    </row>
    <row r="360" s="13" customFormat="1">
      <c r="A360" s="13"/>
      <c r="B360" s="219"/>
      <c r="C360" s="220"/>
      <c r="D360" s="221" t="s">
        <v>130</v>
      </c>
      <c r="E360" s="230" t="s">
        <v>19</v>
      </c>
      <c r="F360" s="222" t="s">
        <v>395</v>
      </c>
      <c r="G360" s="220"/>
      <c r="H360" s="223">
        <v>130.24000000000001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9" t="s">
        <v>130</v>
      </c>
      <c r="AU360" s="229" t="s">
        <v>84</v>
      </c>
      <c r="AV360" s="13" t="s">
        <v>84</v>
      </c>
      <c r="AW360" s="13" t="s">
        <v>36</v>
      </c>
      <c r="AX360" s="13" t="s">
        <v>75</v>
      </c>
      <c r="AY360" s="229" t="s">
        <v>118</v>
      </c>
    </row>
    <row r="361" s="13" customFormat="1">
      <c r="A361" s="13"/>
      <c r="B361" s="219"/>
      <c r="C361" s="220"/>
      <c r="D361" s="221" t="s">
        <v>130</v>
      </c>
      <c r="E361" s="230" t="s">
        <v>19</v>
      </c>
      <c r="F361" s="222" t="s">
        <v>396</v>
      </c>
      <c r="G361" s="220"/>
      <c r="H361" s="223">
        <v>30.975999999999999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9" t="s">
        <v>130</v>
      </c>
      <c r="AU361" s="229" t="s">
        <v>84</v>
      </c>
      <c r="AV361" s="13" t="s">
        <v>84</v>
      </c>
      <c r="AW361" s="13" t="s">
        <v>36</v>
      </c>
      <c r="AX361" s="13" t="s">
        <v>75</v>
      </c>
      <c r="AY361" s="229" t="s">
        <v>118</v>
      </c>
    </row>
    <row r="362" s="13" customFormat="1">
      <c r="A362" s="13"/>
      <c r="B362" s="219"/>
      <c r="C362" s="220"/>
      <c r="D362" s="221" t="s">
        <v>130</v>
      </c>
      <c r="E362" s="230" t="s">
        <v>19</v>
      </c>
      <c r="F362" s="222" t="s">
        <v>397</v>
      </c>
      <c r="G362" s="220"/>
      <c r="H362" s="223">
        <v>52.561999999999998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9" t="s">
        <v>130</v>
      </c>
      <c r="AU362" s="229" t="s">
        <v>84</v>
      </c>
      <c r="AV362" s="13" t="s">
        <v>84</v>
      </c>
      <c r="AW362" s="13" t="s">
        <v>36</v>
      </c>
      <c r="AX362" s="13" t="s">
        <v>75</v>
      </c>
      <c r="AY362" s="229" t="s">
        <v>118</v>
      </c>
    </row>
    <row r="363" s="13" customFormat="1">
      <c r="A363" s="13"/>
      <c r="B363" s="219"/>
      <c r="C363" s="220"/>
      <c r="D363" s="221" t="s">
        <v>130</v>
      </c>
      <c r="E363" s="230" t="s">
        <v>19</v>
      </c>
      <c r="F363" s="222" t="s">
        <v>398</v>
      </c>
      <c r="G363" s="220"/>
      <c r="H363" s="223">
        <v>42.014000000000003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9" t="s">
        <v>130</v>
      </c>
      <c r="AU363" s="229" t="s">
        <v>84</v>
      </c>
      <c r="AV363" s="13" t="s">
        <v>84</v>
      </c>
      <c r="AW363" s="13" t="s">
        <v>36</v>
      </c>
      <c r="AX363" s="13" t="s">
        <v>75</v>
      </c>
      <c r="AY363" s="229" t="s">
        <v>118</v>
      </c>
    </row>
    <row r="364" s="13" customFormat="1">
      <c r="A364" s="13"/>
      <c r="B364" s="219"/>
      <c r="C364" s="220"/>
      <c r="D364" s="221" t="s">
        <v>130</v>
      </c>
      <c r="E364" s="230" t="s">
        <v>19</v>
      </c>
      <c r="F364" s="222" t="s">
        <v>399</v>
      </c>
      <c r="G364" s="220"/>
      <c r="H364" s="223">
        <v>17.388000000000002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9" t="s">
        <v>130</v>
      </c>
      <c r="AU364" s="229" t="s">
        <v>84</v>
      </c>
      <c r="AV364" s="13" t="s">
        <v>84</v>
      </c>
      <c r="AW364" s="13" t="s">
        <v>36</v>
      </c>
      <c r="AX364" s="13" t="s">
        <v>75</v>
      </c>
      <c r="AY364" s="229" t="s">
        <v>118</v>
      </c>
    </row>
    <row r="365" s="13" customFormat="1">
      <c r="A365" s="13"/>
      <c r="B365" s="219"/>
      <c r="C365" s="220"/>
      <c r="D365" s="221" t="s">
        <v>130</v>
      </c>
      <c r="E365" s="230" t="s">
        <v>19</v>
      </c>
      <c r="F365" s="222" t="s">
        <v>400</v>
      </c>
      <c r="G365" s="220"/>
      <c r="H365" s="223">
        <v>16.263999999999999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9" t="s">
        <v>130</v>
      </c>
      <c r="AU365" s="229" t="s">
        <v>84</v>
      </c>
      <c r="AV365" s="13" t="s">
        <v>84</v>
      </c>
      <c r="AW365" s="13" t="s">
        <v>36</v>
      </c>
      <c r="AX365" s="13" t="s">
        <v>75</v>
      </c>
      <c r="AY365" s="229" t="s">
        <v>118</v>
      </c>
    </row>
    <row r="366" s="13" customFormat="1">
      <c r="A366" s="13"/>
      <c r="B366" s="219"/>
      <c r="C366" s="220"/>
      <c r="D366" s="221" t="s">
        <v>130</v>
      </c>
      <c r="E366" s="230" t="s">
        <v>19</v>
      </c>
      <c r="F366" s="222" t="s">
        <v>401</v>
      </c>
      <c r="G366" s="220"/>
      <c r="H366" s="223">
        <v>10.118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9" t="s">
        <v>130</v>
      </c>
      <c r="AU366" s="229" t="s">
        <v>84</v>
      </c>
      <c r="AV366" s="13" t="s">
        <v>84</v>
      </c>
      <c r="AW366" s="13" t="s">
        <v>36</v>
      </c>
      <c r="AX366" s="13" t="s">
        <v>75</v>
      </c>
      <c r="AY366" s="229" t="s">
        <v>118</v>
      </c>
    </row>
    <row r="367" s="13" customFormat="1">
      <c r="A367" s="13"/>
      <c r="B367" s="219"/>
      <c r="C367" s="220"/>
      <c r="D367" s="221" t="s">
        <v>130</v>
      </c>
      <c r="E367" s="230" t="s">
        <v>19</v>
      </c>
      <c r="F367" s="222" t="s">
        <v>402</v>
      </c>
      <c r="G367" s="220"/>
      <c r="H367" s="223">
        <v>114.996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9" t="s">
        <v>130</v>
      </c>
      <c r="AU367" s="229" t="s">
        <v>84</v>
      </c>
      <c r="AV367" s="13" t="s">
        <v>84</v>
      </c>
      <c r="AW367" s="13" t="s">
        <v>36</v>
      </c>
      <c r="AX367" s="13" t="s">
        <v>75</v>
      </c>
      <c r="AY367" s="229" t="s">
        <v>118</v>
      </c>
    </row>
    <row r="368" s="13" customFormat="1">
      <c r="A368" s="13"/>
      <c r="B368" s="219"/>
      <c r="C368" s="220"/>
      <c r="D368" s="221" t="s">
        <v>130</v>
      </c>
      <c r="E368" s="230" t="s">
        <v>19</v>
      </c>
      <c r="F368" s="222" t="s">
        <v>403</v>
      </c>
      <c r="G368" s="220"/>
      <c r="H368" s="223">
        <v>85.522000000000006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9" t="s">
        <v>130</v>
      </c>
      <c r="AU368" s="229" t="s">
        <v>84</v>
      </c>
      <c r="AV368" s="13" t="s">
        <v>84</v>
      </c>
      <c r="AW368" s="13" t="s">
        <v>36</v>
      </c>
      <c r="AX368" s="13" t="s">
        <v>75</v>
      </c>
      <c r="AY368" s="229" t="s">
        <v>118</v>
      </c>
    </row>
    <row r="369" s="13" customFormat="1">
      <c r="A369" s="13"/>
      <c r="B369" s="219"/>
      <c r="C369" s="220"/>
      <c r="D369" s="221" t="s">
        <v>130</v>
      </c>
      <c r="E369" s="230" t="s">
        <v>19</v>
      </c>
      <c r="F369" s="222" t="s">
        <v>404</v>
      </c>
      <c r="G369" s="220"/>
      <c r="H369" s="223">
        <v>59.505000000000003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130</v>
      </c>
      <c r="AU369" s="229" t="s">
        <v>84</v>
      </c>
      <c r="AV369" s="13" t="s">
        <v>84</v>
      </c>
      <c r="AW369" s="13" t="s">
        <v>36</v>
      </c>
      <c r="AX369" s="13" t="s">
        <v>75</v>
      </c>
      <c r="AY369" s="229" t="s">
        <v>118</v>
      </c>
    </row>
    <row r="370" s="13" customFormat="1">
      <c r="A370" s="13"/>
      <c r="B370" s="219"/>
      <c r="C370" s="220"/>
      <c r="D370" s="221" t="s">
        <v>130</v>
      </c>
      <c r="E370" s="230" t="s">
        <v>19</v>
      </c>
      <c r="F370" s="222" t="s">
        <v>405</v>
      </c>
      <c r="G370" s="220"/>
      <c r="H370" s="223">
        <v>58.32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9" t="s">
        <v>130</v>
      </c>
      <c r="AU370" s="229" t="s">
        <v>84</v>
      </c>
      <c r="AV370" s="13" t="s">
        <v>84</v>
      </c>
      <c r="AW370" s="13" t="s">
        <v>36</v>
      </c>
      <c r="AX370" s="13" t="s">
        <v>75</v>
      </c>
      <c r="AY370" s="229" t="s">
        <v>118</v>
      </c>
    </row>
    <row r="371" s="13" customFormat="1">
      <c r="A371" s="13"/>
      <c r="B371" s="219"/>
      <c r="C371" s="220"/>
      <c r="D371" s="221" t="s">
        <v>130</v>
      </c>
      <c r="E371" s="230" t="s">
        <v>19</v>
      </c>
      <c r="F371" s="222" t="s">
        <v>406</v>
      </c>
      <c r="G371" s="220"/>
      <c r="H371" s="223">
        <v>23.841999999999999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9" t="s">
        <v>130</v>
      </c>
      <c r="AU371" s="229" t="s">
        <v>84</v>
      </c>
      <c r="AV371" s="13" t="s">
        <v>84</v>
      </c>
      <c r="AW371" s="13" t="s">
        <v>36</v>
      </c>
      <c r="AX371" s="13" t="s">
        <v>75</v>
      </c>
      <c r="AY371" s="229" t="s">
        <v>118</v>
      </c>
    </row>
    <row r="372" s="13" customFormat="1">
      <c r="A372" s="13"/>
      <c r="B372" s="219"/>
      <c r="C372" s="220"/>
      <c r="D372" s="221" t="s">
        <v>130</v>
      </c>
      <c r="E372" s="230" t="s">
        <v>19</v>
      </c>
      <c r="F372" s="222" t="s">
        <v>407</v>
      </c>
      <c r="G372" s="220"/>
      <c r="H372" s="223">
        <v>29.192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9" t="s">
        <v>130</v>
      </c>
      <c r="AU372" s="229" t="s">
        <v>84</v>
      </c>
      <c r="AV372" s="13" t="s">
        <v>84</v>
      </c>
      <c r="AW372" s="13" t="s">
        <v>36</v>
      </c>
      <c r="AX372" s="13" t="s">
        <v>75</v>
      </c>
      <c r="AY372" s="229" t="s">
        <v>118</v>
      </c>
    </row>
    <row r="373" s="13" customFormat="1">
      <c r="A373" s="13"/>
      <c r="B373" s="219"/>
      <c r="C373" s="220"/>
      <c r="D373" s="221" t="s">
        <v>130</v>
      </c>
      <c r="E373" s="230" t="s">
        <v>19</v>
      </c>
      <c r="F373" s="222" t="s">
        <v>408</v>
      </c>
      <c r="G373" s="220"/>
      <c r="H373" s="223">
        <v>45.450000000000003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9" t="s">
        <v>130</v>
      </c>
      <c r="AU373" s="229" t="s">
        <v>84</v>
      </c>
      <c r="AV373" s="13" t="s">
        <v>84</v>
      </c>
      <c r="AW373" s="13" t="s">
        <v>36</v>
      </c>
      <c r="AX373" s="13" t="s">
        <v>75</v>
      </c>
      <c r="AY373" s="229" t="s">
        <v>118</v>
      </c>
    </row>
    <row r="374" s="13" customFormat="1">
      <c r="A374" s="13"/>
      <c r="B374" s="219"/>
      <c r="C374" s="220"/>
      <c r="D374" s="221" t="s">
        <v>130</v>
      </c>
      <c r="E374" s="230" t="s">
        <v>19</v>
      </c>
      <c r="F374" s="222" t="s">
        <v>409</v>
      </c>
      <c r="G374" s="220"/>
      <c r="H374" s="223">
        <v>72.555999999999997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9" t="s">
        <v>130</v>
      </c>
      <c r="AU374" s="229" t="s">
        <v>84</v>
      </c>
      <c r="AV374" s="13" t="s">
        <v>84</v>
      </c>
      <c r="AW374" s="13" t="s">
        <v>36</v>
      </c>
      <c r="AX374" s="13" t="s">
        <v>75</v>
      </c>
      <c r="AY374" s="229" t="s">
        <v>118</v>
      </c>
    </row>
    <row r="375" s="13" customFormat="1">
      <c r="A375" s="13"/>
      <c r="B375" s="219"/>
      <c r="C375" s="220"/>
      <c r="D375" s="221" t="s">
        <v>130</v>
      </c>
      <c r="E375" s="230" t="s">
        <v>19</v>
      </c>
      <c r="F375" s="222" t="s">
        <v>410</v>
      </c>
      <c r="G375" s="220"/>
      <c r="H375" s="223">
        <v>64.504000000000005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9" t="s">
        <v>130</v>
      </c>
      <c r="AU375" s="229" t="s">
        <v>84</v>
      </c>
      <c r="AV375" s="13" t="s">
        <v>84</v>
      </c>
      <c r="AW375" s="13" t="s">
        <v>36</v>
      </c>
      <c r="AX375" s="13" t="s">
        <v>75</v>
      </c>
      <c r="AY375" s="229" t="s">
        <v>118</v>
      </c>
    </row>
    <row r="376" s="13" customFormat="1">
      <c r="A376" s="13"/>
      <c r="B376" s="219"/>
      <c r="C376" s="220"/>
      <c r="D376" s="221" t="s">
        <v>130</v>
      </c>
      <c r="E376" s="230" t="s">
        <v>19</v>
      </c>
      <c r="F376" s="222" t="s">
        <v>411</v>
      </c>
      <c r="G376" s="220"/>
      <c r="H376" s="223">
        <v>64.644000000000005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9" t="s">
        <v>130</v>
      </c>
      <c r="AU376" s="229" t="s">
        <v>84</v>
      </c>
      <c r="AV376" s="13" t="s">
        <v>84</v>
      </c>
      <c r="AW376" s="13" t="s">
        <v>36</v>
      </c>
      <c r="AX376" s="13" t="s">
        <v>75</v>
      </c>
      <c r="AY376" s="229" t="s">
        <v>118</v>
      </c>
    </row>
    <row r="377" s="13" customFormat="1">
      <c r="A377" s="13"/>
      <c r="B377" s="219"/>
      <c r="C377" s="220"/>
      <c r="D377" s="221" t="s">
        <v>130</v>
      </c>
      <c r="E377" s="230" t="s">
        <v>19</v>
      </c>
      <c r="F377" s="222" t="s">
        <v>412</v>
      </c>
      <c r="G377" s="220"/>
      <c r="H377" s="223">
        <v>76.700999999999993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130</v>
      </c>
      <c r="AU377" s="229" t="s">
        <v>84</v>
      </c>
      <c r="AV377" s="13" t="s">
        <v>84</v>
      </c>
      <c r="AW377" s="13" t="s">
        <v>36</v>
      </c>
      <c r="AX377" s="13" t="s">
        <v>75</v>
      </c>
      <c r="AY377" s="229" t="s">
        <v>118</v>
      </c>
    </row>
    <row r="378" s="15" customFormat="1">
      <c r="A378" s="15"/>
      <c r="B378" s="242"/>
      <c r="C378" s="243"/>
      <c r="D378" s="221" t="s">
        <v>130</v>
      </c>
      <c r="E378" s="244" t="s">
        <v>19</v>
      </c>
      <c r="F378" s="245" t="s">
        <v>413</v>
      </c>
      <c r="G378" s="243"/>
      <c r="H378" s="246">
        <v>1269.5040000000001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2" t="s">
        <v>130</v>
      </c>
      <c r="AU378" s="252" t="s">
        <v>84</v>
      </c>
      <c r="AV378" s="15" t="s">
        <v>137</v>
      </c>
      <c r="AW378" s="15" t="s">
        <v>36</v>
      </c>
      <c r="AX378" s="15" t="s">
        <v>75</v>
      </c>
      <c r="AY378" s="252" t="s">
        <v>118</v>
      </c>
    </row>
    <row r="379" s="14" customFormat="1">
      <c r="A379" s="14"/>
      <c r="B379" s="231"/>
      <c r="C379" s="232"/>
      <c r="D379" s="221" t="s">
        <v>130</v>
      </c>
      <c r="E379" s="233" t="s">
        <v>19</v>
      </c>
      <c r="F379" s="234" t="s">
        <v>146</v>
      </c>
      <c r="G379" s="232"/>
      <c r="H379" s="235">
        <v>2459.5219999999999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1" t="s">
        <v>130</v>
      </c>
      <c r="AU379" s="241" t="s">
        <v>84</v>
      </c>
      <c r="AV379" s="14" t="s">
        <v>126</v>
      </c>
      <c r="AW379" s="14" t="s">
        <v>36</v>
      </c>
      <c r="AX379" s="14" t="s">
        <v>80</v>
      </c>
      <c r="AY379" s="241" t="s">
        <v>118</v>
      </c>
    </row>
    <row r="380" s="2" customFormat="1" ht="24.15" customHeight="1">
      <c r="A380" s="39"/>
      <c r="B380" s="40"/>
      <c r="C380" s="201" t="s">
        <v>513</v>
      </c>
      <c r="D380" s="201" t="s">
        <v>121</v>
      </c>
      <c r="E380" s="202" t="s">
        <v>514</v>
      </c>
      <c r="F380" s="203" t="s">
        <v>515</v>
      </c>
      <c r="G380" s="204" t="s">
        <v>140</v>
      </c>
      <c r="H380" s="205">
        <v>369.94299999999998</v>
      </c>
      <c r="I380" s="206"/>
      <c r="J380" s="207">
        <f>ROUND(I380*H380,2)</f>
        <v>0</v>
      </c>
      <c r="K380" s="203" t="s">
        <v>125</v>
      </c>
      <c r="L380" s="45"/>
      <c r="M380" s="208" t="s">
        <v>19</v>
      </c>
      <c r="N380" s="209" t="s">
        <v>46</v>
      </c>
      <c r="O380" s="85"/>
      <c r="P380" s="210">
        <f>O380*H380</f>
        <v>0</v>
      </c>
      <c r="Q380" s="210">
        <v>0.00029</v>
      </c>
      <c r="R380" s="210">
        <f>Q380*H380</f>
        <v>0.10728346999999999</v>
      </c>
      <c r="S380" s="210">
        <v>0</v>
      </c>
      <c r="T380" s="21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2" t="s">
        <v>224</v>
      </c>
      <c r="AT380" s="212" t="s">
        <v>121</v>
      </c>
      <c r="AU380" s="212" t="s">
        <v>84</v>
      </c>
      <c r="AY380" s="18" t="s">
        <v>118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8" t="s">
        <v>80</v>
      </c>
      <c r="BK380" s="213">
        <f>ROUND(I380*H380,2)</f>
        <v>0</v>
      </c>
      <c r="BL380" s="18" t="s">
        <v>224</v>
      </c>
      <c r="BM380" s="212" t="s">
        <v>516</v>
      </c>
    </row>
    <row r="381" s="2" customFormat="1">
      <c r="A381" s="39"/>
      <c r="B381" s="40"/>
      <c r="C381" s="41"/>
      <c r="D381" s="214" t="s">
        <v>128</v>
      </c>
      <c r="E381" s="41"/>
      <c r="F381" s="215" t="s">
        <v>517</v>
      </c>
      <c r="G381" s="41"/>
      <c r="H381" s="41"/>
      <c r="I381" s="216"/>
      <c r="J381" s="41"/>
      <c r="K381" s="41"/>
      <c r="L381" s="45"/>
      <c r="M381" s="217"/>
      <c r="N381" s="218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128</v>
      </c>
      <c r="AU381" s="18" t="s">
        <v>84</v>
      </c>
    </row>
    <row r="382" s="13" customFormat="1">
      <c r="A382" s="13"/>
      <c r="B382" s="219"/>
      <c r="C382" s="220"/>
      <c r="D382" s="221" t="s">
        <v>130</v>
      </c>
      <c r="E382" s="230" t="s">
        <v>19</v>
      </c>
      <c r="F382" s="222" t="s">
        <v>419</v>
      </c>
      <c r="G382" s="220"/>
      <c r="H382" s="223">
        <v>151.33099999999999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29" t="s">
        <v>130</v>
      </c>
      <c r="AU382" s="229" t="s">
        <v>84</v>
      </c>
      <c r="AV382" s="13" t="s">
        <v>84</v>
      </c>
      <c r="AW382" s="13" t="s">
        <v>36</v>
      </c>
      <c r="AX382" s="13" t="s">
        <v>75</v>
      </c>
      <c r="AY382" s="229" t="s">
        <v>118</v>
      </c>
    </row>
    <row r="383" s="15" customFormat="1">
      <c r="A383" s="15"/>
      <c r="B383" s="242"/>
      <c r="C383" s="243"/>
      <c r="D383" s="221" t="s">
        <v>130</v>
      </c>
      <c r="E383" s="244" t="s">
        <v>19</v>
      </c>
      <c r="F383" s="245" t="s">
        <v>388</v>
      </c>
      <c r="G383" s="243"/>
      <c r="H383" s="246">
        <v>151.33099999999999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2" t="s">
        <v>130</v>
      </c>
      <c r="AU383" s="252" t="s">
        <v>84</v>
      </c>
      <c r="AV383" s="15" t="s">
        <v>137</v>
      </c>
      <c r="AW383" s="15" t="s">
        <v>36</v>
      </c>
      <c r="AX383" s="15" t="s">
        <v>75</v>
      </c>
      <c r="AY383" s="252" t="s">
        <v>118</v>
      </c>
    </row>
    <row r="384" s="13" customFormat="1">
      <c r="A384" s="13"/>
      <c r="B384" s="219"/>
      <c r="C384" s="220"/>
      <c r="D384" s="221" t="s">
        <v>130</v>
      </c>
      <c r="E384" s="230" t="s">
        <v>19</v>
      </c>
      <c r="F384" s="222" t="s">
        <v>421</v>
      </c>
      <c r="G384" s="220"/>
      <c r="H384" s="223">
        <v>122.70999999999999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9" t="s">
        <v>130</v>
      </c>
      <c r="AU384" s="229" t="s">
        <v>84</v>
      </c>
      <c r="AV384" s="13" t="s">
        <v>84</v>
      </c>
      <c r="AW384" s="13" t="s">
        <v>36</v>
      </c>
      <c r="AX384" s="13" t="s">
        <v>75</v>
      </c>
      <c r="AY384" s="229" t="s">
        <v>118</v>
      </c>
    </row>
    <row r="385" s="13" customFormat="1">
      <c r="A385" s="13"/>
      <c r="B385" s="219"/>
      <c r="C385" s="220"/>
      <c r="D385" s="221" t="s">
        <v>130</v>
      </c>
      <c r="E385" s="230" t="s">
        <v>19</v>
      </c>
      <c r="F385" s="222" t="s">
        <v>423</v>
      </c>
      <c r="G385" s="220"/>
      <c r="H385" s="223">
        <v>95.902000000000001</v>
      </c>
      <c r="I385" s="224"/>
      <c r="J385" s="220"/>
      <c r="K385" s="220"/>
      <c r="L385" s="225"/>
      <c r="M385" s="226"/>
      <c r="N385" s="227"/>
      <c r="O385" s="227"/>
      <c r="P385" s="227"/>
      <c r="Q385" s="227"/>
      <c r="R385" s="227"/>
      <c r="S385" s="227"/>
      <c r="T385" s="22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9" t="s">
        <v>130</v>
      </c>
      <c r="AU385" s="229" t="s">
        <v>84</v>
      </c>
      <c r="AV385" s="13" t="s">
        <v>84</v>
      </c>
      <c r="AW385" s="13" t="s">
        <v>36</v>
      </c>
      <c r="AX385" s="13" t="s">
        <v>75</v>
      </c>
      <c r="AY385" s="229" t="s">
        <v>118</v>
      </c>
    </row>
    <row r="386" s="15" customFormat="1">
      <c r="A386" s="15"/>
      <c r="B386" s="242"/>
      <c r="C386" s="243"/>
      <c r="D386" s="221" t="s">
        <v>130</v>
      </c>
      <c r="E386" s="244" t="s">
        <v>19</v>
      </c>
      <c r="F386" s="245" t="s">
        <v>413</v>
      </c>
      <c r="G386" s="243"/>
      <c r="H386" s="246">
        <v>218.612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2" t="s">
        <v>130</v>
      </c>
      <c r="AU386" s="252" t="s">
        <v>84</v>
      </c>
      <c r="AV386" s="15" t="s">
        <v>137</v>
      </c>
      <c r="AW386" s="15" t="s">
        <v>36</v>
      </c>
      <c r="AX386" s="15" t="s">
        <v>75</v>
      </c>
      <c r="AY386" s="252" t="s">
        <v>118</v>
      </c>
    </row>
    <row r="387" s="14" customFormat="1">
      <c r="A387" s="14"/>
      <c r="B387" s="231"/>
      <c r="C387" s="232"/>
      <c r="D387" s="221" t="s">
        <v>130</v>
      </c>
      <c r="E387" s="233" t="s">
        <v>19</v>
      </c>
      <c r="F387" s="234" t="s">
        <v>146</v>
      </c>
      <c r="G387" s="232"/>
      <c r="H387" s="235">
        <v>369.94299999999998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1" t="s">
        <v>130</v>
      </c>
      <c r="AU387" s="241" t="s">
        <v>84</v>
      </c>
      <c r="AV387" s="14" t="s">
        <v>126</v>
      </c>
      <c r="AW387" s="14" t="s">
        <v>36</v>
      </c>
      <c r="AX387" s="14" t="s">
        <v>80</v>
      </c>
      <c r="AY387" s="241" t="s">
        <v>118</v>
      </c>
    </row>
    <row r="388" s="2" customFormat="1" ht="24.15" customHeight="1">
      <c r="A388" s="39"/>
      <c r="B388" s="40"/>
      <c r="C388" s="201" t="s">
        <v>518</v>
      </c>
      <c r="D388" s="201" t="s">
        <v>121</v>
      </c>
      <c r="E388" s="202" t="s">
        <v>519</v>
      </c>
      <c r="F388" s="203" t="s">
        <v>520</v>
      </c>
      <c r="G388" s="204" t="s">
        <v>140</v>
      </c>
      <c r="H388" s="205">
        <v>404.84800000000001</v>
      </c>
      <c r="I388" s="206"/>
      <c r="J388" s="207">
        <f>ROUND(I388*H388,2)</f>
        <v>0</v>
      </c>
      <c r="K388" s="203" t="s">
        <v>309</v>
      </c>
      <c r="L388" s="45"/>
      <c r="M388" s="208" t="s">
        <v>19</v>
      </c>
      <c r="N388" s="209" t="s">
        <v>46</v>
      </c>
      <c r="O388" s="85"/>
      <c r="P388" s="210">
        <f>O388*H388</f>
        <v>0</v>
      </c>
      <c r="Q388" s="210">
        <v>0.00029</v>
      </c>
      <c r="R388" s="210">
        <f>Q388*H388</f>
        <v>0.11740592000000001</v>
      </c>
      <c r="S388" s="210">
        <v>0</v>
      </c>
      <c r="T388" s="21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2" t="s">
        <v>224</v>
      </c>
      <c r="AT388" s="212" t="s">
        <v>121</v>
      </c>
      <c r="AU388" s="212" t="s">
        <v>84</v>
      </c>
      <c r="AY388" s="18" t="s">
        <v>118</v>
      </c>
      <c r="BE388" s="213">
        <f>IF(N388="základní",J388,0)</f>
        <v>0</v>
      </c>
      <c r="BF388" s="213">
        <f>IF(N388="snížená",J388,0)</f>
        <v>0</v>
      </c>
      <c r="BG388" s="213">
        <f>IF(N388="zákl. přenesená",J388,0)</f>
        <v>0</v>
      </c>
      <c r="BH388" s="213">
        <f>IF(N388="sníž. přenesená",J388,0)</f>
        <v>0</v>
      </c>
      <c r="BI388" s="213">
        <f>IF(N388="nulová",J388,0)</f>
        <v>0</v>
      </c>
      <c r="BJ388" s="18" t="s">
        <v>80</v>
      </c>
      <c r="BK388" s="213">
        <f>ROUND(I388*H388,2)</f>
        <v>0</v>
      </c>
      <c r="BL388" s="18" t="s">
        <v>224</v>
      </c>
      <c r="BM388" s="212" t="s">
        <v>521</v>
      </c>
    </row>
    <row r="389" s="2" customFormat="1">
      <c r="A389" s="39"/>
      <c r="B389" s="40"/>
      <c r="C389" s="41"/>
      <c r="D389" s="221" t="s">
        <v>522</v>
      </c>
      <c r="E389" s="41"/>
      <c r="F389" s="263" t="s">
        <v>523</v>
      </c>
      <c r="G389" s="41"/>
      <c r="H389" s="41"/>
      <c r="I389" s="216"/>
      <c r="J389" s="41"/>
      <c r="K389" s="41"/>
      <c r="L389" s="45"/>
      <c r="M389" s="217"/>
      <c r="N389" s="218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522</v>
      </c>
      <c r="AU389" s="18" t="s">
        <v>84</v>
      </c>
    </row>
    <row r="390" s="13" customFormat="1">
      <c r="A390" s="13"/>
      <c r="B390" s="219"/>
      <c r="C390" s="220"/>
      <c r="D390" s="221" t="s">
        <v>130</v>
      </c>
      <c r="E390" s="230" t="s">
        <v>19</v>
      </c>
      <c r="F390" s="222" t="s">
        <v>365</v>
      </c>
      <c r="G390" s="220"/>
      <c r="H390" s="223">
        <v>58.030000000000001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29" t="s">
        <v>130</v>
      </c>
      <c r="AU390" s="229" t="s">
        <v>84</v>
      </c>
      <c r="AV390" s="13" t="s">
        <v>84</v>
      </c>
      <c r="AW390" s="13" t="s">
        <v>36</v>
      </c>
      <c r="AX390" s="13" t="s">
        <v>75</v>
      </c>
      <c r="AY390" s="229" t="s">
        <v>118</v>
      </c>
    </row>
    <row r="391" s="13" customFormat="1">
      <c r="A391" s="13"/>
      <c r="B391" s="219"/>
      <c r="C391" s="220"/>
      <c r="D391" s="221" t="s">
        <v>130</v>
      </c>
      <c r="E391" s="230" t="s">
        <v>19</v>
      </c>
      <c r="F391" s="222" t="s">
        <v>366</v>
      </c>
      <c r="G391" s="220"/>
      <c r="H391" s="223">
        <v>109.81699999999999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9" t="s">
        <v>130</v>
      </c>
      <c r="AU391" s="229" t="s">
        <v>84</v>
      </c>
      <c r="AV391" s="13" t="s">
        <v>84</v>
      </c>
      <c r="AW391" s="13" t="s">
        <v>36</v>
      </c>
      <c r="AX391" s="13" t="s">
        <v>75</v>
      </c>
      <c r="AY391" s="229" t="s">
        <v>118</v>
      </c>
    </row>
    <row r="392" s="13" customFormat="1">
      <c r="A392" s="13"/>
      <c r="B392" s="219"/>
      <c r="C392" s="220"/>
      <c r="D392" s="221" t="s">
        <v>130</v>
      </c>
      <c r="E392" s="230" t="s">
        <v>19</v>
      </c>
      <c r="F392" s="222" t="s">
        <v>367</v>
      </c>
      <c r="G392" s="220"/>
      <c r="H392" s="223">
        <v>138.25100000000001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9" t="s">
        <v>130</v>
      </c>
      <c r="AU392" s="229" t="s">
        <v>84</v>
      </c>
      <c r="AV392" s="13" t="s">
        <v>84</v>
      </c>
      <c r="AW392" s="13" t="s">
        <v>36</v>
      </c>
      <c r="AX392" s="13" t="s">
        <v>75</v>
      </c>
      <c r="AY392" s="229" t="s">
        <v>118</v>
      </c>
    </row>
    <row r="393" s="13" customFormat="1">
      <c r="A393" s="13"/>
      <c r="B393" s="219"/>
      <c r="C393" s="220"/>
      <c r="D393" s="221" t="s">
        <v>130</v>
      </c>
      <c r="E393" s="230" t="s">
        <v>19</v>
      </c>
      <c r="F393" s="222" t="s">
        <v>370</v>
      </c>
      <c r="G393" s="220"/>
      <c r="H393" s="223">
        <v>98.75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9" t="s">
        <v>130</v>
      </c>
      <c r="AU393" s="229" t="s">
        <v>84</v>
      </c>
      <c r="AV393" s="13" t="s">
        <v>84</v>
      </c>
      <c r="AW393" s="13" t="s">
        <v>36</v>
      </c>
      <c r="AX393" s="13" t="s">
        <v>75</v>
      </c>
      <c r="AY393" s="229" t="s">
        <v>118</v>
      </c>
    </row>
    <row r="394" s="14" customFormat="1">
      <c r="A394" s="14"/>
      <c r="B394" s="231"/>
      <c r="C394" s="232"/>
      <c r="D394" s="221" t="s">
        <v>130</v>
      </c>
      <c r="E394" s="233" t="s">
        <v>19</v>
      </c>
      <c r="F394" s="234" t="s">
        <v>146</v>
      </c>
      <c r="G394" s="232"/>
      <c r="H394" s="235">
        <v>404.84799999999996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1" t="s">
        <v>130</v>
      </c>
      <c r="AU394" s="241" t="s">
        <v>84</v>
      </c>
      <c r="AV394" s="14" t="s">
        <v>126</v>
      </c>
      <c r="AW394" s="14" t="s">
        <v>36</v>
      </c>
      <c r="AX394" s="14" t="s">
        <v>80</v>
      </c>
      <c r="AY394" s="241" t="s">
        <v>118</v>
      </c>
    </row>
    <row r="395" s="2" customFormat="1" ht="24.15" customHeight="1">
      <c r="A395" s="39"/>
      <c r="B395" s="40"/>
      <c r="C395" s="201" t="s">
        <v>524</v>
      </c>
      <c r="D395" s="201" t="s">
        <v>121</v>
      </c>
      <c r="E395" s="202" t="s">
        <v>525</v>
      </c>
      <c r="F395" s="203" t="s">
        <v>526</v>
      </c>
      <c r="G395" s="204" t="s">
        <v>140</v>
      </c>
      <c r="H395" s="205">
        <v>112.002</v>
      </c>
      <c r="I395" s="206"/>
      <c r="J395" s="207">
        <f>ROUND(I395*H395,2)</f>
        <v>0</v>
      </c>
      <c r="K395" s="203" t="s">
        <v>309</v>
      </c>
      <c r="L395" s="45"/>
      <c r="M395" s="208" t="s">
        <v>19</v>
      </c>
      <c r="N395" s="209" t="s">
        <v>46</v>
      </c>
      <c r="O395" s="85"/>
      <c r="P395" s="210">
        <f>O395*H395</f>
        <v>0</v>
      </c>
      <c r="Q395" s="210">
        <v>0.00029</v>
      </c>
      <c r="R395" s="210">
        <f>Q395*H395</f>
        <v>0.032480580000000002</v>
      </c>
      <c r="S395" s="210">
        <v>0</v>
      </c>
      <c r="T395" s="21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2" t="s">
        <v>224</v>
      </c>
      <c r="AT395" s="212" t="s">
        <v>121</v>
      </c>
      <c r="AU395" s="212" t="s">
        <v>84</v>
      </c>
      <c r="AY395" s="18" t="s">
        <v>118</v>
      </c>
      <c r="BE395" s="213">
        <f>IF(N395="základní",J395,0)</f>
        <v>0</v>
      </c>
      <c r="BF395" s="213">
        <f>IF(N395="snížená",J395,0)</f>
        <v>0</v>
      </c>
      <c r="BG395" s="213">
        <f>IF(N395="zákl. přenesená",J395,0)</f>
        <v>0</v>
      </c>
      <c r="BH395" s="213">
        <f>IF(N395="sníž. přenesená",J395,0)</f>
        <v>0</v>
      </c>
      <c r="BI395" s="213">
        <f>IF(N395="nulová",J395,0)</f>
        <v>0</v>
      </c>
      <c r="BJ395" s="18" t="s">
        <v>80</v>
      </c>
      <c r="BK395" s="213">
        <f>ROUND(I395*H395,2)</f>
        <v>0</v>
      </c>
      <c r="BL395" s="18" t="s">
        <v>224</v>
      </c>
      <c r="BM395" s="212" t="s">
        <v>527</v>
      </c>
    </row>
    <row r="396" s="2" customFormat="1">
      <c r="A396" s="39"/>
      <c r="B396" s="40"/>
      <c r="C396" s="41"/>
      <c r="D396" s="221" t="s">
        <v>522</v>
      </c>
      <c r="E396" s="41"/>
      <c r="F396" s="263" t="s">
        <v>523</v>
      </c>
      <c r="G396" s="41"/>
      <c r="H396" s="41"/>
      <c r="I396" s="216"/>
      <c r="J396" s="41"/>
      <c r="K396" s="41"/>
      <c r="L396" s="45"/>
      <c r="M396" s="217"/>
      <c r="N396" s="218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522</v>
      </c>
      <c r="AU396" s="18" t="s">
        <v>84</v>
      </c>
    </row>
    <row r="397" s="13" customFormat="1">
      <c r="A397" s="13"/>
      <c r="B397" s="219"/>
      <c r="C397" s="220"/>
      <c r="D397" s="221" t="s">
        <v>130</v>
      </c>
      <c r="E397" s="230" t="s">
        <v>19</v>
      </c>
      <c r="F397" s="222" t="s">
        <v>381</v>
      </c>
      <c r="G397" s="220"/>
      <c r="H397" s="223">
        <v>112.002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9" t="s">
        <v>130</v>
      </c>
      <c r="AU397" s="229" t="s">
        <v>84</v>
      </c>
      <c r="AV397" s="13" t="s">
        <v>84</v>
      </c>
      <c r="AW397" s="13" t="s">
        <v>36</v>
      </c>
      <c r="AX397" s="13" t="s">
        <v>80</v>
      </c>
      <c r="AY397" s="229" t="s">
        <v>118</v>
      </c>
    </row>
    <row r="398" s="2" customFormat="1" ht="24.15" customHeight="1">
      <c r="A398" s="39"/>
      <c r="B398" s="40"/>
      <c r="C398" s="201" t="s">
        <v>528</v>
      </c>
      <c r="D398" s="201" t="s">
        <v>121</v>
      </c>
      <c r="E398" s="202" t="s">
        <v>529</v>
      </c>
      <c r="F398" s="203" t="s">
        <v>530</v>
      </c>
      <c r="G398" s="204" t="s">
        <v>140</v>
      </c>
      <c r="H398" s="205">
        <v>133.453</v>
      </c>
      <c r="I398" s="206"/>
      <c r="J398" s="207">
        <f>ROUND(I398*H398,2)</f>
        <v>0</v>
      </c>
      <c r="K398" s="203" t="s">
        <v>309</v>
      </c>
      <c r="L398" s="45"/>
      <c r="M398" s="208" t="s">
        <v>19</v>
      </c>
      <c r="N398" s="209" t="s">
        <v>46</v>
      </c>
      <c r="O398" s="85"/>
      <c r="P398" s="210">
        <f>O398*H398</f>
        <v>0</v>
      </c>
      <c r="Q398" s="210">
        <v>0.00029</v>
      </c>
      <c r="R398" s="210">
        <f>Q398*H398</f>
        <v>0.038701369999999999</v>
      </c>
      <c r="S398" s="210">
        <v>0</v>
      </c>
      <c r="T398" s="21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2" t="s">
        <v>224</v>
      </c>
      <c r="AT398" s="212" t="s">
        <v>121</v>
      </c>
      <c r="AU398" s="212" t="s">
        <v>84</v>
      </c>
      <c r="AY398" s="18" t="s">
        <v>118</v>
      </c>
      <c r="BE398" s="213">
        <f>IF(N398="základní",J398,0)</f>
        <v>0</v>
      </c>
      <c r="BF398" s="213">
        <f>IF(N398="snížená",J398,0)</f>
        <v>0</v>
      </c>
      <c r="BG398" s="213">
        <f>IF(N398="zákl. přenesená",J398,0)</f>
        <v>0</v>
      </c>
      <c r="BH398" s="213">
        <f>IF(N398="sníž. přenesená",J398,0)</f>
        <v>0</v>
      </c>
      <c r="BI398" s="213">
        <f>IF(N398="nulová",J398,0)</f>
        <v>0</v>
      </c>
      <c r="BJ398" s="18" t="s">
        <v>80</v>
      </c>
      <c r="BK398" s="213">
        <f>ROUND(I398*H398,2)</f>
        <v>0</v>
      </c>
      <c r="BL398" s="18" t="s">
        <v>224</v>
      </c>
      <c r="BM398" s="212" t="s">
        <v>531</v>
      </c>
    </row>
    <row r="399" s="2" customFormat="1">
      <c r="A399" s="39"/>
      <c r="B399" s="40"/>
      <c r="C399" s="41"/>
      <c r="D399" s="221" t="s">
        <v>522</v>
      </c>
      <c r="E399" s="41"/>
      <c r="F399" s="263" t="s">
        <v>523</v>
      </c>
      <c r="G399" s="41"/>
      <c r="H399" s="41"/>
      <c r="I399" s="216"/>
      <c r="J399" s="41"/>
      <c r="K399" s="41"/>
      <c r="L399" s="45"/>
      <c r="M399" s="217"/>
      <c r="N399" s="218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522</v>
      </c>
      <c r="AU399" s="18" t="s">
        <v>84</v>
      </c>
    </row>
    <row r="400" s="13" customFormat="1">
      <c r="A400" s="13"/>
      <c r="B400" s="219"/>
      <c r="C400" s="220"/>
      <c r="D400" s="221" t="s">
        <v>130</v>
      </c>
      <c r="E400" s="230" t="s">
        <v>19</v>
      </c>
      <c r="F400" s="222" t="s">
        <v>420</v>
      </c>
      <c r="G400" s="220"/>
      <c r="H400" s="223">
        <v>133.453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29" t="s">
        <v>130</v>
      </c>
      <c r="AU400" s="229" t="s">
        <v>84</v>
      </c>
      <c r="AV400" s="13" t="s">
        <v>84</v>
      </c>
      <c r="AW400" s="13" t="s">
        <v>36</v>
      </c>
      <c r="AX400" s="13" t="s">
        <v>80</v>
      </c>
      <c r="AY400" s="229" t="s">
        <v>118</v>
      </c>
    </row>
    <row r="401" s="2" customFormat="1" ht="24.15" customHeight="1">
      <c r="A401" s="39"/>
      <c r="B401" s="40"/>
      <c r="C401" s="201" t="s">
        <v>532</v>
      </c>
      <c r="D401" s="201" t="s">
        <v>121</v>
      </c>
      <c r="E401" s="202" t="s">
        <v>533</v>
      </c>
      <c r="F401" s="203" t="s">
        <v>534</v>
      </c>
      <c r="G401" s="204" t="s">
        <v>140</v>
      </c>
      <c r="H401" s="205">
        <v>112.84</v>
      </c>
      <c r="I401" s="206"/>
      <c r="J401" s="207">
        <f>ROUND(I401*H401,2)</f>
        <v>0</v>
      </c>
      <c r="K401" s="203" t="s">
        <v>309</v>
      </c>
      <c r="L401" s="45"/>
      <c r="M401" s="208" t="s">
        <v>19</v>
      </c>
      <c r="N401" s="209" t="s">
        <v>46</v>
      </c>
      <c r="O401" s="85"/>
      <c r="P401" s="210">
        <f>O401*H401</f>
        <v>0</v>
      </c>
      <c r="Q401" s="210">
        <v>0.00029</v>
      </c>
      <c r="R401" s="210">
        <f>Q401*H401</f>
        <v>0.032723599999999999</v>
      </c>
      <c r="S401" s="210">
        <v>0</v>
      </c>
      <c r="T401" s="21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2" t="s">
        <v>224</v>
      </c>
      <c r="AT401" s="212" t="s">
        <v>121</v>
      </c>
      <c r="AU401" s="212" t="s">
        <v>84</v>
      </c>
      <c r="AY401" s="18" t="s">
        <v>118</v>
      </c>
      <c r="BE401" s="213">
        <f>IF(N401="základní",J401,0)</f>
        <v>0</v>
      </c>
      <c r="BF401" s="213">
        <f>IF(N401="snížená",J401,0)</f>
        <v>0</v>
      </c>
      <c r="BG401" s="213">
        <f>IF(N401="zákl. přenesená",J401,0)</f>
        <v>0</v>
      </c>
      <c r="BH401" s="213">
        <f>IF(N401="sníž. přenesená",J401,0)</f>
        <v>0</v>
      </c>
      <c r="BI401" s="213">
        <f>IF(N401="nulová",J401,0)</f>
        <v>0</v>
      </c>
      <c r="BJ401" s="18" t="s">
        <v>80</v>
      </c>
      <c r="BK401" s="213">
        <f>ROUND(I401*H401,2)</f>
        <v>0</v>
      </c>
      <c r="BL401" s="18" t="s">
        <v>224</v>
      </c>
      <c r="BM401" s="212" t="s">
        <v>535</v>
      </c>
    </row>
    <row r="402" s="2" customFormat="1">
      <c r="A402" s="39"/>
      <c r="B402" s="40"/>
      <c r="C402" s="41"/>
      <c r="D402" s="221" t="s">
        <v>522</v>
      </c>
      <c r="E402" s="41"/>
      <c r="F402" s="263" t="s">
        <v>523</v>
      </c>
      <c r="G402" s="41"/>
      <c r="H402" s="41"/>
      <c r="I402" s="216"/>
      <c r="J402" s="41"/>
      <c r="K402" s="41"/>
      <c r="L402" s="45"/>
      <c r="M402" s="217"/>
      <c r="N402" s="218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522</v>
      </c>
      <c r="AU402" s="18" t="s">
        <v>84</v>
      </c>
    </row>
    <row r="403" s="13" customFormat="1">
      <c r="A403" s="13"/>
      <c r="B403" s="219"/>
      <c r="C403" s="220"/>
      <c r="D403" s="221" t="s">
        <v>130</v>
      </c>
      <c r="E403" s="230" t="s">
        <v>19</v>
      </c>
      <c r="F403" s="222" t="s">
        <v>385</v>
      </c>
      <c r="G403" s="220"/>
      <c r="H403" s="223">
        <v>56.420000000000002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9" t="s">
        <v>130</v>
      </c>
      <c r="AU403" s="229" t="s">
        <v>84</v>
      </c>
      <c r="AV403" s="13" t="s">
        <v>84</v>
      </c>
      <c r="AW403" s="13" t="s">
        <v>36</v>
      </c>
      <c r="AX403" s="13" t="s">
        <v>75</v>
      </c>
      <c r="AY403" s="229" t="s">
        <v>118</v>
      </c>
    </row>
    <row r="404" s="13" customFormat="1">
      <c r="A404" s="13"/>
      <c r="B404" s="219"/>
      <c r="C404" s="220"/>
      <c r="D404" s="221" t="s">
        <v>130</v>
      </c>
      <c r="E404" s="230" t="s">
        <v>19</v>
      </c>
      <c r="F404" s="222" t="s">
        <v>386</v>
      </c>
      <c r="G404" s="220"/>
      <c r="H404" s="223">
        <v>56.420000000000002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9" t="s">
        <v>130</v>
      </c>
      <c r="AU404" s="229" t="s">
        <v>84</v>
      </c>
      <c r="AV404" s="13" t="s">
        <v>84</v>
      </c>
      <c r="AW404" s="13" t="s">
        <v>36</v>
      </c>
      <c r="AX404" s="13" t="s">
        <v>75</v>
      </c>
      <c r="AY404" s="229" t="s">
        <v>118</v>
      </c>
    </row>
    <row r="405" s="14" customFormat="1">
      <c r="A405" s="14"/>
      <c r="B405" s="231"/>
      <c r="C405" s="232"/>
      <c r="D405" s="221" t="s">
        <v>130</v>
      </c>
      <c r="E405" s="233" t="s">
        <v>19</v>
      </c>
      <c r="F405" s="234" t="s">
        <v>146</v>
      </c>
      <c r="G405" s="232"/>
      <c r="H405" s="235">
        <v>112.84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1" t="s">
        <v>130</v>
      </c>
      <c r="AU405" s="241" t="s">
        <v>84</v>
      </c>
      <c r="AV405" s="14" t="s">
        <v>126</v>
      </c>
      <c r="AW405" s="14" t="s">
        <v>36</v>
      </c>
      <c r="AX405" s="14" t="s">
        <v>80</v>
      </c>
      <c r="AY405" s="241" t="s">
        <v>118</v>
      </c>
    </row>
    <row r="406" s="2" customFormat="1" ht="24.15" customHeight="1">
      <c r="A406" s="39"/>
      <c r="B406" s="40"/>
      <c r="C406" s="201" t="s">
        <v>119</v>
      </c>
      <c r="D406" s="201" t="s">
        <v>121</v>
      </c>
      <c r="E406" s="202" t="s">
        <v>536</v>
      </c>
      <c r="F406" s="203" t="s">
        <v>537</v>
      </c>
      <c r="G406" s="204" t="s">
        <v>140</v>
      </c>
      <c r="H406" s="205">
        <v>101.79000000000001</v>
      </c>
      <c r="I406" s="206"/>
      <c r="J406" s="207">
        <f>ROUND(I406*H406,2)</f>
        <v>0</v>
      </c>
      <c r="K406" s="203" t="s">
        <v>309</v>
      </c>
      <c r="L406" s="45"/>
      <c r="M406" s="208" t="s">
        <v>19</v>
      </c>
      <c r="N406" s="209" t="s">
        <v>46</v>
      </c>
      <c r="O406" s="85"/>
      <c r="P406" s="210">
        <f>O406*H406</f>
        <v>0</v>
      </c>
      <c r="Q406" s="210">
        <v>0.00029</v>
      </c>
      <c r="R406" s="210">
        <f>Q406*H406</f>
        <v>0.029519100000000003</v>
      </c>
      <c r="S406" s="210">
        <v>0</v>
      </c>
      <c r="T406" s="21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2" t="s">
        <v>224</v>
      </c>
      <c r="AT406" s="212" t="s">
        <v>121</v>
      </c>
      <c r="AU406" s="212" t="s">
        <v>84</v>
      </c>
      <c r="AY406" s="18" t="s">
        <v>118</v>
      </c>
      <c r="BE406" s="213">
        <f>IF(N406="základní",J406,0)</f>
        <v>0</v>
      </c>
      <c r="BF406" s="213">
        <f>IF(N406="snížená",J406,0)</f>
        <v>0</v>
      </c>
      <c r="BG406" s="213">
        <f>IF(N406="zákl. přenesená",J406,0)</f>
        <v>0</v>
      </c>
      <c r="BH406" s="213">
        <f>IF(N406="sníž. přenesená",J406,0)</f>
        <v>0</v>
      </c>
      <c r="BI406" s="213">
        <f>IF(N406="nulová",J406,0)</f>
        <v>0</v>
      </c>
      <c r="BJ406" s="18" t="s">
        <v>80</v>
      </c>
      <c r="BK406" s="213">
        <f>ROUND(I406*H406,2)</f>
        <v>0</v>
      </c>
      <c r="BL406" s="18" t="s">
        <v>224</v>
      </c>
      <c r="BM406" s="212" t="s">
        <v>538</v>
      </c>
    </row>
    <row r="407" s="2" customFormat="1">
      <c r="A407" s="39"/>
      <c r="B407" s="40"/>
      <c r="C407" s="41"/>
      <c r="D407" s="221" t="s">
        <v>522</v>
      </c>
      <c r="E407" s="41"/>
      <c r="F407" s="263" t="s">
        <v>523</v>
      </c>
      <c r="G407" s="41"/>
      <c r="H407" s="41"/>
      <c r="I407" s="216"/>
      <c r="J407" s="41"/>
      <c r="K407" s="41"/>
      <c r="L407" s="45"/>
      <c r="M407" s="217"/>
      <c r="N407" s="218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522</v>
      </c>
      <c r="AU407" s="18" t="s">
        <v>84</v>
      </c>
    </row>
    <row r="408" s="13" customFormat="1">
      <c r="A408" s="13"/>
      <c r="B408" s="219"/>
      <c r="C408" s="220"/>
      <c r="D408" s="221" t="s">
        <v>130</v>
      </c>
      <c r="E408" s="230" t="s">
        <v>19</v>
      </c>
      <c r="F408" s="222" t="s">
        <v>389</v>
      </c>
      <c r="G408" s="220"/>
      <c r="H408" s="223">
        <v>49.950000000000003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9" t="s">
        <v>130</v>
      </c>
      <c r="AU408" s="229" t="s">
        <v>84</v>
      </c>
      <c r="AV408" s="13" t="s">
        <v>84</v>
      </c>
      <c r="AW408" s="13" t="s">
        <v>36</v>
      </c>
      <c r="AX408" s="13" t="s">
        <v>75</v>
      </c>
      <c r="AY408" s="229" t="s">
        <v>118</v>
      </c>
    </row>
    <row r="409" s="13" customFormat="1">
      <c r="A409" s="13"/>
      <c r="B409" s="219"/>
      <c r="C409" s="220"/>
      <c r="D409" s="221" t="s">
        <v>130</v>
      </c>
      <c r="E409" s="230" t="s">
        <v>19</v>
      </c>
      <c r="F409" s="222" t="s">
        <v>390</v>
      </c>
      <c r="G409" s="220"/>
      <c r="H409" s="223">
        <v>51.840000000000003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9" t="s">
        <v>130</v>
      </c>
      <c r="AU409" s="229" t="s">
        <v>84</v>
      </c>
      <c r="AV409" s="13" t="s">
        <v>84</v>
      </c>
      <c r="AW409" s="13" t="s">
        <v>36</v>
      </c>
      <c r="AX409" s="13" t="s">
        <v>75</v>
      </c>
      <c r="AY409" s="229" t="s">
        <v>118</v>
      </c>
    </row>
    <row r="410" s="14" customFormat="1">
      <c r="A410" s="14"/>
      <c r="B410" s="231"/>
      <c r="C410" s="232"/>
      <c r="D410" s="221" t="s">
        <v>130</v>
      </c>
      <c r="E410" s="233" t="s">
        <v>19</v>
      </c>
      <c r="F410" s="234" t="s">
        <v>146</v>
      </c>
      <c r="G410" s="232"/>
      <c r="H410" s="235">
        <v>101.79000000000001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1" t="s">
        <v>130</v>
      </c>
      <c r="AU410" s="241" t="s">
        <v>84</v>
      </c>
      <c r="AV410" s="14" t="s">
        <v>126</v>
      </c>
      <c r="AW410" s="14" t="s">
        <v>36</v>
      </c>
      <c r="AX410" s="14" t="s">
        <v>80</v>
      </c>
      <c r="AY410" s="241" t="s">
        <v>118</v>
      </c>
    </row>
    <row r="411" s="2" customFormat="1" ht="24.15" customHeight="1">
      <c r="A411" s="39"/>
      <c r="B411" s="40"/>
      <c r="C411" s="201" t="s">
        <v>539</v>
      </c>
      <c r="D411" s="201" t="s">
        <v>121</v>
      </c>
      <c r="E411" s="202" t="s">
        <v>540</v>
      </c>
      <c r="F411" s="203" t="s">
        <v>541</v>
      </c>
      <c r="G411" s="204" t="s">
        <v>140</v>
      </c>
      <c r="H411" s="205">
        <v>75.370000000000005</v>
      </c>
      <c r="I411" s="206"/>
      <c r="J411" s="207">
        <f>ROUND(I411*H411,2)</f>
        <v>0</v>
      </c>
      <c r="K411" s="203" t="s">
        <v>309</v>
      </c>
      <c r="L411" s="45"/>
      <c r="M411" s="208" t="s">
        <v>19</v>
      </c>
      <c r="N411" s="209" t="s">
        <v>46</v>
      </c>
      <c r="O411" s="85"/>
      <c r="P411" s="210">
        <f>O411*H411</f>
        <v>0</v>
      </c>
      <c r="Q411" s="210">
        <v>0.00029</v>
      </c>
      <c r="R411" s="210">
        <f>Q411*H411</f>
        <v>0.021857300000000003</v>
      </c>
      <c r="S411" s="210">
        <v>0</v>
      </c>
      <c r="T411" s="21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2" t="s">
        <v>224</v>
      </c>
      <c r="AT411" s="212" t="s">
        <v>121</v>
      </c>
      <c r="AU411" s="212" t="s">
        <v>84</v>
      </c>
      <c r="AY411" s="18" t="s">
        <v>118</v>
      </c>
      <c r="BE411" s="213">
        <f>IF(N411="základní",J411,0)</f>
        <v>0</v>
      </c>
      <c r="BF411" s="213">
        <f>IF(N411="snížená",J411,0)</f>
        <v>0</v>
      </c>
      <c r="BG411" s="213">
        <f>IF(N411="zákl. přenesená",J411,0)</f>
        <v>0</v>
      </c>
      <c r="BH411" s="213">
        <f>IF(N411="sníž. přenesená",J411,0)</f>
        <v>0</v>
      </c>
      <c r="BI411" s="213">
        <f>IF(N411="nulová",J411,0)</f>
        <v>0</v>
      </c>
      <c r="BJ411" s="18" t="s">
        <v>80</v>
      </c>
      <c r="BK411" s="213">
        <f>ROUND(I411*H411,2)</f>
        <v>0</v>
      </c>
      <c r="BL411" s="18" t="s">
        <v>224</v>
      </c>
      <c r="BM411" s="212" t="s">
        <v>542</v>
      </c>
    </row>
    <row r="412" s="2" customFormat="1">
      <c r="A412" s="39"/>
      <c r="B412" s="40"/>
      <c r="C412" s="41"/>
      <c r="D412" s="221" t="s">
        <v>522</v>
      </c>
      <c r="E412" s="41"/>
      <c r="F412" s="263" t="s">
        <v>523</v>
      </c>
      <c r="G412" s="41"/>
      <c r="H412" s="41"/>
      <c r="I412" s="216"/>
      <c r="J412" s="41"/>
      <c r="K412" s="41"/>
      <c r="L412" s="45"/>
      <c r="M412" s="217"/>
      <c r="N412" s="218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522</v>
      </c>
      <c r="AU412" s="18" t="s">
        <v>84</v>
      </c>
    </row>
    <row r="413" s="13" customFormat="1">
      <c r="A413" s="13"/>
      <c r="B413" s="219"/>
      <c r="C413" s="220"/>
      <c r="D413" s="221" t="s">
        <v>130</v>
      </c>
      <c r="E413" s="230" t="s">
        <v>19</v>
      </c>
      <c r="F413" s="222" t="s">
        <v>422</v>
      </c>
      <c r="G413" s="220"/>
      <c r="H413" s="223">
        <v>75.370000000000005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9" t="s">
        <v>130</v>
      </c>
      <c r="AU413" s="229" t="s">
        <v>84</v>
      </c>
      <c r="AV413" s="13" t="s">
        <v>84</v>
      </c>
      <c r="AW413" s="13" t="s">
        <v>36</v>
      </c>
      <c r="AX413" s="13" t="s">
        <v>80</v>
      </c>
      <c r="AY413" s="229" t="s">
        <v>118</v>
      </c>
    </row>
    <row r="414" s="2" customFormat="1" ht="24.15" customHeight="1">
      <c r="A414" s="39"/>
      <c r="B414" s="40"/>
      <c r="C414" s="201" t="s">
        <v>543</v>
      </c>
      <c r="D414" s="201" t="s">
        <v>121</v>
      </c>
      <c r="E414" s="202" t="s">
        <v>544</v>
      </c>
      <c r="F414" s="203" t="s">
        <v>545</v>
      </c>
      <c r="G414" s="204" t="s">
        <v>140</v>
      </c>
      <c r="H414" s="205">
        <v>493.493</v>
      </c>
      <c r="I414" s="206"/>
      <c r="J414" s="207">
        <f>ROUND(I414*H414,2)</f>
        <v>0</v>
      </c>
      <c r="K414" s="203" t="s">
        <v>309</v>
      </c>
      <c r="L414" s="45"/>
      <c r="M414" s="208" t="s">
        <v>19</v>
      </c>
      <c r="N414" s="209" t="s">
        <v>46</v>
      </c>
      <c r="O414" s="85"/>
      <c r="P414" s="210">
        <f>O414*H414</f>
        <v>0</v>
      </c>
      <c r="Q414" s="210">
        <v>0.00029</v>
      </c>
      <c r="R414" s="210">
        <f>Q414*H414</f>
        <v>0.14311297000000001</v>
      </c>
      <c r="S414" s="210">
        <v>0</v>
      </c>
      <c r="T414" s="21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2" t="s">
        <v>224</v>
      </c>
      <c r="AT414" s="212" t="s">
        <v>121</v>
      </c>
      <c r="AU414" s="212" t="s">
        <v>84</v>
      </c>
      <c r="AY414" s="18" t="s">
        <v>118</v>
      </c>
      <c r="BE414" s="213">
        <f>IF(N414="základní",J414,0)</f>
        <v>0</v>
      </c>
      <c r="BF414" s="213">
        <f>IF(N414="snížená",J414,0)</f>
        <v>0</v>
      </c>
      <c r="BG414" s="213">
        <f>IF(N414="zákl. přenesená",J414,0)</f>
        <v>0</v>
      </c>
      <c r="BH414" s="213">
        <f>IF(N414="sníž. přenesená",J414,0)</f>
        <v>0</v>
      </c>
      <c r="BI414" s="213">
        <f>IF(N414="nulová",J414,0)</f>
        <v>0</v>
      </c>
      <c r="BJ414" s="18" t="s">
        <v>80</v>
      </c>
      <c r="BK414" s="213">
        <f>ROUND(I414*H414,2)</f>
        <v>0</v>
      </c>
      <c r="BL414" s="18" t="s">
        <v>224</v>
      </c>
      <c r="BM414" s="212" t="s">
        <v>546</v>
      </c>
    </row>
    <row r="415" s="2" customFormat="1">
      <c r="A415" s="39"/>
      <c r="B415" s="40"/>
      <c r="C415" s="41"/>
      <c r="D415" s="221" t="s">
        <v>522</v>
      </c>
      <c r="E415" s="41"/>
      <c r="F415" s="263" t="s">
        <v>523</v>
      </c>
      <c r="G415" s="41"/>
      <c r="H415" s="41"/>
      <c r="I415" s="216"/>
      <c r="J415" s="41"/>
      <c r="K415" s="41"/>
      <c r="L415" s="45"/>
      <c r="M415" s="217"/>
      <c r="N415" s="218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522</v>
      </c>
      <c r="AU415" s="18" t="s">
        <v>84</v>
      </c>
    </row>
    <row r="416" s="13" customFormat="1">
      <c r="A416" s="13"/>
      <c r="B416" s="219"/>
      <c r="C416" s="220"/>
      <c r="D416" s="221" t="s">
        <v>130</v>
      </c>
      <c r="E416" s="230" t="s">
        <v>19</v>
      </c>
      <c r="F416" s="222" t="s">
        <v>439</v>
      </c>
      <c r="G416" s="220"/>
      <c r="H416" s="223">
        <v>175.66200000000001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9" t="s">
        <v>130</v>
      </c>
      <c r="AU416" s="229" t="s">
        <v>84</v>
      </c>
      <c r="AV416" s="13" t="s">
        <v>84</v>
      </c>
      <c r="AW416" s="13" t="s">
        <v>36</v>
      </c>
      <c r="AX416" s="13" t="s">
        <v>75</v>
      </c>
      <c r="AY416" s="229" t="s">
        <v>118</v>
      </c>
    </row>
    <row r="417" s="13" customFormat="1">
      <c r="A417" s="13"/>
      <c r="B417" s="219"/>
      <c r="C417" s="220"/>
      <c r="D417" s="221" t="s">
        <v>130</v>
      </c>
      <c r="E417" s="230" t="s">
        <v>19</v>
      </c>
      <c r="F417" s="222" t="s">
        <v>440</v>
      </c>
      <c r="G417" s="220"/>
      <c r="H417" s="223">
        <v>160.737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9" t="s">
        <v>130</v>
      </c>
      <c r="AU417" s="229" t="s">
        <v>84</v>
      </c>
      <c r="AV417" s="13" t="s">
        <v>84</v>
      </c>
      <c r="AW417" s="13" t="s">
        <v>36</v>
      </c>
      <c r="AX417" s="13" t="s">
        <v>75</v>
      </c>
      <c r="AY417" s="229" t="s">
        <v>118</v>
      </c>
    </row>
    <row r="418" s="13" customFormat="1">
      <c r="A418" s="13"/>
      <c r="B418" s="219"/>
      <c r="C418" s="220"/>
      <c r="D418" s="221" t="s">
        <v>130</v>
      </c>
      <c r="E418" s="230" t="s">
        <v>19</v>
      </c>
      <c r="F418" s="222" t="s">
        <v>441</v>
      </c>
      <c r="G418" s="220"/>
      <c r="H418" s="223">
        <v>157.09399999999999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9" t="s">
        <v>130</v>
      </c>
      <c r="AU418" s="229" t="s">
        <v>84</v>
      </c>
      <c r="AV418" s="13" t="s">
        <v>84</v>
      </c>
      <c r="AW418" s="13" t="s">
        <v>36</v>
      </c>
      <c r="AX418" s="13" t="s">
        <v>75</v>
      </c>
      <c r="AY418" s="229" t="s">
        <v>118</v>
      </c>
    </row>
    <row r="419" s="14" customFormat="1">
      <c r="A419" s="14"/>
      <c r="B419" s="231"/>
      <c r="C419" s="232"/>
      <c r="D419" s="221" t="s">
        <v>130</v>
      </c>
      <c r="E419" s="233" t="s">
        <v>19</v>
      </c>
      <c r="F419" s="234" t="s">
        <v>146</v>
      </c>
      <c r="G419" s="232"/>
      <c r="H419" s="235">
        <v>493.493</v>
      </c>
      <c r="I419" s="236"/>
      <c r="J419" s="232"/>
      <c r="K419" s="232"/>
      <c r="L419" s="237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1" t="s">
        <v>130</v>
      </c>
      <c r="AU419" s="241" t="s">
        <v>84</v>
      </c>
      <c r="AV419" s="14" t="s">
        <v>126</v>
      </c>
      <c r="AW419" s="14" t="s">
        <v>36</v>
      </c>
      <c r="AX419" s="14" t="s">
        <v>80</v>
      </c>
      <c r="AY419" s="241" t="s">
        <v>118</v>
      </c>
    </row>
    <row r="420" s="2" customFormat="1" ht="6.96" customHeight="1">
      <c r="A420" s="39"/>
      <c r="B420" s="60"/>
      <c r="C420" s="61"/>
      <c r="D420" s="61"/>
      <c r="E420" s="61"/>
      <c r="F420" s="61"/>
      <c r="G420" s="61"/>
      <c r="H420" s="61"/>
      <c r="I420" s="61"/>
      <c r="J420" s="61"/>
      <c r="K420" s="61"/>
      <c r="L420" s="45"/>
      <c r="M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</row>
  </sheetData>
  <sheetProtection sheet="1" autoFilter="0" formatColumns="0" formatRows="0" objects="1" scenarios="1" spinCount="100000" saltValue="i9v9ubs3wYDB17Ng4DUo2avmDLxlKd1vTDcPjSwfdJ25HPD43F6TH9eekKytQ+z8S4hg8xgDCyb/ftSj+cXW9w==" hashValue="jbxt9CDuid7YsUQiin97iXrcNR7DGxbSMtrD1K1D/XkntD1YHoBIhSq74Y8uSH4uV0zllVmdWAt1owzFepDVNA==" algorithmName="SHA-512" password="CC35"/>
  <autoFilter ref="C89:K41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1/611325222"/>
    <hyperlink ref="F97" r:id="rId2" display="https://podminky.urs.cz/item/CS_URS_2022_01/611325223"/>
    <hyperlink ref="F100" r:id="rId3" display="https://podminky.urs.cz/item/CS_URS_2022_01/611325421"/>
    <hyperlink ref="F106" r:id="rId4" display="https://podminky.urs.cz/item/CS_URS_2022_01/611325422"/>
    <hyperlink ref="F109" r:id="rId5" display="https://podminky.urs.cz/item/CS_URS_2022_01/612131101"/>
    <hyperlink ref="F112" r:id="rId6" display="https://podminky.urs.cz/item/CS_URS_2022_01/612131121"/>
    <hyperlink ref="F115" r:id="rId7" display="https://podminky.urs.cz/item/CS_URS_2022_01/612135001"/>
    <hyperlink ref="F117" r:id="rId8" display="https://podminky.urs.cz/item/CS_URS_2022_01/612321121"/>
    <hyperlink ref="F119" r:id="rId9" display="https://podminky.urs.cz/item/CS_URS_2022_01/612311131"/>
    <hyperlink ref="F122" r:id="rId10" display="https://podminky.urs.cz/item/CS_URS_2022_01/612325222"/>
    <hyperlink ref="F125" r:id="rId11" display="https://podminky.urs.cz/item/CS_URS_2022_01/612325223"/>
    <hyperlink ref="F128" r:id="rId12" display="https://podminky.urs.cz/item/CS_URS_2022_01/612325421"/>
    <hyperlink ref="F134" r:id="rId13" display="https://podminky.urs.cz/item/CS_URS_2022_01/612325422"/>
    <hyperlink ref="F138" r:id="rId14" display="https://podminky.urs.cz/item/CS_URS_2022_01/943211111"/>
    <hyperlink ref="F147" r:id="rId15" display="https://podminky.urs.cz/item/CS_URS_2022_01/943211211"/>
    <hyperlink ref="F150" r:id="rId16" display="https://podminky.urs.cz/item/CS_URS_2022_01/943211811"/>
    <hyperlink ref="F152" r:id="rId17" display="https://podminky.urs.cz/item/CS_URS_2022_01/949101112"/>
    <hyperlink ref="F163" r:id="rId18" display="https://podminky.urs.cz/item/CS_URS_2022_01/978011121"/>
    <hyperlink ref="F169" r:id="rId19" display="https://podminky.urs.cz/item/CS_URS_2022_01/978011141"/>
    <hyperlink ref="F172" r:id="rId20" display="https://podminky.urs.cz/item/CS_URS_2022_01/978013121"/>
    <hyperlink ref="F178" r:id="rId21" display="https://podminky.urs.cz/item/CS_URS_2022_01/978013141"/>
    <hyperlink ref="F181" r:id="rId22" display="https://podminky.urs.cz/item/CS_URS_2022_01/978013191"/>
    <hyperlink ref="F185" r:id="rId23" display="https://podminky.urs.cz/item/CS_URS_2022_01/997013213"/>
    <hyperlink ref="F187" r:id="rId24" display="https://podminky.urs.cz/item/CS_URS_2022_01/997013219"/>
    <hyperlink ref="F190" r:id="rId25" display="https://podminky.urs.cz/item/CS_URS_2022_01/997013511"/>
    <hyperlink ref="F192" r:id="rId26" display="https://podminky.urs.cz/item/CS_URS_2022_01/997013509"/>
    <hyperlink ref="F197" r:id="rId27" display="https://podminky.urs.cz/item/CS_URS_2022_01/998018003"/>
    <hyperlink ref="F203" r:id="rId28" display="https://podminky.urs.cz/item/CS_URS_2022_01/763131411"/>
    <hyperlink ref="F206" r:id="rId29" display="https://podminky.urs.cz/item/CS_URS_2022_01/763131714"/>
    <hyperlink ref="F208" r:id="rId30" display="https://podminky.urs.cz/item/CS_URS_2022_01/763131821"/>
    <hyperlink ref="F210" r:id="rId31" display="https://podminky.urs.cz/item/CS_URS_2022_01/998763303"/>
    <hyperlink ref="F213" r:id="rId32" display="https://podminky.urs.cz/item/CS_URS_2022_01/783806807"/>
    <hyperlink ref="F219" r:id="rId33" display="https://podminky.urs.cz/item/CS_URS_2022_01/783822213"/>
    <hyperlink ref="F221" r:id="rId34" display="https://podminky.urs.cz/item/CS_URS_2022_01/783823103"/>
    <hyperlink ref="F223" r:id="rId35" display="https://podminky.urs.cz/item/CS_URS_2022_01/783827401"/>
    <hyperlink ref="F226" r:id="rId36" display="https://podminky.urs.cz/item/CS_URS_2022_01/784111013"/>
    <hyperlink ref="F278" r:id="rId37" display="https://podminky.urs.cz/item/CS_URS_2022_01/784111019"/>
    <hyperlink ref="F288" r:id="rId38" display="https://podminky.urs.cz/item/CS_URS_2022_01/784111033"/>
    <hyperlink ref="F290" r:id="rId39" display="https://podminky.urs.cz/item/CS_URS_2022_01/784111039"/>
    <hyperlink ref="F292" r:id="rId40" display="https://podminky.urs.cz/item/CS_URS_2022_01/784131201"/>
    <hyperlink ref="F298" r:id="rId41" display="https://podminky.urs.cz/item/CS_URS_2022_01/784161203"/>
    <hyperlink ref="F301" r:id="rId42" display="https://podminky.urs.cz/item/CS_URS_2022_01/784161209"/>
    <hyperlink ref="F304" r:id="rId43" display="https://podminky.urs.cz/item/CS_URS_2022_01/784161411"/>
    <hyperlink ref="F310" r:id="rId44" display="https://podminky.urs.cz/item/CS_URS_2022_01/784171101"/>
    <hyperlink ref="F322" r:id="rId45" display="https://podminky.urs.cz/item/CS_URS_2022_01/784171123"/>
    <hyperlink ref="F326" r:id="rId46" display="https://podminky.urs.cz/item/CS_URS_2022_01/784171129"/>
    <hyperlink ref="F332" r:id="rId47" display="https://podminky.urs.cz/item/CS_URS_2022_01/784181104"/>
    <hyperlink ref="F335" r:id="rId48" display="https://podminky.urs.cz/item/CS_URS_2022_01/784181110"/>
    <hyperlink ref="F338" r:id="rId49" display="https://podminky.urs.cz/item/CS_URS_2022_01/784221103"/>
    <hyperlink ref="F381" r:id="rId50" display="https://podminky.urs.cz/item/CS_URS_2022_01/78422110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547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548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549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550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551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552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553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554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555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556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557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558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559</v>
      </c>
      <c r="F19" s="278" t="s">
        <v>560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561</v>
      </c>
      <c r="F20" s="278" t="s">
        <v>562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563</v>
      </c>
      <c r="F21" s="278" t="s">
        <v>564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565</v>
      </c>
      <c r="F22" s="278" t="s">
        <v>566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567</v>
      </c>
      <c r="F23" s="278" t="s">
        <v>568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569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570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571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572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573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574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575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576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577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104</v>
      </c>
      <c r="F36" s="278"/>
      <c r="G36" s="278" t="s">
        <v>578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579</v>
      </c>
      <c r="F37" s="278"/>
      <c r="G37" s="278" t="s">
        <v>580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581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582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105</v>
      </c>
      <c r="F40" s="278"/>
      <c r="G40" s="278" t="s">
        <v>583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106</v>
      </c>
      <c r="F41" s="278"/>
      <c r="G41" s="278" t="s">
        <v>584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585</v>
      </c>
      <c r="F42" s="278"/>
      <c r="G42" s="278" t="s">
        <v>586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587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588</v>
      </c>
      <c r="F44" s="278"/>
      <c r="G44" s="278" t="s">
        <v>589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108</v>
      </c>
      <c r="F45" s="278"/>
      <c r="G45" s="278" t="s">
        <v>590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591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592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593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594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595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596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597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598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599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600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601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602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603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604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605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606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607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608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609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610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611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612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613</v>
      </c>
      <c r="D76" s="296"/>
      <c r="E76" s="296"/>
      <c r="F76" s="296" t="s">
        <v>614</v>
      </c>
      <c r="G76" s="297"/>
      <c r="H76" s="296" t="s">
        <v>57</v>
      </c>
      <c r="I76" s="296" t="s">
        <v>60</v>
      </c>
      <c r="J76" s="296" t="s">
        <v>615</v>
      </c>
      <c r="K76" s="295"/>
    </row>
    <row r="77" s="1" customFormat="1" ht="17.25" customHeight="1">
      <c r="B77" s="293"/>
      <c r="C77" s="298" t="s">
        <v>616</v>
      </c>
      <c r="D77" s="298"/>
      <c r="E77" s="298"/>
      <c r="F77" s="299" t="s">
        <v>617</v>
      </c>
      <c r="G77" s="300"/>
      <c r="H77" s="298"/>
      <c r="I77" s="298"/>
      <c r="J77" s="298" t="s">
        <v>618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619</v>
      </c>
      <c r="G79" s="305"/>
      <c r="H79" s="281" t="s">
        <v>620</v>
      </c>
      <c r="I79" s="281" t="s">
        <v>621</v>
      </c>
      <c r="J79" s="281">
        <v>20</v>
      </c>
      <c r="K79" s="295"/>
    </row>
    <row r="80" s="1" customFormat="1" ht="15" customHeight="1">
      <c r="B80" s="293"/>
      <c r="C80" s="281" t="s">
        <v>622</v>
      </c>
      <c r="D80" s="281"/>
      <c r="E80" s="281"/>
      <c r="F80" s="304" t="s">
        <v>619</v>
      </c>
      <c r="G80" s="305"/>
      <c r="H80" s="281" t="s">
        <v>623</v>
      </c>
      <c r="I80" s="281" t="s">
        <v>621</v>
      </c>
      <c r="J80" s="281">
        <v>120</v>
      </c>
      <c r="K80" s="295"/>
    </row>
    <row r="81" s="1" customFormat="1" ht="15" customHeight="1">
      <c r="B81" s="306"/>
      <c r="C81" s="281" t="s">
        <v>624</v>
      </c>
      <c r="D81" s="281"/>
      <c r="E81" s="281"/>
      <c r="F81" s="304" t="s">
        <v>625</v>
      </c>
      <c r="G81" s="305"/>
      <c r="H81" s="281" t="s">
        <v>626</v>
      </c>
      <c r="I81" s="281" t="s">
        <v>621</v>
      </c>
      <c r="J81" s="281">
        <v>50</v>
      </c>
      <c r="K81" s="295"/>
    </row>
    <row r="82" s="1" customFormat="1" ht="15" customHeight="1">
      <c r="B82" s="306"/>
      <c r="C82" s="281" t="s">
        <v>627</v>
      </c>
      <c r="D82" s="281"/>
      <c r="E82" s="281"/>
      <c r="F82" s="304" t="s">
        <v>619</v>
      </c>
      <c r="G82" s="305"/>
      <c r="H82" s="281" t="s">
        <v>628</v>
      </c>
      <c r="I82" s="281" t="s">
        <v>629</v>
      </c>
      <c r="J82" s="281"/>
      <c r="K82" s="295"/>
    </row>
    <row r="83" s="1" customFormat="1" ht="15" customHeight="1">
      <c r="B83" s="306"/>
      <c r="C83" s="307" t="s">
        <v>630</v>
      </c>
      <c r="D83" s="307"/>
      <c r="E83" s="307"/>
      <c r="F83" s="308" t="s">
        <v>625</v>
      </c>
      <c r="G83" s="307"/>
      <c r="H83" s="307" t="s">
        <v>631</v>
      </c>
      <c r="I83" s="307" t="s">
        <v>621</v>
      </c>
      <c r="J83" s="307">
        <v>15</v>
      </c>
      <c r="K83" s="295"/>
    </row>
    <row r="84" s="1" customFormat="1" ht="15" customHeight="1">
      <c r="B84" s="306"/>
      <c r="C84" s="307" t="s">
        <v>632</v>
      </c>
      <c r="D84" s="307"/>
      <c r="E84" s="307"/>
      <c r="F84" s="308" t="s">
        <v>625</v>
      </c>
      <c r="G84" s="307"/>
      <c r="H84" s="307" t="s">
        <v>633</v>
      </c>
      <c r="I84" s="307" t="s">
        <v>621</v>
      </c>
      <c r="J84" s="307">
        <v>15</v>
      </c>
      <c r="K84" s="295"/>
    </row>
    <row r="85" s="1" customFormat="1" ht="15" customHeight="1">
      <c r="B85" s="306"/>
      <c r="C85" s="307" t="s">
        <v>634</v>
      </c>
      <c r="D85" s="307"/>
      <c r="E85" s="307"/>
      <c r="F85" s="308" t="s">
        <v>625</v>
      </c>
      <c r="G85" s="307"/>
      <c r="H85" s="307" t="s">
        <v>635</v>
      </c>
      <c r="I85" s="307" t="s">
        <v>621</v>
      </c>
      <c r="J85" s="307">
        <v>20</v>
      </c>
      <c r="K85" s="295"/>
    </row>
    <row r="86" s="1" customFormat="1" ht="15" customHeight="1">
      <c r="B86" s="306"/>
      <c r="C86" s="307" t="s">
        <v>636</v>
      </c>
      <c r="D86" s="307"/>
      <c r="E86" s="307"/>
      <c r="F86" s="308" t="s">
        <v>625</v>
      </c>
      <c r="G86" s="307"/>
      <c r="H86" s="307" t="s">
        <v>637</v>
      </c>
      <c r="I86" s="307" t="s">
        <v>621</v>
      </c>
      <c r="J86" s="307">
        <v>20</v>
      </c>
      <c r="K86" s="295"/>
    </row>
    <row r="87" s="1" customFormat="1" ht="15" customHeight="1">
      <c r="B87" s="306"/>
      <c r="C87" s="281" t="s">
        <v>638</v>
      </c>
      <c r="D87" s="281"/>
      <c r="E87" s="281"/>
      <c r="F87" s="304" t="s">
        <v>625</v>
      </c>
      <c r="G87" s="305"/>
      <c r="H87" s="281" t="s">
        <v>639</v>
      </c>
      <c r="I87" s="281" t="s">
        <v>621</v>
      </c>
      <c r="J87" s="281">
        <v>50</v>
      </c>
      <c r="K87" s="295"/>
    </row>
    <row r="88" s="1" customFormat="1" ht="15" customHeight="1">
      <c r="B88" s="306"/>
      <c r="C88" s="281" t="s">
        <v>640</v>
      </c>
      <c r="D88" s="281"/>
      <c r="E88" s="281"/>
      <c r="F88" s="304" t="s">
        <v>625</v>
      </c>
      <c r="G88" s="305"/>
      <c r="H88" s="281" t="s">
        <v>641</v>
      </c>
      <c r="I88" s="281" t="s">
        <v>621</v>
      </c>
      <c r="J88" s="281">
        <v>20</v>
      </c>
      <c r="K88" s="295"/>
    </row>
    <row r="89" s="1" customFormat="1" ht="15" customHeight="1">
      <c r="B89" s="306"/>
      <c r="C89" s="281" t="s">
        <v>642</v>
      </c>
      <c r="D89" s="281"/>
      <c r="E89" s="281"/>
      <c r="F89" s="304" t="s">
        <v>625</v>
      </c>
      <c r="G89" s="305"/>
      <c r="H89" s="281" t="s">
        <v>643</v>
      </c>
      <c r="I89" s="281" t="s">
        <v>621</v>
      </c>
      <c r="J89" s="281">
        <v>20</v>
      </c>
      <c r="K89" s="295"/>
    </row>
    <row r="90" s="1" customFormat="1" ht="15" customHeight="1">
      <c r="B90" s="306"/>
      <c r="C90" s="281" t="s">
        <v>644</v>
      </c>
      <c r="D90" s="281"/>
      <c r="E90" s="281"/>
      <c r="F90" s="304" t="s">
        <v>625</v>
      </c>
      <c r="G90" s="305"/>
      <c r="H90" s="281" t="s">
        <v>645</v>
      </c>
      <c r="I90" s="281" t="s">
        <v>621</v>
      </c>
      <c r="J90" s="281">
        <v>50</v>
      </c>
      <c r="K90" s="295"/>
    </row>
    <row r="91" s="1" customFormat="1" ht="15" customHeight="1">
      <c r="B91" s="306"/>
      <c r="C91" s="281" t="s">
        <v>646</v>
      </c>
      <c r="D91" s="281"/>
      <c r="E91" s="281"/>
      <c r="F91" s="304" t="s">
        <v>625</v>
      </c>
      <c r="G91" s="305"/>
      <c r="H91" s="281" t="s">
        <v>646</v>
      </c>
      <c r="I91" s="281" t="s">
        <v>621</v>
      </c>
      <c r="J91" s="281">
        <v>50</v>
      </c>
      <c r="K91" s="295"/>
    </row>
    <row r="92" s="1" customFormat="1" ht="15" customHeight="1">
      <c r="B92" s="306"/>
      <c r="C92" s="281" t="s">
        <v>647</v>
      </c>
      <c r="D92" s="281"/>
      <c r="E92" s="281"/>
      <c r="F92" s="304" t="s">
        <v>625</v>
      </c>
      <c r="G92" s="305"/>
      <c r="H92" s="281" t="s">
        <v>648</v>
      </c>
      <c r="I92" s="281" t="s">
        <v>621</v>
      </c>
      <c r="J92" s="281">
        <v>255</v>
      </c>
      <c r="K92" s="295"/>
    </row>
    <row r="93" s="1" customFormat="1" ht="15" customHeight="1">
      <c r="B93" s="306"/>
      <c r="C93" s="281" t="s">
        <v>649</v>
      </c>
      <c r="D93" s="281"/>
      <c r="E93" s="281"/>
      <c r="F93" s="304" t="s">
        <v>619</v>
      </c>
      <c r="G93" s="305"/>
      <c r="H93" s="281" t="s">
        <v>650</v>
      </c>
      <c r="I93" s="281" t="s">
        <v>651</v>
      </c>
      <c r="J93" s="281"/>
      <c r="K93" s="295"/>
    </row>
    <row r="94" s="1" customFormat="1" ht="15" customHeight="1">
      <c r="B94" s="306"/>
      <c r="C94" s="281" t="s">
        <v>652</v>
      </c>
      <c r="D94" s="281"/>
      <c r="E94" s="281"/>
      <c r="F94" s="304" t="s">
        <v>619</v>
      </c>
      <c r="G94" s="305"/>
      <c r="H94" s="281" t="s">
        <v>653</v>
      </c>
      <c r="I94" s="281" t="s">
        <v>654</v>
      </c>
      <c r="J94" s="281"/>
      <c r="K94" s="295"/>
    </row>
    <row r="95" s="1" customFormat="1" ht="15" customHeight="1">
      <c r="B95" s="306"/>
      <c r="C95" s="281" t="s">
        <v>655</v>
      </c>
      <c r="D95" s="281"/>
      <c r="E95" s="281"/>
      <c r="F95" s="304" t="s">
        <v>619</v>
      </c>
      <c r="G95" s="305"/>
      <c r="H95" s="281" t="s">
        <v>655</v>
      </c>
      <c r="I95" s="281" t="s">
        <v>654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619</v>
      </c>
      <c r="G96" s="305"/>
      <c r="H96" s="281" t="s">
        <v>656</v>
      </c>
      <c r="I96" s="281" t="s">
        <v>654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619</v>
      </c>
      <c r="G97" s="305"/>
      <c r="H97" s="281" t="s">
        <v>657</v>
      </c>
      <c r="I97" s="281" t="s">
        <v>654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658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613</v>
      </c>
      <c r="D103" s="296"/>
      <c r="E103" s="296"/>
      <c r="F103" s="296" t="s">
        <v>614</v>
      </c>
      <c r="G103" s="297"/>
      <c r="H103" s="296" t="s">
        <v>57</v>
      </c>
      <c r="I103" s="296" t="s">
        <v>60</v>
      </c>
      <c r="J103" s="296" t="s">
        <v>615</v>
      </c>
      <c r="K103" s="295"/>
    </row>
    <row r="104" s="1" customFormat="1" ht="17.25" customHeight="1">
      <c r="B104" s="293"/>
      <c r="C104" s="298" t="s">
        <v>616</v>
      </c>
      <c r="D104" s="298"/>
      <c r="E104" s="298"/>
      <c r="F104" s="299" t="s">
        <v>617</v>
      </c>
      <c r="G104" s="300"/>
      <c r="H104" s="298"/>
      <c r="I104" s="298"/>
      <c r="J104" s="298" t="s">
        <v>618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619</v>
      </c>
      <c r="G106" s="281"/>
      <c r="H106" s="281" t="s">
        <v>659</v>
      </c>
      <c r="I106" s="281" t="s">
        <v>621</v>
      </c>
      <c r="J106" s="281">
        <v>20</v>
      </c>
      <c r="K106" s="295"/>
    </row>
    <row r="107" s="1" customFormat="1" ht="15" customHeight="1">
      <c r="B107" s="293"/>
      <c r="C107" s="281" t="s">
        <v>622</v>
      </c>
      <c r="D107" s="281"/>
      <c r="E107" s="281"/>
      <c r="F107" s="304" t="s">
        <v>619</v>
      </c>
      <c r="G107" s="281"/>
      <c r="H107" s="281" t="s">
        <v>659</v>
      </c>
      <c r="I107" s="281" t="s">
        <v>621</v>
      </c>
      <c r="J107" s="281">
        <v>120</v>
      </c>
      <c r="K107" s="295"/>
    </row>
    <row r="108" s="1" customFormat="1" ht="15" customHeight="1">
      <c r="B108" s="306"/>
      <c r="C108" s="281" t="s">
        <v>624</v>
      </c>
      <c r="D108" s="281"/>
      <c r="E108" s="281"/>
      <c r="F108" s="304" t="s">
        <v>625</v>
      </c>
      <c r="G108" s="281"/>
      <c r="H108" s="281" t="s">
        <v>659</v>
      </c>
      <c r="I108" s="281" t="s">
        <v>621</v>
      </c>
      <c r="J108" s="281">
        <v>50</v>
      </c>
      <c r="K108" s="295"/>
    </row>
    <row r="109" s="1" customFormat="1" ht="15" customHeight="1">
      <c r="B109" s="306"/>
      <c r="C109" s="281" t="s">
        <v>627</v>
      </c>
      <c r="D109" s="281"/>
      <c r="E109" s="281"/>
      <c r="F109" s="304" t="s">
        <v>619</v>
      </c>
      <c r="G109" s="281"/>
      <c r="H109" s="281" t="s">
        <v>659</v>
      </c>
      <c r="I109" s="281" t="s">
        <v>629</v>
      </c>
      <c r="J109" s="281"/>
      <c r="K109" s="295"/>
    </row>
    <row r="110" s="1" customFormat="1" ht="15" customHeight="1">
      <c r="B110" s="306"/>
      <c r="C110" s="281" t="s">
        <v>638</v>
      </c>
      <c r="D110" s="281"/>
      <c r="E110" s="281"/>
      <c r="F110" s="304" t="s">
        <v>625</v>
      </c>
      <c r="G110" s="281"/>
      <c r="H110" s="281" t="s">
        <v>659</v>
      </c>
      <c r="I110" s="281" t="s">
        <v>621</v>
      </c>
      <c r="J110" s="281">
        <v>50</v>
      </c>
      <c r="K110" s="295"/>
    </row>
    <row r="111" s="1" customFormat="1" ht="15" customHeight="1">
      <c r="B111" s="306"/>
      <c r="C111" s="281" t="s">
        <v>646</v>
      </c>
      <c r="D111" s="281"/>
      <c r="E111" s="281"/>
      <c r="F111" s="304" t="s">
        <v>625</v>
      </c>
      <c r="G111" s="281"/>
      <c r="H111" s="281" t="s">
        <v>659</v>
      </c>
      <c r="I111" s="281" t="s">
        <v>621</v>
      </c>
      <c r="J111" s="281">
        <v>50</v>
      </c>
      <c r="K111" s="295"/>
    </row>
    <row r="112" s="1" customFormat="1" ht="15" customHeight="1">
      <c r="B112" s="306"/>
      <c r="C112" s="281" t="s">
        <v>644</v>
      </c>
      <c r="D112" s="281"/>
      <c r="E112" s="281"/>
      <c r="F112" s="304" t="s">
        <v>625</v>
      </c>
      <c r="G112" s="281"/>
      <c r="H112" s="281" t="s">
        <v>659</v>
      </c>
      <c r="I112" s="281" t="s">
        <v>621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619</v>
      </c>
      <c r="G113" s="281"/>
      <c r="H113" s="281" t="s">
        <v>660</v>
      </c>
      <c r="I113" s="281" t="s">
        <v>621</v>
      </c>
      <c r="J113" s="281">
        <v>20</v>
      </c>
      <c r="K113" s="295"/>
    </row>
    <row r="114" s="1" customFormat="1" ht="15" customHeight="1">
      <c r="B114" s="306"/>
      <c r="C114" s="281" t="s">
        <v>661</v>
      </c>
      <c r="D114" s="281"/>
      <c r="E114" s="281"/>
      <c r="F114" s="304" t="s">
        <v>619</v>
      </c>
      <c r="G114" s="281"/>
      <c r="H114" s="281" t="s">
        <v>662</v>
      </c>
      <c r="I114" s="281" t="s">
        <v>621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619</v>
      </c>
      <c r="G115" s="281"/>
      <c r="H115" s="281" t="s">
        <v>663</v>
      </c>
      <c r="I115" s="281" t="s">
        <v>654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619</v>
      </c>
      <c r="G116" s="281"/>
      <c r="H116" s="281" t="s">
        <v>664</v>
      </c>
      <c r="I116" s="281" t="s">
        <v>654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619</v>
      </c>
      <c r="G117" s="281"/>
      <c r="H117" s="281" t="s">
        <v>665</v>
      </c>
      <c r="I117" s="281" t="s">
        <v>666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667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613</v>
      </c>
      <c r="D123" s="296"/>
      <c r="E123" s="296"/>
      <c r="F123" s="296" t="s">
        <v>614</v>
      </c>
      <c r="G123" s="297"/>
      <c r="H123" s="296" t="s">
        <v>57</v>
      </c>
      <c r="I123" s="296" t="s">
        <v>60</v>
      </c>
      <c r="J123" s="296" t="s">
        <v>615</v>
      </c>
      <c r="K123" s="325"/>
    </row>
    <row r="124" s="1" customFormat="1" ht="17.25" customHeight="1">
      <c r="B124" s="324"/>
      <c r="C124" s="298" t="s">
        <v>616</v>
      </c>
      <c r="D124" s="298"/>
      <c r="E124" s="298"/>
      <c r="F124" s="299" t="s">
        <v>617</v>
      </c>
      <c r="G124" s="300"/>
      <c r="H124" s="298"/>
      <c r="I124" s="298"/>
      <c r="J124" s="298" t="s">
        <v>618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622</v>
      </c>
      <c r="D126" s="303"/>
      <c r="E126" s="303"/>
      <c r="F126" s="304" t="s">
        <v>619</v>
      </c>
      <c r="G126" s="281"/>
      <c r="H126" s="281" t="s">
        <v>659</v>
      </c>
      <c r="I126" s="281" t="s">
        <v>621</v>
      </c>
      <c r="J126" s="281">
        <v>120</v>
      </c>
      <c r="K126" s="329"/>
    </row>
    <row r="127" s="1" customFormat="1" ht="15" customHeight="1">
      <c r="B127" s="326"/>
      <c r="C127" s="281" t="s">
        <v>668</v>
      </c>
      <c r="D127" s="281"/>
      <c r="E127" s="281"/>
      <c r="F127" s="304" t="s">
        <v>619</v>
      </c>
      <c r="G127" s="281"/>
      <c r="H127" s="281" t="s">
        <v>669</v>
      </c>
      <c r="I127" s="281" t="s">
        <v>621</v>
      </c>
      <c r="J127" s="281" t="s">
        <v>670</v>
      </c>
      <c r="K127" s="329"/>
    </row>
    <row r="128" s="1" customFormat="1" ht="15" customHeight="1">
      <c r="B128" s="326"/>
      <c r="C128" s="281" t="s">
        <v>567</v>
      </c>
      <c r="D128" s="281"/>
      <c r="E128" s="281"/>
      <c r="F128" s="304" t="s">
        <v>619</v>
      </c>
      <c r="G128" s="281"/>
      <c r="H128" s="281" t="s">
        <v>671</v>
      </c>
      <c r="I128" s="281" t="s">
        <v>621</v>
      </c>
      <c r="J128" s="281" t="s">
        <v>670</v>
      </c>
      <c r="K128" s="329"/>
    </row>
    <row r="129" s="1" customFormat="1" ht="15" customHeight="1">
      <c r="B129" s="326"/>
      <c r="C129" s="281" t="s">
        <v>630</v>
      </c>
      <c r="D129" s="281"/>
      <c r="E129" s="281"/>
      <c r="F129" s="304" t="s">
        <v>625</v>
      </c>
      <c r="G129" s="281"/>
      <c r="H129" s="281" t="s">
        <v>631</v>
      </c>
      <c r="I129" s="281" t="s">
        <v>621</v>
      </c>
      <c r="J129" s="281">
        <v>15</v>
      </c>
      <c r="K129" s="329"/>
    </row>
    <row r="130" s="1" customFormat="1" ht="15" customHeight="1">
      <c r="B130" s="326"/>
      <c r="C130" s="307" t="s">
        <v>632</v>
      </c>
      <c r="D130" s="307"/>
      <c r="E130" s="307"/>
      <c r="F130" s="308" t="s">
        <v>625</v>
      </c>
      <c r="G130" s="307"/>
      <c r="H130" s="307" t="s">
        <v>633</v>
      </c>
      <c r="I130" s="307" t="s">
        <v>621</v>
      </c>
      <c r="J130" s="307">
        <v>15</v>
      </c>
      <c r="K130" s="329"/>
    </row>
    <row r="131" s="1" customFormat="1" ht="15" customHeight="1">
      <c r="B131" s="326"/>
      <c r="C131" s="307" t="s">
        <v>634</v>
      </c>
      <c r="D131" s="307"/>
      <c r="E131" s="307"/>
      <c r="F131" s="308" t="s">
        <v>625</v>
      </c>
      <c r="G131" s="307"/>
      <c r="H131" s="307" t="s">
        <v>635</v>
      </c>
      <c r="I131" s="307" t="s">
        <v>621</v>
      </c>
      <c r="J131" s="307">
        <v>20</v>
      </c>
      <c r="K131" s="329"/>
    </row>
    <row r="132" s="1" customFormat="1" ht="15" customHeight="1">
      <c r="B132" s="326"/>
      <c r="C132" s="307" t="s">
        <v>636</v>
      </c>
      <c r="D132" s="307"/>
      <c r="E132" s="307"/>
      <c r="F132" s="308" t="s">
        <v>625</v>
      </c>
      <c r="G132" s="307"/>
      <c r="H132" s="307" t="s">
        <v>637</v>
      </c>
      <c r="I132" s="307" t="s">
        <v>621</v>
      </c>
      <c r="J132" s="307">
        <v>20</v>
      </c>
      <c r="K132" s="329"/>
    </row>
    <row r="133" s="1" customFormat="1" ht="15" customHeight="1">
      <c r="B133" s="326"/>
      <c r="C133" s="281" t="s">
        <v>624</v>
      </c>
      <c r="D133" s="281"/>
      <c r="E133" s="281"/>
      <c r="F133" s="304" t="s">
        <v>625</v>
      </c>
      <c r="G133" s="281"/>
      <c r="H133" s="281" t="s">
        <v>659</v>
      </c>
      <c r="I133" s="281" t="s">
        <v>621</v>
      </c>
      <c r="J133" s="281">
        <v>50</v>
      </c>
      <c r="K133" s="329"/>
    </row>
    <row r="134" s="1" customFormat="1" ht="15" customHeight="1">
      <c r="B134" s="326"/>
      <c r="C134" s="281" t="s">
        <v>638</v>
      </c>
      <c r="D134" s="281"/>
      <c r="E134" s="281"/>
      <c r="F134" s="304" t="s">
        <v>625</v>
      </c>
      <c r="G134" s="281"/>
      <c r="H134" s="281" t="s">
        <v>659</v>
      </c>
      <c r="I134" s="281" t="s">
        <v>621</v>
      </c>
      <c r="J134" s="281">
        <v>50</v>
      </c>
      <c r="K134" s="329"/>
    </row>
    <row r="135" s="1" customFormat="1" ht="15" customHeight="1">
      <c r="B135" s="326"/>
      <c r="C135" s="281" t="s">
        <v>644</v>
      </c>
      <c r="D135" s="281"/>
      <c r="E135" s="281"/>
      <c r="F135" s="304" t="s">
        <v>625</v>
      </c>
      <c r="G135" s="281"/>
      <c r="H135" s="281" t="s">
        <v>659</v>
      </c>
      <c r="I135" s="281" t="s">
        <v>621</v>
      </c>
      <c r="J135" s="281">
        <v>50</v>
      </c>
      <c r="K135" s="329"/>
    </row>
    <row r="136" s="1" customFormat="1" ht="15" customHeight="1">
      <c r="B136" s="326"/>
      <c r="C136" s="281" t="s">
        <v>646</v>
      </c>
      <c r="D136" s="281"/>
      <c r="E136" s="281"/>
      <c r="F136" s="304" t="s">
        <v>625</v>
      </c>
      <c r="G136" s="281"/>
      <c r="H136" s="281" t="s">
        <v>659</v>
      </c>
      <c r="I136" s="281" t="s">
        <v>621</v>
      </c>
      <c r="J136" s="281">
        <v>50</v>
      </c>
      <c r="K136" s="329"/>
    </row>
    <row r="137" s="1" customFormat="1" ht="15" customHeight="1">
      <c r="B137" s="326"/>
      <c r="C137" s="281" t="s">
        <v>647</v>
      </c>
      <c r="D137" s="281"/>
      <c r="E137" s="281"/>
      <c r="F137" s="304" t="s">
        <v>625</v>
      </c>
      <c r="G137" s="281"/>
      <c r="H137" s="281" t="s">
        <v>672</v>
      </c>
      <c r="I137" s="281" t="s">
        <v>621</v>
      </c>
      <c r="J137" s="281">
        <v>255</v>
      </c>
      <c r="K137" s="329"/>
    </row>
    <row r="138" s="1" customFormat="1" ht="15" customHeight="1">
      <c r="B138" s="326"/>
      <c r="C138" s="281" t="s">
        <v>649</v>
      </c>
      <c r="D138" s="281"/>
      <c r="E138" s="281"/>
      <c r="F138" s="304" t="s">
        <v>619</v>
      </c>
      <c r="G138" s="281"/>
      <c r="H138" s="281" t="s">
        <v>673</v>
      </c>
      <c r="I138" s="281" t="s">
        <v>651</v>
      </c>
      <c r="J138" s="281"/>
      <c r="K138" s="329"/>
    </row>
    <row r="139" s="1" customFormat="1" ht="15" customHeight="1">
      <c r="B139" s="326"/>
      <c r="C139" s="281" t="s">
        <v>652</v>
      </c>
      <c r="D139" s="281"/>
      <c r="E139" s="281"/>
      <c r="F139" s="304" t="s">
        <v>619</v>
      </c>
      <c r="G139" s="281"/>
      <c r="H139" s="281" t="s">
        <v>674</v>
      </c>
      <c r="I139" s="281" t="s">
        <v>654</v>
      </c>
      <c r="J139" s="281"/>
      <c r="K139" s="329"/>
    </row>
    <row r="140" s="1" customFormat="1" ht="15" customHeight="1">
      <c r="B140" s="326"/>
      <c r="C140" s="281" t="s">
        <v>655</v>
      </c>
      <c r="D140" s="281"/>
      <c r="E140" s="281"/>
      <c r="F140" s="304" t="s">
        <v>619</v>
      </c>
      <c r="G140" s="281"/>
      <c r="H140" s="281" t="s">
        <v>655</v>
      </c>
      <c r="I140" s="281" t="s">
        <v>654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619</v>
      </c>
      <c r="G141" s="281"/>
      <c r="H141" s="281" t="s">
        <v>675</v>
      </c>
      <c r="I141" s="281" t="s">
        <v>654</v>
      </c>
      <c r="J141" s="281"/>
      <c r="K141" s="329"/>
    </row>
    <row r="142" s="1" customFormat="1" ht="15" customHeight="1">
      <c r="B142" s="326"/>
      <c r="C142" s="281" t="s">
        <v>676</v>
      </c>
      <c r="D142" s="281"/>
      <c r="E142" s="281"/>
      <c r="F142" s="304" t="s">
        <v>619</v>
      </c>
      <c r="G142" s="281"/>
      <c r="H142" s="281" t="s">
        <v>677</v>
      </c>
      <c r="I142" s="281" t="s">
        <v>654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678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613</v>
      </c>
      <c r="D148" s="296"/>
      <c r="E148" s="296"/>
      <c r="F148" s="296" t="s">
        <v>614</v>
      </c>
      <c r="G148" s="297"/>
      <c r="H148" s="296" t="s">
        <v>57</v>
      </c>
      <c r="I148" s="296" t="s">
        <v>60</v>
      </c>
      <c r="J148" s="296" t="s">
        <v>615</v>
      </c>
      <c r="K148" s="295"/>
    </row>
    <row r="149" s="1" customFormat="1" ht="17.25" customHeight="1">
      <c r="B149" s="293"/>
      <c r="C149" s="298" t="s">
        <v>616</v>
      </c>
      <c r="D149" s="298"/>
      <c r="E149" s="298"/>
      <c r="F149" s="299" t="s">
        <v>617</v>
      </c>
      <c r="G149" s="300"/>
      <c r="H149" s="298"/>
      <c r="I149" s="298"/>
      <c r="J149" s="298" t="s">
        <v>618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622</v>
      </c>
      <c r="D151" s="281"/>
      <c r="E151" s="281"/>
      <c r="F151" s="334" t="s">
        <v>619</v>
      </c>
      <c r="G151" s="281"/>
      <c r="H151" s="333" t="s">
        <v>659</v>
      </c>
      <c r="I151" s="333" t="s">
        <v>621</v>
      </c>
      <c r="J151" s="333">
        <v>120</v>
      </c>
      <c r="K151" s="329"/>
    </row>
    <row r="152" s="1" customFormat="1" ht="15" customHeight="1">
      <c r="B152" s="306"/>
      <c r="C152" s="333" t="s">
        <v>668</v>
      </c>
      <c r="D152" s="281"/>
      <c r="E152" s="281"/>
      <c r="F152" s="334" t="s">
        <v>619</v>
      </c>
      <c r="G152" s="281"/>
      <c r="H152" s="333" t="s">
        <v>679</v>
      </c>
      <c r="I152" s="333" t="s">
        <v>621</v>
      </c>
      <c r="J152" s="333" t="s">
        <v>670</v>
      </c>
      <c r="K152" s="329"/>
    </row>
    <row r="153" s="1" customFormat="1" ht="15" customHeight="1">
      <c r="B153" s="306"/>
      <c r="C153" s="333" t="s">
        <v>567</v>
      </c>
      <c r="D153" s="281"/>
      <c r="E153" s="281"/>
      <c r="F153" s="334" t="s">
        <v>619</v>
      </c>
      <c r="G153" s="281"/>
      <c r="H153" s="333" t="s">
        <v>680</v>
      </c>
      <c r="I153" s="333" t="s">
        <v>621</v>
      </c>
      <c r="J153" s="333" t="s">
        <v>670</v>
      </c>
      <c r="K153" s="329"/>
    </row>
    <row r="154" s="1" customFormat="1" ht="15" customHeight="1">
      <c r="B154" s="306"/>
      <c r="C154" s="333" t="s">
        <v>624</v>
      </c>
      <c r="D154" s="281"/>
      <c r="E154" s="281"/>
      <c r="F154" s="334" t="s">
        <v>625</v>
      </c>
      <c r="G154" s="281"/>
      <c r="H154" s="333" t="s">
        <v>659</v>
      </c>
      <c r="I154" s="333" t="s">
        <v>621</v>
      </c>
      <c r="J154" s="333">
        <v>50</v>
      </c>
      <c r="K154" s="329"/>
    </row>
    <row r="155" s="1" customFormat="1" ht="15" customHeight="1">
      <c r="B155" s="306"/>
      <c r="C155" s="333" t="s">
        <v>627</v>
      </c>
      <c r="D155" s="281"/>
      <c r="E155" s="281"/>
      <c r="F155" s="334" t="s">
        <v>619</v>
      </c>
      <c r="G155" s="281"/>
      <c r="H155" s="333" t="s">
        <v>659</v>
      </c>
      <c r="I155" s="333" t="s">
        <v>629</v>
      </c>
      <c r="J155" s="333"/>
      <c r="K155" s="329"/>
    </row>
    <row r="156" s="1" customFormat="1" ht="15" customHeight="1">
      <c r="B156" s="306"/>
      <c r="C156" s="333" t="s">
        <v>638</v>
      </c>
      <c r="D156" s="281"/>
      <c r="E156" s="281"/>
      <c r="F156" s="334" t="s">
        <v>625</v>
      </c>
      <c r="G156" s="281"/>
      <c r="H156" s="333" t="s">
        <v>659</v>
      </c>
      <c r="I156" s="333" t="s">
        <v>621</v>
      </c>
      <c r="J156" s="333">
        <v>50</v>
      </c>
      <c r="K156" s="329"/>
    </row>
    <row r="157" s="1" customFormat="1" ht="15" customHeight="1">
      <c r="B157" s="306"/>
      <c r="C157" s="333" t="s">
        <v>646</v>
      </c>
      <c r="D157" s="281"/>
      <c r="E157" s="281"/>
      <c r="F157" s="334" t="s">
        <v>625</v>
      </c>
      <c r="G157" s="281"/>
      <c r="H157" s="333" t="s">
        <v>659</v>
      </c>
      <c r="I157" s="333" t="s">
        <v>621</v>
      </c>
      <c r="J157" s="333">
        <v>50</v>
      </c>
      <c r="K157" s="329"/>
    </row>
    <row r="158" s="1" customFormat="1" ht="15" customHeight="1">
      <c r="B158" s="306"/>
      <c r="C158" s="333" t="s">
        <v>644</v>
      </c>
      <c r="D158" s="281"/>
      <c r="E158" s="281"/>
      <c r="F158" s="334" t="s">
        <v>625</v>
      </c>
      <c r="G158" s="281"/>
      <c r="H158" s="333" t="s">
        <v>659</v>
      </c>
      <c r="I158" s="333" t="s">
        <v>621</v>
      </c>
      <c r="J158" s="333">
        <v>50</v>
      </c>
      <c r="K158" s="329"/>
    </row>
    <row r="159" s="1" customFormat="1" ht="15" customHeight="1">
      <c r="B159" s="306"/>
      <c r="C159" s="333" t="s">
        <v>89</v>
      </c>
      <c r="D159" s="281"/>
      <c r="E159" s="281"/>
      <c r="F159" s="334" t="s">
        <v>619</v>
      </c>
      <c r="G159" s="281"/>
      <c r="H159" s="333" t="s">
        <v>681</v>
      </c>
      <c r="I159" s="333" t="s">
        <v>621</v>
      </c>
      <c r="J159" s="333" t="s">
        <v>682</v>
      </c>
      <c r="K159" s="329"/>
    </row>
    <row r="160" s="1" customFormat="1" ht="15" customHeight="1">
      <c r="B160" s="306"/>
      <c r="C160" s="333" t="s">
        <v>683</v>
      </c>
      <c r="D160" s="281"/>
      <c r="E160" s="281"/>
      <c r="F160" s="334" t="s">
        <v>619</v>
      </c>
      <c r="G160" s="281"/>
      <c r="H160" s="333" t="s">
        <v>684</v>
      </c>
      <c r="I160" s="333" t="s">
        <v>654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685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613</v>
      </c>
      <c r="D166" s="296"/>
      <c r="E166" s="296"/>
      <c r="F166" s="296" t="s">
        <v>614</v>
      </c>
      <c r="G166" s="338"/>
      <c r="H166" s="339" t="s">
        <v>57</v>
      </c>
      <c r="I166" s="339" t="s">
        <v>60</v>
      </c>
      <c r="J166" s="296" t="s">
        <v>615</v>
      </c>
      <c r="K166" s="273"/>
    </row>
    <row r="167" s="1" customFormat="1" ht="17.25" customHeight="1">
      <c r="B167" s="274"/>
      <c r="C167" s="298" t="s">
        <v>616</v>
      </c>
      <c r="D167" s="298"/>
      <c r="E167" s="298"/>
      <c r="F167" s="299" t="s">
        <v>617</v>
      </c>
      <c r="G167" s="340"/>
      <c r="H167" s="341"/>
      <c r="I167" s="341"/>
      <c r="J167" s="298" t="s">
        <v>618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622</v>
      </c>
      <c r="D169" s="281"/>
      <c r="E169" s="281"/>
      <c r="F169" s="304" t="s">
        <v>619</v>
      </c>
      <c r="G169" s="281"/>
      <c r="H169" s="281" t="s">
        <v>659</v>
      </c>
      <c r="I169" s="281" t="s">
        <v>621</v>
      </c>
      <c r="J169" s="281">
        <v>120</v>
      </c>
      <c r="K169" s="329"/>
    </row>
    <row r="170" s="1" customFormat="1" ht="15" customHeight="1">
      <c r="B170" s="306"/>
      <c r="C170" s="281" t="s">
        <v>668</v>
      </c>
      <c r="D170" s="281"/>
      <c r="E170" s="281"/>
      <c r="F170" s="304" t="s">
        <v>619</v>
      </c>
      <c r="G170" s="281"/>
      <c r="H170" s="281" t="s">
        <v>669</v>
      </c>
      <c r="I170" s="281" t="s">
        <v>621</v>
      </c>
      <c r="J170" s="281" t="s">
        <v>670</v>
      </c>
      <c r="K170" s="329"/>
    </row>
    <row r="171" s="1" customFormat="1" ht="15" customHeight="1">
      <c r="B171" s="306"/>
      <c r="C171" s="281" t="s">
        <v>567</v>
      </c>
      <c r="D171" s="281"/>
      <c r="E171" s="281"/>
      <c r="F171" s="304" t="s">
        <v>619</v>
      </c>
      <c r="G171" s="281"/>
      <c r="H171" s="281" t="s">
        <v>686</v>
      </c>
      <c r="I171" s="281" t="s">
        <v>621</v>
      </c>
      <c r="J171" s="281" t="s">
        <v>670</v>
      </c>
      <c r="K171" s="329"/>
    </row>
    <row r="172" s="1" customFormat="1" ht="15" customHeight="1">
      <c r="B172" s="306"/>
      <c r="C172" s="281" t="s">
        <v>624</v>
      </c>
      <c r="D172" s="281"/>
      <c r="E172" s="281"/>
      <c r="F172" s="304" t="s">
        <v>625</v>
      </c>
      <c r="G172" s="281"/>
      <c r="H172" s="281" t="s">
        <v>686</v>
      </c>
      <c r="I172" s="281" t="s">
        <v>621</v>
      </c>
      <c r="J172" s="281">
        <v>50</v>
      </c>
      <c r="K172" s="329"/>
    </row>
    <row r="173" s="1" customFormat="1" ht="15" customHeight="1">
      <c r="B173" s="306"/>
      <c r="C173" s="281" t="s">
        <v>627</v>
      </c>
      <c r="D173" s="281"/>
      <c r="E173" s="281"/>
      <c r="F173" s="304" t="s">
        <v>619</v>
      </c>
      <c r="G173" s="281"/>
      <c r="H173" s="281" t="s">
        <v>686</v>
      </c>
      <c r="I173" s="281" t="s">
        <v>629</v>
      </c>
      <c r="J173" s="281"/>
      <c r="K173" s="329"/>
    </row>
    <row r="174" s="1" customFormat="1" ht="15" customHeight="1">
      <c r="B174" s="306"/>
      <c r="C174" s="281" t="s">
        <v>638</v>
      </c>
      <c r="D174" s="281"/>
      <c r="E174" s="281"/>
      <c r="F174" s="304" t="s">
        <v>625</v>
      </c>
      <c r="G174" s="281"/>
      <c r="H174" s="281" t="s">
        <v>686</v>
      </c>
      <c r="I174" s="281" t="s">
        <v>621</v>
      </c>
      <c r="J174" s="281">
        <v>50</v>
      </c>
      <c r="K174" s="329"/>
    </row>
    <row r="175" s="1" customFormat="1" ht="15" customHeight="1">
      <c r="B175" s="306"/>
      <c r="C175" s="281" t="s">
        <v>646</v>
      </c>
      <c r="D175" s="281"/>
      <c r="E175" s="281"/>
      <c r="F175" s="304" t="s">
        <v>625</v>
      </c>
      <c r="G175" s="281"/>
      <c r="H175" s="281" t="s">
        <v>686</v>
      </c>
      <c r="I175" s="281" t="s">
        <v>621</v>
      </c>
      <c r="J175" s="281">
        <v>50</v>
      </c>
      <c r="K175" s="329"/>
    </row>
    <row r="176" s="1" customFormat="1" ht="15" customHeight="1">
      <c r="B176" s="306"/>
      <c r="C176" s="281" t="s">
        <v>644</v>
      </c>
      <c r="D176" s="281"/>
      <c r="E176" s="281"/>
      <c r="F176" s="304" t="s">
        <v>625</v>
      </c>
      <c r="G176" s="281"/>
      <c r="H176" s="281" t="s">
        <v>686</v>
      </c>
      <c r="I176" s="281" t="s">
        <v>621</v>
      </c>
      <c r="J176" s="281">
        <v>50</v>
      </c>
      <c r="K176" s="329"/>
    </row>
    <row r="177" s="1" customFormat="1" ht="15" customHeight="1">
      <c r="B177" s="306"/>
      <c r="C177" s="281" t="s">
        <v>104</v>
      </c>
      <c r="D177" s="281"/>
      <c r="E177" s="281"/>
      <c r="F177" s="304" t="s">
        <v>619</v>
      </c>
      <c r="G177" s="281"/>
      <c r="H177" s="281" t="s">
        <v>687</v>
      </c>
      <c r="I177" s="281" t="s">
        <v>688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619</v>
      </c>
      <c r="G178" s="281"/>
      <c r="H178" s="281" t="s">
        <v>689</v>
      </c>
      <c r="I178" s="281" t="s">
        <v>690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619</v>
      </c>
      <c r="G179" s="281"/>
      <c r="H179" s="281" t="s">
        <v>691</v>
      </c>
      <c r="I179" s="281" t="s">
        <v>621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619</v>
      </c>
      <c r="G180" s="281"/>
      <c r="H180" s="281" t="s">
        <v>692</v>
      </c>
      <c r="I180" s="281" t="s">
        <v>621</v>
      </c>
      <c r="J180" s="281">
        <v>255</v>
      </c>
      <c r="K180" s="329"/>
    </row>
    <row r="181" s="1" customFormat="1" ht="15" customHeight="1">
      <c r="B181" s="306"/>
      <c r="C181" s="281" t="s">
        <v>105</v>
      </c>
      <c r="D181" s="281"/>
      <c r="E181" s="281"/>
      <c r="F181" s="304" t="s">
        <v>619</v>
      </c>
      <c r="G181" s="281"/>
      <c r="H181" s="281" t="s">
        <v>583</v>
      </c>
      <c r="I181" s="281" t="s">
        <v>621</v>
      </c>
      <c r="J181" s="281">
        <v>10</v>
      </c>
      <c r="K181" s="329"/>
    </row>
    <row r="182" s="1" customFormat="1" ht="15" customHeight="1">
      <c r="B182" s="306"/>
      <c r="C182" s="281" t="s">
        <v>106</v>
      </c>
      <c r="D182" s="281"/>
      <c r="E182" s="281"/>
      <c r="F182" s="304" t="s">
        <v>619</v>
      </c>
      <c r="G182" s="281"/>
      <c r="H182" s="281" t="s">
        <v>693</v>
      </c>
      <c r="I182" s="281" t="s">
        <v>654</v>
      </c>
      <c r="J182" s="281"/>
      <c r="K182" s="329"/>
    </row>
    <row r="183" s="1" customFormat="1" ht="15" customHeight="1">
      <c r="B183" s="306"/>
      <c r="C183" s="281" t="s">
        <v>694</v>
      </c>
      <c r="D183" s="281"/>
      <c r="E183" s="281"/>
      <c r="F183" s="304" t="s">
        <v>619</v>
      </c>
      <c r="G183" s="281"/>
      <c r="H183" s="281" t="s">
        <v>695</v>
      </c>
      <c r="I183" s="281" t="s">
        <v>654</v>
      </c>
      <c r="J183" s="281"/>
      <c r="K183" s="329"/>
    </row>
    <row r="184" s="1" customFormat="1" ht="15" customHeight="1">
      <c r="B184" s="306"/>
      <c r="C184" s="281" t="s">
        <v>683</v>
      </c>
      <c r="D184" s="281"/>
      <c r="E184" s="281"/>
      <c r="F184" s="304" t="s">
        <v>619</v>
      </c>
      <c r="G184" s="281"/>
      <c r="H184" s="281" t="s">
        <v>696</v>
      </c>
      <c r="I184" s="281" t="s">
        <v>654</v>
      </c>
      <c r="J184" s="281"/>
      <c r="K184" s="329"/>
    </row>
    <row r="185" s="1" customFormat="1" ht="15" customHeight="1">
      <c r="B185" s="306"/>
      <c r="C185" s="281" t="s">
        <v>108</v>
      </c>
      <c r="D185" s="281"/>
      <c r="E185" s="281"/>
      <c r="F185" s="304" t="s">
        <v>625</v>
      </c>
      <c r="G185" s="281"/>
      <c r="H185" s="281" t="s">
        <v>697</v>
      </c>
      <c r="I185" s="281" t="s">
        <v>621</v>
      </c>
      <c r="J185" s="281">
        <v>50</v>
      </c>
      <c r="K185" s="329"/>
    </row>
    <row r="186" s="1" customFormat="1" ht="15" customHeight="1">
      <c r="B186" s="306"/>
      <c r="C186" s="281" t="s">
        <v>698</v>
      </c>
      <c r="D186" s="281"/>
      <c r="E186" s="281"/>
      <c r="F186" s="304" t="s">
        <v>625</v>
      </c>
      <c r="G186" s="281"/>
      <c r="H186" s="281" t="s">
        <v>699</v>
      </c>
      <c r="I186" s="281" t="s">
        <v>700</v>
      </c>
      <c r="J186" s="281"/>
      <c r="K186" s="329"/>
    </row>
    <row r="187" s="1" customFormat="1" ht="15" customHeight="1">
      <c r="B187" s="306"/>
      <c r="C187" s="281" t="s">
        <v>701</v>
      </c>
      <c r="D187" s="281"/>
      <c r="E187" s="281"/>
      <c r="F187" s="304" t="s">
        <v>625</v>
      </c>
      <c r="G187" s="281"/>
      <c r="H187" s="281" t="s">
        <v>702</v>
      </c>
      <c r="I187" s="281" t="s">
        <v>700</v>
      </c>
      <c r="J187" s="281"/>
      <c r="K187" s="329"/>
    </row>
    <row r="188" s="1" customFormat="1" ht="15" customHeight="1">
      <c r="B188" s="306"/>
      <c r="C188" s="281" t="s">
        <v>703</v>
      </c>
      <c r="D188" s="281"/>
      <c r="E188" s="281"/>
      <c r="F188" s="304" t="s">
        <v>625</v>
      </c>
      <c r="G188" s="281"/>
      <c r="H188" s="281" t="s">
        <v>704</v>
      </c>
      <c r="I188" s="281" t="s">
        <v>700</v>
      </c>
      <c r="J188" s="281"/>
      <c r="K188" s="329"/>
    </row>
    <row r="189" s="1" customFormat="1" ht="15" customHeight="1">
      <c r="B189" s="306"/>
      <c r="C189" s="342" t="s">
        <v>705</v>
      </c>
      <c r="D189" s="281"/>
      <c r="E189" s="281"/>
      <c r="F189" s="304" t="s">
        <v>625</v>
      </c>
      <c r="G189" s="281"/>
      <c r="H189" s="281" t="s">
        <v>706</v>
      </c>
      <c r="I189" s="281" t="s">
        <v>707</v>
      </c>
      <c r="J189" s="343" t="s">
        <v>708</v>
      </c>
      <c r="K189" s="329"/>
    </row>
    <row r="190" s="1" customFormat="1" ht="15" customHeight="1">
      <c r="B190" s="306"/>
      <c r="C190" s="342" t="s">
        <v>45</v>
      </c>
      <c r="D190" s="281"/>
      <c r="E190" s="281"/>
      <c r="F190" s="304" t="s">
        <v>619</v>
      </c>
      <c r="G190" s="281"/>
      <c r="H190" s="278" t="s">
        <v>709</v>
      </c>
      <c r="I190" s="281" t="s">
        <v>710</v>
      </c>
      <c r="J190" s="281"/>
      <c r="K190" s="329"/>
    </row>
    <row r="191" s="1" customFormat="1" ht="15" customHeight="1">
      <c r="B191" s="306"/>
      <c r="C191" s="342" t="s">
        <v>711</v>
      </c>
      <c r="D191" s="281"/>
      <c r="E191" s="281"/>
      <c r="F191" s="304" t="s">
        <v>619</v>
      </c>
      <c r="G191" s="281"/>
      <c r="H191" s="281" t="s">
        <v>712</v>
      </c>
      <c r="I191" s="281" t="s">
        <v>654</v>
      </c>
      <c r="J191" s="281"/>
      <c r="K191" s="329"/>
    </row>
    <row r="192" s="1" customFormat="1" ht="15" customHeight="1">
      <c r="B192" s="306"/>
      <c r="C192" s="342" t="s">
        <v>713</v>
      </c>
      <c r="D192" s="281"/>
      <c r="E192" s="281"/>
      <c r="F192" s="304" t="s">
        <v>619</v>
      </c>
      <c r="G192" s="281"/>
      <c r="H192" s="281" t="s">
        <v>714</v>
      </c>
      <c r="I192" s="281" t="s">
        <v>654</v>
      </c>
      <c r="J192" s="281"/>
      <c r="K192" s="329"/>
    </row>
    <row r="193" s="1" customFormat="1" ht="15" customHeight="1">
      <c r="B193" s="306"/>
      <c r="C193" s="342" t="s">
        <v>715</v>
      </c>
      <c r="D193" s="281"/>
      <c r="E193" s="281"/>
      <c r="F193" s="304" t="s">
        <v>625</v>
      </c>
      <c r="G193" s="281"/>
      <c r="H193" s="281" t="s">
        <v>716</v>
      </c>
      <c r="I193" s="281" t="s">
        <v>654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717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718</v>
      </c>
      <c r="D200" s="345"/>
      <c r="E200" s="345"/>
      <c r="F200" s="345" t="s">
        <v>719</v>
      </c>
      <c r="G200" s="346"/>
      <c r="H200" s="345" t="s">
        <v>720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710</v>
      </c>
      <c r="D202" s="281"/>
      <c r="E202" s="281"/>
      <c r="F202" s="304" t="s">
        <v>46</v>
      </c>
      <c r="G202" s="281"/>
      <c r="H202" s="281" t="s">
        <v>721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47</v>
      </c>
      <c r="G203" s="281"/>
      <c r="H203" s="281" t="s">
        <v>722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50</v>
      </c>
      <c r="G204" s="281"/>
      <c r="H204" s="281" t="s">
        <v>723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48</v>
      </c>
      <c r="G205" s="281"/>
      <c r="H205" s="281" t="s">
        <v>724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49</v>
      </c>
      <c r="G206" s="281"/>
      <c r="H206" s="281" t="s">
        <v>725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666</v>
      </c>
      <c r="D208" s="281"/>
      <c r="E208" s="281"/>
      <c r="F208" s="304" t="s">
        <v>82</v>
      </c>
      <c r="G208" s="281"/>
      <c r="H208" s="281" t="s">
        <v>726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561</v>
      </c>
      <c r="G209" s="281"/>
      <c r="H209" s="281" t="s">
        <v>562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559</v>
      </c>
      <c r="G210" s="281"/>
      <c r="H210" s="281" t="s">
        <v>727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563</v>
      </c>
      <c r="G211" s="342"/>
      <c r="H211" s="333" t="s">
        <v>564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565</v>
      </c>
      <c r="G212" s="342"/>
      <c r="H212" s="333" t="s">
        <v>728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690</v>
      </c>
      <c r="D214" s="281"/>
      <c r="E214" s="281"/>
      <c r="F214" s="304">
        <v>1</v>
      </c>
      <c r="G214" s="342"/>
      <c r="H214" s="333" t="s">
        <v>729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730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731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732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TATA\pc</dc:creator>
  <cp:lastModifiedBy>TATA\pc</cp:lastModifiedBy>
  <dcterms:created xsi:type="dcterms:W3CDTF">2022-03-28T10:01:03Z</dcterms:created>
  <dcterms:modified xsi:type="dcterms:W3CDTF">2022-03-28T10:01:09Z</dcterms:modified>
</cp:coreProperties>
</file>