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</sheets>
  <definedNames/>
  <calcPr/>
  <webPublishing/>
</workbook>
</file>

<file path=xl/sharedStrings.xml><?xml version="1.0" encoding="utf-8"?>
<sst xmlns="http://schemas.openxmlformats.org/spreadsheetml/2006/main" count="711" uniqueCount="296">
  <si>
    <t>Rekapitulace ceny</t>
  </si>
  <si>
    <t>Stavba: 2019-051 - OPRAVA KOMUNIKACE UL. VEVEŘÍ, DĚČÍN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</si>
  <si>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</si>
  <si>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</si>
  <si>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</si>
  <si>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</si>
  <si>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</si>
  <si>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</si>
  <si>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</si>
  <si>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</si>
  <si>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</si>
  <si>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</si>
  <si>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</si>
  <si>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</si>
  <si>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2019-051</t>
  </si>
  <si>
    <t>OPRAVA KOMUNIKACE UL. VEVEŘÍ, DĚČÍN</t>
  </si>
  <si>
    <t>O</t>
  </si>
  <si>
    <t>Rozpočet:</t>
  </si>
  <si>
    <t>0,00</t>
  </si>
  <si>
    <t>15,00</t>
  </si>
  <si>
    <t>21,00</t>
  </si>
  <si>
    <t>3</t>
  </si>
  <si>
    <t>2</t>
  </si>
  <si>
    <t>SO 101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</si>
  <si>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</si>
  <si>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</si>
  <si>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</si>
  <si>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</si>
  <si>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</si>
  <si>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</si>
  <si>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</si>
  <si>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</si>
  <si>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</si>
  <si>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</si>
  <si>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</si>
  <si>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</si>
  <si>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</si>
  <si>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</si>
  <si>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</si>
  <si>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</si>
  <si>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</si>
  <si>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</si>
  <si>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</si>
  <si>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</si>
  <si>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</si>
  <si>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</si>
  <si>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</si>
  <si>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</si>
  <si>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</si>
  <si>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</si>
  <si>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VÝKOPEK</t>
  </si>
  <si>
    <t>VV</t>
  </si>
  <si>
    <t>z pol. č. 17120.a: 84,0m3*1,8t/m3=151,200 [A]t</t>
  </si>
  <si>
    <t>TS</t>
  </si>
  <si>
    <t>zahrnuje veškeré poplatky provozovateli skládky související s uložením odpadu na skládce.</t>
  </si>
  <si>
    <t>b</t>
  </si>
  <si>
    <t>VÝKOPEK, POLOŽKA BUDE ČERPÁNA POUZE NA ŽÁDOST TDI</t>
  </si>
  <si>
    <t>z pol. č. 17120.b: 58,0m3*1,8t/m3=104,400 [A]t</t>
  </si>
  <si>
    <t/>
  </si>
  <si>
    <t>c</t>
  </si>
  <si>
    <t>z pol. č. 11313: 0,85m3*2,2t/m3=1,870 [A]t 
z pol. č. 11316: 23,04m3*2,5t/m3=57,600 [B]t 
z pol. č. 11348: 3,87m3*2,4t/m3=9,288 [C]t 
Celkem: A+B+C=68,758 [D]t</t>
  </si>
  <si>
    <t>02720</t>
  </si>
  <si>
    <t>POMOC PRÁCE ZŘÍZ NEBO ZAJIŠŤ REGULACI A OCHRANU DOPRAVY</t>
  </si>
  <si>
    <t>KČ</t>
  </si>
  <si>
    <t>Dopravně inženýrská opatření v průběhu celé stavby (dle TP66 a DI PČR), zahrnuje osazení, přesuny a odvoz provizorního dopravního značení. Zahrnuje dočasné dopravní značení, dopravní zařízení (např. světelné výstražné zařízení atd.), oplocení a všechny související práce po dobu trvání stavby. Součástí položky je i údržba a péče o dopravně inženýrská opatření v průběhu celé stavby. Vč. čištění vozovek (v případě znečištění)</t>
  </si>
  <si>
    <t>zahrnuje veškeré náklady spojené s objednatelem požadovanými zařízeními</t>
  </si>
  <si>
    <t>02730</t>
  </si>
  <si>
    <t>POMOC PRÁCE ZŘÍZ NEBO ZAJIŠŤ OCHRANU INŽENÝRSKÝCH SÍTÍ</t>
  </si>
  <si>
    <t>OCHRANA IS (DLE POŽADAVKU A POKYNU PŘÍSLUŠNÝCH SPRÁVCŮ)</t>
  </si>
  <si>
    <t>02811</t>
  </si>
  <si>
    <t>PRŮZKUMNÉ PRÁCE GEOTECHNICKÉ NA POVRCHU</t>
  </si>
  <si>
    <t>ZKOUŠKY NA OVĚŘENÍ POŽADOVANÉHO MIN. MODULU PŘETVÁRNOSTI ZEMNÍ PLÁNĚ - CELKEM 2 KS</t>
  </si>
  <si>
    <t>zahrnuje veškeré náklady spojené s objednatelem požadovanými pracemi</t>
  </si>
  <si>
    <t>7</t>
  </si>
  <si>
    <t>02910</t>
  </si>
  <si>
    <t>OSTATNÍ POŽADAVKY - ZEMĚMĚŘIČSKÁ MĚŘENÍ</t>
  </si>
  <si>
    <t>ZAMĚŘENÍ SKUTEČNÉHO STAVU JAKO PODKLAD PRO DSPS</t>
  </si>
  <si>
    <t>zahrnuje veškeré náklady spojené s objednatelem požadovanými pracemi,   
- pro stanovení orientační investorské ceny určete jednotkovou cenu jako 1% odhadované ceny stavby</t>
  </si>
  <si>
    <t>8</t>
  </si>
  <si>
    <t>02911</t>
  </si>
  <si>
    <t>OSTATNÍ POŽADAVKY - GEODETICKÉ ZAMĚŘENÍ</t>
  </si>
  <si>
    <t>GEODETICKÉ PRÁCE BĚHEM VÝSTAVBY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</si>
  <si>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</si>
  <si>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</si>
  <si>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</si>
  <si>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</si>
  <si>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</si>
  <si>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V TIŠTĚNÉ I DIGITÁLNÍ FORMĚ</t>
  </si>
  <si>
    <t>11</t>
  </si>
  <si>
    <t>02945</t>
  </si>
  <si>
    <t>OSTAT POŽADAVKY - GEOMETRICKÝ PLÁN</t>
  </si>
  <si>
    <t>GEOMETRICKÝ PLÁN SKUTEČNÉHO PROVEDENÍ STAVBY</t>
  </si>
  <si>
    <t>položka zahrnuje:  
- přípravu podkladů, podání žádosti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</si>
  <si>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Zemní práce</t>
  </si>
  <si>
    <t>12</t>
  </si>
  <si>
    <t>11130</t>
  </si>
  <si>
    <t>SEJMUTÍ DRNU</t>
  </si>
  <si>
    <t>M2</t>
  </si>
  <si>
    <t>V TL. 100 MM, PONECHÁNO NA STAVBĚ, BUDE POUŽITO V RÁMCI DOKONČOVACÍCH PRACÍ K ÚPRAVĚ TERÉNU</t>
  </si>
  <si>
    <t>digitálně odměřeno ze situace 
sejmutí svrchní vrstvy s vegetací: 90,0m2=90,000 [A] m2</t>
  </si>
  <si>
    <t>včetně vodorovné dopravy  a uložení na skládku</t>
  </si>
  <si>
    <t>13</t>
  </si>
  <si>
    <t>11241</t>
  </si>
  <si>
    <t>ÚPRAVA STROMŮ D DO 0,5M ŘEZEM VĚTVÍ</t>
  </si>
  <si>
    <t>KUS</t>
  </si>
  <si>
    <t>líska obecná: 2ks=2,000 [A]ks</t>
  </si>
  <si>
    <t>Zahrnuje odřezání větví 1 ks stromu přesahujících do komunikace bez ohledu na způsob a použitou mechanizaci (např. plošina), bez ohledu na počet větví   
zahrnuje všechna opatření související se silničním provozem (např. provizorní dopravní značení)  
zahrnuje odvoz a likvidaci vyzískaného materiálu dle pokynů zadávací dokumentace  
průměr stromů se měří ve výšce 1,3m nad terénem.</t>
  </si>
  <si>
    <t>14</t>
  </si>
  <si>
    <t>11313</t>
  </si>
  <si>
    <t>ODSTRANĚNÍ KRYTU ZPEVNĚNÝCH PLOCH S ASFALTOVÝM POJIVEM</t>
  </si>
  <si>
    <t>M3</t>
  </si>
  <si>
    <t>V TL. 100 MM, VČETNĚ ODVOZU A ULOŽENÍ DO RECYKLAČNÍHO STŘEDISKA, POPLATEK UVEDEN V POLOŽCE 014102.c</t>
  </si>
  <si>
    <t>digitálně odměřeno ze situace 
vybourání asfaltové plochy na křižovatce s ul. Veveří pro napojení na stávající stav: 
8,5m2*0,1m=0,850 [A]m3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</si>
  <si>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</si>
  <si>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15</t>
  </si>
  <si>
    <t>11316</t>
  </si>
  <si>
    <t>ODSTRANĚNÍ KRYTU ZPEVNĚNÝCH PLOCH ZE SILNIČNÍCH DÍLCŮ</t>
  </si>
  <si>
    <t>VČETNĚ ODVOZU A ULOŽENÍ DO RECYKLAČNÍHO STŘEDISKA, POPLATEK UVEDEN V POLOŽCE 014102.c</t>
  </si>
  <si>
    <t>digitálně odměřeno ze situace 
128,0m2*0,18m=23,040 [A]m3</t>
  </si>
  <si>
    <t>16</t>
  </si>
  <si>
    <t>11348</t>
  </si>
  <si>
    <t>ODSTRANĚNÍ KRYTU ZPEVNĚNÝCH PLOCH Z DLAŽDIC VČETNĚ PODKLADU</t>
  </si>
  <si>
    <t>odstranění vegetačních tvárnic:  
21,5m2*0,08m=1,720 [A]m3 
odstranění podkladu pod vegetačními tvárnicemi: 
21,5m2*0,1m=2,150 [B]m3 
Celkem: A+B=3,870 [C]m3</t>
  </si>
  <si>
    <t>17</t>
  </si>
  <si>
    <t>12373</t>
  </si>
  <si>
    <t>ODKOP PRO SPOD STAVBU SILNIC A ŽELEZNIC TŘ. I</t>
  </si>
  <si>
    <t>VČETNĚ NALOŽENÍ A ODVOZU DO RECYKLAČNÍHO STŘEDISKA, POPLATEK UVEDEN V POLOŽCE 014102.a</t>
  </si>
  <si>
    <t>hodnota odečtena z výkazu hmot 
výkop pro konstrukci vozovky: 64,0m3=64,000 [A]m3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</si>
  <si>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</si>
  <si>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18</t>
  </si>
  <si>
    <t>VČETNĚ NALOŽENÍ A ODVOZU DO RECYKLAČNÍHO STŘEDISKA, POPLATEK UVEDEN V POLOŽCE 014102.b 
POLOŽKA BUDE ČERPÁNA POUZE NA ŽÁDOST TDI</t>
  </si>
  <si>
    <t>výkopové práce - aktivní zóna: 58,0m3=58,000 [A]m3</t>
  </si>
  <si>
    <t>19</t>
  </si>
  <si>
    <t>13273</t>
  </si>
  <si>
    <t>HLOUBENÍ RÝH ŠÍŘ DO 2M PAŽ I NEPAŽ TŘ. I</t>
  </si>
  <si>
    <t>výkop pro uložení chráničky HDPE: 20,0m3=20,000 [A]m3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</si>
  <si>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</si>
  <si>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20</t>
  </si>
  <si>
    <t>17120</t>
  </si>
  <si>
    <t>ULOŽENÍ SYPANINY DO NÁSYPŮ A NA SKLÁDKY BEZ ZHUTNĚNÍ</t>
  </si>
  <si>
    <t>uložení zeminy do recyklačního střediska  
z pol. č. 12373.a: 64,0m3=64,000 [A]m3 
z pol. č. 13273: 20,0m3=20,000 [B]m3 
Celkem: A+B=84,000 [C]m3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</si>
  <si>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</si>
  <si>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</si>
  <si>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POLOŽKA BUDE ČERPÁNA POUZE NA ŽÁDOST TDI</t>
  </si>
  <si>
    <t>uložení zeminy do recyklačního střediska  
z pol. č. 12373.b: 58,0m3=58,000 [A]m3</t>
  </si>
  <si>
    <t>22</t>
  </si>
  <si>
    <t>17180</t>
  </si>
  <si>
    <t>ULOŽENÍ SYPANINY DO NÁSYPŮ Z NAKUPOVANÝCH MATERIÁLŮ</t>
  </si>
  <si>
    <t>hodnota odečtena ze situace 
dosyp materiálu za vnější hranou obrubníku 
11,0m3=11,000 [A]m3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</si>
  <si>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</si>
  <si>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23</t>
  </si>
  <si>
    <t>17481</t>
  </si>
  <si>
    <t>ZÁSYP JAM A RÝH Z NAKUPOVANÝCH MATERIÁLŮ</t>
  </si>
  <si>
    <t>ZÁSYP VHODNOU ZEMINOU DLE TKP 3 A TKP 4, HUTNĚNO PO VRSTVÁCH</t>
  </si>
  <si>
    <t>zásyp chráničky 
výpočet: výkop - lože - obsyp + potrubí 
20,0m3-2,63m3-6,23m3+0,07m3=11,210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</si>
  <si>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</si>
  <si>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24</t>
  </si>
  <si>
    <t>17581</t>
  </si>
  <si>
    <t>OBSYP POTRUBÍ A OBJEKTŮ Z NAKUPOVANÝCH MATERIÁLŮ</t>
  </si>
  <si>
    <t>ŠP, FR. 0-222 MM</t>
  </si>
  <si>
    <t>(šířka výkopu x výška x délka) - (potrubí) 
(0,5m*0,24m*52,5m)-(3,14*0,02*0,02*52,6)=6,234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</si>
  <si>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</si>
  <si>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25</t>
  </si>
  <si>
    <t>18110</t>
  </si>
  <si>
    <t>ÚPRAVA PLÁNĚ SE ZHUTNĚNÍM V HORNINĚ TŘ. I</t>
  </si>
  <si>
    <t>digitálně odměřeno ze situace 
152,36m2*1,06koef. rozš.=161,502 [A]m2</t>
  </si>
  <si>
    <t>položka zahrnuje úpravu pláně včetně vyrovnání výškových rozdílů. Míru zhutnění určuje projekt.</t>
  </si>
  <si>
    <t>26</t>
  </si>
  <si>
    <t>18230</t>
  </si>
  <si>
    <t>ROZPROSTŘENÍ ORNICE V ROVINĚ</t>
  </si>
  <si>
    <t>TL. 100 MM, MATERIÁL ZE STAVBY</t>
  </si>
  <si>
    <t>digitálně odměřeno ze situace 
34,0m2*0,1m=3,400 [A]m3</t>
  </si>
  <si>
    <t>položka zahrnuje: 
nutné přemístění ornice z dočasných skládek vzdálených do 50m 
rozprostření ornice v předepsané tloušťce v rovině a ve svahu do 1:5</t>
  </si>
  <si>
    <t>27</t>
  </si>
  <si>
    <t>18242</t>
  </si>
  <si>
    <t>ZALOŽENÍ TRÁVNÍKU HYDROOSEVEM NA ORNICI</t>
  </si>
  <si>
    <t>digitálně odměřeno ze situace 
34,0m2=34,000 [A]m2</t>
  </si>
  <si>
    <t>Zahrnuje dodání předepsané travní směsi, hydroosev na ornici, zalévání, první pokosení, to vše bez ohledu na sklon terénu</t>
  </si>
  <si>
    <t>28</t>
  </si>
  <si>
    <t>18600</t>
  </si>
  <si>
    <t>ZALÉVÁNÍ VODOU</t>
  </si>
  <si>
    <t>kropení trávníku, plocha 34,0 m2 
5l/m2, 6 x ročně 
34,0m2*0,005*6=1,020 [A]m3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</si>
  <si>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</si>
  <si>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</si>
  <si>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29</t>
  </si>
  <si>
    <t>21452</t>
  </si>
  <si>
    <t>SANAČNÍ VRSTVY Z KAMENIVA DRCENÉHO</t>
  </si>
  <si>
    <t>SANACE AKTIVNÍ ZÓNY, ŠD FR. 0-63 MM, TL. 300 MM 
POLOŽKA BUDE ČERPÁNA POUZE NA ŽÁDOST TDI</t>
  </si>
  <si>
    <t>hodnota odečtena z výkazu hmot 
58,0m3=58,000 [A]m3</t>
  </si>
  <si>
    <t>položka zahrnuje dodávku předepsaného kameniva, mimostaveništní a vnitrostaveništní dopravu a jeho uložení  
není-li v zadávací dokumentaci uvedeno jinak, jedná se o nakupovaný materiál</t>
  </si>
  <si>
    <t>30</t>
  </si>
  <si>
    <t>289971</t>
  </si>
  <si>
    <t>OPLÁŠTĚNÍ (ZPEVNĚNÍ) Z GEOTEXTILIE</t>
  </si>
  <si>
    <t>NETKANÁ  GEOTEXTILIE Z PP, HMOTNOST MIN. 300 G/M2</t>
  </si>
  <si>
    <t>geotextílie uložena na parapláni 
58,0m3/0,3m=193,333 [A]m2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</si>
  <si>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</si>
  <si>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31</t>
  </si>
  <si>
    <t>28999</t>
  </si>
  <si>
    <t>OPLÁŠTĚNÍ (ZPEVNĚNÍ) Z FÓLIE</t>
  </si>
  <si>
    <t>NOPOVÁ FÓLIE VČETNĚ UKONČOVACÍ LIŠTY</t>
  </si>
  <si>
    <t>digitálně odměřeno ze situace 
0,75m*75,5m=56,625 [A]m2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</si>
  <si>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</t>
  </si>
  <si>
    <t>Vodorovné konstrukce</t>
  </si>
  <si>
    <t>32</t>
  </si>
  <si>
    <t>45157</t>
  </si>
  <si>
    <t>PODKLADNÍ A VÝPLŇOVÉ VRSTVY Z KAMENIVA TĚŽENÉHO</t>
  </si>
  <si>
    <t>FR. 8-16 MM</t>
  </si>
  <si>
    <t>digitálně odměřeno ze situace 
rozprostření na nezpevněné plochy za vnější hranou silničního obrubníku, pouze v místech s betonovou podezdívkou - tl. rozprostření vrstvy 100 mm 
26,5m2*0,1m=2,650 [A]m3</t>
  </si>
  <si>
    <t>33</t>
  </si>
  <si>
    <t>PÍSKOVÉ LOŽE TL. 100 MM</t>
  </si>
  <si>
    <t>pískové lože chráničky HDPE 40 
(52,5m*0,5m)*0,1m=2,625 [A]m3</t>
  </si>
  <si>
    <t>Komunikace</t>
  </si>
  <si>
    <t>34</t>
  </si>
  <si>
    <t>56333</t>
  </si>
  <si>
    <t>VOZOVKOVÉ VRSTVY ZE ŠTĚRKODRTI TL. DO 150MM</t>
  </si>
  <si>
    <t>ŠD  A,  FR. 0-32 MM, TL. 150 MM</t>
  </si>
  <si>
    <t>digitálně odměřeno ze situace 
146,5m2*1,04koef. rozš.=152,360 [A]m2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</si>
  <si>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</si>
  <si>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35</t>
  </si>
  <si>
    <t>ŠD  B,  FR. 0-32 MM, TL. 150 MM</t>
  </si>
  <si>
    <t>36</t>
  </si>
  <si>
    <t>572123</t>
  </si>
  <si>
    <t>INFILTRAČNÍ POSTŘIK Z EMULZE DO 1,0KG/M2</t>
  </si>
  <si>
    <t>PI-C 1,0 KG/M2</t>
  </si>
  <si>
    <t>digitálně odměřeno ze situace 
152,36m2=152,360 [A]m2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</si>
  <si>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</si>
  <si>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37</t>
  </si>
  <si>
    <t>572213</t>
  </si>
  <si>
    <t>SPOJOVACÍ POSTŘIK Z EMULZE DO 0,5KG/M2</t>
  </si>
  <si>
    <t>PS-C 0,3 KG/M2</t>
  </si>
  <si>
    <t>digitálně odměřeno ze situace 
146,5m2=146,500 [A]m2</t>
  </si>
  <si>
    <t>38</t>
  </si>
  <si>
    <t>574A33</t>
  </si>
  <si>
    <t>ASFALTOVÝ BETON PRO OBRUSNÉ VRSTVY ACO 11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</si>
  <si>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</si>
  <si>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39</t>
  </si>
  <si>
    <t>574E46</t>
  </si>
  <si>
    <t>ASFALTOVÝ BETON PRO PODKLADNÍ VRSTVY ACP 16+, 16S TL. 50MM</t>
  </si>
  <si>
    <t>ACP 16+, TL. 50 MM</t>
  </si>
  <si>
    <t>40</t>
  </si>
  <si>
    <t>58222</t>
  </si>
  <si>
    <t>DLÁŽDĚNÉ KRYTY Z DROBNÝCH KOSTEK DO LOŽE Z MC</t>
  </si>
  <si>
    <t>DO BETONOVÉHO LOŽE C20/25nXF3 TL. 150 MM, VČETNĚ VYPLNĚNÍ SPAR CEMENTOVOU ZÁLIVKOU M25-XF3</t>
  </si>
  <si>
    <t>digitálně odměřeno ze situace 
kamenná přídlažba v šířce 50 cm vedena podél silničního obrubníku vpravo: 28,0m2=28,000 [A]m2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</si>
  <si>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</si>
  <si>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Přidružená stavební výroba</t>
  </si>
  <si>
    <t>41</t>
  </si>
  <si>
    <t>702312</t>
  </si>
  <si>
    <t>ZAKRYTÍ KABELŮ VÝSTRAŽNOU FÓLIÍ ŠÍŘKY PŘES 20 DO 40 CM</t>
  </si>
  <si>
    <t>M</t>
  </si>
  <si>
    <t>výstražná fólie: 52,5m=52,500 [A]m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</si>
  <si>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 
2. Položka neobsahuje:  
 X  
3. Způsob měření:  
Udává se počet sad, které se skládají z předepsaných dílů, jež tvoří požadovaný celek, za každý započatý měsíc pronájmu.</t>
  </si>
  <si>
    <t>42</t>
  </si>
  <si>
    <t>711509</t>
  </si>
  <si>
    <t>OCHRANA IZOLACE NA POVRCHU TEXTILIÍ</t>
  </si>
  <si>
    <t>GEOTEXTLILIE 200 G/M2</t>
  </si>
  <si>
    <t>položka zahrnuje:  
- dodání  předepsaného ochranného materiálu  
- zřízení ochrany izolace</t>
  </si>
  <si>
    <t>Potrubí</t>
  </si>
  <si>
    <t>43</t>
  </si>
  <si>
    <t>87614</t>
  </si>
  <si>
    <t>CHRÁNIČKY Z TRUB PLAST DN DO 40MM</t>
  </si>
  <si>
    <t>HDPE 40 MM</t>
  </si>
  <si>
    <t>chránička pro plánované přeložení nadzemního vedení 
celková délka odečtena ze situace: 52,5m=52,500 [A]m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</si>
  <si>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</si>
  <si>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Ostatní konstrukce a práce</t>
  </si>
  <si>
    <t>44</t>
  </si>
  <si>
    <t>917211</t>
  </si>
  <si>
    <t>ZÁHONOVÉ OBRUBY Z BETONOVÝCH OBRUBNÍKŮ ŠÍŘ 50MM</t>
  </si>
  <si>
    <t>OBRUBA 50/250/1000 MM, VČETNĚ BET. LOŽE C20/25nXF3, TL. 150 MM S BET. PATKOU</t>
  </si>
  <si>
    <t>digitálně odměřeno ze situace 
2,5m=2,500 [A]m</t>
  </si>
  <si>
    <t>Položka zahrnuje:  
dodání a pokládku betonových obrubníků o rozměrech předepsaných zadávací dokumentací  
betonové lože i boční betonovou opěrku.</t>
  </si>
  <si>
    <t>45</t>
  </si>
  <si>
    <t>917224</t>
  </si>
  <si>
    <t>SILNIČNÍ A CHODNÍKOVÉ OBRUBY Z BETONOVÝCH OBRUBNÍKŮ ŠÍŘ 150MM</t>
  </si>
  <si>
    <t>OBRUBA 150/250/1000 MM, VČETNĚ BET. LOŽE C20/25nXF3, TL. 150 MM S BET. PATKOU</t>
  </si>
  <si>
    <t>digitálně odměřeno ze situace 
112,5m=112,500 [A]m</t>
  </si>
  <si>
    <t>46</t>
  </si>
  <si>
    <t>919111</t>
  </si>
  <si>
    <t>ŘEZÁNÍ ASFALTOVÉHO KRYTU VOZOVEK TL DO 50MM</t>
  </si>
  <si>
    <t>HLOUBKA 25 MM, DLE TP 115 A VL.2 211.07</t>
  </si>
  <si>
    <t>na začátku úseku: 10,5m=10,500 [A]m 
podél kamenné dlažby: 55,0m=55,000 [B]m 
podél silničních obrubníků: 112,5m=112,500 [C]m 
Celkem: A+B+C=178,000 [D]m</t>
  </si>
  <si>
    <t>položka zahrnuje řezání vozovkové vrstvy v předepsané tloušťce, včetně spotřeby vody</t>
  </si>
  <si>
    <t>47</t>
  </si>
  <si>
    <t>919112</t>
  </si>
  <si>
    <t>ŘEZÁNÍ ASFALTOVÉHO KRYTU VOZOVEK TL DO 100MM</t>
  </si>
  <si>
    <t>HLOUBKA 100 MM</t>
  </si>
  <si>
    <t>na začátku úseku: 10,5m=10,500 [A]m</t>
  </si>
  <si>
    <t>48</t>
  </si>
  <si>
    <t>931323</t>
  </si>
  <si>
    <t>TĚSNĚNÍ DILATAČ SPAR ASF ZÁLIVKOU MODIFIK PRŮŘ DO 300MM2</t>
  </si>
  <si>
    <t>položka zahrnuje dodávku a osazení předepsaného materiálu, očištění ploch spáry před úpravou, očištění okolí spáry po úpravě  
nezahrnuje těsnící profil</t>
  </si>
  <si>
    <t>49</t>
  </si>
  <si>
    <t>93808</t>
  </si>
  <si>
    <t>OČIŠTĚNÍ VOZOVEK ZAMETENÍM</t>
  </si>
  <si>
    <t>146,5m2=146,500 [A]m2</t>
  </si>
  <si>
    <t>položka zahrnuje očištění předepsaným způsobem včetně odklizení vzniklého odpadu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</si>
</sst>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SUM(C10:C10)</f>
      </c>
      <c s="1"/>
      <c s="1"/>
    </row>
    <row r="7" spans="1:5" ht="12.75" customHeight="1">
      <c r="A7" s="1"/>
      <c s="4" t="s">
        <v>4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101'!I3</f>
      </c>
      <c s="21">
        <f>'SO 101'!O2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0+O8+O53+O122+O135+O144+O173+O182+O187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0+I8+I53+I122+I135+I144+I173+I182+I187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151.2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12.75">
      <c r="A11" s="37" t="s">
        <v>51</v>
      </c>
      <c r="E11" s="38" t="s">
        <v>52</v>
      </c>
    </row>
    <row r="12" spans="1:5" ht="25.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45</v>
      </c>
      <c s="25" t="s">
        <v>55</v>
      </c>
      <c s="30" t="s">
        <v>47</v>
      </c>
      <c s="31" t="s">
        <v>48</v>
      </c>
      <c s="32">
        <v>104.4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58</v>
      </c>
    </row>
    <row r="17" spans="1:16" ht="12.75">
      <c r="A17" s="25" t="s">
        <v>44</v>
      </c>
      <c s="29" t="s">
        <v>21</v>
      </c>
      <c s="29" t="s">
        <v>45</v>
      </c>
      <c s="25" t="s">
        <v>59</v>
      </c>
      <c s="30" t="s">
        <v>47</v>
      </c>
      <c s="31" t="s">
        <v>48</v>
      </c>
      <c s="32">
        <v>68.758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58</v>
      </c>
    </row>
    <row r="19" spans="1:5" ht="51">
      <c r="A19" s="37" t="s">
        <v>51</v>
      </c>
      <c r="E19" s="38" t="s">
        <v>60</v>
      </c>
    </row>
    <row r="20" spans="1:5" ht="25.5">
      <c r="A20" t="s">
        <v>53</v>
      </c>
      <c r="E20" s="36" t="s">
        <v>54</v>
      </c>
    </row>
    <row r="21" spans="1:16" ht="12.75">
      <c r="A21" s="25" t="s">
        <v>44</v>
      </c>
      <c s="29" t="s">
        <v>32</v>
      </c>
      <c s="29" t="s">
        <v>61</v>
      </c>
      <c s="25" t="s">
        <v>58</v>
      </c>
      <c s="30" t="s">
        <v>62</v>
      </c>
      <c s="31" t="s">
        <v>63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76.5">
      <c r="A22" s="35" t="s">
        <v>49</v>
      </c>
      <c r="E22" s="36" t="s">
        <v>64</v>
      </c>
    </row>
    <row r="23" spans="1:5" ht="12.75">
      <c r="A23" s="37" t="s">
        <v>51</v>
      </c>
      <c r="E23" s="38" t="s">
        <v>58</v>
      </c>
    </row>
    <row r="24" spans="1:5" ht="12.75">
      <c r="A24" t="s">
        <v>53</v>
      </c>
      <c r="E24" s="36" t="s">
        <v>65</v>
      </c>
    </row>
    <row r="25" spans="1:16" ht="12.75">
      <c r="A25" s="25" t="s">
        <v>44</v>
      </c>
      <c s="29" t="s">
        <v>34</v>
      </c>
      <c s="29" t="s">
        <v>66</v>
      </c>
      <c s="25" t="s">
        <v>58</v>
      </c>
      <c s="30" t="s">
        <v>67</v>
      </c>
      <c s="31" t="s">
        <v>63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68</v>
      </c>
    </row>
    <row r="27" spans="1:5" ht="12.75">
      <c r="A27" s="37" t="s">
        <v>51</v>
      </c>
      <c r="E27" s="38" t="s">
        <v>58</v>
      </c>
    </row>
    <row r="28" spans="1:5" ht="12.75">
      <c r="A28" t="s">
        <v>53</v>
      </c>
      <c r="E28" s="36" t="s">
        <v>65</v>
      </c>
    </row>
    <row r="29" spans="1:16" ht="12.75">
      <c r="A29" s="25" t="s">
        <v>44</v>
      </c>
      <c s="29" t="s">
        <v>36</v>
      </c>
      <c s="29" t="s">
        <v>69</v>
      </c>
      <c s="25" t="s">
        <v>58</v>
      </c>
      <c s="30" t="s">
        <v>70</v>
      </c>
      <c s="31" t="s">
        <v>63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49</v>
      </c>
      <c r="E30" s="36" t="s">
        <v>71</v>
      </c>
    </row>
    <row r="31" spans="1:5" ht="12.75">
      <c r="A31" s="37" t="s">
        <v>51</v>
      </c>
      <c r="E31" s="38" t="s">
        <v>58</v>
      </c>
    </row>
    <row r="32" spans="1:5" ht="12.75">
      <c r="A32" t="s">
        <v>53</v>
      </c>
      <c r="E32" s="36" t="s">
        <v>72</v>
      </c>
    </row>
    <row r="33" spans="1:16" ht="12.75">
      <c r="A33" s="25" t="s">
        <v>44</v>
      </c>
      <c s="29" t="s">
        <v>73</v>
      </c>
      <c s="29" t="s">
        <v>74</v>
      </c>
      <c s="25" t="s">
        <v>58</v>
      </c>
      <c s="30" t="s">
        <v>75</v>
      </c>
      <c s="31" t="s">
        <v>63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76</v>
      </c>
    </row>
    <row r="35" spans="1:5" ht="12.75">
      <c r="A35" s="37" t="s">
        <v>51</v>
      </c>
      <c r="E35" s="38" t="s">
        <v>58</v>
      </c>
    </row>
    <row r="36" spans="1:5" ht="38.25">
      <c r="A36" t="s">
        <v>53</v>
      </c>
      <c r="E36" s="36" t="s">
        <v>77</v>
      </c>
    </row>
    <row r="37" spans="1:16" ht="12.75">
      <c r="A37" s="25" t="s">
        <v>44</v>
      </c>
      <c s="29" t="s">
        <v>78</v>
      </c>
      <c s="29" t="s">
        <v>79</v>
      </c>
      <c s="25" t="s">
        <v>58</v>
      </c>
      <c s="30" t="s">
        <v>80</v>
      </c>
      <c s="31" t="s">
        <v>63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81</v>
      </c>
    </row>
    <row r="39" spans="1:5" ht="12.75">
      <c r="A39" s="37" t="s">
        <v>51</v>
      </c>
      <c r="E39" s="38" t="s">
        <v>58</v>
      </c>
    </row>
    <row r="40" spans="1:5" ht="12.75">
      <c r="A40" t="s">
        <v>53</v>
      </c>
      <c r="E40" s="36" t="s">
        <v>72</v>
      </c>
    </row>
    <row r="41" spans="1:16" ht="12.75">
      <c r="A41" s="25" t="s">
        <v>44</v>
      </c>
      <c s="29" t="s">
        <v>39</v>
      </c>
      <c s="29" t="s">
        <v>82</v>
      </c>
      <c s="25" t="s">
        <v>58</v>
      </c>
      <c s="30" t="s">
        <v>83</v>
      </c>
      <c s="31" t="s">
        <v>63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12.75">
      <c r="A42" s="35" t="s">
        <v>49</v>
      </c>
      <c r="E42" s="36" t="s">
        <v>84</v>
      </c>
    </row>
    <row r="43" spans="1:5" ht="12.75">
      <c r="A43" s="37" t="s">
        <v>51</v>
      </c>
      <c r="E43" s="38" t="s">
        <v>58</v>
      </c>
    </row>
    <row r="44" spans="1:5" ht="12.75">
      <c r="A44" t="s">
        <v>53</v>
      </c>
      <c r="E44" s="36" t="s">
        <v>72</v>
      </c>
    </row>
    <row r="45" spans="1:16" ht="12.75">
      <c r="A45" s="25" t="s">
        <v>44</v>
      </c>
      <c s="29" t="s">
        <v>41</v>
      </c>
      <c s="29" t="s">
        <v>85</v>
      </c>
      <c s="25" t="s">
        <v>58</v>
      </c>
      <c s="30" t="s">
        <v>86</v>
      </c>
      <c s="31" t="s">
        <v>63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12.75">
      <c r="A46" s="35" t="s">
        <v>49</v>
      </c>
      <c r="E46" s="36" t="s">
        <v>87</v>
      </c>
    </row>
    <row r="47" spans="1:5" ht="12.75">
      <c r="A47" s="37" t="s">
        <v>51</v>
      </c>
      <c r="E47" s="38" t="s">
        <v>58</v>
      </c>
    </row>
    <row r="48" spans="1:5" ht="12.75">
      <c r="A48" t="s">
        <v>53</v>
      </c>
      <c r="E48" s="36" t="s">
        <v>72</v>
      </c>
    </row>
    <row r="49" spans="1:16" ht="12.75">
      <c r="A49" s="25" t="s">
        <v>44</v>
      </c>
      <c s="29" t="s">
        <v>88</v>
      </c>
      <c s="29" t="s">
        <v>89</v>
      </c>
      <c s="25" t="s">
        <v>58</v>
      </c>
      <c s="30" t="s">
        <v>90</v>
      </c>
      <c s="31" t="s">
        <v>63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49</v>
      </c>
      <c r="E50" s="36" t="s">
        <v>91</v>
      </c>
    </row>
    <row r="51" spans="1:5" ht="12.75">
      <c r="A51" s="37" t="s">
        <v>51</v>
      </c>
      <c r="E51" s="38" t="s">
        <v>58</v>
      </c>
    </row>
    <row r="52" spans="1:5" ht="76.5">
      <c r="A52" t="s">
        <v>53</v>
      </c>
      <c r="E52" s="36" t="s">
        <v>92</v>
      </c>
    </row>
    <row r="53" spans="1:18" ht="12.75" customHeight="1">
      <c r="A53" s="6" t="s">
        <v>42</v>
      </c>
      <c s="6"/>
      <c s="40" t="s">
        <v>28</v>
      </c>
      <c s="6"/>
      <c s="27" t="s">
        <v>93</v>
      </c>
      <c s="6"/>
      <c s="6"/>
      <c s="6"/>
      <c s="41">
        <f>0+Q53</f>
      </c>
      <c r="O53">
        <f>0+R53</f>
      </c>
      <c r="Q53">
        <f>0+I54+I58+I62+I66+I70+I74+I78+I82+I86+I90+I94+I98+I102+I106+I110+I114+I118</f>
      </c>
      <c>
        <f>0+O54+O58+O62+O66+O70+O74+O78+O82+O86+O90+O94+O98+O102+O106+O110+O114+O118</f>
      </c>
    </row>
    <row r="54" spans="1:16" ht="12.75">
      <c r="A54" s="25" t="s">
        <v>44</v>
      </c>
      <c s="29" t="s">
        <v>94</v>
      </c>
      <c s="29" t="s">
        <v>95</v>
      </c>
      <c s="25" t="s">
        <v>58</v>
      </c>
      <c s="30" t="s">
        <v>96</v>
      </c>
      <c s="31" t="s">
        <v>97</v>
      </c>
      <c s="32">
        <v>90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25.5">
      <c r="A55" s="35" t="s">
        <v>49</v>
      </c>
      <c r="E55" s="36" t="s">
        <v>98</v>
      </c>
    </row>
    <row r="56" spans="1:5" ht="25.5">
      <c r="A56" s="37" t="s">
        <v>51</v>
      </c>
      <c r="E56" s="38" t="s">
        <v>99</v>
      </c>
    </row>
    <row r="57" spans="1:5" ht="12.75">
      <c r="A57" t="s">
        <v>53</v>
      </c>
      <c r="E57" s="36" t="s">
        <v>100</v>
      </c>
    </row>
    <row r="58" spans="1:16" ht="12.75">
      <c r="A58" s="25" t="s">
        <v>44</v>
      </c>
      <c s="29" t="s">
        <v>101</v>
      </c>
      <c s="29" t="s">
        <v>102</v>
      </c>
      <c s="25" t="s">
        <v>58</v>
      </c>
      <c s="30" t="s">
        <v>103</v>
      </c>
      <c s="31" t="s">
        <v>104</v>
      </c>
      <c s="32">
        <v>2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49</v>
      </c>
      <c r="E59" s="36" t="s">
        <v>58</v>
      </c>
    </row>
    <row r="60" spans="1:5" ht="12.75">
      <c r="A60" s="37" t="s">
        <v>51</v>
      </c>
      <c r="E60" s="38" t="s">
        <v>105</v>
      </c>
    </row>
    <row r="61" spans="1:5" ht="76.5">
      <c r="A61" t="s">
        <v>53</v>
      </c>
      <c r="E61" s="36" t="s">
        <v>106</v>
      </c>
    </row>
    <row r="62" spans="1:16" ht="12.75">
      <c r="A62" s="25" t="s">
        <v>44</v>
      </c>
      <c s="29" t="s">
        <v>107</v>
      </c>
      <c s="29" t="s">
        <v>108</v>
      </c>
      <c s="25" t="s">
        <v>58</v>
      </c>
      <c s="30" t="s">
        <v>109</v>
      </c>
      <c s="31" t="s">
        <v>110</v>
      </c>
      <c s="32">
        <v>0.85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111</v>
      </c>
    </row>
    <row r="64" spans="1:5" ht="38.25">
      <c r="A64" s="37" t="s">
        <v>51</v>
      </c>
      <c r="E64" s="38" t="s">
        <v>112</v>
      </c>
    </row>
    <row r="65" spans="1:5" ht="63.75">
      <c r="A65" t="s">
        <v>53</v>
      </c>
      <c r="E65" s="36" t="s">
        <v>113</v>
      </c>
    </row>
    <row r="66" spans="1:16" ht="12.75">
      <c r="A66" s="25" t="s">
        <v>44</v>
      </c>
      <c s="29" t="s">
        <v>114</v>
      </c>
      <c s="29" t="s">
        <v>115</v>
      </c>
      <c s="25" t="s">
        <v>58</v>
      </c>
      <c s="30" t="s">
        <v>116</v>
      </c>
      <c s="31" t="s">
        <v>110</v>
      </c>
      <c s="32">
        <v>23.04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49</v>
      </c>
      <c r="E67" s="36" t="s">
        <v>117</v>
      </c>
    </row>
    <row r="68" spans="1:5" ht="25.5">
      <c r="A68" s="37" t="s">
        <v>51</v>
      </c>
      <c r="E68" s="38" t="s">
        <v>118</v>
      </c>
    </row>
    <row r="69" spans="1:5" ht="63.75">
      <c r="A69" t="s">
        <v>53</v>
      </c>
      <c r="E69" s="36" t="s">
        <v>113</v>
      </c>
    </row>
    <row r="70" spans="1:16" ht="12.75">
      <c r="A70" s="25" t="s">
        <v>44</v>
      </c>
      <c s="29" t="s">
        <v>119</v>
      </c>
      <c s="29" t="s">
        <v>120</v>
      </c>
      <c s="25" t="s">
        <v>58</v>
      </c>
      <c s="30" t="s">
        <v>121</v>
      </c>
      <c s="31" t="s">
        <v>110</v>
      </c>
      <c s="32">
        <v>3.87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117</v>
      </c>
    </row>
    <row r="72" spans="1:5" ht="63.75">
      <c r="A72" s="37" t="s">
        <v>51</v>
      </c>
      <c r="E72" s="38" t="s">
        <v>122</v>
      </c>
    </row>
    <row r="73" spans="1:5" ht="63.75">
      <c r="A73" t="s">
        <v>53</v>
      </c>
      <c r="E73" s="36" t="s">
        <v>113</v>
      </c>
    </row>
    <row r="74" spans="1:16" ht="12.75">
      <c r="A74" s="25" t="s">
        <v>44</v>
      </c>
      <c s="29" t="s">
        <v>123</v>
      </c>
      <c s="29" t="s">
        <v>124</v>
      </c>
      <c s="25" t="s">
        <v>46</v>
      </c>
      <c s="30" t="s">
        <v>125</v>
      </c>
      <c s="31" t="s">
        <v>110</v>
      </c>
      <c s="32">
        <v>64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25.5">
      <c r="A75" s="35" t="s">
        <v>49</v>
      </c>
      <c r="E75" s="36" t="s">
        <v>126</v>
      </c>
    </row>
    <row r="76" spans="1:5" ht="25.5">
      <c r="A76" s="37" t="s">
        <v>51</v>
      </c>
      <c r="E76" s="38" t="s">
        <v>127</v>
      </c>
    </row>
    <row r="77" spans="1:5" ht="369.75">
      <c r="A77" t="s">
        <v>53</v>
      </c>
      <c r="E77" s="36" t="s">
        <v>128</v>
      </c>
    </row>
    <row r="78" spans="1:16" ht="12.75">
      <c r="A78" s="25" t="s">
        <v>44</v>
      </c>
      <c s="29" t="s">
        <v>129</v>
      </c>
      <c s="29" t="s">
        <v>124</v>
      </c>
      <c s="25" t="s">
        <v>55</v>
      </c>
      <c s="30" t="s">
        <v>125</v>
      </c>
      <c s="31" t="s">
        <v>110</v>
      </c>
      <c s="32">
        <v>58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38.25">
      <c r="A79" s="35" t="s">
        <v>49</v>
      </c>
      <c r="E79" s="36" t="s">
        <v>130</v>
      </c>
    </row>
    <row r="80" spans="1:5" ht="12.75">
      <c r="A80" s="37" t="s">
        <v>51</v>
      </c>
      <c r="E80" s="38" t="s">
        <v>131</v>
      </c>
    </row>
    <row r="81" spans="1:5" ht="369.75">
      <c r="A81" t="s">
        <v>53</v>
      </c>
      <c r="E81" s="36" t="s">
        <v>128</v>
      </c>
    </row>
    <row r="82" spans="1:16" ht="12.75">
      <c r="A82" s="25" t="s">
        <v>44</v>
      </c>
      <c s="29" t="s">
        <v>132</v>
      </c>
      <c s="29" t="s">
        <v>133</v>
      </c>
      <c s="25" t="s">
        <v>58</v>
      </c>
      <c s="30" t="s">
        <v>134</v>
      </c>
      <c s="31" t="s">
        <v>110</v>
      </c>
      <c s="32">
        <v>20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25.5">
      <c r="A83" s="35" t="s">
        <v>49</v>
      </c>
      <c r="E83" s="36" t="s">
        <v>126</v>
      </c>
    </row>
    <row r="84" spans="1:5" ht="12.75">
      <c r="A84" s="37" t="s">
        <v>51</v>
      </c>
      <c r="E84" s="38" t="s">
        <v>135</v>
      </c>
    </row>
    <row r="85" spans="1:5" ht="318.75">
      <c r="A85" t="s">
        <v>53</v>
      </c>
      <c r="E85" s="36" t="s">
        <v>136</v>
      </c>
    </row>
    <row r="86" spans="1:16" ht="12.75">
      <c r="A86" s="25" t="s">
        <v>44</v>
      </c>
      <c s="29" t="s">
        <v>137</v>
      </c>
      <c s="29" t="s">
        <v>138</v>
      </c>
      <c s="25" t="s">
        <v>46</v>
      </c>
      <c s="30" t="s">
        <v>139</v>
      </c>
      <c s="31" t="s">
        <v>110</v>
      </c>
      <c s="32">
        <v>84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58</v>
      </c>
    </row>
    <row r="88" spans="1:5" ht="51">
      <c r="A88" s="37" t="s">
        <v>51</v>
      </c>
      <c r="E88" s="38" t="s">
        <v>140</v>
      </c>
    </row>
    <row r="89" spans="1:5" ht="191.25">
      <c r="A89" t="s">
        <v>53</v>
      </c>
      <c r="E89" s="36" t="s">
        <v>141</v>
      </c>
    </row>
    <row r="90" spans="1:16" ht="12.75">
      <c r="A90" s="25" t="s">
        <v>44</v>
      </c>
      <c s="29" t="s">
        <v>142</v>
      </c>
      <c s="29" t="s">
        <v>138</v>
      </c>
      <c s="25" t="s">
        <v>55</v>
      </c>
      <c s="30" t="s">
        <v>139</v>
      </c>
      <c s="31" t="s">
        <v>110</v>
      </c>
      <c s="32">
        <v>58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143</v>
      </c>
    </row>
    <row r="92" spans="1:5" ht="25.5">
      <c r="A92" s="37" t="s">
        <v>51</v>
      </c>
      <c r="E92" s="38" t="s">
        <v>144</v>
      </c>
    </row>
    <row r="93" spans="1:5" ht="191.25">
      <c r="A93" t="s">
        <v>53</v>
      </c>
      <c r="E93" s="36" t="s">
        <v>141</v>
      </c>
    </row>
    <row r="94" spans="1:16" ht="12.75">
      <c r="A94" s="25" t="s">
        <v>44</v>
      </c>
      <c s="29" t="s">
        <v>145</v>
      </c>
      <c s="29" t="s">
        <v>146</v>
      </c>
      <c s="25" t="s">
        <v>58</v>
      </c>
      <c s="30" t="s">
        <v>147</v>
      </c>
      <c s="31" t="s">
        <v>110</v>
      </c>
      <c s="32">
        <v>11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12.75">
      <c r="A95" s="35" t="s">
        <v>49</v>
      </c>
      <c r="E95" s="36" t="s">
        <v>58</v>
      </c>
    </row>
    <row r="96" spans="1:5" ht="38.25">
      <c r="A96" s="37" t="s">
        <v>51</v>
      </c>
      <c r="E96" s="38" t="s">
        <v>148</v>
      </c>
    </row>
    <row r="97" spans="1:5" ht="280.5">
      <c r="A97" t="s">
        <v>53</v>
      </c>
      <c r="E97" s="36" t="s">
        <v>149</v>
      </c>
    </row>
    <row r="98" spans="1:16" ht="12.75">
      <c r="A98" s="25" t="s">
        <v>44</v>
      </c>
      <c s="29" t="s">
        <v>150</v>
      </c>
      <c s="29" t="s">
        <v>151</v>
      </c>
      <c s="25" t="s">
        <v>58</v>
      </c>
      <c s="30" t="s">
        <v>152</v>
      </c>
      <c s="31" t="s">
        <v>110</v>
      </c>
      <c s="32">
        <v>11.21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12.75">
      <c r="A99" s="35" t="s">
        <v>49</v>
      </c>
      <c r="E99" s="36" t="s">
        <v>153</v>
      </c>
    </row>
    <row r="100" spans="1:5" ht="38.25">
      <c r="A100" s="37" t="s">
        <v>51</v>
      </c>
      <c r="E100" s="38" t="s">
        <v>154</v>
      </c>
    </row>
    <row r="101" spans="1:5" ht="229.5">
      <c r="A101" t="s">
        <v>53</v>
      </c>
      <c r="E101" s="36" t="s">
        <v>155</v>
      </c>
    </row>
    <row r="102" spans="1:16" ht="12.75">
      <c r="A102" s="25" t="s">
        <v>44</v>
      </c>
      <c s="29" t="s">
        <v>156</v>
      </c>
      <c s="29" t="s">
        <v>157</v>
      </c>
      <c s="25" t="s">
        <v>58</v>
      </c>
      <c s="30" t="s">
        <v>158</v>
      </c>
      <c s="31" t="s">
        <v>110</v>
      </c>
      <c s="32">
        <v>6.234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159</v>
      </c>
    </row>
    <row r="104" spans="1:5" ht="25.5">
      <c r="A104" s="37" t="s">
        <v>51</v>
      </c>
      <c r="E104" s="38" t="s">
        <v>160</v>
      </c>
    </row>
    <row r="105" spans="1:5" ht="293.25">
      <c r="A105" t="s">
        <v>53</v>
      </c>
      <c r="E105" s="36" t="s">
        <v>161</v>
      </c>
    </row>
    <row r="106" spans="1:16" ht="12.75">
      <c r="A106" s="25" t="s">
        <v>44</v>
      </c>
      <c s="29" t="s">
        <v>162</v>
      </c>
      <c s="29" t="s">
        <v>163</v>
      </c>
      <c s="25" t="s">
        <v>58</v>
      </c>
      <c s="30" t="s">
        <v>164</v>
      </c>
      <c s="31" t="s">
        <v>97</v>
      </c>
      <c s="32">
        <v>161.502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58</v>
      </c>
    </row>
    <row r="108" spans="1:5" ht="25.5">
      <c r="A108" s="37" t="s">
        <v>51</v>
      </c>
      <c r="E108" s="38" t="s">
        <v>165</v>
      </c>
    </row>
    <row r="109" spans="1:5" ht="25.5">
      <c r="A109" t="s">
        <v>53</v>
      </c>
      <c r="E109" s="36" t="s">
        <v>166</v>
      </c>
    </row>
    <row r="110" spans="1:16" ht="12.75">
      <c r="A110" s="25" t="s">
        <v>44</v>
      </c>
      <c s="29" t="s">
        <v>167</v>
      </c>
      <c s="29" t="s">
        <v>168</v>
      </c>
      <c s="25" t="s">
        <v>58</v>
      </c>
      <c s="30" t="s">
        <v>169</v>
      </c>
      <c s="31" t="s">
        <v>110</v>
      </c>
      <c s="32">
        <v>3.4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49</v>
      </c>
      <c r="E111" s="36" t="s">
        <v>170</v>
      </c>
    </row>
    <row r="112" spans="1:5" ht="25.5">
      <c r="A112" s="37" t="s">
        <v>51</v>
      </c>
      <c r="E112" s="38" t="s">
        <v>171</v>
      </c>
    </row>
    <row r="113" spans="1:5" ht="38.25">
      <c r="A113" t="s">
        <v>53</v>
      </c>
      <c r="E113" s="36" t="s">
        <v>172</v>
      </c>
    </row>
    <row r="114" spans="1:16" ht="12.75">
      <c r="A114" s="25" t="s">
        <v>44</v>
      </c>
      <c s="29" t="s">
        <v>173</v>
      </c>
      <c s="29" t="s">
        <v>174</v>
      </c>
      <c s="25" t="s">
        <v>58</v>
      </c>
      <c s="30" t="s">
        <v>175</v>
      </c>
      <c s="31" t="s">
        <v>97</v>
      </c>
      <c s="32">
        <v>34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58</v>
      </c>
    </row>
    <row r="116" spans="1:5" ht="25.5">
      <c r="A116" s="37" t="s">
        <v>51</v>
      </c>
      <c r="E116" s="38" t="s">
        <v>176</v>
      </c>
    </row>
    <row r="117" spans="1:5" ht="25.5">
      <c r="A117" t="s">
        <v>53</v>
      </c>
      <c r="E117" s="36" t="s">
        <v>177</v>
      </c>
    </row>
    <row r="118" spans="1:16" ht="12.75">
      <c r="A118" s="25" t="s">
        <v>44</v>
      </c>
      <c s="29" t="s">
        <v>178</v>
      </c>
      <c s="29" t="s">
        <v>179</v>
      </c>
      <c s="25" t="s">
        <v>58</v>
      </c>
      <c s="30" t="s">
        <v>180</v>
      </c>
      <c s="31" t="s">
        <v>110</v>
      </c>
      <c s="32">
        <v>1.02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58</v>
      </c>
    </row>
    <row r="120" spans="1:5" ht="38.25">
      <c r="A120" s="37" t="s">
        <v>51</v>
      </c>
      <c r="E120" s="38" t="s">
        <v>181</v>
      </c>
    </row>
    <row r="121" spans="1:5" ht="38.25">
      <c r="A121" t="s">
        <v>53</v>
      </c>
      <c r="E121" s="36" t="s">
        <v>182</v>
      </c>
    </row>
    <row r="122" spans="1:18" ht="12.75" customHeight="1">
      <c r="A122" s="6" t="s">
        <v>42</v>
      </c>
      <c s="6"/>
      <c s="40" t="s">
        <v>22</v>
      </c>
      <c s="6"/>
      <c s="27" t="s">
        <v>183</v>
      </c>
      <c s="6"/>
      <c s="6"/>
      <c s="6"/>
      <c s="41">
        <f>0+Q122</f>
      </c>
      <c r="O122">
        <f>0+R122</f>
      </c>
      <c r="Q122">
        <f>0+I123+I127+I131</f>
      </c>
      <c>
        <f>0+O123+O127+O131</f>
      </c>
    </row>
    <row r="123" spans="1:16" ht="12.75">
      <c r="A123" s="25" t="s">
        <v>44</v>
      </c>
      <c s="29" t="s">
        <v>184</v>
      </c>
      <c s="29" t="s">
        <v>185</v>
      </c>
      <c s="25" t="s">
        <v>58</v>
      </c>
      <c s="30" t="s">
        <v>186</v>
      </c>
      <c s="31" t="s">
        <v>110</v>
      </c>
      <c s="32">
        <v>58</v>
      </c>
      <c s="33">
        <v>0</v>
      </c>
      <c s="34">
        <f>ROUND(ROUND(H123,2)*ROUND(G123,3),2)</f>
      </c>
      <c r="O123">
        <f>(I123*21)/100</f>
      </c>
      <c t="s">
        <v>22</v>
      </c>
    </row>
    <row r="124" spans="1:5" ht="25.5">
      <c r="A124" s="35" t="s">
        <v>49</v>
      </c>
      <c r="E124" s="36" t="s">
        <v>187</v>
      </c>
    </row>
    <row r="125" spans="1:5" ht="25.5">
      <c r="A125" s="37" t="s">
        <v>51</v>
      </c>
      <c r="E125" s="38" t="s">
        <v>188</v>
      </c>
    </row>
    <row r="126" spans="1:5" ht="38.25">
      <c r="A126" t="s">
        <v>53</v>
      </c>
      <c r="E126" s="36" t="s">
        <v>189</v>
      </c>
    </row>
    <row r="127" spans="1:16" ht="12.75">
      <c r="A127" s="25" t="s">
        <v>44</v>
      </c>
      <c s="29" t="s">
        <v>190</v>
      </c>
      <c s="29" t="s">
        <v>191</v>
      </c>
      <c s="25" t="s">
        <v>58</v>
      </c>
      <c s="30" t="s">
        <v>192</v>
      </c>
      <c s="31" t="s">
        <v>97</v>
      </c>
      <c s="32">
        <v>193.333</v>
      </c>
      <c s="33">
        <v>0</v>
      </c>
      <c s="34">
        <f>ROUND(ROUND(H127,2)*ROUND(G127,3),2)</f>
      </c>
      <c r="O127">
        <f>(I127*21)/100</f>
      </c>
      <c t="s">
        <v>22</v>
      </c>
    </row>
    <row r="128" spans="1:5" ht="12.75">
      <c r="A128" s="35" t="s">
        <v>49</v>
      </c>
      <c r="E128" s="36" t="s">
        <v>193</v>
      </c>
    </row>
    <row r="129" spans="1:5" ht="25.5">
      <c r="A129" s="37" t="s">
        <v>51</v>
      </c>
      <c r="E129" s="38" t="s">
        <v>194</v>
      </c>
    </row>
    <row r="130" spans="1:5" ht="102">
      <c r="A130" t="s">
        <v>53</v>
      </c>
      <c r="E130" s="36" t="s">
        <v>195</v>
      </c>
    </row>
    <row r="131" spans="1:16" ht="12.75">
      <c r="A131" s="25" t="s">
        <v>44</v>
      </c>
      <c s="29" t="s">
        <v>196</v>
      </c>
      <c s="29" t="s">
        <v>197</v>
      </c>
      <c s="25" t="s">
        <v>58</v>
      </c>
      <c s="30" t="s">
        <v>198</v>
      </c>
      <c s="31" t="s">
        <v>97</v>
      </c>
      <c s="32">
        <v>56.625</v>
      </c>
      <c s="33">
        <v>0</v>
      </c>
      <c s="34">
        <f>ROUND(ROUND(H131,2)*ROUND(G131,3),2)</f>
      </c>
      <c r="O131">
        <f>(I131*21)/100</f>
      </c>
      <c t="s">
        <v>22</v>
      </c>
    </row>
    <row r="132" spans="1:5" ht="12.75">
      <c r="A132" s="35" t="s">
        <v>49</v>
      </c>
      <c r="E132" s="36" t="s">
        <v>199</v>
      </c>
    </row>
    <row r="133" spans="1:5" ht="25.5">
      <c r="A133" s="37" t="s">
        <v>51</v>
      </c>
      <c r="E133" s="38" t="s">
        <v>200</v>
      </c>
    </row>
    <row r="134" spans="1:5" ht="102">
      <c r="A134" t="s">
        <v>53</v>
      </c>
      <c r="E134" s="36" t="s">
        <v>201</v>
      </c>
    </row>
    <row r="135" spans="1:18" ht="12.75" customHeight="1">
      <c r="A135" s="6" t="s">
        <v>42</v>
      </c>
      <c s="6"/>
      <c s="40" t="s">
        <v>32</v>
      </c>
      <c s="6"/>
      <c s="27" t="s">
        <v>202</v>
      </c>
      <c s="6"/>
      <c s="6"/>
      <c s="6"/>
      <c s="41">
        <f>0+Q135</f>
      </c>
      <c r="O135">
        <f>0+R135</f>
      </c>
      <c r="Q135">
        <f>0+I136+I140</f>
      </c>
      <c>
        <f>0+O136+O140</f>
      </c>
    </row>
    <row r="136" spans="1:16" ht="12.75">
      <c r="A136" s="25" t="s">
        <v>44</v>
      </c>
      <c s="29" t="s">
        <v>203</v>
      </c>
      <c s="29" t="s">
        <v>204</v>
      </c>
      <c s="25" t="s">
        <v>46</v>
      </c>
      <c s="30" t="s">
        <v>205</v>
      </c>
      <c s="31" t="s">
        <v>110</v>
      </c>
      <c s="32">
        <v>2.65</v>
      </c>
      <c s="33">
        <v>0</v>
      </c>
      <c s="34">
        <f>ROUND(ROUND(H136,2)*ROUND(G136,3),2)</f>
      </c>
      <c r="O136">
        <f>(I136*21)/100</f>
      </c>
      <c t="s">
        <v>22</v>
      </c>
    </row>
    <row r="137" spans="1:5" ht="12.75">
      <c r="A137" s="35" t="s">
        <v>49</v>
      </c>
      <c r="E137" s="36" t="s">
        <v>206</v>
      </c>
    </row>
    <row r="138" spans="1:5" ht="51">
      <c r="A138" s="37" t="s">
        <v>51</v>
      </c>
      <c r="E138" s="38" t="s">
        <v>207</v>
      </c>
    </row>
    <row r="139" spans="1:5" ht="38.25">
      <c r="A139" t="s">
        <v>53</v>
      </c>
      <c r="E139" s="36" t="s">
        <v>189</v>
      </c>
    </row>
    <row r="140" spans="1:16" ht="12.75">
      <c r="A140" s="25" t="s">
        <v>44</v>
      </c>
      <c s="29" t="s">
        <v>208</v>
      </c>
      <c s="29" t="s">
        <v>204</v>
      </c>
      <c s="25" t="s">
        <v>55</v>
      </c>
      <c s="30" t="s">
        <v>205</v>
      </c>
      <c s="31" t="s">
        <v>110</v>
      </c>
      <c s="32">
        <v>2.625</v>
      </c>
      <c s="33">
        <v>0</v>
      </c>
      <c s="34">
        <f>ROUND(ROUND(H140,2)*ROUND(G140,3),2)</f>
      </c>
      <c r="O140">
        <f>(I140*21)/100</f>
      </c>
      <c t="s">
        <v>22</v>
      </c>
    </row>
    <row r="141" spans="1:5" ht="12.75">
      <c r="A141" s="35" t="s">
        <v>49</v>
      </c>
      <c r="E141" s="36" t="s">
        <v>209</v>
      </c>
    </row>
    <row r="142" spans="1:5" ht="25.5">
      <c r="A142" s="37" t="s">
        <v>51</v>
      </c>
      <c r="E142" s="38" t="s">
        <v>210</v>
      </c>
    </row>
    <row r="143" spans="1:5" ht="38.25">
      <c r="A143" t="s">
        <v>53</v>
      </c>
      <c r="E143" s="36" t="s">
        <v>189</v>
      </c>
    </row>
    <row r="144" spans="1:18" ht="12.75" customHeight="1">
      <c r="A144" s="6" t="s">
        <v>42</v>
      </c>
      <c s="6"/>
      <c s="40" t="s">
        <v>34</v>
      </c>
      <c s="6"/>
      <c s="27" t="s">
        <v>211</v>
      </c>
      <c s="6"/>
      <c s="6"/>
      <c s="6"/>
      <c s="41">
        <f>0+Q144</f>
      </c>
      <c r="O144">
        <f>0+R144</f>
      </c>
      <c r="Q144">
        <f>0+I145+I149+I153+I157+I161+I165+I169</f>
      </c>
      <c>
        <f>0+O145+O149+O153+O157+O161+O165+O169</f>
      </c>
    </row>
    <row r="145" spans="1:16" ht="12.75">
      <c r="A145" s="25" t="s">
        <v>44</v>
      </c>
      <c s="29" t="s">
        <v>212</v>
      </c>
      <c s="29" t="s">
        <v>213</v>
      </c>
      <c s="25" t="s">
        <v>46</v>
      </c>
      <c s="30" t="s">
        <v>214</v>
      </c>
      <c s="31" t="s">
        <v>97</v>
      </c>
      <c s="32">
        <v>152.36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49</v>
      </c>
      <c r="E146" s="36" t="s">
        <v>215</v>
      </c>
    </row>
    <row r="147" spans="1:5" ht="25.5">
      <c r="A147" s="37" t="s">
        <v>51</v>
      </c>
      <c r="E147" s="38" t="s">
        <v>216</v>
      </c>
    </row>
    <row r="148" spans="1:5" ht="51">
      <c r="A148" t="s">
        <v>53</v>
      </c>
      <c r="E148" s="36" t="s">
        <v>217</v>
      </c>
    </row>
    <row r="149" spans="1:16" ht="12.75">
      <c r="A149" s="25" t="s">
        <v>44</v>
      </c>
      <c s="29" t="s">
        <v>218</v>
      </c>
      <c s="29" t="s">
        <v>213</v>
      </c>
      <c s="25" t="s">
        <v>55</v>
      </c>
      <c s="30" t="s">
        <v>214</v>
      </c>
      <c s="31" t="s">
        <v>97</v>
      </c>
      <c s="32">
        <v>161.502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49</v>
      </c>
      <c r="E150" s="36" t="s">
        <v>219</v>
      </c>
    </row>
    <row r="151" spans="1:5" ht="25.5">
      <c r="A151" s="37" t="s">
        <v>51</v>
      </c>
      <c r="E151" s="38" t="s">
        <v>165</v>
      </c>
    </row>
    <row r="152" spans="1:5" ht="51">
      <c r="A152" t="s">
        <v>53</v>
      </c>
      <c r="E152" s="36" t="s">
        <v>217</v>
      </c>
    </row>
    <row r="153" spans="1:16" ht="12.75">
      <c r="A153" s="25" t="s">
        <v>44</v>
      </c>
      <c s="29" t="s">
        <v>220</v>
      </c>
      <c s="29" t="s">
        <v>221</v>
      </c>
      <c s="25" t="s">
        <v>58</v>
      </c>
      <c s="30" t="s">
        <v>222</v>
      </c>
      <c s="31" t="s">
        <v>97</v>
      </c>
      <c s="32">
        <v>152.36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49</v>
      </c>
      <c r="E154" s="36" t="s">
        <v>223</v>
      </c>
    </row>
    <row r="155" spans="1:5" ht="25.5">
      <c r="A155" s="37" t="s">
        <v>51</v>
      </c>
      <c r="E155" s="38" t="s">
        <v>224</v>
      </c>
    </row>
    <row r="156" spans="1:5" ht="51">
      <c r="A156" t="s">
        <v>53</v>
      </c>
      <c r="E156" s="36" t="s">
        <v>225</v>
      </c>
    </row>
    <row r="157" spans="1:16" ht="12.75">
      <c r="A157" s="25" t="s">
        <v>44</v>
      </c>
      <c s="29" t="s">
        <v>226</v>
      </c>
      <c s="29" t="s">
        <v>227</v>
      </c>
      <c s="25" t="s">
        <v>58</v>
      </c>
      <c s="30" t="s">
        <v>228</v>
      </c>
      <c s="31" t="s">
        <v>97</v>
      </c>
      <c s="32">
        <v>146.5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49</v>
      </c>
      <c r="E158" s="36" t="s">
        <v>229</v>
      </c>
    </row>
    <row r="159" spans="1:5" ht="25.5">
      <c r="A159" s="37" t="s">
        <v>51</v>
      </c>
      <c r="E159" s="38" t="s">
        <v>230</v>
      </c>
    </row>
    <row r="160" spans="1:5" ht="51">
      <c r="A160" t="s">
        <v>53</v>
      </c>
      <c r="E160" s="36" t="s">
        <v>225</v>
      </c>
    </row>
    <row r="161" spans="1:16" ht="12.75">
      <c r="A161" s="25" t="s">
        <v>44</v>
      </c>
      <c s="29" t="s">
        <v>231</v>
      </c>
      <c s="29" t="s">
        <v>232</v>
      </c>
      <c s="25" t="s">
        <v>58</v>
      </c>
      <c s="30" t="s">
        <v>233</v>
      </c>
      <c s="31" t="s">
        <v>97</v>
      </c>
      <c s="32">
        <v>146.5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49</v>
      </c>
      <c r="E162" s="36" t="s">
        <v>58</v>
      </c>
    </row>
    <row r="163" spans="1:5" ht="25.5">
      <c r="A163" s="37" t="s">
        <v>51</v>
      </c>
      <c r="E163" s="38" t="s">
        <v>230</v>
      </c>
    </row>
    <row r="164" spans="1:5" ht="140.25">
      <c r="A164" t="s">
        <v>53</v>
      </c>
      <c r="E164" s="36" t="s">
        <v>234</v>
      </c>
    </row>
    <row r="165" spans="1:16" ht="12.75">
      <c r="A165" s="25" t="s">
        <v>44</v>
      </c>
      <c s="29" t="s">
        <v>235</v>
      </c>
      <c s="29" t="s">
        <v>236</v>
      </c>
      <c s="25" t="s">
        <v>58</v>
      </c>
      <c s="30" t="s">
        <v>237</v>
      </c>
      <c s="31" t="s">
        <v>97</v>
      </c>
      <c s="32">
        <v>146.5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49</v>
      </c>
      <c r="E166" s="36" t="s">
        <v>238</v>
      </c>
    </row>
    <row r="167" spans="1:5" ht="25.5">
      <c r="A167" s="37" t="s">
        <v>51</v>
      </c>
      <c r="E167" s="38" t="s">
        <v>230</v>
      </c>
    </row>
    <row r="168" spans="1:5" ht="140.25">
      <c r="A168" t="s">
        <v>53</v>
      </c>
      <c r="E168" s="36" t="s">
        <v>234</v>
      </c>
    </row>
    <row r="169" spans="1:16" ht="12.75">
      <c r="A169" s="25" t="s">
        <v>44</v>
      </c>
      <c s="29" t="s">
        <v>239</v>
      </c>
      <c s="29" t="s">
        <v>240</v>
      </c>
      <c s="25" t="s">
        <v>58</v>
      </c>
      <c s="30" t="s">
        <v>241</v>
      </c>
      <c s="31" t="s">
        <v>97</v>
      </c>
      <c s="32">
        <v>28</v>
      </c>
      <c s="33">
        <v>0</v>
      </c>
      <c s="34">
        <f>ROUND(ROUND(H169,2)*ROUND(G169,3),2)</f>
      </c>
      <c r="O169">
        <f>(I169*21)/100</f>
      </c>
      <c t="s">
        <v>22</v>
      </c>
    </row>
    <row r="170" spans="1:5" ht="25.5">
      <c r="A170" s="35" t="s">
        <v>49</v>
      </c>
      <c r="E170" s="36" t="s">
        <v>242</v>
      </c>
    </row>
    <row r="171" spans="1:5" ht="38.25">
      <c r="A171" s="37" t="s">
        <v>51</v>
      </c>
      <c r="E171" s="38" t="s">
        <v>243</v>
      </c>
    </row>
    <row r="172" spans="1:5" ht="153">
      <c r="A172" t="s">
        <v>53</v>
      </c>
      <c r="E172" s="36" t="s">
        <v>244</v>
      </c>
    </row>
    <row r="173" spans="1:18" ht="12.75" customHeight="1">
      <c r="A173" s="6" t="s">
        <v>42</v>
      </c>
      <c s="6"/>
      <c s="40" t="s">
        <v>73</v>
      </c>
      <c s="6"/>
      <c s="27" t="s">
        <v>245</v>
      </c>
      <c s="6"/>
      <c s="6"/>
      <c s="6"/>
      <c s="41">
        <f>0+Q173</f>
      </c>
      <c r="O173">
        <f>0+R173</f>
      </c>
      <c r="Q173">
        <f>0+I174+I178</f>
      </c>
      <c>
        <f>0+O174+O178</f>
      </c>
    </row>
    <row r="174" spans="1:16" ht="12.75">
      <c r="A174" s="25" t="s">
        <v>44</v>
      </c>
      <c s="29" t="s">
        <v>246</v>
      </c>
      <c s="29" t="s">
        <v>247</v>
      </c>
      <c s="25" t="s">
        <v>58</v>
      </c>
      <c s="30" t="s">
        <v>248</v>
      </c>
      <c s="31" t="s">
        <v>249</v>
      </c>
      <c s="32">
        <v>52.5</v>
      </c>
      <c s="33">
        <v>0</v>
      </c>
      <c s="34">
        <f>ROUND(ROUND(H174,2)*ROUND(G174,3),2)</f>
      </c>
      <c r="O174">
        <f>(I174*21)/100</f>
      </c>
      <c t="s">
        <v>22</v>
      </c>
    </row>
    <row r="175" spans="1:5" ht="12.75">
      <c r="A175" s="35" t="s">
        <v>49</v>
      </c>
      <c r="E175" s="36" t="s">
        <v>58</v>
      </c>
    </row>
    <row r="176" spans="1:5" ht="12.75">
      <c r="A176" s="37" t="s">
        <v>51</v>
      </c>
      <c r="E176" s="38" t="s">
        <v>250</v>
      </c>
    </row>
    <row r="177" spans="1:5" ht="140.25">
      <c r="A177" t="s">
        <v>53</v>
      </c>
      <c r="E177" s="36" t="s">
        <v>251</v>
      </c>
    </row>
    <row r="178" spans="1:16" ht="12.75">
      <c r="A178" s="25" t="s">
        <v>44</v>
      </c>
      <c s="29" t="s">
        <v>252</v>
      </c>
      <c s="29" t="s">
        <v>253</v>
      </c>
      <c s="25" t="s">
        <v>58</v>
      </c>
      <c s="30" t="s">
        <v>254</v>
      </c>
      <c s="31" t="s">
        <v>97</v>
      </c>
      <c s="32">
        <v>56.625</v>
      </c>
      <c s="33">
        <v>0</v>
      </c>
      <c s="34">
        <f>ROUND(ROUND(H178,2)*ROUND(G178,3),2)</f>
      </c>
      <c r="O178">
        <f>(I178*21)/100</f>
      </c>
      <c t="s">
        <v>22</v>
      </c>
    </row>
    <row r="179" spans="1:5" ht="12.75">
      <c r="A179" s="35" t="s">
        <v>49</v>
      </c>
      <c r="E179" s="36" t="s">
        <v>255</v>
      </c>
    </row>
    <row r="180" spans="1:5" ht="25.5">
      <c r="A180" s="37" t="s">
        <v>51</v>
      </c>
      <c r="E180" s="38" t="s">
        <v>200</v>
      </c>
    </row>
    <row r="181" spans="1:5" ht="38.25">
      <c r="A181" t="s">
        <v>53</v>
      </c>
      <c r="E181" s="36" t="s">
        <v>256</v>
      </c>
    </row>
    <row r="182" spans="1:18" ht="12.75" customHeight="1">
      <c r="A182" s="6" t="s">
        <v>42</v>
      </c>
      <c s="6"/>
      <c s="40" t="s">
        <v>78</v>
      </c>
      <c s="6"/>
      <c s="27" t="s">
        <v>257</v>
      </c>
      <c s="6"/>
      <c s="6"/>
      <c s="6"/>
      <c s="41">
        <f>0+Q182</f>
      </c>
      <c r="O182">
        <f>0+R182</f>
      </c>
      <c r="Q182">
        <f>0+I183</f>
      </c>
      <c>
        <f>0+O183</f>
      </c>
    </row>
    <row r="183" spans="1:16" ht="12.75">
      <c r="A183" s="25" t="s">
        <v>44</v>
      </c>
      <c s="29" t="s">
        <v>258</v>
      </c>
      <c s="29" t="s">
        <v>259</v>
      </c>
      <c s="25" t="s">
        <v>58</v>
      </c>
      <c s="30" t="s">
        <v>260</v>
      </c>
      <c s="31" t="s">
        <v>249</v>
      </c>
      <c s="32">
        <v>52.5</v>
      </c>
      <c s="33">
        <v>0</v>
      </c>
      <c s="34">
        <f>ROUND(ROUND(H183,2)*ROUND(G183,3),2)</f>
      </c>
      <c r="O183">
        <f>(I183*21)/100</f>
      </c>
      <c t="s">
        <v>22</v>
      </c>
    </row>
    <row r="184" spans="1:5" ht="12.75">
      <c r="A184" s="35" t="s">
        <v>49</v>
      </c>
      <c r="E184" s="36" t="s">
        <v>261</v>
      </c>
    </row>
    <row r="185" spans="1:5" ht="25.5">
      <c r="A185" s="37" t="s">
        <v>51</v>
      </c>
      <c r="E185" s="38" t="s">
        <v>262</v>
      </c>
    </row>
    <row r="186" spans="1:5" ht="242.25">
      <c r="A186" t="s">
        <v>53</v>
      </c>
      <c r="E186" s="36" t="s">
        <v>263</v>
      </c>
    </row>
    <row r="187" spans="1:18" ht="12.75" customHeight="1">
      <c r="A187" s="6" t="s">
        <v>42</v>
      </c>
      <c s="6"/>
      <c s="40" t="s">
        <v>39</v>
      </c>
      <c s="6"/>
      <c s="27" t="s">
        <v>264</v>
      </c>
      <c s="6"/>
      <c s="6"/>
      <c s="6"/>
      <c s="41">
        <f>0+Q187</f>
      </c>
      <c r="O187">
        <f>0+R187</f>
      </c>
      <c r="Q187">
        <f>0+I188+I192+I196+I200+I204+I208</f>
      </c>
      <c>
        <f>0+O188+O192+O196+O200+O204+O208</f>
      </c>
    </row>
    <row r="188" spans="1:16" ht="12.75">
      <c r="A188" s="25" t="s">
        <v>44</v>
      </c>
      <c s="29" t="s">
        <v>265</v>
      </c>
      <c s="29" t="s">
        <v>266</v>
      </c>
      <c s="25" t="s">
        <v>58</v>
      </c>
      <c s="30" t="s">
        <v>267</v>
      </c>
      <c s="31" t="s">
        <v>249</v>
      </c>
      <c s="32">
        <v>2.5</v>
      </c>
      <c s="33">
        <v>0</v>
      </c>
      <c s="34">
        <f>ROUND(ROUND(H188,2)*ROUND(G188,3),2)</f>
      </c>
      <c r="O188">
        <f>(I188*21)/100</f>
      </c>
      <c t="s">
        <v>22</v>
      </c>
    </row>
    <row r="189" spans="1:5" ht="25.5">
      <c r="A189" s="35" t="s">
        <v>49</v>
      </c>
      <c r="E189" s="36" t="s">
        <v>268</v>
      </c>
    </row>
    <row r="190" spans="1:5" ht="25.5">
      <c r="A190" s="37" t="s">
        <v>51</v>
      </c>
      <c r="E190" s="38" t="s">
        <v>269</v>
      </c>
    </row>
    <row r="191" spans="1:5" ht="51">
      <c r="A191" t="s">
        <v>53</v>
      </c>
      <c r="E191" s="36" t="s">
        <v>270</v>
      </c>
    </row>
    <row r="192" spans="1:16" ht="12.75">
      <c r="A192" s="25" t="s">
        <v>44</v>
      </c>
      <c s="29" t="s">
        <v>271</v>
      </c>
      <c s="29" t="s">
        <v>272</v>
      </c>
      <c s="25" t="s">
        <v>58</v>
      </c>
      <c s="30" t="s">
        <v>273</v>
      </c>
      <c s="31" t="s">
        <v>249</v>
      </c>
      <c s="32">
        <v>112.5</v>
      </c>
      <c s="33">
        <v>0</v>
      </c>
      <c s="34">
        <f>ROUND(ROUND(H192,2)*ROUND(G192,3),2)</f>
      </c>
      <c r="O192">
        <f>(I192*21)/100</f>
      </c>
      <c t="s">
        <v>22</v>
      </c>
    </row>
    <row r="193" spans="1:5" ht="25.5">
      <c r="A193" s="35" t="s">
        <v>49</v>
      </c>
      <c r="E193" s="36" t="s">
        <v>274</v>
      </c>
    </row>
    <row r="194" spans="1:5" ht="25.5">
      <c r="A194" s="37" t="s">
        <v>51</v>
      </c>
      <c r="E194" s="38" t="s">
        <v>275</v>
      </c>
    </row>
    <row r="195" spans="1:5" ht="51">
      <c r="A195" t="s">
        <v>53</v>
      </c>
      <c r="E195" s="36" t="s">
        <v>270</v>
      </c>
    </row>
    <row r="196" spans="1:16" ht="12.75">
      <c r="A196" s="25" t="s">
        <v>44</v>
      </c>
      <c s="29" t="s">
        <v>276</v>
      </c>
      <c s="29" t="s">
        <v>277</v>
      </c>
      <c s="25" t="s">
        <v>58</v>
      </c>
      <c s="30" t="s">
        <v>278</v>
      </c>
      <c s="31" t="s">
        <v>249</v>
      </c>
      <c s="32">
        <v>178</v>
      </c>
      <c s="33">
        <v>0</v>
      </c>
      <c s="34">
        <f>ROUND(ROUND(H196,2)*ROUND(G196,3),2)</f>
      </c>
      <c r="O196">
        <f>(I196*21)/100</f>
      </c>
      <c t="s">
        <v>22</v>
      </c>
    </row>
    <row r="197" spans="1:5" ht="12.75">
      <c r="A197" s="35" t="s">
        <v>49</v>
      </c>
      <c r="E197" s="36" t="s">
        <v>279</v>
      </c>
    </row>
    <row r="198" spans="1:5" ht="51">
      <c r="A198" s="37" t="s">
        <v>51</v>
      </c>
      <c r="E198" s="38" t="s">
        <v>280</v>
      </c>
    </row>
    <row r="199" spans="1:5" ht="25.5">
      <c r="A199" t="s">
        <v>53</v>
      </c>
      <c r="E199" s="36" t="s">
        <v>281</v>
      </c>
    </row>
    <row r="200" spans="1:16" ht="12.75">
      <c r="A200" s="25" t="s">
        <v>44</v>
      </c>
      <c s="29" t="s">
        <v>282</v>
      </c>
      <c s="29" t="s">
        <v>283</v>
      </c>
      <c s="25" t="s">
        <v>58</v>
      </c>
      <c s="30" t="s">
        <v>284</v>
      </c>
      <c s="31" t="s">
        <v>249</v>
      </c>
      <c s="32">
        <v>10.5</v>
      </c>
      <c s="33">
        <v>0</v>
      </c>
      <c s="34">
        <f>ROUND(ROUND(H200,2)*ROUND(G200,3),2)</f>
      </c>
      <c r="O200">
        <f>(I200*21)/100</f>
      </c>
      <c t="s">
        <v>22</v>
      </c>
    </row>
    <row r="201" spans="1:5" ht="12.75">
      <c r="A201" s="35" t="s">
        <v>49</v>
      </c>
      <c r="E201" s="36" t="s">
        <v>285</v>
      </c>
    </row>
    <row r="202" spans="1:5" ht="12.75">
      <c r="A202" s="37" t="s">
        <v>51</v>
      </c>
      <c r="E202" s="38" t="s">
        <v>286</v>
      </c>
    </row>
    <row r="203" spans="1:5" ht="25.5">
      <c r="A203" t="s">
        <v>53</v>
      </c>
      <c r="E203" s="36" t="s">
        <v>281</v>
      </c>
    </row>
    <row r="204" spans="1:16" ht="12.75">
      <c r="A204" s="25" t="s">
        <v>44</v>
      </c>
      <c s="29" t="s">
        <v>287</v>
      </c>
      <c s="29" t="s">
        <v>288</v>
      </c>
      <c s="25" t="s">
        <v>58</v>
      </c>
      <c s="30" t="s">
        <v>289</v>
      </c>
      <c s="31" t="s">
        <v>249</v>
      </c>
      <c s="32">
        <v>178</v>
      </c>
      <c s="33">
        <v>0</v>
      </c>
      <c s="34">
        <f>ROUND(ROUND(H204,2)*ROUND(G204,3),2)</f>
      </c>
      <c r="O204">
        <f>(I204*21)/100</f>
      </c>
      <c t="s">
        <v>22</v>
      </c>
    </row>
    <row r="205" spans="1:5" ht="12.75">
      <c r="A205" s="35" t="s">
        <v>49</v>
      </c>
      <c r="E205" s="36" t="s">
        <v>58</v>
      </c>
    </row>
    <row r="206" spans="1:5" ht="51">
      <c r="A206" s="37" t="s">
        <v>51</v>
      </c>
      <c r="E206" s="38" t="s">
        <v>280</v>
      </c>
    </row>
    <row r="207" spans="1:5" ht="38.25">
      <c r="A207" t="s">
        <v>53</v>
      </c>
      <c r="E207" s="36" t="s">
        <v>290</v>
      </c>
    </row>
    <row r="208" spans="1:16" ht="12.75">
      <c r="A208" s="25" t="s">
        <v>44</v>
      </c>
      <c s="29" t="s">
        <v>291</v>
      </c>
      <c s="29" t="s">
        <v>292</v>
      </c>
      <c s="25" t="s">
        <v>58</v>
      </c>
      <c s="30" t="s">
        <v>293</v>
      </c>
      <c s="31" t="s">
        <v>97</v>
      </c>
      <c s="32">
        <v>146.5</v>
      </c>
      <c s="33">
        <v>0</v>
      </c>
      <c s="34">
        <f>ROUND(ROUND(H208,2)*ROUND(G208,3),2)</f>
      </c>
      <c r="O208">
        <f>(I208*21)/100</f>
      </c>
      <c t="s">
        <v>22</v>
      </c>
    </row>
    <row r="209" spans="1:5" ht="12.75">
      <c r="A209" s="35" t="s">
        <v>49</v>
      </c>
      <c r="E209" s="36" t="s">
        <v>58</v>
      </c>
    </row>
    <row r="210" spans="1:5" ht="12.75">
      <c r="A210" s="37" t="s">
        <v>51</v>
      </c>
      <c r="E210" s="38" t="s">
        <v>294</v>
      </c>
    </row>
    <row r="211" spans="1:5" ht="25.5">
      <c r="A211" t="s">
        <v>53</v>
      </c>
      <c r="E211" s="36" t="s">
        <v>295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