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1477D786-DF16-4204-A579-592E5DB17B26}" xr6:coauthVersionLast="47" xr6:coauthVersionMax="47" xr10:uidLastSave="{00000000-0000-0000-0000-000000000000}"/>
  <workbookProtection workbookAlgorithmName="SHA-512" workbookHashValue="qmuChDi0zU+twqdYzVz2jpRyV+J2o2A2GSqsyvHggZ7oUmlGmoXVHgRlqk+RB20XcQ4Y0Jy0qEFIMs2oC0BqzQ==" workbookSaltValue="eDxGpIkV26KrEbf/hRWzqw==" workbookSpinCount="100000" lockStructure="1"/>
  <bookViews>
    <workbookView xWindow="-120" yWindow="-120" windowWidth="29040" windowHeight="15720" xr2:uid="{00000000-000D-0000-FFFF-FFFF00000000}"/>
  </bookViews>
  <sheets>
    <sheet name="Rekapitulace stavby" sheetId="1" r:id="rId1"/>
    <sheet name="E-5-2022 - Infrastruktura..." sheetId="2" r:id="rId2"/>
    <sheet name="Pokyny pro vyplnění" sheetId="3" r:id="rId3"/>
  </sheets>
  <definedNames>
    <definedName name="_xlnm._FilterDatabase" localSheetId="1" hidden="1">'E-5-2022 - Infrastruktura...'!$C$72:$K$91</definedName>
    <definedName name="_xlnm.Print_Titles" localSheetId="1">'E-5-2022 - Infrastruktura...'!$72:$72</definedName>
    <definedName name="_xlnm.Print_Titles" localSheetId="0">'Rekapitulace stavby'!$52:$52</definedName>
    <definedName name="_xlnm.Print_Area" localSheetId="1">'E-5-2022 - Infrastruktura...'!$C$4:$J$37,'E-5-2022 - Infrastruktura...'!$C$43:$J$56,'E-5-2022 - Infrastruktura...'!$C$62:$K$91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BI77" i="2"/>
  <c r="BH77" i="2"/>
  <c r="BG77" i="2"/>
  <c r="BF77" i="2"/>
  <c r="T77" i="2"/>
  <c r="R77" i="2"/>
  <c r="P77" i="2"/>
  <c r="BI76" i="2"/>
  <c r="BH76" i="2"/>
  <c r="BG76" i="2"/>
  <c r="BF76" i="2"/>
  <c r="T76" i="2"/>
  <c r="R76" i="2"/>
  <c r="P76" i="2"/>
  <c r="BI75" i="2"/>
  <c r="BH75" i="2"/>
  <c r="BG75" i="2"/>
  <c r="BF75" i="2"/>
  <c r="T75" i="2"/>
  <c r="R75" i="2"/>
  <c r="P75" i="2"/>
  <c r="BI74" i="2"/>
  <c r="BH74" i="2"/>
  <c r="BG74" i="2"/>
  <c r="BF74" i="2"/>
  <c r="T74" i="2"/>
  <c r="R74" i="2"/>
  <c r="P74" i="2"/>
  <c r="F67" i="2"/>
  <c r="E65" i="2"/>
  <c r="F48" i="2"/>
  <c r="E46" i="2"/>
  <c r="J22" i="2"/>
  <c r="E22" i="2"/>
  <c r="J51" i="2" s="1"/>
  <c r="J21" i="2"/>
  <c r="J19" i="2"/>
  <c r="E19" i="2"/>
  <c r="J69" i="2" s="1"/>
  <c r="J18" i="2"/>
  <c r="J16" i="2"/>
  <c r="E16" i="2"/>
  <c r="F70" i="2" s="1"/>
  <c r="J15" i="2"/>
  <c r="J13" i="2"/>
  <c r="E13" i="2"/>
  <c r="F69" i="2" s="1"/>
  <c r="J12" i="2"/>
  <c r="J10" i="2"/>
  <c r="J67" i="2" s="1"/>
  <c r="L50" i="1"/>
  <c r="AM50" i="1"/>
  <c r="AM49" i="1"/>
  <c r="L49" i="1"/>
  <c r="AM47" i="1"/>
  <c r="L47" i="1"/>
  <c r="L45" i="1"/>
  <c r="L44" i="1"/>
  <c r="J77" i="2"/>
  <c r="J74" i="2"/>
  <c r="BK87" i="2"/>
  <c r="J79" i="2"/>
  <c r="BK74" i="2"/>
  <c r="BK77" i="2"/>
  <c r="BK86" i="2"/>
  <c r="J90" i="2"/>
  <c r="J75" i="2"/>
  <c r="BK89" i="2"/>
  <c r="BK78" i="2"/>
  <c r="BK75" i="2"/>
  <c r="J81" i="2"/>
  <c r="J80" i="2"/>
  <c r="J87" i="2"/>
  <c r="J89" i="2"/>
  <c r="BK79" i="2"/>
  <c r="BK82" i="2"/>
  <c r="J85" i="2"/>
  <c r="BK83" i="2"/>
  <c r="J88" i="2"/>
  <c r="J86" i="2"/>
  <c r="BK76" i="2"/>
  <c r="BK80" i="2"/>
  <c r="BK91" i="2"/>
  <c r="BK84" i="2"/>
  <c r="J78" i="2"/>
  <c r="J76" i="2"/>
  <c r="AS54" i="1"/>
  <c r="BK81" i="2"/>
  <c r="J83" i="2"/>
  <c r="J82" i="2"/>
  <c r="J91" i="2"/>
  <c r="BK85" i="2"/>
  <c r="BK90" i="2"/>
  <c r="BK88" i="2"/>
  <c r="J84" i="2"/>
  <c r="BK73" i="2" l="1"/>
  <c r="J73" i="2" s="1"/>
  <c r="J28" i="2" s="1"/>
  <c r="R73" i="2"/>
  <c r="P73" i="2"/>
  <c r="AU55" i="1" s="1"/>
  <c r="AU54" i="1" s="1"/>
  <c r="T73" i="2"/>
  <c r="BE74" i="2"/>
  <c r="BE77" i="2"/>
  <c r="BE78" i="2"/>
  <c r="BE84" i="2"/>
  <c r="BE85" i="2"/>
  <c r="BE87" i="2"/>
  <c r="J50" i="2"/>
  <c r="BE88" i="2"/>
  <c r="F50" i="2"/>
  <c r="J48" i="2"/>
  <c r="BE80" i="2"/>
  <c r="BE82" i="2"/>
  <c r="BE89" i="2"/>
  <c r="F51" i="2"/>
  <c r="J70" i="2"/>
  <c r="BE81" i="2"/>
  <c r="BE91" i="2"/>
  <c r="BE79" i="2"/>
  <c r="BE86" i="2"/>
  <c r="BE75" i="2"/>
  <c r="BE76" i="2"/>
  <c r="BE83" i="2"/>
  <c r="BE90" i="2"/>
  <c r="F32" i="2"/>
  <c r="BA55" i="1" s="1"/>
  <c r="BA54" i="1" s="1"/>
  <c r="W30" i="1" s="1"/>
  <c r="F33" i="2"/>
  <c r="BB55" i="1" s="1"/>
  <c r="BB54" i="1" s="1"/>
  <c r="AX54" i="1" s="1"/>
  <c r="J32" i="2"/>
  <c r="AW55" i="1" s="1"/>
  <c r="F34" i="2"/>
  <c r="BC55" i="1" s="1"/>
  <c r="BC54" i="1" s="1"/>
  <c r="W32" i="1" s="1"/>
  <c r="F35" i="2"/>
  <c r="BD55" i="1" s="1"/>
  <c r="BD54" i="1" s="1"/>
  <c r="W33" i="1" s="1"/>
  <c r="AG55" i="1" l="1"/>
  <c r="AG54" i="1" s="1"/>
  <c r="AK26" i="1" s="1"/>
  <c r="J55" i="2"/>
  <c r="AW54" i="1"/>
  <c r="AK30" i="1" s="1"/>
  <c r="AY54" i="1"/>
  <c r="J31" i="2"/>
  <c r="AV55" i="1" s="1"/>
  <c r="AT55" i="1" s="1"/>
  <c r="AN55" i="1" s="1"/>
  <c r="W31" i="1"/>
  <c r="F31" i="2"/>
  <c r="AZ55" i="1" s="1"/>
  <c r="AZ54" i="1" s="1"/>
  <c r="W29" i="1" s="1"/>
  <c r="J37" i="2" l="1"/>
  <c r="AV54" i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<sst xmlns="http://schemas.openxmlformats.org/spreadsheetml/2006/main" count="959" uniqueCount="336">
  <si>
    <t>Export Komplet</t>
  </si>
  <si>
    <t>VZ</t>
  </si>
  <si>
    <t>2.0</t>
  </si>
  <si>
    <t>ZAMOK</t>
  </si>
  <si>
    <t>False</t>
  </si>
  <si>
    <t>{c65b5d00-9723-4da5-8b9a-5a1631a3b9c0}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</si>
  <si>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</si>
  <si>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</si>
  <si>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</si>
  <si>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</si>
  <si>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</si>
  <si>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</si>
  <si>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</si>
  <si>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</si>
  <si>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E/5/2022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</si>
  <si>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</si>
  <si>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</si>
  <si>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nábytkem a mobiliářem - část 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</si>
  <si>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</si>
  <si>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</si>
  <si>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</si>
  <si>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</si>
  <si>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</si>
  <si>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</si>
  <si>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</si>
  <si>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</si>
  <si>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</si>
  <si>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</si>
  <si>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</si>
  <si>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</si>
  <si>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</si>
  <si>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</si>
  <si>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</si>
  <si>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</si>
  <si>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</si>
  <si>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</si>
  <si>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</si>
  <si>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</si>
  <si>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</si>
  <si>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</si>
  <si>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</si>
  <si>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</si>
  <si>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</si>
  <si>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</si>
  <si>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</si>
  <si>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</si>
  <si>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</si>
  <si>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</si>
  <si>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</si>
  <si>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</si>
  <si>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</si>
  <si>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</si>
  <si>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</si>
  <si>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</si>
  <si>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</si>
  <si>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</si>
  <si>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</si>
  <si>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</si>
  <si>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</si>
  <si>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</si>
  <si>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</si>
  <si>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</si>
  <si>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</si>
  <si>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</si>
  <si>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</si>
  <si>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</si>
  <si>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</si>
  <si>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</si>
  <si>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</si>
  <si>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</si>
  <si>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</si>
  <si>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</si>
  <si>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</si>
  <si>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</si>
  <si>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</si>
  <si>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</si>
  <si>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</si>
  <si>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</si>
  <si>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</si>
  <si>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</si>
  <si>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</si>
  <si>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</si>
  <si>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</si>
  <si>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</si>
  <si>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</si>
  <si>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</si>
  <si>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</si>
  <si>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</si>
  <si>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</si>
  <si>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</si>
  <si>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</si>
  <si>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</si>
  <si>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</si>
  <si>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</si>
  <si>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Žákovská lavice jednomístná vel.6</t>
  </si>
  <si>
    <t>ks</t>
  </si>
  <si>
    <t>8</t>
  </si>
  <si>
    <t>ROZPOCET</t>
  </si>
  <si>
    <t>4</t>
  </si>
  <si>
    <t>-231484913</t>
  </si>
  <si>
    <t>-842363221</t>
  </si>
  <si>
    <t>3</t>
  </si>
  <si>
    <t>Učitelská katedra</t>
  </si>
  <si>
    <t>1512064574</t>
  </si>
  <si>
    <t>Přídavný kontejner</t>
  </si>
  <si>
    <t>1099218046</t>
  </si>
  <si>
    <t>5</t>
  </si>
  <si>
    <t>Přídavná deska</t>
  </si>
  <si>
    <t>-1800387318</t>
  </si>
  <si>
    <t>6</t>
  </si>
  <si>
    <t>Žákovská židle</t>
  </si>
  <si>
    <t>-1530677557</t>
  </si>
  <si>
    <t>7</t>
  </si>
  <si>
    <t>Učitelská židle</t>
  </si>
  <si>
    <t>618318445</t>
  </si>
  <si>
    <t>Úložná skříň otvíravá</t>
  </si>
  <si>
    <t>-748757773</t>
  </si>
  <si>
    <t>9</t>
  </si>
  <si>
    <t>1072210073</t>
  </si>
  <si>
    <t>10</t>
  </si>
  <si>
    <t>Policový regál</t>
  </si>
  <si>
    <t>848061835</t>
  </si>
  <si>
    <t>11</t>
  </si>
  <si>
    <t>12</t>
  </si>
  <si>
    <t>Odpadkový koš trojmístný</t>
  </si>
  <si>
    <t>1694423467</t>
  </si>
  <si>
    <t>13</t>
  </si>
  <si>
    <t>14</t>
  </si>
  <si>
    <t>Úložný box</t>
  </si>
  <si>
    <t>-50132026</t>
  </si>
  <si>
    <t>Pěnový podsedák</t>
  </si>
  <si>
    <t>-1479702760</t>
  </si>
  <si>
    <t>16</t>
  </si>
  <si>
    <t>Schůdky</t>
  </si>
  <si>
    <t>615867006</t>
  </si>
  <si>
    <t>17</t>
  </si>
  <si>
    <t>K</t>
  </si>
  <si>
    <t>soubor</t>
  </si>
  <si>
    <t>330179415</t>
  </si>
  <si>
    <t>18</t>
  </si>
  <si>
    <t>Zpracování výrobní/dílenské dokumentace navržených prvků</t>
  </si>
  <si>
    <t>-115904577</t>
  </si>
  <si>
    <t>Zaměření skutečného stavu před výrobou</t>
  </si>
  <si>
    <t>330607542</t>
  </si>
  <si>
    <t>Koordinační činnost v rámci celého projektu</t>
  </si>
  <si>
    <t>2112400445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</si>
  <si>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</si>
  <si>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</si>
  <si>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</si>
  <si>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</si>
  <si>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</si>
  <si>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</si>
  <si>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</si>
  <si>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</si>
  <si>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</si>
  <si>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</si>
  <si>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</si>
  <si>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</si>
  <si>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</si>
  <si>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</si>
  <si>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</si>
  <si>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</si>
  <si>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</si>
  <si>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</si>
  <si>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</si>
  <si>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</si>
  <si>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</si>
  <si>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</si>
  <si>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</si>
  <si>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</si>
  <si>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</si>
  <si>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</si>
  <si>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</si>
  <si>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</si>
  <si>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</si>
  <si>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</si>
  <si>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</si>
  <si>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</si>
  <si>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</si>
  <si>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</si>
  <si>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</si>
  <si>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</si>
  <si>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</si>
  <si>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</si>
  <si>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</si>
  <si>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</si>
  <si>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</si>
  <si>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</si>
  <si>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</si>
  <si>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</si>
  <si>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</si>
  <si>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</si>
  <si>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</si>
  <si>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</si>
  <si>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</si>
  <si>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</si>
  <si>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</si>
  <si>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</si>
  <si>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</si>
  <si>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</si>
  <si>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</si>
  <si>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</si>
  <si>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</si>
  <si>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</si>
  <si>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</si>
  <si>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</si>
  <si>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</si>
  <si>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</si>
  <si>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</si>
  <si>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</si>
  <si>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</si>
  <si>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</si>
  <si>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</si>
  <si>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</si>
  <si>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</si>
  <si>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</si>
  <si>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</si>
  <si>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</si>
  <si>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</si>
  <si>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</si>
  <si>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</si>
  <si>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</si>
  <si>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</si>
  <si>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</si>
  <si>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</si>
  <si>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</si>
  <si>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</si>
  <si>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</si>
  <si>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</si>
  <si>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</si>
  <si>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</si>
  <si>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</si>
  <si>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</si>
  <si>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</si>
  <si>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</si>
  <si>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</si>
  <si>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</si>
  <si>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</si>
  <si>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</si>
  <si>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</si>
  <si>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</si>
  <si>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</si>
  <si>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</si>
  <si>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</si>
  <si>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</si>
  <si>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</si>
  <si>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</si>
  <si>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</si>
  <si>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</si>
  <si>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</si>
  <si>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</si>
  <si>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</si>
  <si>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</si>
  <si>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</si>
  <si>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</si>
  <si>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</si>
  <si>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</si>
  <si>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</si>
  <si>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</si>
  <si>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</si>
  <si>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</si>
  <si>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</si>
  <si>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</si>
  <si>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</si>
  <si>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</si>
  <si>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</si>
  <si>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</si>
  <si>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</si>
  <si>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</si>
  <si>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</si>
  <si>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</si>
  <si>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</si>
  <si>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</si>
  <si>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</si>
  <si>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</si>
  <si>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</si>
  <si>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</si>
  <si>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</si>
  <si>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</si>
  <si>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</si>
  <si>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</si>
  <si>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</si>
  <si>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</si>
  <si>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</si>
  <si>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</si>
  <si>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</si>
  <si>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</si>
  <si>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</si>
  <si>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</si>
  <si>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</si>
  <si>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</si>
  <si>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</si>
  <si>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</si>
  <si>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</si>
  <si>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</si>
  <si>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</si>
  <si>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</si>
  <si>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</si>
  <si>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</si>
  <si>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</si>
  <si>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</si>
  <si>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</si>
  <si>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</si>
  <si>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</si>
  <si>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</si>
  <si>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</si>
  <si>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</si>
  <si>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</si>
  <si>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</si>
  <si>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</si>
  <si>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</si>
  <si>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</si>
  <si>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</si>
  <si>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</si>
  <si>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</si>
  <si>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</si>
  <si>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</si>
  <si>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</si>
  <si>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</si>
  <si>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</si>
  <si>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</si>
  <si>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</si>
  <si>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</si>
  <si>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</si>
  <si>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</si>
  <si>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</si>
  <si>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</si>
  <si>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</si>
  <si>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</si>
  <si>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</si>
  <si>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</si>
  <si>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</si>
  <si>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Měření doby dozvuku po realizaci</t>
  </si>
  <si>
    <t>Úložná skříň s posuvným otvíráním dvoudvéřová</t>
  </si>
  <si>
    <t>E/5/2024</t>
  </si>
  <si>
    <t>Žákovská lavice jednomístná vel.5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</si>
</sst>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4" fillId="0" borderId="13" xfId="0" applyNumberFormat="1" applyFont="1" applyBorder="1"/>
    <xf numFmtId="166" fontId="24" fillId="0" borderId="14" xfId="0" applyNumberFormat="1" applyFont="1" applyBorder="1"/>
    <xf numFmtId="4" fontId="25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5" fillId="0" borderId="23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vertical="center"/>
    </xf>
    <xf numFmtId="4" fontId="15" fillId="2" borderId="23" xfId="0" applyNumberFormat="1" applyFont="1" applyFill="1" applyBorder="1" applyAlignment="1" applyProtection="1">
      <alignment vertical="center"/>
      <protection locked="0"/>
    </xf>
    <xf numFmtId="4" fontId="15" fillId="0" borderId="23" xfId="0" applyNumberFormat="1" applyFont="1" applyBorder="1" applyAlignment="1">
      <alignment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166" fontId="16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4" fillId="0" borderId="29" xfId="0" applyFont="1" applyBorder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0" fillId="0" borderId="0" xfId="0"/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left" wrapText="1"/>
    </xf>
    <xf numFmtId="0" fontId="29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/>
    </xf>
    <xf numFmtId="0" fontId="3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33" t="s">
        <v>334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4"/>
      <c r="BE5" s="230" t="s">
        <v>15</v>
      </c>
      <c r="BS5" s="11" t="s">
        <v>6</v>
      </c>
    </row>
    <row r="6" spans="1:74" ht="36.950000000000003" customHeight="1">
      <c r="B6" s="14"/>
      <c r="D6" s="20" t="s">
        <v>16</v>
      </c>
      <c r="K6" s="234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4"/>
      <c r="BE6" s="231"/>
      <c r="BS6" s="11" t="s">
        <v>6</v>
      </c>
    </row>
    <row r="7" spans="1:74" ht="12" customHeight="1">
      <c r="B7" s="14"/>
      <c r="D7" s="21" t="s">
        <v>18</v>
      </c>
      <c r="K7" s="19" t="s">
        <v>19</v>
      </c>
      <c r="AK7" s="21" t="s">
        <v>20</v>
      </c>
      <c r="AN7" s="19" t="s">
        <v>19</v>
      </c>
      <c r="AR7" s="14"/>
      <c r="BE7" s="231"/>
      <c r="BS7" s="11" t="s">
        <v>6</v>
      </c>
    </row>
    <row r="8" spans="1:74" ht="12" customHeight="1">
      <c r="B8" s="14"/>
      <c r="D8" s="21" t="s">
        <v>21</v>
      </c>
      <c r="K8" s="19" t="s">
        <v>22</v>
      </c>
      <c r="AK8" s="21" t="s">
        <v>23</v>
      </c>
      <c r="AN8" s="203" t="s">
        <v>28</v>
      </c>
      <c r="AR8" s="14"/>
      <c r="BE8" s="231"/>
      <c r="BS8" s="11" t="s">
        <v>6</v>
      </c>
    </row>
    <row r="9" spans="1:74" ht="14.45" customHeight="1">
      <c r="B9" s="14"/>
      <c r="AR9" s="14"/>
      <c r="BE9" s="231"/>
      <c r="BS9" s="11" t="s">
        <v>6</v>
      </c>
    </row>
    <row r="10" spans="1:74" ht="12" customHeight="1">
      <c r="B10" s="14"/>
      <c r="D10" s="21" t="s">
        <v>24</v>
      </c>
      <c r="AK10" s="21" t="s">
        <v>25</v>
      </c>
      <c r="AN10" s="19" t="s">
        <v>19</v>
      </c>
      <c r="AR10" s="14"/>
      <c r="BE10" s="231"/>
      <c r="BS10" s="11" t="s">
        <v>6</v>
      </c>
    </row>
    <row r="11" spans="1:74" ht="18.399999999999999" customHeight="1">
      <c r="B11" s="14"/>
      <c r="E11" s="19" t="s">
        <v>22</v>
      </c>
      <c r="AK11" s="21" t="s">
        <v>26</v>
      </c>
      <c r="AN11" s="19" t="s">
        <v>19</v>
      </c>
      <c r="AR11" s="14"/>
      <c r="BE11" s="231"/>
      <c r="BS11" s="11" t="s">
        <v>6</v>
      </c>
    </row>
    <row r="12" spans="1:74" ht="6.95" customHeight="1">
      <c r="B12" s="14"/>
      <c r="AR12" s="14"/>
      <c r="BE12" s="231"/>
      <c r="BS12" s="11" t="s">
        <v>6</v>
      </c>
    </row>
    <row r="13" spans="1:74" ht="12" customHeight="1">
      <c r="B13" s="14"/>
      <c r="D13" s="21" t="s">
        <v>27</v>
      </c>
      <c r="AK13" s="21" t="s">
        <v>25</v>
      </c>
      <c r="AN13" s="23" t="s">
        <v>28</v>
      </c>
      <c r="AR13" s="14"/>
      <c r="BE13" s="231"/>
      <c r="BS13" s="11" t="s">
        <v>6</v>
      </c>
    </row>
    <row r="14" spans="1:74" ht="12.75">
      <c r="B14" s="14"/>
      <c r="E14" s="235" t="s">
        <v>28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1" t="s">
        <v>26</v>
      </c>
      <c r="AN14" s="23" t="s">
        <v>28</v>
      </c>
      <c r="AR14" s="14"/>
      <c r="BE14" s="231"/>
      <c r="BS14" s="11" t="s">
        <v>6</v>
      </c>
    </row>
    <row r="15" spans="1:74" ht="6.95" customHeight="1">
      <c r="B15" s="14"/>
      <c r="AR15" s="14"/>
      <c r="BE15" s="231"/>
      <c r="BS15" s="11" t="s">
        <v>4</v>
      </c>
    </row>
    <row r="16" spans="1:74" ht="12" customHeight="1">
      <c r="B16" s="14"/>
      <c r="D16" s="21" t="s">
        <v>29</v>
      </c>
      <c r="AK16" s="21" t="s">
        <v>25</v>
      </c>
      <c r="AN16" s="19" t="s">
        <v>19</v>
      </c>
      <c r="AR16" s="14"/>
      <c r="BE16" s="231"/>
      <c r="BS16" s="11" t="s">
        <v>4</v>
      </c>
    </row>
    <row r="17" spans="2:71" ht="18.399999999999999" customHeight="1">
      <c r="B17" s="14"/>
      <c r="E17" s="19" t="s">
        <v>22</v>
      </c>
      <c r="AK17" s="21" t="s">
        <v>26</v>
      </c>
      <c r="AN17" s="19" t="s">
        <v>19</v>
      </c>
      <c r="AR17" s="14"/>
      <c r="BE17" s="231"/>
      <c r="BS17" s="11" t="s">
        <v>4</v>
      </c>
    </row>
    <row r="18" spans="2:71" ht="6.95" customHeight="1">
      <c r="B18" s="14"/>
      <c r="AR18" s="14"/>
      <c r="BE18" s="231"/>
      <c r="BS18" s="11" t="s">
        <v>6</v>
      </c>
    </row>
    <row r="19" spans="2:71" ht="12" customHeight="1">
      <c r="B19" s="14"/>
      <c r="D19" s="21" t="s">
        <v>30</v>
      </c>
      <c r="AK19" s="21" t="s">
        <v>25</v>
      </c>
      <c r="AN19" s="19" t="s">
        <v>19</v>
      </c>
      <c r="AR19" s="14"/>
      <c r="BE19" s="231"/>
      <c r="BS19" s="11" t="s">
        <v>6</v>
      </c>
    </row>
    <row r="20" spans="2:71" ht="18.399999999999999" customHeight="1">
      <c r="B20" s="14"/>
      <c r="E20" s="19" t="s">
        <v>22</v>
      </c>
      <c r="AK20" s="21" t="s">
        <v>26</v>
      </c>
      <c r="AN20" s="19" t="s">
        <v>19</v>
      </c>
      <c r="AR20" s="14"/>
      <c r="BE20" s="231"/>
      <c r="BS20" s="11" t="s">
        <v>4</v>
      </c>
    </row>
    <row r="21" spans="2:71" ht="6.95" customHeight="1">
      <c r="B21" s="14"/>
      <c r="AR21" s="14"/>
      <c r="BE21" s="231"/>
    </row>
    <row r="22" spans="2:71" ht="12" customHeight="1">
      <c r="B22" s="14"/>
      <c r="D22" s="21" t="s">
        <v>31</v>
      </c>
      <c r="AR22" s="14"/>
      <c r="BE22" s="231"/>
    </row>
    <row r="23" spans="2:71" ht="47.25" customHeight="1">
      <c r="B23" s="14"/>
      <c r="E23" s="237" t="s">
        <v>32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4"/>
      <c r="BE23" s="231"/>
    </row>
    <row r="24" spans="2:71" ht="6.95" customHeight="1">
      <c r="B24" s="14"/>
      <c r="AR24" s="14"/>
      <c r="BE24" s="231"/>
    </row>
    <row r="25" spans="2:71" ht="6.95" customHeight="1">
      <c r="B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4"/>
      <c r="BE25" s="231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38">
        <f>ROUND(AG54,2)</f>
        <v>0</v>
      </c>
      <c r="AL26" s="239"/>
      <c r="AM26" s="239"/>
      <c r="AN26" s="239"/>
      <c r="AO26" s="239"/>
      <c r="AR26" s="26"/>
      <c r="BE26" s="231"/>
    </row>
    <row r="27" spans="2:71" s="1" customFormat="1" ht="6.95" customHeight="1">
      <c r="B27" s="26"/>
      <c r="AR27" s="26"/>
      <c r="BE27" s="231"/>
    </row>
    <row r="28" spans="2:71" s="1" customFormat="1" ht="12.75">
      <c r="B28" s="26"/>
      <c r="L28" s="240" t="s">
        <v>34</v>
      </c>
      <c r="M28" s="240"/>
      <c r="N28" s="240"/>
      <c r="O28" s="240"/>
      <c r="P28" s="240"/>
      <c r="W28" s="240" t="s">
        <v>35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36</v>
      </c>
      <c r="AL28" s="240"/>
      <c r="AM28" s="240"/>
      <c r="AN28" s="240"/>
      <c r="AO28" s="240"/>
      <c r="AR28" s="26"/>
      <c r="BE28" s="231"/>
    </row>
    <row r="29" spans="2:71" s="2" customFormat="1" ht="14.45" customHeight="1">
      <c r="B29" s="29"/>
      <c r="D29" s="21" t="s">
        <v>37</v>
      </c>
      <c r="F29" s="21" t="s">
        <v>38</v>
      </c>
      <c r="L29" s="223">
        <v>0.21</v>
      </c>
      <c r="M29" s="222"/>
      <c r="N29" s="222"/>
      <c r="O29" s="222"/>
      <c r="P29" s="222"/>
      <c r="W29" s="22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ROUND(AV54, 2)</f>
        <v>0</v>
      </c>
      <c r="AL29" s="222"/>
      <c r="AM29" s="222"/>
      <c r="AN29" s="222"/>
      <c r="AO29" s="222"/>
      <c r="AR29" s="29"/>
      <c r="BE29" s="232"/>
    </row>
    <row r="30" spans="2:71" s="2" customFormat="1" ht="14.45" customHeight="1">
      <c r="B30" s="29"/>
      <c r="F30" s="21" t="s">
        <v>39</v>
      </c>
      <c r="L30" s="223">
        <v>0.15</v>
      </c>
      <c r="M30" s="222"/>
      <c r="N30" s="222"/>
      <c r="O30" s="222"/>
      <c r="P30" s="222"/>
      <c r="W30" s="22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ROUND(AW54, 2)</f>
        <v>0</v>
      </c>
      <c r="AL30" s="222"/>
      <c r="AM30" s="222"/>
      <c r="AN30" s="222"/>
      <c r="AO30" s="222"/>
      <c r="AR30" s="29"/>
      <c r="BE30" s="232"/>
    </row>
    <row r="31" spans="2:71" s="2" customFormat="1" ht="14.45" hidden="1" customHeight="1">
      <c r="B31" s="29"/>
      <c r="F31" s="21" t="s">
        <v>40</v>
      </c>
      <c r="L31" s="223">
        <v>0.21</v>
      </c>
      <c r="M31" s="222"/>
      <c r="N31" s="222"/>
      <c r="O31" s="222"/>
      <c r="P31" s="222"/>
      <c r="W31" s="22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29"/>
      <c r="BE31" s="232"/>
    </row>
    <row r="32" spans="2:71" s="2" customFormat="1" ht="14.45" hidden="1" customHeight="1">
      <c r="B32" s="29"/>
      <c r="F32" s="21" t="s">
        <v>41</v>
      </c>
      <c r="L32" s="223">
        <v>0.15</v>
      </c>
      <c r="M32" s="222"/>
      <c r="N32" s="222"/>
      <c r="O32" s="222"/>
      <c r="P32" s="222"/>
      <c r="W32" s="22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29"/>
      <c r="BE32" s="232"/>
    </row>
    <row r="33" spans="2:44" s="2" customFormat="1" ht="14.45" hidden="1" customHeight="1">
      <c r="B33" s="29"/>
      <c r="F33" s="21" t="s">
        <v>42</v>
      </c>
      <c r="L33" s="223">
        <v>0</v>
      </c>
      <c r="M33" s="222"/>
      <c r="N33" s="222"/>
      <c r="O33" s="222"/>
      <c r="P33" s="222"/>
      <c r="W33" s="22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29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226" t="s">
        <v>45</v>
      </c>
      <c r="Y35" s="227"/>
      <c r="Z35" s="227"/>
      <c r="AA35" s="227"/>
      <c r="AB35" s="227"/>
      <c r="AC35" s="32"/>
      <c r="AD35" s="32"/>
      <c r="AE35" s="32"/>
      <c r="AF35" s="32"/>
      <c r="AG35" s="32"/>
      <c r="AH35" s="32"/>
      <c r="AI35" s="32"/>
      <c r="AJ35" s="32"/>
      <c r="AK35" s="228">
        <f>SUM(AK26:AK33)</f>
        <v>0</v>
      </c>
      <c r="AL35" s="227"/>
      <c r="AM35" s="227"/>
      <c r="AN35" s="227"/>
      <c r="AO35" s="229"/>
      <c r="AP35" s="30"/>
      <c r="AQ35" s="30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6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6"/>
    </row>
    <row r="42" spans="2:44" s="1" customFormat="1" ht="24.95" customHeight="1">
      <c r="B42" s="26"/>
      <c r="C42" s="15" t="s">
        <v>46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8"/>
      <c r="C44" s="21" t="s">
        <v>13</v>
      </c>
      <c r="L44" s="3" t="str">
        <f>K5</f>
        <v>E/5/2024</v>
      </c>
      <c r="AR44" s="38"/>
    </row>
    <row r="45" spans="2:44" s="4" customFormat="1" ht="36.950000000000003" customHeight="1">
      <c r="B45" s="39"/>
      <c r="C45" s="40" t="s">
        <v>16</v>
      </c>
      <c r="L45" s="212" t="str">
        <f>K6</f>
        <v>Infrastruktura - vybavení nábytkem a mobiliářem - část E</v>
      </c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R45" s="39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1" t="s">
        <v>21</v>
      </c>
      <c r="L47" s="41" t="str">
        <f>IF(K8="","",K8)</f>
        <v xml:space="preserve"> </v>
      </c>
      <c r="AI47" s="21" t="s">
        <v>23</v>
      </c>
      <c r="AM47" s="214" t="str">
        <f>IF(AN8= "","",AN8)</f>
        <v>Vyplň údaj</v>
      </c>
      <c r="AN47" s="214"/>
      <c r="AR47" s="26"/>
    </row>
    <row r="48" spans="2:44" s="1" customFormat="1" ht="6.95" customHeight="1">
      <c r="B48" s="26"/>
      <c r="AR48" s="26"/>
    </row>
    <row r="49" spans="1:90" s="1" customFormat="1" ht="15.2" customHeight="1">
      <c r="B49" s="26"/>
      <c r="C49" s="21" t="s">
        <v>24</v>
      </c>
      <c r="L49" s="3" t="str">
        <f>IF(E11= "","",E11)</f>
        <v xml:space="preserve"> </v>
      </c>
      <c r="AI49" s="21" t="s">
        <v>29</v>
      </c>
      <c r="AM49" s="215" t="str">
        <f>IF(E17="","",E17)</f>
        <v xml:space="preserve"> </v>
      </c>
      <c r="AN49" s="216"/>
      <c r="AO49" s="216"/>
      <c r="AP49" s="216"/>
      <c r="AR49" s="26"/>
      <c r="AS49" s="217" t="s">
        <v>47</v>
      </c>
      <c r="AT49" s="218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5.2" customHeight="1">
      <c r="B50" s="26"/>
      <c r="C50" s="21" t="s">
        <v>27</v>
      </c>
      <c r="L50" s="3" t="str">
        <f>IF(E14= "Vyplň údaj","",E14)</f>
        <v/>
      </c>
      <c r="AI50" s="21" t="s">
        <v>30</v>
      </c>
      <c r="AM50" s="215" t="str">
        <f>IF(E20="","",E20)</f>
        <v xml:space="preserve"> </v>
      </c>
      <c r="AN50" s="216"/>
      <c r="AO50" s="216"/>
      <c r="AP50" s="216"/>
      <c r="AR50" s="26"/>
      <c r="AS50" s="219"/>
      <c r="AT50" s="220"/>
      <c r="BD50" s="45"/>
    </row>
    <row r="51" spans="1:90" s="1" customFormat="1" ht="10.9" customHeight="1">
      <c r="B51" s="26"/>
      <c r="AR51" s="26"/>
      <c r="AS51" s="219"/>
      <c r="AT51" s="220"/>
      <c r="BD51" s="45"/>
    </row>
    <row r="52" spans="1:90" s="1" customFormat="1" ht="29.25" customHeight="1">
      <c r="B52" s="26"/>
      <c r="C52" s="208" t="s">
        <v>48</v>
      </c>
      <c r="D52" s="209"/>
      <c r="E52" s="209"/>
      <c r="F52" s="209"/>
      <c r="G52" s="209"/>
      <c r="H52" s="46"/>
      <c r="I52" s="210" t="s">
        <v>49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11" t="s">
        <v>50</v>
      </c>
      <c r="AH52" s="209"/>
      <c r="AI52" s="209"/>
      <c r="AJ52" s="209"/>
      <c r="AK52" s="209"/>
      <c r="AL52" s="209"/>
      <c r="AM52" s="209"/>
      <c r="AN52" s="210" t="s">
        <v>51</v>
      </c>
      <c r="AO52" s="209"/>
      <c r="AP52" s="209"/>
      <c r="AQ52" s="47" t="s">
        <v>52</v>
      </c>
      <c r="AR52" s="26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50" t="s">
        <v>64</v>
      </c>
    </row>
    <row r="53" spans="1:90" s="1" customFormat="1" ht="10.9" customHeight="1">
      <c r="B53" s="26"/>
      <c r="AR53" s="26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5" customFormat="1" ht="32.450000000000003" customHeight="1">
      <c r="B54" s="52"/>
      <c r="C54" s="53" t="s">
        <v>65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05">
        <f>ROUND(AG55,2)</f>
        <v>0</v>
      </c>
      <c r="AH54" s="205"/>
      <c r="AI54" s="205"/>
      <c r="AJ54" s="205"/>
      <c r="AK54" s="205"/>
      <c r="AL54" s="205"/>
      <c r="AM54" s="205"/>
      <c r="AN54" s="206">
        <f>SUM(AG54,AT54)</f>
        <v>0</v>
      </c>
      <c r="AO54" s="206"/>
      <c r="AP54" s="206"/>
      <c r="AQ54" s="56" t="s">
        <v>19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66</v>
      </c>
      <c r="BT54" s="61" t="s">
        <v>67</v>
      </c>
      <c r="BV54" s="61" t="s">
        <v>68</v>
      </c>
      <c r="BW54" s="61" t="s">
        <v>5</v>
      </c>
      <c r="BX54" s="61" t="s">
        <v>69</v>
      </c>
      <c r="CL54" s="61" t="s">
        <v>19</v>
      </c>
    </row>
    <row r="55" spans="1:90" s="6" customFormat="1" ht="24.75" customHeight="1">
      <c r="A55" s="62" t="s">
        <v>70</v>
      </c>
      <c r="B55" s="63"/>
      <c r="C55" s="64"/>
      <c r="D55" s="204" t="s">
        <v>14</v>
      </c>
      <c r="E55" s="204"/>
      <c r="F55" s="204"/>
      <c r="G55" s="204"/>
      <c r="H55" s="204"/>
      <c r="I55" s="65"/>
      <c r="J55" s="204" t="s">
        <v>17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24">
        <f>'E-5-2022 - Infrastruktura...'!J28</f>
        <v>0</v>
      </c>
      <c r="AH55" s="225"/>
      <c r="AI55" s="225"/>
      <c r="AJ55" s="225"/>
      <c r="AK55" s="225"/>
      <c r="AL55" s="225"/>
      <c r="AM55" s="225"/>
      <c r="AN55" s="224">
        <f>SUM(AG55,AT55)</f>
        <v>0</v>
      </c>
      <c r="AO55" s="225"/>
      <c r="AP55" s="225"/>
      <c r="AQ55" s="66" t="s">
        <v>71</v>
      </c>
      <c r="AR55" s="63"/>
      <c r="AS55" s="67">
        <v>0</v>
      </c>
      <c r="AT55" s="68">
        <f>ROUND(SUM(AV55:AW55),2)</f>
        <v>0</v>
      </c>
      <c r="AU55" s="69">
        <f>'E-5-2022 - Infrastruktura...'!P73</f>
        <v>0</v>
      </c>
      <c r="AV55" s="68">
        <f>'E-5-2022 - Infrastruktura...'!J31</f>
        <v>0</v>
      </c>
      <c r="AW55" s="68">
        <f>'E-5-2022 - Infrastruktura...'!J32</f>
        <v>0</v>
      </c>
      <c r="AX55" s="68">
        <f>'E-5-2022 - Infrastruktura...'!J33</f>
        <v>0</v>
      </c>
      <c r="AY55" s="68">
        <f>'E-5-2022 - Infrastruktura...'!J34</f>
        <v>0</v>
      </c>
      <c r="AZ55" s="68">
        <f>'E-5-2022 - Infrastruktura...'!F31</f>
        <v>0</v>
      </c>
      <c r="BA55" s="68">
        <f>'E-5-2022 - Infrastruktura...'!F32</f>
        <v>0</v>
      </c>
      <c r="BB55" s="68">
        <f>'E-5-2022 - Infrastruktura...'!F33</f>
        <v>0</v>
      </c>
      <c r="BC55" s="68">
        <f>'E-5-2022 - Infrastruktura...'!F34</f>
        <v>0</v>
      </c>
      <c r="BD55" s="70">
        <f>'E-5-2022 - Infrastruktura...'!F35</f>
        <v>0</v>
      </c>
      <c r="BT55" s="71" t="s">
        <v>72</v>
      </c>
      <c r="BU55" s="71" t="s">
        <v>73</v>
      </c>
      <c r="BV55" s="71" t="s">
        <v>68</v>
      </c>
      <c r="BW55" s="71" t="s">
        <v>5</v>
      </c>
      <c r="BX55" s="71" t="s">
        <v>69</v>
      </c>
      <c r="CL55" s="71" t="s">
        <v>19</v>
      </c>
    </row>
    <row r="56" spans="1:90" s="1" customFormat="1" ht="30" customHeight="1">
      <c r="B56" s="26"/>
      <c r="AR56" s="26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6"/>
    </row>
  </sheetData>
  <sheetProtection algorithmName="SHA-512" hashValue="ELd+ikm02ciQWFwQNxQ/pXwthtREVTTUo9CYHiT2osBCITK+rBonwG1U/oCKj+5hZKY9RdZ6tqgPhw04qQ4SeQ==" saltValue="YeG1xpCvfDZWHu5VOfh3vw==" spinCount="100000" sheet="1" objects="1" scenarios="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E-5-2022 - Infrastruktu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2"/>
  <sheetViews>
    <sheetView showGridLines="0" workbookViewId="0">
      <selection activeCell="AD11" sqref="AD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1" t="s">
        <v>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74</v>
      </c>
    </row>
    <row r="4" spans="2:46" ht="24.95" customHeight="1">
      <c r="B4" s="14"/>
      <c r="D4" s="15" t="s">
        <v>75</v>
      </c>
      <c r="L4" s="14"/>
      <c r="M4" s="72" t="s">
        <v>10</v>
      </c>
      <c r="AT4" s="11" t="s">
        <v>4</v>
      </c>
    </row>
    <row r="5" spans="2:46" ht="6.95" customHeight="1">
      <c r="B5" s="14"/>
      <c r="L5" s="14"/>
    </row>
    <row r="6" spans="2:46" s="1" customFormat="1" ht="12" customHeight="1">
      <c r="B6" s="26"/>
      <c r="D6" s="21" t="s">
        <v>16</v>
      </c>
      <c r="L6" s="26"/>
    </row>
    <row r="7" spans="2:46" s="1" customFormat="1" ht="16.5" customHeight="1">
      <c r="B7" s="26"/>
      <c r="E7" s="212" t="s">
        <v>17</v>
      </c>
      <c r="F7" s="241"/>
      <c r="G7" s="241"/>
      <c r="H7" s="241"/>
      <c r="L7" s="26"/>
    </row>
    <row r="8" spans="2:46" s="1" customFormat="1">
      <c r="B8" s="26"/>
      <c r="L8" s="26"/>
    </row>
    <row r="9" spans="2:46" s="1" customFormat="1" ht="12" customHeight="1">
      <c r="B9" s="26"/>
      <c r="D9" s="21" t="s">
        <v>18</v>
      </c>
      <c r="F9" s="19" t="s">
        <v>19</v>
      </c>
      <c r="I9" s="21" t="s">
        <v>20</v>
      </c>
      <c r="J9" s="19" t="s">
        <v>19</v>
      </c>
      <c r="L9" s="26"/>
    </row>
    <row r="10" spans="2:46" s="1" customFormat="1" ht="12" customHeight="1">
      <c r="B10" s="26"/>
      <c r="D10" s="21" t="s">
        <v>21</v>
      </c>
      <c r="F10" s="19" t="s">
        <v>22</v>
      </c>
      <c r="I10" s="21" t="s">
        <v>23</v>
      </c>
      <c r="J10" s="42" t="str">
        <f>'Rekapitulace stavby'!AN8</f>
        <v>Vyplň údaj</v>
      </c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1" t="s">
        <v>24</v>
      </c>
      <c r="I12" s="21" t="s">
        <v>25</v>
      </c>
      <c r="J12" s="19" t="str">
        <f>IF('Rekapitulace stavby'!AN10="","",'Rekapitulace stavby'!AN10)</f>
        <v/>
      </c>
      <c r="L12" s="26"/>
    </row>
    <row r="13" spans="2:46" s="1" customFormat="1" ht="18" customHeight="1">
      <c r="B13" s="26"/>
      <c r="E13" s="19" t="str">
        <f>IF('Rekapitulace stavby'!E11="","",'Rekapitulace stavby'!E11)</f>
        <v xml:space="preserve"> </v>
      </c>
      <c r="I13" s="21" t="s">
        <v>26</v>
      </c>
      <c r="J13" s="19" t="str">
        <f>IF('Rekapitulace stavby'!AN11="","",'Rekapitulace stavby'!AN11)</f>
        <v/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1" t="s">
        <v>27</v>
      </c>
      <c r="I15" s="21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242" t="str">
        <f>'Rekapitulace stavby'!E14</f>
        <v>Vyplň údaj</v>
      </c>
      <c r="F16" s="233"/>
      <c r="G16" s="233"/>
      <c r="H16" s="233"/>
      <c r="I16" s="21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1" t="s">
        <v>29</v>
      </c>
      <c r="I18" s="21" t="s">
        <v>25</v>
      </c>
      <c r="J18" s="19" t="str">
        <f>IF('Rekapitulace stavby'!AN16="","",'Rekapitulace stavby'!AN16)</f>
        <v/>
      </c>
      <c r="L18" s="26"/>
    </row>
    <row r="19" spans="2:12" s="1" customFormat="1" ht="18" customHeight="1">
      <c r="B19" s="26"/>
      <c r="E19" s="19" t="str">
        <f>IF('Rekapitulace stavby'!E17="","",'Rekapitulace stavby'!E17)</f>
        <v xml:space="preserve"> </v>
      </c>
      <c r="I19" s="21" t="s">
        <v>26</v>
      </c>
      <c r="J19" s="19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1" t="s">
        <v>30</v>
      </c>
      <c r="I21" s="21" t="s">
        <v>25</v>
      </c>
      <c r="J21" s="19" t="str">
        <f>IF('Rekapitulace stavby'!AN19="","",'Rekapitulace stavby'!AN19)</f>
        <v/>
      </c>
      <c r="L21" s="26"/>
    </row>
    <row r="22" spans="2:12" s="1" customFormat="1" ht="18" customHeight="1">
      <c r="B22" s="26"/>
      <c r="E22" s="19" t="str">
        <f>IF('Rekapitulace stavby'!E20="","",'Rekapitulace stavby'!E20)</f>
        <v xml:space="preserve"> </v>
      </c>
      <c r="I22" s="21" t="s">
        <v>26</v>
      </c>
      <c r="J22" s="19" t="str">
        <f>IF('Rekapitulace stavby'!AN20="","",'Rekapitulace stavby'!AN20)</f>
        <v/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1" t="s">
        <v>31</v>
      </c>
      <c r="L24" s="26"/>
    </row>
    <row r="25" spans="2:12" s="7" customFormat="1" ht="47.25" customHeight="1">
      <c r="B25" s="73"/>
      <c r="E25" s="237" t="s">
        <v>32</v>
      </c>
      <c r="F25" s="237"/>
      <c r="G25" s="237"/>
      <c r="H25" s="237"/>
      <c r="L25" s="73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43"/>
      <c r="J27" s="43"/>
      <c r="K27" s="43"/>
      <c r="L27" s="26"/>
    </row>
    <row r="28" spans="2:12" s="1" customFormat="1" ht="25.35" customHeight="1">
      <c r="B28" s="26"/>
      <c r="D28" s="74" t="s">
        <v>33</v>
      </c>
      <c r="J28" s="55">
        <f>ROUND(J73,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43"/>
      <c r="J29" s="43"/>
      <c r="K29" s="43"/>
      <c r="L29" s="26"/>
    </row>
    <row r="30" spans="2:12" s="1" customFormat="1" ht="14.45" customHeight="1">
      <c r="B30" s="26"/>
      <c r="F30" s="75" t="s">
        <v>35</v>
      </c>
      <c r="I30" s="75" t="s">
        <v>34</v>
      </c>
      <c r="J30" s="75" t="s">
        <v>36</v>
      </c>
      <c r="L30" s="26"/>
    </row>
    <row r="31" spans="2:12" s="1" customFormat="1" ht="14.45" customHeight="1">
      <c r="B31" s="26"/>
      <c r="D31" s="76" t="s">
        <v>37</v>
      </c>
      <c r="E31" s="21" t="s">
        <v>38</v>
      </c>
      <c r="F31" s="77">
        <f>ROUND((SUM(BE73:BE91)),  2)</f>
        <v>0</v>
      </c>
      <c r="I31" s="78">
        <v>0.21</v>
      </c>
      <c r="J31" s="77">
        <f>ROUND(((SUM(BE73:BE91))*I31),  2)</f>
        <v>0</v>
      </c>
      <c r="L31" s="26"/>
    </row>
    <row r="32" spans="2:12" s="1" customFormat="1" ht="14.45" customHeight="1">
      <c r="B32" s="26"/>
      <c r="E32" s="21" t="s">
        <v>39</v>
      </c>
      <c r="F32" s="77">
        <f>ROUND((SUM(BF73:BF91)),  2)</f>
        <v>0</v>
      </c>
      <c r="I32" s="78">
        <v>0.15</v>
      </c>
      <c r="J32" s="77">
        <f>ROUND(((SUM(BF73:BF91))*I32),  2)</f>
        <v>0</v>
      </c>
      <c r="L32" s="26"/>
    </row>
    <row r="33" spans="2:12" s="1" customFormat="1" ht="14.45" hidden="1" customHeight="1">
      <c r="B33" s="26"/>
      <c r="E33" s="21" t="s">
        <v>40</v>
      </c>
      <c r="F33" s="77">
        <f>ROUND((SUM(BG73:BG91)),  2)</f>
        <v>0</v>
      </c>
      <c r="I33" s="78">
        <v>0.21</v>
      </c>
      <c r="J33" s="77">
        <f>0</f>
        <v>0</v>
      </c>
      <c r="L33" s="26"/>
    </row>
    <row r="34" spans="2:12" s="1" customFormat="1" ht="14.45" hidden="1" customHeight="1">
      <c r="B34" s="26"/>
      <c r="E34" s="21" t="s">
        <v>41</v>
      </c>
      <c r="F34" s="77">
        <f>ROUND((SUM(BH73:BH91)),  2)</f>
        <v>0</v>
      </c>
      <c r="I34" s="78">
        <v>0.15</v>
      </c>
      <c r="J34" s="77">
        <f>0</f>
        <v>0</v>
      </c>
      <c r="L34" s="26"/>
    </row>
    <row r="35" spans="2:12" s="1" customFormat="1" ht="14.45" hidden="1" customHeight="1">
      <c r="B35" s="26"/>
      <c r="E35" s="21" t="s">
        <v>42</v>
      </c>
      <c r="F35" s="77">
        <f>ROUND((SUM(BI73:BI91)),  2)</f>
        <v>0</v>
      </c>
      <c r="I35" s="78">
        <v>0</v>
      </c>
      <c r="J35" s="77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79"/>
      <c r="D37" s="80" t="s">
        <v>43</v>
      </c>
      <c r="E37" s="46"/>
      <c r="F37" s="46"/>
      <c r="G37" s="81" t="s">
        <v>44</v>
      </c>
      <c r="H37" s="82" t="s">
        <v>45</v>
      </c>
      <c r="I37" s="46"/>
      <c r="J37" s="83">
        <f>SUM(J28:J35)</f>
        <v>0</v>
      </c>
      <c r="K37" s="84"/>
      <c r="L37" s="26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6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6"/>
    </row>
    <row r="43" spans="2:12" s="1" customFormat="1" ht="24.95" customHeight="1">
      <c r="B43" s="26"/>
      <c r="C43" s="15" t="s">
        <v>76</v>
      </c>
      <c r="L43" s="26"/>
    </row>
    <row r="44" spans="2:12" s="1" customFormat="1" ht="6.95" customHeight="1">
      <c r="B44" s="26"/>
      <c r="L44" s="26"/>
    </row>
    <row r="45" spans="2:12" s="1" customFormat="1" ht="12" customHeight="1">
      <c r="B45" s="26"/>
      <c r="C45" s="21" t="s">
        <v>16</v>
      </c>
      <c r="L45" s="26"/>
    </row>
    <row r="46" spans="2:12" s="1" customFormat="1" ht="16.5" customHeight="1">
      <c r="B46" s="26"/>
      <c r="E46" s="212" t="str">
        <f>E7</f>
        <v>Infrastruktura - vybavení nábytkem a mobiliářem - část E</v>
      </c>
      <c r="F46" s="241"/>
      <c r="G46" s="241"/>
      <c r="H46" s="241"/>
      <c r="L46" s="26"/>
    </row>
    <row r="47" spans="2:12" s="1" customFormat="1" ht="6.95" customHeight="1">
      <c r="B47" s="26"/>
      <c r="L47" s="26"/>
    </row>
    <row r="48" spans="2:12" s="1" customFormat="1" ht="12" customHeight="1">
      <c r="B48" s="26"/>
      <c r="C48" s="21" t="s">
        <v>21</v>
      </c>
      <c r="F48" s="19" t="str">
        <f>F10</f>
        <v xml:space="preserve"> </v>
      </c>
      <c r="I48" s="21" t="s">
        <v>23</v>
      </c>
      <c r="J48" s="42" t="str">
        <f>IF(J10="","",J10)</f>
        <v>Vyplň údaj</v>
      </c>
      <c r="L48" s="26"/>
    </row>
    <row r="49" spans="2:47" s="1" customFormat="1" ht="6.95" customHeight="1">
      <c r="B49" s="26"/>
      <c r="L49" s="26"/>
    </row>
    <row r="50" spans="2:47" s="1" customFormat="1" ht="15.2" customHeight="1">
      <c r="B50" s="26"/>
      <c r="C50" s="21" t="s">
        <v>24</v>
      </c>
      <c r="F50" s="19" t="str">
        <f>E13</f>
        <v xml:space="preserve"> </v>
      </c>
      <c r="I50" s="21" t="s">
        <v>29</v>
      </c>
      <c r="J50" s="24" t="str">
        <f>E19</f>
        <v xml:space="preserve"> </v>
      </c>
      <c r="L50" s="26"/>
    </row>
    <row r="51" spans="2:47" s="1" customFormat="1" ht="15.2" customHeight="1">
      <c r="B51" s="26"/>
      <c r="C51" s="21" t="s">
        <v>27</v>
      </c>
      <c r="F51" s="19" t="str">
        <f>IF(E16="","",E16)</f>
        <v>Vyplň údaj</v>
      </c>
      <c r="I51" s="21" t="s">
        <v>30</v>
      </c>
      <c r="J51" s="24" t="str">
        <f>E22</f>
        <v xml:space="preserve"> </v>
      </c>
      <c r="L51" s="26"/>
    </row>
    <row r="52" spans="2:47" s="1" customFormat="1" ht="10.35" customHeight="1">
      <c r="B52" s="26"/>
      <c r="L52" s="26"/>
    </row>
    <row r="53" spans="2:47" s="1" customFormat="1" ht="29.25" customHeight="1">
      <c r="B53" s="26"/>
      <c r="C53" s="85" t="s">
        <v>77</v>
      </c>
      <c r="D53" s="79"/>
      <c r="E53" s="79"/>
      <c r="F53" s="79"/>
      <c r="G53" s="79"/>
      <c r="H53" s="79"/>
      <c r="I53" s="79"/>
      <c r="J53" s="86" t="s">
        <v>78</v>
      </c>
      <c r="K53" s="79"/>
      <c r="L53" s="26"/>
    </row>
    <row r="54" spans="2:47" s="1" customFormat="1" ht="10.35" customHeight="1">
      <c r="B54" s="26"/>
      <c r="L54" s="26"/>
    </row>
    <row r="55" spans="2:47" s="1" customFormat="1" ht="22.9" customHeight="1">
      <c r="B55" s="26"/>
      <c r="C55" s="87" t="s">
        <v>65</v>
      </c>
      <c r="J55" s="55">
        <f>J73</f>
        <v>0</v>
      </c>
      <c r="L55" s="26"/>
      <c r="AU55" s="11" t="s">
        <v>79</v>
      </c>
    </row>
    <row r="56" spans="2:47" s="1" customFormat="1" ht="21.75" customHeight="1">
      <c r="B56" s="26"/>
      <c r="L56" s="26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6"/>
    </row>
    <row r="61" spans="2:47" s="1" customFormat="1" ht="6.95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26"/>
    </row>
    <row r="62" spans="2:47" s="1" customFormat="1" ht="24.95" customHeight="1">
      <c r="B62" s="26"/>
      <c r="C62" s="15" t="s">
        <v>80</v>
      </c>
      <c r="L62" s="26"/>
    </row>
    <row r="63" spans="2:47" s="1" customFormat="1" ht="6.95" customHeight="1">
      <c r="B63" s="26"/>
      <c r="L63" s="26"/>
    </row>
    <row r="64" spans="2:47" s="1" customFormat="1" ht="12" customHeight="1">
      <c r="B64" s="26"/>
      <c r="C64" s="21" t="s">
        <v>16</v>
      </c>
      <c r="L64" s="26"/>
    </row>
    <row r="65" spans="2:65" s="1" customFormat="1" ht="16.5" customHeight="1">
      <c r="B65" s="26"/>
      <c r="E65" s="212" t="str">
        <f>E7</f>
        <v>Infrastruktura - vybavení nábytkem a mobiliářem - část E</v>
      </c>
      <c r="F65" s="241"/>
      <c r="G65" s="241"/>
      <c r="H65" s="241"/>
      <c r="L65" s="26"/>
    </row>
    <row r="66" spans="2:65" s="1" customFormat="1" ht="6.95" customHeight="1">
      <c r="B66" s="26"/>
      <c r="L66" s="26"/>
    </row>
    <row r="67" spans="2:65" s="1" customFormat="1" ht="12" customHeight="1">
      <c r="B67" s="26"/>
      <c r="C67" s="21" t="s">
        <v>21</v>
      </c>
      <c r="F67" s="19" t="str">
        <f>F10</f>
        <v xml:space="preserve"> </v>
      </c>
      <c r="I67" s="21" t="s">
        <v>23</v>
      </c>
      <c r="J67" s="42" t="str">
        <f>IF(J10="","",J10)</f>
        <v>Vyplň údaj</v>
      </c>
      <c r="L67" s="26"/>
    </row>
    <row r="68" spans="2:65" s="1" customFormat="1" ht="6.95" customHeight="1">
      <c r="B68" s="26"/>
      <c r="L68" s="26"/>
    </row>
    <row r="69" spans="2:65" s="1" customFormat="1" ht="15.2" customHeight="1">
      <c r="B69" s="26"/>
      <c r="C69" s="21" t="s">
        <v>24</v>
      </c>
      <c r="F69" s="19" t="str">
        <f>E13</f>
        <v xml:space="preserve"> </v>
      </c>
      <c r="I69" s="21" t="s">
        <v>29</v>
      </c>
      <c r="J69" s="24" t="str">
        <f>E19</f>
        <v xml:space="preserve"> </v>
      </c>
      <c r="L69" s="26"/>
    </row>
    <row r="70" spans="2:65" s="1" customFormat="1" ht="15.2" customHeight="1">
      <c r="B70" s="26"/>
      <c r="C70" s="21" t="s">
        <v>27</v>
      </c>
      <c r="F70" s="19" t="str">
        <f>IF(E16="","",E16)</f>
        <v>Vyplň údaj</v>
      </c>
      <c r="I70" s="21" t="s">
        <v>30</v>
      </c>
      <c r="J70" s="24" t="str">
        <f>E22</f>
        <v xml:space="preserve"> </v>
      </c>
      <c r="L70" s="26"/>
    </row>
    <row r="71" spans="2:65" s="1" customFormat="1" ht="10.35" customHeight="1">
      <c r="B71" s="26"/>
      <c r="L71" s="26"/>
    </row>
    <row r="72" spans="2:65" s="8" customFormat="1" ht="29.25" customHeight="1">
      <c r="B72" s="88"/>
      <c r="C72" s="89" t="s">
        <v>81</v>
      </c>
      <c r="D72" s="90" t="s">
        <v>52</v>
      </c>
      <c r="E72" s="90" t="s">
        <v>48</v>
      </c>
      <c r="F72" s="90" t="s">
        <v>49</v>
      </c>
      <c r="G72" s="90" t="s">
        <v>82</v>
      </c>
      <c r="H72" s="90" t="s">
        <v>83</v>
      </c>
      <c r="I72" s="90" t="s">
        <v>84</v>
      </c>
      <c r="J72" s="90" t="s">
        <v>78</v>
      </c>
      <c r="K72" s="91" t="s">
        <v>85</v>
      </c>
      <c r="L72" s="88"/>
      <c r="M72" s="48" t="s">
        <v>19</v>
      </c>
      <c r="N72" s="49" t="s">
        <v>37</v>
      </c>
      <c r="O72" s="49" t="s">
        <v>86</v>
      </c>
      <c r="P72" s="49" t="s">
        <v>87</v>
      </c>
      <c r="Q72" s="49" t="s">
        <v>88</v>
      </c>
      <c r="R72" s="49" t="s">
        <v>89</v>
      </c>
      <c r="S72" s="49" t="s">
        <v>90</v>
      </c>
      <c r="T72" s="50" t="s">
        <v>91</v>
      </c>
    </row>
    <row r="73" spans="2:65" s="1" customFormat="1" ht="22.9" customHeight="1">
      <c r="B73" s="26"/>
      <c r="C73" s="53" t="s">
        <v>92</v>
      </c>
      <c r="J73" s="92">
        <f>BK73</f>
        <v>0</v>
      </c>
      <c r="L73" s="26"/>
      <c r="M73" s="51"/>
      <c r="N73" s="43"/>
      <c r="O73" s="43"/>
      <c r="P73" s="93">
        <f>SUM(P74:P91)</f>
        <v>0</v>
      </c>
      <c r="Q73" s="43"/>
      <c r="R73" s="93">
        <f>SUM(R74:R91)</f>
        <v>0</v>
      </c>
      <c r="S73" s="43"/>
      <c r="T73" s="94">
        <f>SUM(T74:T91)</f>
        <v>0</v>
      </c>
      <c r="AT73" s="11" t="s">
        <v>66</v>
      </c>
      <c r="AU73" s="11" t="s">
        <v>79</v>
      </c>
      <c r="BK73" s="95">
        <f>SUM(BK74:BK91)</f>
        <v>0</v>
      </c>
    </row>
    <row r="74" spans="2:65" s="1" customFormat="1" ht="16.5" customHeight="1">
      <c r="B74" s="26"/>
      <c r="C74" s="96" t="s">
        <v>72</v>
      </c>
      <c r="D74" s="96" t="s">
        <v>93</v>
      </c>
      <c r="E74" s="97" t="s">
        <v>72</v>
      </c>
      <c r="F74" s="98" t="s">
        <v>94</v>
      </c>
      <c r="G74" s="99" t="s">
        <v>95</v>
      </c>
      <c r="H74" s="100">
        <v>12</v>
      </c>
      <c r="I74" s="101"/>
      <c r="J74" s="102">
        <f t="shared" ref="J74:J91" si="0">ROUND(I74*H74,2)</f>
        <v>0</v>
      </c>
      <c r="K74" s="98" t="s">
        <v>19</v>
      </c>
      <c r="L74" s="103"/>
      <c r="M74" s="104" t="s">
        <v>19</v>
      </c>
      <c r="N74" s="105" t="s">
        <v>38</v>
      </c>
      <c r="P74" s="106">
        <f t="shared" ref="P74:P91" si="1">O74*H74</f>
        <v>0</v>
      </c>
      <c r="Q74" s="106">
        <v>0</v>
      </c>
      <c r="R74" s="106">
        <f t="shared" ref="R74:R91" si="2">Q74*H74</f>
        <v>0</v>
      </c>
      <c r="S74" s="106">
        <v>0</v>
      </c>
      <c r="T74" s="107">
        <f t="shared" ref="T74:T91" si="3">S74*H74</f>
        <v>0</v>
      </c>
      <c r="AR74" s="108" t="s">
        <v>96</v>
      </c>
      <c r="AT74" s="108" t="s">
        <v>93</v>
      </c>
      <c r="AU74" s="108" t="s">
        <v>67</v>
      </c>
      <c r="AY74" s="11" t="s">
        <v>97</v>
      </c>
      <c r="BE74" s="109">
        <f t="shared" ref="BE74:BE91" si="4">IF(N74="základní",J74,0)</f>
        <v>0</v>
      </c>
      <c r="BF74" s="109">
        <f t="shared" ref="BF74:BF91" si="5">IF(N74="snížená",J74,0)</f>
        <v>0</v>
      </c>
      <c r="BG74" s="109">
        <f t="shared" ref="BG74:BG91" si="6">IF(N74="zákl. přenesená",J74,0)</f>
        <v>0</v>
      </c>
      <c r="BH74" s="109">
        <f t="shared" ref="BH74:BH91" si="7">IF(N74="sníž. přenesená",J74,0)</f>
        <v>0</v>
      </c>
      <c r="BI74" s="109">
        <f t="shared" ref="BI74:BI91" si="8">IF(N74="nulová",J74,0)</f>
        <v>0</v>
      </c>
      <c r="BJ74" s="11" t="s">
        <v>72</v>
      </c>
      <c r="BK74" s="109">
        <f t="shared" ref="BK74:BK91" si="9">ROUND(I74*H74,2)</f>
        <v>0</v>
      </c>
      <c r="BL74" s="11" t="s">
        <v>98</v>
      </c>
      <c r="BM74" s="108" t="s">
        <v>99</v>
      </c>
    </row>
    <row r="75" spans="2:65" s="1" customFormat="1" ht="16.5" customHeight="1">
      <c r="B75" s="26"/>
      <c r="C75" s="96" t="s">
        <v>74</v>
      </c>
      <c r="D75" s="96" t="s">
        <v>93</v>
      </c>
      <c r="E75" s="97" t="s">
        <v>74</v>
      </c>
      <c r="F75" s="98" t="s">
        <v>335</v>
      </c>
      <c r="G75" s="99" t="s">
        <v>95</v>
      </c>
      <c r="H75" s="100">
        <v>14</v>
      </c>
      <c r="I75" s="101"/>
      <c r="J75" s="102">
        <f t="shared" si="0"/>
        <v>0</v>
      </c>
      <c r="K75" s="98" t="s">
        <v>19</v>
      </c>
      <c r="L75" s="103"/>
      <c r="M75" s="104" t="s">
        <v>19</v>
      </c>
      <c r="N75" s="105" t="s">
        <v>38</v>
      </c>
      <c r="P75" s="106">
        <f t="shared" si="1"/>
        <v>0</v>
      </c>
      <c r="Q75" s="106">
        <v>0</v>
      </c>
      <c r="R75" s="106">
        <f t="shared" si="2"/>
        <v>0</v>
      </c>
      <c r="S75" s="106">
        <v>0</v>
      </c>
      <c r="T75" s="107">
        <f t="shared" si="3"/>
        <v>0</v>
      </c>
      <c r="AR75" s="108" t="s">
        <v>96</v>
      </c>
      <c r="AT75" s="108" t="s">
        <v>93</v>
      </c>
      <c r="AU75" s="108" t="s">
        <v>67</v>
      </c>
      <c r="AY75" s="11" t="s">
        <v>97</v>
      </c>
      <c r="BE75" s="109">
        <f t="shared" si="4"/>
        <v>0</v>
      </c>
      <c r="BF75" s="109">
        <f t="shared" si="5"/>
        <v>0</v>
      </c>
      <c r="BG75" s="109">
        <f t="shared" si="6"/>
        <v>0</v>
      </c>
      <c r="BH75" s="109">
        <f t="shared" si="7"/>
        <v>0</v>
      </c>
      <c r="BI75" s="109">
        <f t="shared" si="8"/>
        <v>0</v>
      </c>
      <c r="BJ75" s="11" t="s">
        <v>72</v>
      </c>
      <c r="BK75" s="109">
        <f t="shared" si="9"/>
        <v>0</v>
      </c>
      <c r="BL75" s="11" t="s">
        <v>98</v>
      </c>
      <c r="BM75" s="108" t="s">
        <v>100</v>
      </c>
    </row>
    <row r="76" spans="2:65" s="1" customFormat="1" ht="16.5" customHeight="1">
      <c r="B76" s="26"/>
      <c r="C76" s="96" t="s">
        <v>101</v>
      </c>
      <c r="D76" s="96" t="s">
        <v>93</v>
      </c>
      <c r="E76" s="97" t="s">
        <v>101</v>
      </c>
      <c r="F76" s="98" t="s">
        <v>102</v>
      </c>
      <c r="G76" s="99" t="s">
        <v>95</v>
      </c>
      <c r="H76" s="100">
        <v>1</v>
      </c>
      <c r="I76" s="101"/>
      <c r="J76" s="102">
        <f t="shared" si="0"/>
        <v>0</v>
      </c>
      <c r="K76" s="98" t="s">
        <v>19</v>
      </c>
      <c r="L76" s="103"/>
      <c r="M76" s="104" t="s">
        <v>19</v>
      </c>
      <c r="N76" s="105" t="s">
        <v>38</v>
      </c>
      <c r="P76" s="106">
        <f t="shared" si="1"/>
        <v>0</v>
      </c>
      <c r="Q76" s="106">
        <v>0</v>
      </c>
      <c r="R76" s="106">
        <f t="shared" si="2"/>
        <v>0</v>
      </c>
      <c r="S76" s="106">
        <v>0</v>
      </c>
      <c r="T76" s="107">
        <f t="shared" si="3"/>
        <v>0</v>
      </c>
      <c r="AR76" s="108" t="s">
        <v>96</v>
      </c>
      <c r="AT76" s="108" t="s">
        <v>93</v>
      </c>
      <c r="AU76" s="108" t="s">
        <v>67</v>
      </c>
      <c r="AY76" s="11" t="s">
        <v>97</v>
      </c>
      <c r="BE76" s="109">
        <f t="shared" si="4"/>
        <v>0</v>
      </c>
      <c r="BF76" s="109">
        <f t="shared" si="5"/>
        <v>0</v>
      </c>
      <c r="BG76" s="109">
        <f t="shared" si="6"/>
        <v>0</v>
      </c>
      <c r="BH76" s="109">
        <f t="shared" si="7"/>
        <v>0</v>
      </c>
      <c r="BI76" s="109">
        <f t="shared" si="8"/>
        <v>0</v>
      </c>
      <c r="BJ76" s="11" t="s">
        <v>72</v>
      </c>
      <c r="BK76" s="109">
        <f t="shared" si="9"/>
        <v>0</v>
      </c>
      <c r="BL76" s="11" t="s">
        <v>98</v>
      </c>
      <c r="BM76" s="108" t="s">
        <v>103</v>
      </c>
    </row>
    <row r="77" spans="2:65" s="1" customFormat="1" ht="16.5" customHeight="1">
      <c r="B77" s="26"/>
      <c r="C77" s="96" t="s">
        <v>98</v>
      </c>
      <c r="D77" s="96" t="s">
        <v>93</v>
      </c>
      <c r="E77" s="97" t="s">
        <v>98</v>
      </c>
      <c r="F77" s="98" t="s">
        <v>104</v>
      </c>
      <c r="G77" s="99" t="s">
        <v>95</v>
      </c>
      <c r="H77" s="100">
        <v>1</v>
      </c>
      <c r="I77" s="101"/>
      <c r="J77" s="102">
        <f t="shared" si="0"/>
        <v>0</v>
      </c>
      <c r="K77" s="98" t="s">
        <v>19</v>
      </c>
      <c r="L77" s="103"/>
      <c r="M77" s="104" t="s">
        <v>19</v>
      </c>
      <c r="N77" s="105" t="s">
        <v>38</v>
      </c>
      <c r="P77" s="106">
        <f t="shared" si="1"/>
        <v>0</v>
      </c>
      <c r="Q77" s="106">
        <v>0</v>
      </c>
      <c r="R77" s="106">
        <f t="shared" si="2"/>
        <v>0</v>
      </c>
      <c r="S77" s="106">
        <v>0</v>
      </c>
      <c r="T77" s="107">
        <f t="shared" si="3"/>
        <v>0</v>
      </c>
      <c r="AR77" s="108" t="s">
        <v>96</v>
      </c>
      <c r="AT77" s="108" t="s">
        <v>93</v>
      </c>
      <c r="AU77" s="108" t="s">
        <v>67</v>
      </c>
      <c r="AY77" s="11" t="s">
        <v>97</v>
      </c>
      <c r="BE77" s="109">
        <f t="shared" si="4"/>
        <v>0</v>
      </c>
      <c r="BF77" s="109">
        <f t="shared" si="5"/>
        <v>0</v>
      </c>
      <c r="BG77" s="109">
        <f t="shared" si="6"/>
        <v>0</v>
      </c>
      <c r="BH77" s="109">
        <f t="shared" si="7"/>
        <v>0</v>
      </c>
      <c r="BI77" s="109">
        <f t="shared" si="8"/>
        <v>0</v>
      </c>
      <c r="BJ77" s="11" t="s">
        <v>72</v>
      </c>
      <c r="BK77" s="109">
        <f t="shared" si="9"/>
        <v>0</v>
      </c>
      <c r="BL77" s="11" t="s">
        <v>98</v>
      </c>
      <c r="BM77" s="108" t="s">
        <v>105</v>
      </c>
    </row>
    <row r="78" spans="2:65" s="1" customFormat="1" ht="16.5" customHeight="1">
      <c r="B78" s="26"/>
      <c r="C78" s="96" t="s">
        <v>106</v>
      </c>
      <c r="D78" s="96" t="s">
        <v>93</v>
      </c>
      <c r="E78" s="97" t="s">
        <v>106</v>
      </c>
      <c r="F78" s="98" t="s">
        <v>107</v>
      </c>
      <c r="G78" s="99" t="s">
        <v>95</v>
      </c>
      <c r="H78" s="100">
        <v>1</v>
      </c>
      <c r="I78" s="101"/>
      <c r="J78" s="102">
        <f t="shared" si="0"/>
        <v>0</v>
      </c>
      <c r="K78" s="98" t="s">
        <v>19</v>
      </c>
      <c r="L78" s="103"/>
      <c r="M78" s="104" t="s">
        <v>19</v>
      </c>
      <c r="N78" s="105" t="s">
        <v>38</v>
      </c>
      <c r="P78" s="106">
        <f t="shared" si="1"/>
        <v>0</v>
      </c>
      <c r="Q78" s="106">
        <v>0</v>
      </c>
      <c r="R78" s="106">
        <f t="shared" si="2"/>
        <v>0</v>
      </c>
      <c r="S78" s="106">
        <v>0</v>
      </c>
      <c r="T78" s="107">
        <f t="shared" si="3"/>
        <v>0</v>
      </c>
      <c r="AR78" s="108" t="s">
        <v>96</v>
      </c>
      <c r="AT78" s="108" t="s">
        <v>93</v>
      </c>
      <c r="AU78" s="108" t="s">
        <v>67</v>
      </c>
      <c r="AY78" s="11" t="s">
        <v>97</v>
      </c>
      <c r="BE78" s="109">
        <f t="shared" si="4"/>
        <v>0</v>
      </c>
      <c r="BF78" s="109">
        <f t="shared" si="5"/>
        <v>0</v>
      </c>
      <c r="BG78" s="109">
        <f t="shared" si="6"/>
        <v>0</v>
      </c>
      <c r="BH78" s="109">
        <f t="shared" si="7"/>
        <v>0</v>
      </c>
      <c r="BI78" s="109">
        <f t="shared" si="8"/>
        <v>0</v>
      </c>
      <c r="BJ78" s="11" t="s">
        <v>72</v>
      </c>
      <c r="BK78" s="109">
        <f t="shared" si="9"/>
        <v>0</v>
      </c>
      <c r="BL78" s="11" t="s">
        <v>98</v>
      </c>
      <c r="BM78" s="108" t="s">
        <v>108</v>
      </c>
    </row>
    <row r="79" spans="2:65" s="1" customFormat="1" ht="16.5" customHeight="1">
      <c r="B79" s="26"/>
      <c r="C79" s="96" t="s">
        <v>109</v>
      </c>
      <c r="D79" s="96" t="s">
        <v>93</v>
      </c>
      <c r="E79" s="97" t="s">
        <v>109</v>
      </c>
      <c r="F79" s="98" t="s">
        <v>110</v>
      </c>
      <c r="G79" s="99" t="s">
        <v>95</v>
      </c>
      <c r="H79" s="100">
        <v>26</v>
      </c>
      <c r="I79" s="101"/>
      <c r="J79" s="102">
        <f t="shared" si="0"/>
        <v>0</v>
      </c>
      <c r="K79" s="98" t="s">
        <v>19</v>
      </c>
      <c r="L79" s="103"/>
      <c r="M79" s="104" t="s">
        <v>19</v>
      </c>
      <c r="N79" s="105" t="s">
        <v>38</v>
      </c>
      <c r="P79" s="106">
        <f t="shared" si="1"/>
        <v>0</v>
      </c>
      <c r="Q79" s="106">
        <v>0</v>
      </c>
      <c r="R79" s="106">
        <f t="shared" si="2"/>
        <v>0</v>
      </c>
      <c r="S79" s="106">
        <v>0</v>
      </c>
      <c r="T79" s="107">
        <f t="shared" si="3"/>
        <v>0</v>
      </c>
      <c r="AR79" s="108" t="s">
        <v>96</v>
      </c>
      <c r="AT79" s="108" t="s">
        <v>93</v>
      </c>
      <c r="AU79" s="108" t="s">
        <v>67</v>
      </c>
      <c r="AY79" s="11" t="s">
        <v>97</v>
      </c>
      <c r="BE79" s="109">
        <f t="shared" si="4"/>
        <v>0</v>
      </c>
      <c r="BF79" s="109">
        <f t="shared" si="5"/>
        <v>0</v>
      </c>
      <c r="BG79" s="109">
        <f t="shared" si="6"/>
        <v>0</v>
      </c>
      <c r="BH79" s="109">
        <f t="shared" si="7"/>
        <v>0</v>
      </c>
      <c r="BI79" s="109">
        <f t="shared" si="8"/>
        <v>0</v>
      </c>
      <c r="BJ79" s="11" t="s">
        <v>72</v>
      </c>
      <c r="BK79" s="109">
        <f t="shared" si="9"/>
        <v>0</v>
      </c>
      <c r="BL79" s="11" t="s">
        <v>98</v>
      </c>
      <c r="BM79" s="108" t="s">
        <v>111</v>
      </c>
    </row>
    <row r="80" spans="2:65" s="1" customFormat="1" ht="16.5" customHeight="1">
      <c r="B80" s="26"/>
      <c r="C80" s="96" t="s">
        <v>112</v>
      </c>
      <c r="D80" s="96" t="s">
        <v>93</v>
      </c>
      <c r="E80" s="97" t="s">
        <v>112</v>
      </c>
      <c r="F80" s="98" t="s">
        <v>113</v>
      </c>
      <c r="G80" s="99" t="s">
        <v>95</v>
      </c>
      <c r="H80" s="100">
        <v>1</v>
      </c>
      <c r="I80" s="101"/>
      <c r="J80" s="102">
        <f t="shared" si="0"/>
        <v>0</v>
      </c>
      <c r="K80" s="98" t="s">
        <v>19</v>
      </c>
      <c r="L80" s="103"/>
      <c r="M80" s="104" t="s">
        <v>19</v>
      </c>
      <c r="N80" s="105" t="s">
        <v>38</v>
      </c>
      <c r="P80" s="106">
        <f t="shared" si="1"/>
        <v>0</v>
      </c>
      <c r="Q80" s="106">
        <v>0</v>
      </c>
      <c r="R80" s="106">
        <f t="shared" si="2"/>
        <v>0</v>
      </c>
      <c r="S80" s="106">
        <v>0</v>
      </c>
      <c r="T80" s="107">
        <f t="shared" si="3"/>
        <v>0</v>
      </c>
      <c r="AR80" s="108" t="s">
        <v>96</v>
      </c>
      <c r="AT80" s="108" t="s">
        <v>93</v>
      </c>
      <c r="AU80" s="108" t="s">
        <v>67</v>
      </c>
      <c r="AY80" s="11" t="s">
        <v>97</v>
      </c>
      <c r="BE80" s="109">
        <f t="shared" si="4"/>
        <v>0</v>
      </c>
      <c r="BF80" s="109">
        <f t="shared" si="5"/>
        <v>0</v>
      </c>
      <c r="BG80" s="109">
        <f t="shared" si="6"/>
        <v>0</v>
      </c>
      <c r="BH80" s="109">
        <f t="shared" si="7"/>
        <v>0</v>
      </c>
      <c r="BI80" s="109">
        <f t="shared" si="8"/>
        <v>0</v>
      </c>
      <c r="BJ80" s="11" t="s">
        <v>72</v>
      </c>
      <c r="BK80" s="109">
        <f t="shared" si="9"/>
        <v>0</v>
      </c>
      <c r="BL80" s="11" t="s">
        <v>98</v>
      </c>
      <c r="BM80" s="108" t="s">
        <v>114</v>
      </c>
    </row>
    <row r="81" spans="2:65" s="1" customFormat="1" ht="16.5" customHeight="1">
      <c r="B81" s="26"/>
      <c r="C81" s="96" t="s">
        <v>96</v>
      </c>
      <c r="D81" s="96" t="s">
        <v>93</v>
      </c>
      <c r="E81" s="97" t="s">
        <v>96</v>
      </c>
      <c r="F81" s="98" t="s">
        <v>115</v>
      </c>
      <c r="G81" s="99" t="s">
        <v>95</v>
      </c>
      <c r="H81" s="100">
        <v>4</v>
      </c>
      <c r="I81" s="101"/>
      <c r="J81" s="102">
        <f t="shared" si="0"/>
        <v>0</v>
      </c>
      <c r="K81" s="98" t="s">
        <v>19</v>
      </c>
      <c r="L81" s="103"/>
      <c r="M81" s="104" t="s">
        <v>19</v>
      </c>
      <c r="N81" s="105" t="s">
        <v>38</v>
      </c>
      <c r="P81" s="106">
        <f t="shared" si="1"/>
        <v>0</v>
      </c>
      <c r="Q81" s="106">
        <v>0</v>
      </c>
      <c r="R81" s="106">
        <f t="shared" si="2"/>
        <v>0</v>
      </c>
      <c r="S81" s="106">
        <v>0</v>
      </c>
      <c r="T81" s="107">
        <f t="shared" si="3"/>
        <v>0</v>
      </c>
      <c r="AR81" s="108" t="s">
        <v>96</v>
      </c>
      <c r="AT81" s="108" t="s">
        <v>93</v>
      </c>
      <c r="AU81" s="108" t="s">
        <v>67</v>
      </c>
      <c r="AY81" s="11" t="s">
        <v>97</v>
      </c>
      <c r="BE81" s="109">
        <f t="shared" si="4"/>
        <v>0</v>
      </c>
      <c r="BF81" s="109">
        <f t="shared" si="5"/>
        <v>0</v>
      </c>
      <c r="BG81" s="109">
        <f t="shared" si="6"/>
        <v>0</v>
      </c>
      <c r="BH81" s="109">
        <f t="shared" si="7"/>
        <v>0</v>
      </c>
      <c r="BI81" s="109">
        <f t="shared" si="8"/>
        <v>0</v>
      </c>
      <c r="BJ81" s="11" t="s">
        <v>72</v>
      </c>
      <c r="BK81" s="109">
        <f t="shared" si="9"/>
        <v>0</v>
      </c>
      <c r="BL81" s="11" t="s">
        <v>98</v>
      </c>
      <c r="BM81" s="108" t="s">
        <v>116</v>
      </c>
    </row>
    <row r="82" spans="2:65" s="1" customFormat="1" ht="16.5" customHeight="1">
      <c r="B82" s="26"/>
      <c r="C82" s="96" t="s">
        <v>117</v>
      </c>
      <c r="D82" s="96" t="s">
        <v>93</v>
      </c>
      <c r="E82" s="97" t="s">
        <v>117</v>
      </c>
      <c r="F82" s="98" t="s">
        <v>333</v>
      </c>
      <c r="G82" s="99" t="s">
        <v>95</v>
      </c>
      <c r="H82" s="100">
        <v>2</v>
      </c>
      <c r="I82" s="101"/>
      <c r="J82" s="102">
        <f t="shared" si="0"/>
        <v>0</v>
      </c>
      <c r="K82" s="98" t="s">
        <v>19</v>
      </c>
      <c r="L82" s="103"/>
      <c r="M82" s="104" t="s">
        <v>19</v>
      </c>
      <c r="N82" s="105" t="s">
        <v>38</v>
      </c>
      <c r="P82" s="106">
        <f t="shared" si="1"/>
        <v>0</v>
      </c>
      <c r="Q82" s="106">
        <v>0</v>
      </c>
      <c r="R82" s="106">
        <f t="shared" si="2"/>
        <v>0</v>
      </c>
      <c r="S82" s="106">
        <v>0</v>
      </c>
      <c r="T82" s="107">
        <f t="shared" si="3"/>
        <v>0</v>
      </c>
      <c r="AR82" s="108" t="s">
        <v>96</v>
      </c>
      <c r="AT82" s="108" t="s">
        <v>93</v>
      </c>
      <c r="AU82" s="108" t="s">
        <v>67</v>
      </c>
      <c r="AY82" s="11" t="s">
        <v>97</v>
      </c>
      <c r="BE82" s="109">
        <f t="shared" si="4"/>
        <v>0</v>
      </c>
      <c r="BF82" s="109">
        <f t="shared" si="5"/>
        <v>0</v>
      </c>
      <c r="BG82" s="109">
        <f t="shared" si="6"/>
        <v>0</v>
      </c>
      <c r="BH82" s="109">
        <f t="shared" si="7"/>
        <v>0</v>
      </c>
      <c r="BI82" s="109">
        <f t="shared" si="8"/>
        <v>0</v>
      </c>
      <c r="BJ82" s="11" t="s">
        <v>72</v>
      </c>
      <c r="BK82" s="109">
        <f t="shared" si="9"/>
        <v>0</v>
      </c>
      <c r="BL82" s="11" t="s">
        <v>98</v>
      </c>
      <c r="BM82" s="108" t="s">
        <v>118</v>
      </c>
    </row>
    <row r="83" spans="2:65" s="1" customFormat="1" ht="16.5" customHeight="1">
      <c r="B83" s="26"/>
      <c r="C83" s="96" t="s">
        <v>119</v>
      </c>
      <c r="D83" s="96" t="s">
        <v>93</v>
      </c>
      <c r="E83" s="97" t="s">
        <v>119</v>
      </c>
      <c r="F83" s="98" t="s">
        <v>120</v>
      </c>
      <c r="G83" s="99" t="s">
        <v>95</v>
      </c>
      <c r="H83" s="100">
        <v>1</v>
      </c>
      <c r="I83" s="101"/>
      <c r="J83" s="102">
        <f t="shared" si="0"/>
        <v>0</v>
      </c>
      <c r="K83" s="98" t="s">
        <v>19</v>
      </c>
      <c r="L83" s="103"/>
      <c r="M83" s="104" t="s">
        <v>19</v>
      </c>
      <c r="N83" s="105" t="s">
        <v>38</v>
      </c>
      <c r="P83" s="106">
        <f t="shared" si="1"/>
        <v>0</v>
      </c>
      <c r="Q83" s="106">
        <v>0</v>
      </c>
      <c r="R83" s="106">
        <f t="shared" si="2"/>
        <v>0</v>
      </c>
      <c r="S83" s="106">
        <v>0</v>
      </c>
      <c r="T83" s="107">
        <f t="shared" si="3"/>
        <v>0</v>
      </c>
      <c r="AR83" s="108" t="s">
        <v>96</v>
      </c>
      <c r="AT83" s="108" t="s">
        <v>93</v>
      </c>
      <c r="AU83" s="108" t="s">
        <v>67</v>
      </c>
      <c r="AY83" s="11" t="s">
        <v>97</v>
      </c>
      <c r="BE83" s="109">
        <f t="shared" si="4"/>
        <v>0</v>
      </c>
      <c r="BF83" s="109">
        <f t="shared" si="5"/>
        <v>0</v>
      </c>
      <c r="BG83" s="109">
        <f t="shared" si="6"/>
        <v>0</v>
      </c>
      <c r="BH83" s="109">
        <f t="shared" si="7"/>
        <v>0</v>
      </c>
      <c r="BI83" s="109">
        <f t="shared" si="8"/>
        <v>0</v>
      </c>
      <c r="BJ83" s="11" t="s">
        <v>72</v>
      </c>
      <c r="BK83" s="109">
        <f t="shared" si="9"/>
        <v>0</v>
      </c>
      <c r="BL83" s="11" t="s">
        <v>98</v>
      </c>
      <c r="BM83" s="108" t="s">
        <v>121</v>
      </c>
    </row>
    <row r="84" spans="2:65" s="1" customFormat="1" ht="16.5" customHeight="1">
      <c r="B84" s="26"/>
      <c r="C84" s="96">
        <v>11</v>
      </c>
      <c r="D84" s="96" t="s">
        <v>93</v>
      </c>
      <c r="E84" s="97" t="s">
        <v>122</v>
      </c>
      <c r="F84" s="98" t="s">
        <v>124</v>
      </c>
      <c r="G84" s="99" t="s">
        <v>95</v>
      </c>
      <c r="H84" s="100">
        <v>1</v>
      </c>
      <c r="I84" s="101"/>
      <c r="J84" s="102">
        <f t="shared" si="0"/>
        <v>0</v>
      </c>
      <c r="K84" s="98" t="s">
        <v>19</v>
      </c>
      <c r="L84" s="103"/>
      <c r="M84" s="104" t="s">
        <v>19</v>
      </c>
      <c r="N84" s="105" t="s">
        <v>38</v>
      </c>
      <c r="P84" s="106">
        <f t="shared" si="1"/>
        <v>0</v>
      </c>
      <c r="Q84" s="106">
        <v>0</v>
      </c>
      <c r="R84" s="106">
        <f t="shared" si="2"/>
        <v>0</v>
      </c>
      <c r="S84" s="106">
        <v>0</v>
      </c>
      <c r="T84" s="107">
        <f t="shared" si="3"/>
        <v>0</v>
      </c>
      <c r="AR84" s="108" t="s">
        <v>96</v>
      </c>
      <c r="AT84" s="108" t="s">
        <v>93</v>
      </c>
      <c r="AU84" s="108" t="s">
        <v>67</v>
      </c>
      <c r="AY84" s="11" t="s">
        <v>97</v>
      </c>
      <c r="BE84" s="109">
        <f t="shared" si="4"/>
        <v>0</v>
      </c>
      <c r="BF84" s="109">
        <f t="shared" si="5"/>
        <v>0</v>
      </c>
      <c r="BG84" s="109">
        <f t="shared" si="6"/>
        <v>0</v>
      </c>
      <c r="BH84" s="109">
        <f t="shared" si="7"/>
        <v>0</v>
      </c>
      <c r="BI84" s="109">
        <f t="shared" si="8"/>
        <v>0</v>
      </c>
      <c r="BJ84" s="11" t="s">
        <v>72</v>
      </c>
      <c r="BK84" s="109">
        <f t="shared" si="9"/>
        <v>0</v>
      </c>
      <c r="BL84" s="11" t="s">
        <v>98</v>
      </c>
      <c r="BM84" s="108" t="s">
        <v>125</v>
      </c>
    </row>
    <row r="85" spans="2:65" s="1" customFormat="1" ht="16.5" customHeight="1">
      <c r="B85" s="26"/>
      <c r="C85" s="96">
        <v>12</v>
      </c>
      <c r="D85" s="96" t="s">
        <v>93</v>
      </c>
      <c r="E85" s="97" t="s">
        <v>123</v>
      </c>
      <c r="F85" s="98" t="s">
        <v>128</v>
      </c>
      <c r="G85" s="99" t="s">
        <v>95</v>
      </c>
      <c r="H85" s="100">
        <v>1</v>
      </c>
      <c r="I85" s="101"/>
      <c r="J85" s="102">
        <f t="shared" si="0"/>
        <v>0</v>
      </c>
      <c r="K85" s="98" t="s">
        <v>19</v>
      </c>
      <c r="L85" s="103"/>
      <c r="M85" s="104" t="s">
        <v>19</v>
      </c>
      <c r="N85" s="105" t="s">
        <v>38</v>
      </c>
      <c r="P85" s="106">
        <f t="shared" si="1"/>
        <v>0</v>
      </c>
      <c r="Q85" s="106">
        <v>0</v>
      </c>
      <c r="R85" s="106">
        <f t="shared" si="2"/>
        <v>0</v>
      </c>
      <c r="S85" s="106">
        <v>0</v>
      </c>
      <c r="T85" s="107">
        <f t="shared" si="3"/>
        <v>0</v>
      </c>
      <c r="AR85" s="108" t="s">
        <v>96</v>
      </c>
      <c r="AT85" s="108" t="s">
        <v>93</v>
      </c>
      <c r="AU85" s="108" t="s">
        <v>67</v>
      </c>
      <c r="AY85" s="11" t="s">
        <v>97</v>
      </c>
      <c r="BE85" s="109">
        <f t="shared" si="4"/>
        <v>0</v>
      </c>
      <c r="BF85" s="109">
        <f t="shared" si="5"/>
        <v>0</v>
      </c>
      <c r="BG85" s="109">
        <f t="shared" si="6"/>
        <v>0</v>
      </c>
      <c r="BH85" s="109">
        <f t="shared" si="7"/>
        <v>0</v>
      </c>
      <c r="BI85" s="109">
        <f t="shared" si="8"/>
        <v>0</v>
      </c>
      <c r="BJ85" s="11" t="s">
        <v>72</v>
      </c>
      <c r="BK85" s="109">
        <f t="shared" si="9"/>
        <v>0</v>
      </c>
      <c r="BL85" s="11" t="s">
        <v>98</v>
      </c>
      <c r="BM85" s="108" t="s">
        <v>129</v>
      </c>
    </row>
    <row r="86" spans="2:65" s="1" customFormat="1" ht="16.5" customHeight="1">
      <c r="B86" s="26"/>
      <c r="C86" s="96">
        <v>13</v>
      </c>
      <c r="D86" s="96" t="s">
        <v>93</v>
      </c>
      <c r="E86" s="97" t="s">
        <v>126</v>
      </c>
      <c r="F86" s="98" t="s">
        <v>130</v>
      </c>
      <c r="G86" s="99" t="s">
        <v>95</v>
      </c>
      <c r="H86" s="100">
        <v>30</v>
      </c>
      <c r="I86" s="101"/>
      <c r="J86" s="102">
        <f t="shared" si="0"/>
        <v>0</v>
      </c>
      <c r="K86" s="98" t="s">
        <v>19</v>
      </c>
      <c r="L86" s="103"/>
      <c r="M86" s="104" t="s">
        <v>19</v>
      </c>
      <c r="N86" s="105" t="s">
        <v>38</v>
      </c>
      <c r="P86" s="106">
        <f t="shared" si="1"/>
        <v>0</v>
      </c>
      <c r="Q86" s="106">
        <v>0</v>
      </c>
      <c r="R86" s="106">
        <f t="shared" si="2"/>
        <v>0</v>
      </c>
      <c r="S86" s="106">
        <v>0</v>
      </c>
      <c r="T86" s="107">
        <f t="shared" si="3"/>
        <v>0</v>
      </c>
      <c r="AR86" s="108" t="s">
        <v>96</v>
      </c>
      <c r="AT86" s="108" t="s">
        <v>93</v>
      </c>
      <c r="AU86" s="108" t="s">
        <v>67</v>
      </c>
      <c r="AY86" s="11" t="s">
        <v>97</v>
      </c>
      <c r="BE86" s="109">
        <f t="shared" si="4"/>
        <v>0</v>
      </c>
      <c r="BF86" s="109">
        <f t="shared" si="5"/>
        <v>0</v>
      </c>
      <c r="BG86" s="109">
        <f t="shared" si="6"/>
        <v>0</v>
      </c>
      <c r="BH86" s="109">
        <f t="shared" si="7"/>
        <v>0</v>
      </c>
      <c r="BI86" s="109">
        <f t="shared" si="8"/>
        <v>0</v>
      </c>
      <c r="BJ86" s="11" t="s">
        <v>72</v>
      </c>
      <c r="BK86" s="109">
        <f t="shared" si="9"/>
        <v>0</v>
      </c>
      <c r="BL86" s="11" t="s">
        <v>98</v>
      </c>
      <c r="BM86" s="108" t="s">
        <v>131</v>
      </c>
    </row>
    <row r="87" spans="2:65" s="1" customFormat="1" ht="16.5" customHeight="1">
      <c r="B87" s="26"/>
      <c r="C87" s="96">
        <v>14</v>
      </c>
      <c r="D87" s="96" t="s">
        <v>93</v>
      </c>
      <c r="E87" s="97" t="s">
        <v>127</v>
      </c>
      <c r="F87" s="98" t="s">
        <v>133</v>
      </c>
      <c r="G87" s="99" t="s">
        <v>95</v>
      </c>
      <c r="H87" s="100">
        <v>1</v>
      </c>
      <c r="I87" s="101"/>
      <c r="J87" s="102">
        <f t="shared" si="0"/>
        <v>0</v>
      </c>
      <c r="K87" s="98" t="s">
        <v>19</v>
      </c>
      <c r="L87" s="103"/>
      <c r="M87" s="104" t="s">
        <v>19</v>
      </c>
      <c r="N87" s="105" t="s">
        <v>38</v>
      </c>
      <c r="P87" s="106">
        <f t="shared" si="1"/>
        <v>0</v>
      </c>
      <c r="Q87" s="106">
        <v>0</v>
      </c>
      <c r="R87" s="106">
        <f t="shared" si="2"/>
        <v>0</v>
      </c>
      <c r="S87" s="106">
        <v>0</v>
      </c>
      <c r="T87" s="107">
        <f t="shared" si="3"/>
        <v>0</v>
      </c>
      <c r="AR87" s="108" t="s">
        <v>96</v>
      </c>
      <c r="AT87" s="108" t="s">
        <v>93</v>
      </c>
      <c r="AU87" s="108" t="s">
        <v>67</v>
      </c>
      <c r="AY87" s="11" t="s">
        <v>97</v>
      </c>
      <c r="BE87" s="109">
        <f t="shared" si="4"/>
        <v>0</v>
      </c>
      <c r="BF87" s="109">
        <f t="shared" si="5"/>
        <v>0</v>
      </c>
      <c r="BG87" s="109">
        <f t="shared" si="6"/>
        <v>0</v>
      </c>
      <c r="BH87" s="109">
        <f t="shared" si="7"/>
        <v>0</v>
      </c>
      <c r="BI87" s="109">
        <f t="shared" si="8"/>
        <v>0</v>
      </c>
      <c r="BJ87" s="11" t="s">
        <v>72</v>
      </c>
      <c r="BK87" s="109">
        <f t="shared" si="9"/>
        <v>0</v>
      </c>
      <c r="BL87" s="11" t="s">
        <v>98</v>
      </c>
      <c r="BM87" s="108" t="s">
        <v>134</v>
      </c>
    </row>
    <row r="88" spans="2:65" s="1" customFormat="1" ht="16.5" customHeight="1">
      <c r="B88" s="26"/>
      <c r="C88" s="110">
        <v>15</v>
      </c>
      <c r="D88" s="110" t="s">
        <v>136</v>
      </c>
      <c r="E88" s="111" t="s">
        <v>8</v>
      </c>
      <c r="F88" s="112" t="s">
        <v>332</v>
      </c>
      <c r="G88" s="113" t="s">
        <v>137</v>
      </c>
      <c r="H88" s="114">
        <v>1</v>
      </c>
      <c r="I88" s="115"/>
      <c r="J88" s="116">
        <f t="shared" si="0"/>
        <v>0</v>
      </c>
      <c r="K88" s="112" t="s">
        <v>19</v>
      </c>
      <c r="L88" s="26"/>
      <c r="M88" s="117" t="s">
        <v>19</v>
      </c>
      <c r="N88" s="118" t="s">
        <v>38</v>
      </c>
      <c r="P88" s="106">
        <f t="shared" si="1"/>
        <v>0</v>
      </c>
      <c r="Q88" s="106">
        <v>0</v>
      </c>
      <c r="R88" s="106">
        <f t="shared" si="2"/>
        <v>0</v>
      </c>
      <c r="S88" s="106">
        <v>0</v>
      </c>
      <c r="T88" s="107">
        <f t="shared" si="3"/>
        <v>0</v>
      </c>
      <c r="AR88" s="108" t="s">
        <v>98</v>
      </c>
      <c r="AT88" s="108" t="s">
        <v>136</v>
      </c>
      <c r="AU88" s="108" t="s">
        <v>67</v>
      </c>
      <c r="AY88" s="11" t="s">
        <v>97</v>
      </c>
      <c r="BE88" s="109">
        <f t="shared" si="4"/>
        <v>0</v>
      </c>
      <c r="BF88" s="109">
        <f t="shared" si="5"/>
        <v>0</v>
      </c>
      <c r="BG88" s="109">
        <f t="shared" si="6"/>
        <v>0</v>
      </c>
      <c r="BH88" s="109">
        <f t="shared" si="7"/>
        <v>0</v>
      </c>
      <c r="BI88" s="109">
        <f t="shared" si="8"/>
        <v>0</v>
      </c>
      <c r="BJ88" s="11" t="s">
        <v>72</v>
      </c>
      <c r="BK88" s="109">
        <f t="shared" si="9"/>
        <v>0</v>
      </c>
      <c r="BL88" s="11" t="s">
        <v>98</v>
      </c>
      <c r="BM88" s="108" t="s">
        <v>138</v>
      </c>
    </row>
    <row r="89" spans="2:65" s="1" customFormat="1" ht="16.5" customHeight="1">
      <c r="B89" s="26"/>
      <c r="C89" s="110">
        <v>16</v>
      </c>
      <c r="D89" s="110" t="s">
        <v>136</v>
      </c>
      <c r="E89" s="111" t="s">
        <v>132</v>
      </c>
      <c r="F89" s="112" t="s">
        <v>140</v>
      </c>
      <c r="G89" s="113" t="s">
        <v>137</v>
      </c>
      <c r="H89" s="114">
        <v>1</v>
      </c>
      <c r="I89" s="115"/>
      <c r="J89" s="116">
        <f t="shared" si="0"/>
        <v>0</v>
      </c>
      <c r="K89" s="112" t="s">
        <v>19</v>
      </c>
      <c r="L89" s="26"/>
      <c r="M89" s="117" t="s">
        <v>19</v>
      </c>
      <c r="N89" s="118" t="s">
        <v>38</v>
      </c>
      <c r="P89" s="106">
        <f t="shared" si="1"/>
        <v>0</v>
      </c>
      <c r="Q89" s="106">
        <v>0</v>
      </c>
      <c r="R89" s="106">
        <f t="shared" si="2"/>
        <v>0</v>
      </c>
      <c r="S89" s="106">
        <v>0</v>
      </c>
      <c r="T89" s="107">
        <f t="shared" si="3"/>
        <v>0</v>
      </c>
      <c r="AR89" s="108" t="s">
        <v>98</v>
      </c>
      <c r="AT89" s="108" t="s">
        <v>136</v>
      </c>
      <c r="AU89" s="108" t="s">
        <v>67</v>
      </c>
      <c r="AY89" s="11" t="s">
        <v>97</v>
      </c>
      <c r="BE89" s="109">
        <f t="shared" si="4"/>
        <v>0</v>
      </c>
      <c r="BF89" s="109">
        <f t="shared" si="5"/>
        <v>0</v>
      </c>
      <c r="BG89" s="109">
        <f t="shared" si="6"/>
        <v>0</v>
      </c>
      <c r="BH89" s="109">
        <f t="shared" si="7"/>
        <v>0</v>
      </c>
      <c r="BI89" s="109">
        <f t="shared" si="8"/>
        <v>0</v>
      </c>
      <c r="BJ89" s="11" t="s">
        <v>72</v>
      </c>
      <c r="BK89" s="109">
        <f t="shared" si="9"/>
        <v>0</v>
      </c>
      <c r="BL89" s="11" t="s">
        <v>98</v>
      </c>
      <c r="BM89" s="108" t="s">
        <v>141</v>
      </c>
    </row>
    <row r="90" spans="2:65" s="1" customFormat="1" ht="16.5" customHeight="1">
      <c r="B90" s="26"/>
      <c r="C90" s="110">
        <v>17</v>
      </c>
      <c r="D90" s="110" t="s">
        <v>136</v>
      </c>
      <c r="E90" s="111" t="s">
        <v>135</v>
      </c>
      <c r="F90" s="112" t="s">
        <v>142</v>
      </c>
      <c r="G90" s="113" t="s">
        <v>137</v>
      </c>
      <c r="H90" s="114">
        <v>1</v>
      </c>
      <c r="I90" s="115"/>
      <c r="J90" s="116">
        <f t="shared" si="0"/>
        <v>0</v>
      </c>
      <c r="K90" s="112" t="s">
        <v>19</v>
      </c>
      <c r="L90" s="26"/>
      <c r="M90" s="117" t="s">
        <v>19</v>
      </c>
      <c r="N90" s="118" t="s">
        <v>38</v>
      </c>
      <c r="P90" s="106">
        <f t="shared" si="1"/>
        <v>0</v>
      </c>
      <c r="Q90" s="106">
        <v>0</v>
      </c>
      <c r="R90" s="106">
        <f t="shared" si="2"/>
        <v>0</v>
      </c>
      <c r="S90" s="106">
        <v>0</v>
      </c>
      <c r="T90" s="107">
        <f t="shared" si="3"/>
        <v>0</v>
      </c>
      <c r="AR90" s="108" t="s">
        <v>98</v>
      </c>
      <c r="AT90" s="108" t="s">
        <v>136</v>
      </c>
      <c r="AU90" s="108" t="s">
        <v>67</v>
      </c>
      <c r="AY90" s="11" t="s">
        <v>97</v>
      </c>
      <c r="BE90" s="109">
        <f t="shared" si="4"/>
        <v>0</v>
      </c>
      <c r="BF90" s="109">
        <f t="shared" si="5"/>
        <v>0</v>
      </c>
      <c r="BG90" s="109">
        <f t="shared" si="6"/>
        <v>0</v>
      </c>
      <c r="BH90" s="109">
        <f t="shared" si="7"/>
        <v>0</v>
      </c>
      <c r="BI90" s="109">
        <f t="shared" si="8"/>
        <v>0</v>
      </c>
      <c r="BJ90" s="11" t="s">
        <v>72</v>
      </c>
      <c r="BK90" s="109">
        <f t="shared" si="9"/>
        <v>0</v>
      </c>
      <c r="BL90" s="11" t="s">
        <v>98</v>
      </c>
      <c r="BM90" s="108" t="s">
        <v>143</v>
      </c>
    </row>
    <row r="91" spans="2:65" s="1" customFormat="1" ht="16.5" customHeight="1">
      <c r="B91" s="26"/>
      <c r="C91" s="110">
        <v>18</v>
      </c>
      <c r="D91" s="110" t="s">
        <v>136</v>
      </c>
      <c r="E91" s="111" t="s">
        <v>139</v>
      </c>
      <c r="F91" s="112" t="s">
        <v>144</v>
      </c>
      <c r="G91" s="113" t="s">
        <v>137</v>
      </c>
      <c r="H91" s="114">
        <v>1</v>
      </c>
      <c r="I91" s="115"/>
      <c r="J91" s="116">
        <f t="shared" si="0"/>
        <v>0</v>
      </c>
      <c r="K91" s="112" t="s">
        <v>19</v>
      </c>
      <c r="L91" s="26"/>
      <c r="M91" s="119" t="s">
        <v>19</v>
      </c>
      <c r="N91" s="120" t="s">
        <v>38</v>
      </c>
      <c r="O91" s="121"/>
      <c r="P91" s="122">
        <f t="shared" si="1"/>
        <v>0</v>
      </c>
      <c r="Q91" s="122">
        <v>0</v>
      </c>
      <c r="R91" s="122">
        <f t="shared" si="2"/>
        <v>0</v>
      </c>
      <c r="S91" s="122">
        <v>0</v>
      </c>
      <c r="T91" s="123">
        <f t="shared" si="3"/>
        <v>0</v>
      </c>
      <c r="AR91" s="108" t="s">
        <v>98</v>
      </c>
      <c r="AT91" s="108" t="s">
        <v>136</v>
      </c>
      <c r="AU91" s="108" t="s">
        <v>67</v>
      </c>
      <c r="AY91" s="11" t="s">
        <v>97</v>
      </c>
      <c r="BE91" s="109">
        <f t="shared" si="4"/>
        <v>0</v>
      </c>
      <c r="BF91" s="109">
        <f t="shared" si="5"/>
        <v>0</v>
      </c>
      <c r="BG91" s="109">
        <f t="shared" si="6"/>
        <v>0</v>
      </c>
      <c r="BH91" s="109">
        <f t="shared" si="7"/>
        <v>0</v>
      </c>
      <c r="BI91" s="109">
        <f t="shared" si="8"/>
        <v>0</v>
      </c>
      <c r="BJ91" s="11" t="s">
        <v>72</v>
      </c>
      <c r="BK91" s="109">
        <f t="shared" si="9"/>
        <v>0</v>
      </c>
      <c r="BL91" s="11" t="s">
        <v>98</v>
      </c>
      <c r="BM91" s="108" t="s">
        <v>145</v>
      </c>
    </row>
    <row r="92" spans="2:65" s="1" customFormat="1" ht="6.9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26"/>
    </row>
  </sheetData>
  <autoFilter ref="C72:K91" xr:uid="{00000000-0009-0000-0000-000001000000}"/>
  <mergeCells count="6">
    <mergeCell ref="E65:H65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24" customWidth="1"/>
    <col min="2" max="2" width="1.6640625" style="124" customWidth="1"/>
    <col min="3" max="4" width="5" style="124" customWidth="1"/>
    <col min="5" max="5" width="11.6640625" style="124" customWidth="1"/>
    <col min="6" max="6" width="9.1640625" style="124" customWidth="1"/>
    <col min="7" max="7" width="5" style="124" customWidth="1"/>
    <col min="8" max="8" width="77.83203125" style="124" customWidth="1"/>
    <col min="9" max="10" width="20" style="124" customWidth="1"/>
    <col min="11" max="11" width="1.6640625" style="124" customWidth="1"/>
  </cols>
  <sheetData>
    <row r="1" spans="2:11" customFormat="1" ht="37.5" customHeight="1"/>
    <row r="2" spans="2:11" customFormat="1" ht="7.5" customHeight="1">
      <c r="B2" s="125"/>
      <c r="C2" s="126"/>
      <c r="D2" s="126"/>
      <c r="E2" s="126"/>
      <c r="F2" s="126"/>
      <c r="G2" s="126"/>
      <c r="H2" s="126"/>
      <c r="I2" s="126"/>
      <c r="J2" s="126"/>
      <c r="K2" s="127"/>
    </row>
    <row r="3" spans="2:11" s="9" customFormat="1" ht="45" customHeight="1">
      <c r="B3" s="128"/>
      <c r="C3" s="244" t="s">
        <v>146</v>
      </c>
      <c r="D3" s="244"/>
      <c r="E3" s="244"/>
      <c r="F3" s="244"/>
      <c r="G3" s="244"/>
      <c r="H3" s="244"/>
      <c r="I3" s="244"/>
      <c r="J3" s="244"/>
      <c r="K3" s="129"/>
    </row>
    <row r="4" spans="2:11" customFormat="1" ht="25.5" customHeight="1">
      <c r="B4" s="130"/>
      <c r="C4" s="245" t="s">
        <v>147</v>
      </c>
      <c r="D4" s="245"/>
      <c r="E4" s="245"/>
      <c r="F4" s="245"/>
      <c r="G4" s="245"/>
      <c r="H4" s="245"/>
      <c r="I4" s="245"/>
      <c r="J4" s="245"/>
      <c r="K4" s="131"/>
    </row>
    <row r="5" spans="2:11" customFormat="1" ht="5.25" customHeight="1">
      <c r="B5" s="130"/>
      <c r="C5" s="132"/>
      <c r="D5" s="132"/>
      <c r="E5" s="132"/>
      <c r="F5" s="132"/>
      <c r="G5" s="132"/>
      <c r="H5" s="132"/>
      <c r="I5" s="132"/>
      <c r="J5" s="132"/>
      <c r="K5" s="131"/>
    </row>
    <row r="6" spans="2:11" customFormat="1" ht="15" customHeight="1">
      <c r="B6" s="130"/>
      <c r="C6" s="243" t="s">
        <v>148</v>
      </c>
      <c r="D6" s="243"/>
      <c r="E6" s="243"/>
      <c r="F6" s="243"/>
      <c r="G6" s="243"/>
      <c r="H6" s="243"/>
      <c r="I6" s="243"/>
      <c r="J6" s="243"/>
      <c r="K6" s="131"/>
    </row>
    <row r="7" spans="2:11" customFormat="1" ht="15" customHeight="1">
      <c r="B7" s="134"/>
      <c r="C7" s="243" t="s">
        <v>149</v>
      </c>
      <c r="D7" s="243"/>
      <c r="E7" s="243"/>
      <c r="F7" s="243"/>
      <c r="G7" s="243"/>
      <c r="H7" s="243"/>
      <c r="I7" s="243"/>
      <c r="J7" s="243"/>
      <c r="K7" s="131"/>
    </row>
    <row r="8" spans="2:11" customFormat="1" ht="12.75" customHeight="1">
      <c r="B8" s="134"/>
      <c r="C8" s="133"/>
      <c r="D8" s="133"/>
      <c r="E8" s="133"/>
      <c r="F8" s="133"/>
      <c r="G8" s="133"/>
      <c r="H8" s="133"/>
      <c r="I8" s="133"/>
      <c r="J8" s="133"/>
      <c r="K8" s="131"/>
    </row>
    <row r="9" spans="2:11" customFormat="1" ht="15" customHeight="1">
      <c r="B9" s="134"/>
      <c r="C9" s="243" t="s">
        <v>150</v>
      </c>
      <c r="D9" s="243"/>
      <c r="E9" s="243"/>
      <c r="F9" s="243"/>
      <c r="G9" s="243"/>
      <c r="H9" s="243"/>
      <c r="I9" s="243"/>
      <c r="J9" s="243"/>
      <c r="K9" s="131"/>
    </row>
    <row r="10" spans="2:11" customFormat="1" ht="15" customHeight="1">
      <c r="B10" s="134"/>
      <c r="C10" s="133"/>
      <c r="D10" s="243" t="s">
        <v>151</v>
      </c>
      <c r="E10" s="243"/>
      <c r="F10" s="243"/>
      <c r="G10" s="243"/>
      <c r="H10" s="243"/>
      <c r="I10" s="243"/>
      <c r="J10" s="243"/>
      <c r="K10" s="131"/>
    </row>
    <row r="11" spans="2:11" customFormat="1" ht="15" customHeight="1">
      <c r="B11" s="134"/>
      <c r="C11" s="135"/>
      <c r="D11" s="243" t="s">
        <v>152</v>
      </c>
      <c r="E11" s="243"/>
      <c r="F11" s="243"/>
      <c r="G11" s="243"/>
      <c r="H11" s="243"/>
      <c r="I11" s="243"/>
      <c r="J11" s="243"/>
      <c r="K11" s="131"/>
    </row>
    <row r="12" spans="2:11" customFormat="1" ht="15" customHeight="1">
      <c r="B12" s="134"/>
      <c r="C12" s="135"/>
      <c r="D12" s="133"/>
      <c r="E12" s="133"/>
      <c r="F12" s="133"/>
      <c r="G12" s="133"/>
      <c r="H12" s="133"/>
      <c r="I12" s="133"/>
      <c r="J12" s="133"/>
      <c r="K12" s="131"/>
    </row>
    <row r="13" spans="2:11" customFormat="1" ht="15" customHeight="1">
      <c r="B13" s="134"/>
      <c r="C13" s="135"/>
      <c r="D13" s="136" t="s">
        <v>153</v>
      </c>
      <c r="E13" s="133"/>
      <c r="F13" s="133"/>
      <c r="G13" s="133"/>
      <c r="H13" s="133"/>
      <c r="I13" s="133"/>
      <c r="J13" s="133"/>
      <c r="K13" s="131"/>
    </row>
    <row r="14" spans="2:11" customFormat="1" ht="12.75" customHeight="1">
      <c r="B14" s="134"/>
      <c r="C14" s="135"/>
      <c r="D14" s="135"/>
      <c r="E14" s="135"/>
      <c r="F14" s="135"/>
      <c r="G14" s="135"/>
      <c r="H14" s="135"/>
      <c r="I14" s="135"/>
      <c r="J14" s="135"/>
      <c r="K14" s="131"/>
    </row>
    <row r="15" spans="2:11" customFormat="1" ht="15" customHeight="1">
      <c r="B15" s="134"/>
      <c r="C15" s="135"/>
      <c r="D15" s="243" t="s">
        <v>154</v>
      </c>
      <c r="E15" s="243"/>
      <c r="F15" s="243"/>
      <c r="G15" s="243"/>
      <c r="H15" s="243"/>
      <c r="I15" s="243"/>
      <c r="J15" s="243"/>
      <c r="K15" s="131"/>
    </row>
    <row r="16" spans="2:11" customFormat="1" ht="15" customHeight="1">
      <c r="B16" s="134"/>
      <c r="C16" s="135"/>
      <c r="D16" s="243" t="s">
        <v>155</v>
      </c>
      <c r="E16" s="243"/>
      <c r="F16" s="243"/>
      <c r="G16" s="243"/>
      <c r="H16" s="243"/>
      <c r="I16" s="243"/>
      <c r="J16" s="243"/>
      <c r="K16" s="131"/>
    </row>
    <row r="17" spans="2:11" customFormat="1" ht="15" customHeight="1">
      <c r="B17" s="134"/>
      <c r="C17" s="135"/>
      <c r="D17" s="243" t="s">
        <v>156</v>
      </c>
      <c r="E17" s="243"/>
      <c r="F17" s="243"/>
      <c r="G17" s="243"/>
      <c r="H17" s="243"/>
      <c r="I17" s="243"/>
      <c r="J17" s="243"/>
      <c r="K17" s="131"/>
    </row>
    <row r="18" spans="2:11" customFormat="1" ht="15" customHeight="1">
      <c r="B18" s="134"/>
      <c r="C18" s="135"/>
      <c r="D18" s="135"/>
      <c r="E18" s="137" t="s">
        <v>71</v>
      </c>
      <c r="F18" s="243" t="s">
        <v>157</v>
      </c>
      <c r="G18" s="243"/>
      <c r="H18" s="243"/>
      <c r="I18" s="243"/>
      <c r="J18" s="243"/>
      <c r="K18" s="131"/>
    </row>
    <row r="19" spans="2:11" customFormat="1" ht="15" customHeight="1">
      <c r="B19" s="134"/>
      <c r="C19" s="135"/>
      <c r="D19" s="135"/>
      <c r="E19" s="137" t="s">
        <v>158</v>
      </c>
      <c r="F19" s="243" t="s">
        <v>159</v>
      </c>
      <c r="G19" s="243"/>
      <c r="H19" s="243"/>
      <c r="I19" s="243"/>
      <c r="J19" s="243"/>
      <c r="K19" s="131"/>
    </row>
    <row r="20" spans="2:11" customFormat="1" ht="15" customHeight="1">
      <c r="B20" s="134"/>
      <c r="C20" s="135"/>
      <c r="D20" s="135"/>
      <c r="E20" s="137" t="s">
        <v>160</v>
      </c>
      <c r="F20" s="243" t="s">
        <v>161</v>
      </c>
      <c r="G20" s="243"/>
      <c r="H20" s="243"/>
      <c r="I20" s="243"/>
      <c r="J20" s="243"/>
      <c r="K20" s="131"/>
    </row>
    <row r="21" spans="2:11" customFormat="1" ht="15" customHeight="1">
      <c r="B21" s="134"/>
      <c r="C21" s="135"/>
      <c r="D21" s="135"/>
      <c r="E21" s="137" t="s">
        <v>162</v>
      </c>
      <c r="F21" s="243" t="s">
        <v>163</v>
      </c>
      <c r="G21" s="243"/>
      <c r="H21" s="243"/>
      <c r="I21" s="243"/>
      <c r="J21" s="243"/>
      <c r="K21" s="131"/>
    </row>
    <row r="22" spans="2:11" customFormat="1" ht="15" customHeight="1">
      <c r="B22" s="134"/>
      <c r="C22" s="135"/>
      <c r="D22" s="135"/>
      <c r="E22" s="137" t="s">
        <v>164</v>
      </c>
      <c r="F22" s="243" t="s">
        <v>165</v>
      </c>
      <c r="G22" s="243"/>
      <c r="H22" s="243"/>
      <c r="I22" s="243"/>
      <c r="J22" s="243"/>
      <c r="K22" s="131"/>
    </row>
    <row r="23" spans="2:11" customFormat="1" ht="15" customHeight="1">
      <c r="B23" s="134"/>
      <c r="C23" s="135"/>
      <c r="D23" s="135"/>
      <c r="E23" s="137" t="s">
        <v>166</v>
      </c>
      <c r="F23" s="243" t="s">
        <v>167</v>
      </c>
      <c r="G23" s="243"/>
      <c r="H23" s="243"/>
      <c r="I23" s="243"/>
      <c r="J23" s="243"/>
      <c r="K23" s="131"/>
    </row>
    <row r="24" spans="2:11" customFormat="1" ht="12.75" customHeight="1">
      <c r="B24" s="134"/>
      <c r="C24" s="135"/>
      <c r="D24" s="135"/>
      <c r="E24" s="135"/>
      <c r="F24" s="135"/>
      <c r="G24" s="135"/>
      <c r="H24" s="135"/>
      <c r="I24" s="135"/>
      <c r="J24" s="135"/>
      <c r="K24" s="131"/>
    </row>
    <row r="25" spans="2:11" customFormat="1" ht="15" customHeight="1">
      <c r="B25" s="134"/>
      <c r="C25" s="243" t="s">
        <v>168</v>
      </c>
      <c r="D25" s="243"/>
      <c r="E25" s="243"/>
      <c r="F25" s="243"/>
      <c r="G25" s="243"/>
      <c r="H25" s="243"/>
      <c r="I25" s="243"/>
      <c r="J25" s="243"/>
      <c r="K25" s="131"/>
    </row>
    <row r="26" spans="2:11" customFormat="1" ht="15" customHeight="1">
      <c r="B26" s="134"/>
      <c r="C26" s="243" t="s">
        <v>169</v>
      </c>
      <c r="D26" s="243"/>
      <c r="E26" s="243"/>
      <c r="F26" s="243"/>
      <c r="G26" s="243"/>
      <c r="H26" s="243"/>
      <c r="I26" s="243"/>
      <c r="J26" s="243"/>
      <c r="K26" s="131"/>
    </row>
    <row r="27" spans="2:11" customFormat="1" ht="15" customHeight="1">
      <c r="B27" s="134"/>
      <c r="C27" s="133"/>
      <c r="D27" s="243" t="s">
        <v>170</v>
      </c>
      <c r="E27" s="243"/>
      <c r="F27" s="243"/>
      <c r="G27" s="243"/>
      <c r="H27" s="243"/>
      <c r="I27" s="243"/>
      <c r="J27" s="243"/>
      <c r="K27" s="131"/>
    </row>
    <row r="28" spans="2:11" customFormat="1" ht="15" customHeight="1">
      <c r="B28" s="134"/>
      <c r="C28" s="135"/>
      <c r="D28" s="243" t="s">
        <v>171</v>
      </c>
      <c r="E28" s="243"/>
      <c r="F28" s="243"/>
      <c r="G28" s="243"/>
      <c r="H28" s="243"/>
      <c r="I28" s="243"/>
      <c r="J28" s="243"/>
      <c r="K28" s="131"/>
    </row>
    <row r="29" spans="2:11" customFormat="1" ht="12.75" customHeight="1">
      <c r="B29" s="134"/>
      <c r="C29" s="135"/>
      <c r="D29" s="135"/>
      <c r="E29" s="135"/>
      <c r="F29" s="135"/>
      <c r="G29" s="135"/>
      <c r="H29" s="135"/>
      <c r="I29" s="135"/>
      <c r="J29" s="135"/>
      <c r="K29" s="131"/>
    </row>
    <row r="30" spans="2:11" customFormat="1" ht="15" customHeight="1">
      <c r="B30" s="134"/>
      <c r="C30" s="135"/>
      <c r="D30" s="243" t="s">
        <v>172</v>
      </c>
      <c r="E30" s="243"/>
      <c r="F30" s="243"/>
      <c r="G30" s="243"/>
      <c r="H30" s="243"/>
      <c r="I30" s="243"/>
      <c r="J30" s="243"/>
      <c r="K30" s="131"/>
    </row>
    <row r="31" spans="2:11" customFormat="1" ht="15" customHeight="1">
      <c r="B31" s="134"/>
      <c r="C31" s="135"/>
      <c r="D31" s="243" t="s">
        <v>173</v>
      </c>
      <c r="E31" s="243"/>
      <c r="F31" s="243"/>
      <c r="G31" s="243"/>
      <c r="H31" s="243"/>
      <c r="I31" s="243"/>
      <c r="J31" s="243"/>
      <c r="K31" s="131"/>
    </row>
    <row r="32" spans="2:11" customFormat="1" ht="12.7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1"/>
    </row>
    <row r="33" spans="2:11" customFormat="1" ht="15" customHeight="1">
      <c r="B33" s="134"/>
      <c r="C33" s="135"/>
      <c r="D33" s="243" t="s">
        <v>174</v>
      </c>
      <c r="E33" s="243"/>
      <c r="F33" s="243"/>
      <c r="G33" s="243"/>
      <c r="H33" s="243"/>
      <c r="I33" s="243"/>
      <c r="J33" s="243"/>
      <c r="K33" s="131"/>
    </row>
    <row r="34" spans="2:11" customFormat="1" ht="15" customHeight="1">
      <c r="B34" s="134"/>
      <c r="C34" s="135"/>
      <c r="D34" s="243" t="s">
        <v>175</v>
      </c>
      <c r="E34" s="243"/>
      <c r="F34" s="243"/>
      <c r="G34" s="243"/>
      <c r="H34" s="243"/>
      <c r="I34" s="243"/>
      <c r="J34" s="243"/>
      <c r="K34" s="131"/>
    </row>
    <row r="35" spans="2:11" customFormat="1" ht="15" customHeight="1">
      <c r="B35" s="134"/>
      <c r="C35" s="135"/>
      <c r="D35" s="243" t="s">
        <v>176</v>
      </c>
      <c r="E35" s="243"/>
      <c r="F35" s="243"/>
      <c r="G35" s="243"/>
      <c r="H35" s="243"/>
      <c r="I35" s="243"/>
      <c r="J35" s="243"/>
      <c r="K35" s="131"/>
    </row>
    <row r="36" spans="2:11" customFormat="1" ht="15" customHeight="1">
      <c r="B36" s="134"/>
      <c r="C36" s="135"/>
      <c r="D36" s="133"/>
      <c r="E36" s="136" t="s">
        <v>81</v>
      </c>
      <c r="F36" s="133"/>
      <c r="G36" s="243" t="s">
        <v>177</v>
      </c>
      <c r="H36" s="243"/>
      <c r="I36" s="243"/>
      <c r="J36" s="243"/>
      <c r="K36" s="131"/>
    </row>
    <row r="37" spans="2:11" customFormat="1" ht="30.75" customHeight="1">
      <c r="B37" s="134"/>
      <c r="C37" s="135"/>
      <c r="D37" s="133"/>
      <c r="E37" s="136" t="s">
        <v>178</v>
      </c>
      <c r="F37" s="133"/>
      <c r="G37" s="243" t="s">
        <v>179</v>
      </c>
      <c r="H37" s="243"/>
      <c r="I37" s="243"/>
      <c r="J37" s="243"/>
      <c r="K37" s="131"/>
    </row>
    <row r="38" spans="2:11" customFormat="1" ht="15" customHeight="1">
      <c r="B38" s="134"/>
      <c r="C38" s="135"/>
      <c r="D38" s="133"/>
      <c r="E38" s="136" t="s">
        <v>48</v>
      </c>
      <c r="F38" s="133"/>
      <c r="G38" s="243" t="s">
        <v>180</v>
      </c>
      <c r="H38" s="243"/>
      <c r="I38" s="243"/>
      <c r="J38" s="243"/>
      <c r="K38" s="131"/>
    </row>
    <row r="39" spans="2:11" customFormat="1" ht="15" customHeight="1">
      <c r="B39" s="134"/>
      <c r="C39" s="135"/>
      <c r="D39" s="133"/>
      <c r="E39" s="136" t="s">
        <v>49</v>
      </c>
      <c r="F39" s="133"/>
      <c r="G39" s="243" t="s">
        <v>181</v>
      </c>
      <c r="H39" s="243"/>
      <c r="I39" s="243"/>
      <c r="J39" s="243"/>
      <c r="K39" s="131"/>
    </row>
    <row r="40" spans="2:11" customFormat="1" ht="15" customHeight="1">
      <c r="B40" s="134"/>
      <c r="C40" s="135"/>
      <c r="D40" s="133"/>
      <c r="E40" s="136" t="s">
        <v>82</v>
      </c>
      <c r="F40" s="133"/>
      <c r="G40" s="243" t="s">
        <v>182</v>
      </c>
      <c r="H40" s="243"/>
      <c r="I40" s="243"/>
      <c r="J40" s="243"/>
      <c r="K40" s="131"/>
    </row>
    <row r="41" spans="2:11" customFormat="1" ht="15" customHeight="1">
      <c r="B41" s="134"/>
      <c r="C41" s="135"/>
      <c r="D41" s="133"/>
      <c r="E41" s="136" t="s">
        <v>83</v>
      </c>
      <c r="F41" s="133"/>
      <c r="G41" s="243" t="s">
        <v>183</v>
      </c>
      <c r="H41" s="243"/>
      <c r="I41" s="243"/>
      <c r="J41" s="243"/>
      <c r="K41" s="131"/>
    </row>
    <row r="42" spans="2:11" customFormat="1" ht="15" customHeight="1">
      <c r="B42" s="134"/>
      <c r="C42" s="135"/>
      <c r="D42" s="133"/>
      <c r="E42" s="136" t="s">
        <v>184</v>
      </c>
      <c r="F42" s="133"/>
      <c r="G42" s="243" t="s">
        <v>185</v>
      </c>
      <c r="H42" s="243"/>
      <c r="I42" s="243"/>
      <c r="J42" s="243"/>
      <c r="K42" s="131"/>
    </row>
    <row r="43" spans="2:11" customFormat="1" ht="15" customHeight="1">
      <c r="B43" s="134"/>
      <c r="C43" s="135"/>
      <c r="D43" s="133"/>
      <c r="E43" s="136"/>
      <c r="F43" s="133"/>
      <c r="G43" s="243" t="s">
        <v>186</v>
      </c>
      <c r="H43" s="243"/>
      <c r="I43" s="243"/>
      <c r="J43" s="243"/>
      <c r="K43" s="131"/>
    </row>
    <row r="44" spans="2:11" customFormat="1" ht="15" customHeight="1">
      <c r="B44" s="134"/>
      <c r="C44" s="135"/>
      <c r="D44" s="133"/>
      <c r="E44" s="136" t="s">
        <v>187</v>
      </c>
      <c r="F44" s="133"/>
      <c r="G44" s="243" t="s">
        <v>188</v>
      </c>
      <c r="H44" s="243"/>
      <c r="I44" s="243"/>
      <c r="J44" s="243"/>
      <c r="K44" s="131"/>
    </row>
    <row r="45" spans="2:11" customFormat="1" ht="15" customHeight="1">
      <c r="B45" s="134"/>
      <c r="C45" s="135"/>
      <c r="D45" s="133"/>
      <c r="E45" s="136" t="s">
        <v>85</v>
      </c>
      <c r="F45" s="133"/>
      <c r="G45" s="243" t="s">
        <v>189</v>
      </c>
      <c r="H45" s="243"/>
      <c r="I45" s="243"/>
      <c r="J45" s="243"/>
      <c r="K45" s="131"/>
    </row>
    <row r="46" spans="2:11" customFormat="1" ht="12.75" customHeight="1">
      <c r="B46" s="134"/>
      <c r="C46" s="135"/>
      <c r="D46" s="133"/>
      <c r="E46" s="133"/>
      <c r="F46" s="133"/>
      <c r="G46" s="133"/>
      <c r="H46" s="133"/>
      <c r="I46" s="133"/>
      <c r="J46" s="133"/>
      <c r="K46" s="131"/>
    </row>
    <row r="47" spans="2:11" customFormat="1" ht="15" customHeight="1">
      <c r="B47" s="134"/>
      <c r="C47" s="135"/>
      <c r="D47" s="243" t="s">
        <v>190</v>
      </c>
      <c r="E47" s="243"/>
      <c r="F47" s="243"/>
      <c r="G47" s="243"/>
      <c r="H47" s="243"/>
      <c r="I47" s="243"/>
      <c r="J47" s="243"/>
      <c r="K47" s="131"/>
    </row>
    <row r="48" spans="2:11" customFormat="1" ht="15" customHeight="1">
      <c r="B48" s="134"/>
      <c r="C48" s="135"/>
      <c r="D48" s="135"/>
      <c r="E48" s="243" t="s">
        <v>191</v>
      </c>
      <c r="F48" s="243"/>
      <c r="G48" s="243"/>
      <c r="H48" s="243"/>
      <c r="I48" s="243"/>
      <c r="J48" s="243"/>
      <c r="K48" s="131"/>
    </row>
    <row r="49" spans="2:11" customFormat="1" ht="15" customHeight="1">
      <c r="B49" s="134"/>
      <c r="C49" s="135"/>
      <c r="D49" s="135"/>
      <c r="E49" s="243" t="s">
        <v>192</v>
      </c>
      <c r="F49" s="243"/>
      <c r="G49" s="243"/>
      <c r="H49" s="243"/>
      <c r="I49" s="243"/>
      <c r="J49" s="243"/>
      <c r="K49" s="131"/>
    </row>
    <row r="50" spans="2:11" customFormat="1" ht="15" customHeight="1">
      <c r="B50" s="134"/>
      <c r="C50" s="135"/>
      <c r="D50" s="135"/>
      <c r="E50" s="243" t="s">
        <v>193</v>
      </c>
      <c r="F50" s="243"/>
      <c r="G50" s="243"/>
      <c r="H50" s="243"/>
      <c r="I50" s="243"/>
      <c r="J50" s="243"/>
      <c r="K50" s="131"/>
    </row>
    <row r="51" spans="2:11" customFormat="1" ht="15" customHeight="1">
      <c r="B51" s="134"/>
      <c r="C51" s="135"/>
      <c r="D51" s="243" t="s">
        <v>194</v>
      </c>
      <c r="E51" s="243"/>
      <c r="F51" s="243"/>
      <c r="G51" s="243"/>
      <c r="H51" s="243"/>
      <c r="I51" s="243"/>
      <c r="J51" s="243"/>
      <c r="K51" s="131"/>
    </row>
    <row r="52" spans="2:11" customFormat="1" ht="25.5" customHeight="1">
      <c r="B52" s="130"/>
      <c r="C52" s="245" t="s">
        <v>195</v>
      </c>
      <c r="D52" s="245"/>
      <c r="E52" s="245"/>
      <c r="F52" s="245"/>
      <c r="G52" s="245"/>
      <c r="H52" s="245"/>
      <c r="I52" s="245"/>
      <c r="J52" s="245"/>
      <c r="K52" s="131"/>
    </row>
    <row r="53" spans="2:11" customFormat="1" ht="5.25" customHeight="1">
      <c r="B53" s="130"/>
      <c r="C53" s="132"/>
      <c r="D53" s="132"/>
      <c r="E53" s="132"/>
      <c r="F53" s="132"/>
      <c r="G53" s="132"/>
      <c r="H53" s="132"/>
      <c r="I53" s="132"/>
      <c r="J53" s="132"/>
      <c r="K53" s="131"/>
    </row>
    <row r="54" spans="2:11" customFormat="1" ht="15" customHeight="1">
      <c r="B54" s="130"/>
      <c r="C54" s="243" t="s">
        <v>196</v>
      </c>
      <c r="D54" s="243"/>
      <c r="E54" s="243"/>
      <c r="F54" s="243"/>
      <c r="G54" s="243"/>
      <c r="H54" s="243"/>
      <c r="I54" s="243"/>
      <c r="J54" s="243"/>
      <c r="K54" s="131"/>
    </row>
    <row r="55" spans="2:11" customFormat="1" ht="15" customHeight="1">
      <c r="B55" s="130"/>
      <c r="C55" s="243" t="s">
        <v>197</v>
      </c>
      <c r="D55" s="243"/>
      <c r="E55" s="243"/>
      <c r="F55" s="243"/>
      <c r="G55" s="243"/>
      <c r="H55" s="243"/>
      <c r="I55" s="243"/>
      <c r="J55" s="243"/>
      <c r="K55" s="131"/>
    </row>
    <row r="56" spans="2:11" customFormat="1" ht="12.75" customHeight="1">
      <c r="B56" s="130"/>
      <c r="C56" s="133"/>
      <c r="D56" s="133"/>
      <c r="E56" s="133"/>
      <c r="F56" s="133"/>
      <c r="G56" s="133"/>
      <c r="H56" s="133"/>
      <c r="I56" s="133"/>
      <c r="J56" s="133"/>
      <c r="K56" s="131"/>
    </row>
    <row r="57" spans="2:11" customFormat="1" ht="15" customHeight="1">
      <c r="B57" s="130"/>
      <c r="C57" s="243" t="s">
        <v>198</v>
      </c>
      <c r="D57" s="243"/>
      <c r="E57" s="243"/>
      <c r="F57" s="243"/>
      <c r="G57" s="243"/>
      <c r="H57" s="243"/>
      <c r="I57" s="243"/>
      <c r="J57" s="243"/>
      <c r="K57" s="131"/>
    </row>
    <row r="58" spans="2:11" customFormat="1" ht="15" customHeight="1">
      <c r="B58" s="130"/>
      <c r="C58" s="135"/>
      <c r="D58" s="243" t="s">
        <v>199</v>
      </c>
      <c r="E58" s="243"/>
      <c r="F58" s="243"/>
      <c r="G58" s="243"/>
      <c r="H58" s="243"/>
      <c r="I58" s="243"/>
      <c r="J58" s="243"/>
      <c r="K58" s="131"/>
    </row>
    <row r="59" spans="2:11" customFormat="1" ht="15" customHeight="1">
      <c r="B59" s="130"/>
      <c r="C59" s="135"/>
      <c r="D59" s="243" t="s">
        <v>200</v>
      </c>
      <c r="E59" s="243"/>
      <c r="F59" s="243"/>
      <c r="G59" s="243"/>
      <c r="H59" s="243"/>
      <c r="I59" s="243"/>
      <c r="J59" s="243"/>
      <c r="K59" s="131"/>
    </row>
    <row r="60" spans="2:11" customFormat="1" ht="15" customHeight="1">
      <c r="B60" s="130"/>
      <c r="C60" s="135"/>
      <c r="D60" s="243" t="s">
        <v>201</v>
      </c>
      <c r="E60" s="243"/>
      <c r="F60" s="243"/>
      <c r="G60" s="243"/>
      <c r="H60" s="243"/>
      <c r="I60" s="243"/>
      <c r="J60" s="243"/>
      <c r="K60" s="131"/>
    </row>
    <row r="61" spans="2:11" customFormat="1" ht="15" customHeight="1">
      <c r="B61" s="130"/>
      <c r="C61" s="135"/>
      <c r="D61" s="243" t="s">
        <v>202</v>
      </c>
      <c r="E61" s="243"/>
      <c r="F61" s="243"/>
      <c r="G61" s="243"/>
      <c r="H61" s="243"/>
      <c r="I61" s="243"/>
      <c r="J61" s="243"/>
      <c r="K61" s="131"/>
    </row>
    <row r="62" spans="2:11" customFormat="1" ht="15" customHeight="1">
      <c r="B62" s="130"/>
      <c r="C62" s="135"/>
      <c r="D62" s="247" t="s">
        <v>203</v>
      </c>
      <c r="E62" s="247"/>
      <c r="F62" s="247"/>
      <c r="G62" s="247"/>
      <c r="H62" s="247"/>
      <c r="I62" s="247"/>
      <c r="J62" s="247"/>
      <c r="K62" s="131"/>
    </row>
    <row r="63" spans="2:11" customFormat="1" ht="15" customHeight="1">
      <c r="B63" s="130"/>
      <c r="C63" s="135"/>
      <c r="D63" s="243" t="s">
        <v>204</v>
      </c>
      <c r="E63" s="243"/>
      <c r="F63" s="243"/>
      <c r="G63" s="243"/>
      <c r="H63" s="243"/>
      <c r="I63" s="243"/>
      <c r="J63" s="243"/>
      <c r="K63" s="131"/>
    </row>
    <row r="64" spans="2:11" customFormat="1" ht="12.75" customHeight="1">
      <c r="B64" s="130"/>
      <c r="C64" s="135"/>
      <c r="D64" s="135"/>
      <c r="E64" s="138"/>
      <c r="F64" s="135"/>
      <c r="G64" s="135"/>
      <c r="H64" s="135"/>
      <c r="I64" s="135"/>
      <c r="J64" s="135"/>
      <c r="K64" s="131"/>
    </row>
    <row r="65" spans="2:11" customFormat="1" ht="15" customHeight="1">
      <c r="B65" s="130"/>
      <c r="C65" s="135"/>
      <c r="D65" s="243" t="s">
        <v>205</v>
      </c>
      <c r="E65" s="243"/>
      <c r="F65" s="243"/>
      <c r="G65" s="243"/>
      <c r="H65" s="243"/>
      <c r="I65" s="243"/>
      <c r="J65" s="243"/>
      <c r="K65" s="131"/>
    </row>
    <row r="66" spans="2:11" customFormat="1" ht="15" customHeight="1">
      <c r="B66" s="130"/>
      <c r="C66" s="135"/>
      <c r="D66" s="247" t="s">
        <v>206</v>
      </c>
      <c r="E66" s="247"/>
      <c r="F66" s="247"/>
      <c r="G66" s="247"/>
      <c r="H66" s="247"/>
      <c r="I66" s="247"/>
      <c r="J66" s="247"/>
      <c r="K66" s="131"/>
    </row>
    <row r="67" spans="2:11" customFormat="1" ht="15" customHeight="1">
      <c r="B67" s="130"/>
      <c r="C67" s="135"/>
      <c r="D67" s="243" t="s">
        <v>207</v>
      </c>
      <c r="E67" s="243"/>
      <c r="F67" s="243"/>
      <c r="G67" s="243"/>
      <c r="H67" s="243"/>
      <c r="I67" s="243"/>
      <c r="J67" s="243"/>
      <c r="K67" s="131"/>
    </row>
    <row r="68" spans="2:11" customFormat="1" ht="15" customHeight="1">
      <c r="B68" s="130"/>
      <c r="C68" s="135"/>
      <c r="D68" s="243" t="s">
        <v>208</v>
      </c>
      <c r="E68" s="243"/>
      <c r="F68" s="243"/>
      <c r="G68" s="243"/>
      <c r="H68" s="243"/>
      <c r="I68" s="243"/>
      <c r="J68" s="243"/>
      <c r="K68" s="131"/>
    </row>
    <row r="69" spans="2:11" customFormat="1" ht="15" customHeight="1">
      <c r="B69" s="130"/>
      <c r="C69" s="135"/>
      <c r="D69" s="243" t="s">
        <v>209</v>
      </c>
      <c r="E69" s="243"/>
      <c r="F69" s="243"/>
      <c r="G69" s="243"/>
      <c r="H69" s="243"/>
      <c r="I69" s="243"/>
      <c r="J69" s="243"/>
      <c r="K69" s="131"/>
    </row>
    <row r="70" spans="2:11" customFormat="1" ht="15" customHeight="1">
      <c r="B70" s="130"/>
      <c r="C70" s="135"/>
      <c r="D70" s="243" t="s">
        <v>210</v>
      </c>
      <c r="E70" s="243"/>
      <c r="F70" s="243"/>
      <c r="G70" s="243"/>
      <c r="H70" s="243"/>
      <c r="I70" s="243"/>
      <c r="J70" s="243"/>
      <c r="K70" s="131"/>
    </row>
    <row r="71" spans="2:11" customFormat="1" ht="12.75" customHeight="1">
      <c r="B71" s="139"/>
      <c r="C71" s="140"/>
      <c r="D71" s="140"/>
      <c r="E71" s="140"/>
      <c r="F71" s="140"/>
      <c r="G71" s="140"/>
      <c r="H71" s="140"/>
      <c r="I71" s="140"/>
      <c r="J71" s="140"/>
      <c r="K71" s="141"/>
    </row>
    <row r="72" spans="2:11" customFormat="1" ht="18.75" customHeight="1">
      <c r="B72" s="142"/>
      <c r="C72" s="142"/>
      <c r="D72" s="142"/>
      <c r="E72" s="142"/>
      <c r="F72" s="142"/>
      <c r="G72" s="142"/>
      <c r="H72" s="142"/>
      <c r="I72" s="142"/>
      <c r="J72" s="142"/>
      <c r="K72" s="143"/>
    </row>
    <row r="73" spans="2:11" customFormat="1" ht="18.75" customHeight="1">
      <c r="B73" s="143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2:11" customFormat="1" ht="7.5" customHeight="1">
      <c r="B74" s="144"/>
      <c r="C74" s="145"/>
      <c r="D74" s="145"/>
      <c r="E74" s="145"/>
      <c r="F74" s="145"/>
      <c r="G74" s="145"/>
      <c r="H74" s="145"/>
      <c r="I74" s="145"/>
      <c r="J74" s="145"/>
      <c r="K74" s="146"/>
    </row>
    <row r="75" spans="2:11" customFormat="1" ht="45" customHeight="1">
      <c r="B75" s="147"/>
      <c r="C75" s="246" t="s">
        <v>211</v>
      </c>
      <c r="D75" s="246"/>
      <c r="E75" s="246"/>
      <c r="F75" s="246"/>
      <c r="G75" s="246"/>
      <c r="H75" s="246"/>
      <c r="I75" s="246"/>
      <c r="J75" s="246"/>
      <c r="K75" s="148"/>
    </row>
    <row r="76" spans="2:11" customFormat="1" ht="17.25" customHeight="1">
      <c r="B76" s="147"/>
      <c r="C76" s="149" t="s">
        <v>212</v>
      </c>
      <c r="D76" s="149"/>
      <c r="E76" s="149"/>
      <c r="F76" s="149" t="s">
        <v>213</v>
      </c>
      <c r="G76" s="150"/>
      <c r="H76" s="149" t="s">
        <v>49</v>
      </c>
      <c r="I76" s="149" t="s">
        <v>52</v>
      </c>
      <c r="J76" s="149" t="s">
        <v>214</v>
      </c>
      <c r="K76" s="148"/>
    </row>
    <row r="77" spans="2:11" customFormat="1" ht="17.25" customHeight="1">
      <c r="B77" s="147"/>
      <c r="C77" s="151" t="s">
        <v>215</v>
      </c>
      <c r="D77" s="151"/>
      <c r="E77" s="151"/>
      <c r="F77" s="152" t="s">
        <v>216</v>
      </c>
      <c r="G77" s="153"/>
      <c r="H77" s="151"/>
      <c r="I77" s="151"/>
      <c r="J77" s="151" t="s">
        <v>217</v>
      </c>
      <c r="K77" s="148"/>
    </row>
    <row r="78" spans="2:11" customFormat="1" ht="5.25" customHeight="1">
      <c r="B78" s="147"/>
      <c r="C78" s="154"/>
      <c r="D78" s="154"/>
      <c r="E78" s="154"/>
      <c r="F78" s="154"/>
      <c r="G78" s="155"/>
      <c r="H78" s="154"/>
      <c r="I78" s="154"/>
      <c r="J78" s="154"/>
      <c r="K78" s="148"/>
    </row>
    <row r="79" spans="2:11" customFormat="1" ht="15" customHeight="1">
      <c r="B79" s="147"/>
      <c r="C79" s="136" t="s">
        <v>48</v>
      </c>
      <c r="D79" s="156"/>
      <c r="E79" s="156"/>
      <c r="F79" s="157" t="s">
        <v>218</v>
      </c>
      <c r="G79" s="158"/>
      <c r="H79" s="136" t="s">
        <v>219</v>
      </c>
      <c r="I79" s="136" t="s">
        <v>220</v>
      </c>
      <c r="J79" s="136">
        <v>20</v>
      </c>
      <c r="K79" s="148"/>
    </row>
    <row r="80" spans="2:11" customFormat="1" ht="15" customHeight="1">
      <c r="B80" s="147"/>
      <c r="C80" s="136" t="s">
        <v>221</v>
      </c>
      <c r="D80" s="136"/>
      <c r="E80" s="136"/>
      <c r="F80" s="157" t="s">
        <v>218</v>
      </c>
      <c r="G80" s="158"/>
      <c r="H80" s="136" t="s">
        <v>222</v>
      </c>
      <c r="I80" s="136" t="s">
        <v>220</v>
      </c>
      <c r="J80" s="136">
        <v>120</v>
      </c>
      <c r="K80" s="148"/>
    </row>
    <row r="81" spans="2:11" customFormat="1" ht="15" customHeight="1">
      <c r="B81" s="159"/>
      <c r="C81" s="136" t="s">
        <v>223</v>
      </c>
      <c r="D81" s="136"/>
      <c r="E81" s="136"/>
      <c r="F81" s="157" t="s">
        <v>224</v>
      </c>
      <c r="G81" s="158"/>
      <c r="H81" s="136" t="s">
        <v>225</v>
      </c>
      <c r="I81" s="136" t="s">
        <v>220</v>
      </c>
      <c r="J81" s="136">
        <v>50</v>
      </c>
      <c r="K81" s="148"/>
    </row>
    <row r="82" spans="2:11" customFormat="1" ht="15" customHeight="1">
      <c r="B82" s="159"/>
      <c r="C82" s="136" t="s">
        <v>226</v>
      </c>
      <c r="D82" s="136"/>
      <c r="E82" s="136"/>
      <c r="F82" s="157" t="s">
        <v>218</v>
      </c>
      <c r="G82" s="158"/>
      <c r="H82" s="136" t="s">
        <v>227</v>
      </c>
      <c r="I82" s="136" t="s">
        <v>228</v>
      </c>
      <c r="J82" s="136"/>
      <c r="K82" s="148"/>
    </row>
    <row r="83" spans="2:11" customFormat="1" ht="15" customHeight="1">
      <c r="B83" s="159"/>
      <c r="C83" s="136" t="s">
        <v>229</v>
      </c>
      <c r="D83" s="136"/>
      <c r="E83" s="136"/>
      <c r="F83" s="157" t="s">
        <v>224</v>
      </c>
      <c r="G83" s="136"/>
      <c r="H83" s="136" t="s">
        <v>230</v>
      </c>
      <c r="I83" s="136" t="s">
        <v>220</v>
      </c>
      <c r="J83" s="136">
        <v>15</v>
      </c>
      <c r="K83" s="148"/>
    </row>
    <row r="84" spans="2:11" customFormat="1" ht="15" customHeight="1">
      <c r="B84" s="159"/>
      <c r="C84" s="136" t="s">
        <v>231</v>
      </c>
      <c r="D84" s="136"/>
      <c r="E84" s="136"/>
      <c r="F84" s="157" t="s">
        <v>224</v>
      </c>
      <c r="G84" s="136"/>
      <c r="H84" s="136" t="s">
        <v>232</v>
      </c>
      <c r="I84" s="136" t="s">
        <v>220</v>
      </c>
      <c r="J84" s="136">
        <v>15</v>
      </c>
      <c r="K84" s="148"/>
    </row>
    <row r="85" spans="2:11" customFormat="1" ht="15" customHeight="1">
      <c r="B85" s="159"/>
      <c r="C85" s="136" t="s">
        <v>233</v>
      </c>
      <c r="D85" s="136"/>
      <c r="E85" s="136"/>
      <c r="F85" s="157" t="s">
        <v>224</v>
      </c>
      <c r="G85" s="136"/>
      <c r="H85" s="136" t="s">
        <v>234</v>
      </c>
      <c r="I85" s="136" t="s">
        <v>220</v>
      </c>
      <c r="J85" s="136">
        <v>20</v>
      </c>
      <c r="K85" s="148"/>
    </row>
    <row r="86" spans="2:11" customFormat="1" ht="15" customHeight="1">
      <c r="B86" s="159"/>
      <c r="C86" s="136" t="s">
        <v>235</v>
      </c>
      <c r="D86" s="136"/>
      <c r="E86" s="136"/>
      <c r="F86" s="157" t="s">
        <v>224</v>
      </c>
      <c r="G86" s="136"/>
      <c r="H86" s="136" t="s">
        <v>236</v>
      </c>
      <c r="I86" s="136" t="s">
        <v>220</v>
      </c>
      <c r="J86" s="136">
        <v>20</v>
      </c>
      <c r="K86" s="148"/>
    </row>
    <row r="87" spans="2:11" customFormat="1" ht="15" customHeight="1">
      <c r="B87" s="159"/>
      <c r="C87" s="136" t="s">
        <v>237</v>
      </c>
      <c r="D87" s="136"/>
      <c r="E87" s="136"/>
      <c r="F87" s="157" t="s">
        <v>224</v>
      </c>
      <c r="G87" s="158"/>
      <c r="H87" s="136" t="s">
        <v>238</v>
      </c>
      <c r="I87" s="136" t="s">
        <v>220</v>
      </c>
      <c r="J87" s="136">
        <v>50</v>
      </c>
      <c r="K87" s="148"/>
    </row>
    <row r="88" spans="2:11" customFormat="1" ht="15" customHeight="1">
      <c r="B88" s="159"/>
      <c r="C88" s="136" t="s">
        <v>239</v>
      </c>
      <c r="D88" s="136"/>
      <c r="E88" s="136"/>
      <c r="F88" s="157" t="s">
        <v>224</v>
      </c>
      <c r="G88" s="158"/>
      <c r="H88" s="136" t="s">
        <v>240</v>
      </c>
      <c r="I88" s="136" t="s">
        <v>220</v>
      </c>
      <c r="J88" s="136">
        <v>20</v>
      </c>
      <c r="K88" s="148"/>
    </row>
    <row r="89" spans="2:11" customFormat="1" ht="15" customHeight="1">
      <c r="B89" s="159"/>
      <c r="C89" s="136" t="s">
        <v>241</v>
      </c>
      <c r="D89" s="136"/>
      <c r="E89" s="136"/>
      <c r="F89" s="157" t="s">
        <v>224</v>
      </c>
      <c r="G89" s="158"/>
      <c r="H89" s="136" t="s">
        <v>242</v>
      </c>
      <c r="I89" s="136" t="s">
        <v>220</v>
      </c>
      <c r="J89" s="136">
        <v>20</v>
      </c>
      <c r="K89" s="148"/>
    </row>
    <row r="90" spans="2:11" customFormat="1" ht="15" customHeight="1">
      <c r="B90" s="159"/>
      <c r="C90" s="136" t="s">
        <v>243</v>
      </c>
      <c r="D90" s="136"/>
      <c r="E90" s="136"/>
      <c r="F90" s="157" t="s">
        <v>224</v>
      </c>
      <c r="G90" s="158"/>
      <c r="H90" s="136" t="s">
        <v>244</v>
      </c>
      <c r="I90" s="136" t="s">
        <v>220</v>
      </c>
      <c r="J90" s="136">
        <v>50</v>
      </c>
      <c r="K90" s="148"/>
    </row>
    <row r="91" spans="2:11" customFormat="1" ht="15" customHeight="1">
      <c r="B91" s="159"/>
      <c r="C91" s="136" t="s">
        <v>245</v>
      </c>
      <c r="D91" s="136"/>
      <c r="E91" s="136"/>
      <c r="F91" s="157" t="s">
        <v>224</v>
      </c>
      <c r="G91" s="158"/>
      <c r="H91" s="136" t="s">
        <v>245</v>
      </c>
      <c r="I91" s="136" t="s">
        <v>220</v>
      </c>
      <c r="J91" s="136">
        <v>50</v>
      </c>
      <c r="K91" s="148"/>
    </row>
    <row r="92" spans="2:11" customFormat="1" ht="15" customHeight="1">
      <c r="B92" s="159"/>
      <c r="C92" s="136" t="s">
        <v>246</v>
      </c>
      <c r="D92" s="136"/>
      <c r="E92" s="136"/>
      <c r="F92" s="157" t="s">
        <v>224</v>
      </c>
      <c r="G92" s="158"/>
      <c r="H92" s="136" t="s">
        <v>247</v>
      </c>
      <c r="I92" s="136" t="s">
        <v>220</v>
      </c>
      <c r="J92" s="136">
        <v>255</v>
      </c>
      <c r="K92" s="148"/>
    </row>
    <row r="93" spans="2:11" customFormat="1" ht="15" customHeight="1">
      <c r="B93" s="159"/>
      <c r="C93" s="136" t="s">
        <v>248</v>
      </c>
      <c r="D93" s="136"/>
      <c r="E93" s="136"/>
      <c r="F93" s="157" t="s">
        <v>218</v>
      </c>
      <c r="G93" s="158"/>
      <c r="H93" s="136" t="s">
        <v>249</v>
      </c>
      <c r="I93" s="136" t="s">
        <v>250</v>
      </c>
      <c r="J93" s="136"/>
      <c r="K93" s="148"/>
    </row>
    <row r="94" spans="2:11" customFormat="1" ht="15" customHeight="1">
      <c r="B94" s="159"/>
      <c r="C94" s="136" t="s">
        <v>251</v>
      </c>
      <c r="D94" s="136"/>
      <c r="E94" s="136"/>
      <c r="F94" s="157" t="s">
        <v>218</v>
      </c>
      <c r="G94" s="158"/>
      <c r="H94" s="136" t="s">
        <v>252</v>
      </c>
      <c r="I94" s="136" t="s">
        <v>253</v>
      </c>
      <c r="J94" s="136"/>
      <c r="K94" s="148"/>
    </row>
    <row r="95" spans="2:11" customFormat="1" ht="15" customHeight="1">
      <c r="B95" s="159"/>
      <c r="C95" s="136" t="s">
        <v>254</v>
      </c>
      <c r="D95" s="136"/>
      <c r="E95" s="136"/>
      <c r="F95" s="157" t="s">
        <v>218</v>
      </c>
      <c r="G95" s="158"/>
      <c r="H95" s="136" t="s">
        <v>254</v>
      </c>
      <c r="I95" s="136" t="s">
        <v>253</v>
      </c>
      <c r="J95" s="136"/>
      <c r="K95" s="148"/>
    </row>
    <row r="96" spans="2:11" customFormat="1" ht="15" customHeight="1">
      <c r="B96" s="159"/>
      <c r="C96" s="136" t="s">
        <v>33</v>
      </c>
      <c r="D96" s="136"/>
      <c r="E96" s="136"/>
      <c r="F96" s="157" t="s">
        <v>218</v>
      </c>
      <c r="G96" s="158"/>
      <c r="H96" s="136" t="s">
        <v>255</v>
      </c>
      <c r="I96" s="136" t="s">
        <v>253</v>
      </c>
      <c r="J96" s="136"/>
      <c r="K96" s="148"/>
    </row>
    <row r="97" spans="2:11" customFormat="1" ht="15" customHeight="1">
      <c r="B97" s="159"/>
      <c r="C97" s="136" t="s">
        <v>43</v>
      </c>
      <c r="D97" s="136"/>
      <c r="E97" s="136"/>
      <c r="F97" s="157" t="s">
        <v>218</v>
      </c>
      <c r="G97" s="158"/>
      <c r="H97" s="136" t="s">
        <v>256</v>
      </c>
      <c r="I97" s="136" t="s">
        <v>253</v>
      </c>
      <c r="J97" s="136"/>
      <c r="K97" s="148"/>
    </row>
    <row r="98" spans="2:11" customFormat="1" ht="15" customHeight="1">
      <c r="B98" s="160"/>
      <c r="C98" s="161"/>
      <c r="D98" s="161"/>
      <c r="E98" s="161"/>
      <c r="F98" s="161"/>
      <c r="G98" s="161"/>
      <c r="H98" s="161"/>
      <c r="I98" s="161"/>
      <c r="J98" s="161"/>
      <c r="K98" s="162"/>
    </row>
    <row r="99" spans="2:11" customFormat="1" ht="18.75" customHeight="1">
      <c r="B99" s="163"/>
      <c r="C99" s="164"/>
      <c r="D99" s="164"/>
      <c r="E99" s="164"/>
      <c r="F99" s="164"/>
      <c r="G99" s="164"/>
      <c r="H99" s="164"/>
      <c r="I99" s="164"/>
      <c r="J99" s="164"/>
      <c r="K99" s="163"/>
    </row>
    <row r="100" spans="2:11" customFormat="1" ht="18.75" customHeight="1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</row>
    <row r="101" spans="2:11" customFormat="1" ht="7.5" customHeight="1">
      <c r="B101" s="144"/>
      <c r="C101" s="145"/>
      <c r="D101" s="145"/>
      <c r="E101" s="145"/>
      <c r="F101" s="145"/>
      <c r="G101" s="145"/>
      <c r="H101" s="145"/>
      <c r="I101" s="145"/>
      <c r="J101" s="145"/>
      <c r="K101" s="146"/>
    </row>
    <row r="102" spans="2:11" customFormat="1" ht="45" customHeight="1">
      <c r="B102" s="147"/>
      <c r="C102" s="246" t="s">
        <v>257</v>
      </c>
      <c r="D102" s="246"/>
      <c r="E102" s="246"/>
      <c r="F102" s="246"/>
      <c r="G102" s="246"/>
      <c r="H102" s="246"/>
      <c r="I102" s="246"/>
      <c r="J102" s="246"/>
      <c r="K102" s="148"/>
    </row>
    <row r="103" spans="2:11" customFormat="1" ht="17.25" customHeight="1">
      <c r="B103" s="147"/>
      <c r="C103" s="149" t="s">
        <v>212</v>
      </c>
      <c r="D103" s="149"/>
      <c r="E103" s="149"/>
      <c r="F103" s="149" t="s">
        <v>213</v>
      </c>
      <c r="G103" s="150"/>
      <c r="H103" s="149" t="s">
        <v>49</v>
      </c>
      <c r="I103" s="149" t="s">
        <v>52</v>
      </c>
      <c r="J103" s="149" t="s">
        <v>214</v>
      </c>
      <c r="K103" s="148"/>
    </row>
    <row r="104" spans="2:11" customFormat="1" ht="17.25" customHeight="1">
      <c r="B104" s="147"/>
      <c r="C104" s="151" t="s">
        <v>215</v>
      </c>
      <c r="D104" s="151"/>
      <c r="E104" s="151"/>
      <c r="F104" s="152" t="s">
        <v>216</v>
      </c>
      <c r="G104" s="153"/>
      <c r="H104" s="151"/>
      <c r="I104" s="151"/>
      <c r="J104" s="151" t="s">
        <v>217</v>
      </c>
      <c r="K104" s="148"/>
    </row>
    <row r="105" spans="2:11" customFormat="1" ht="5.25" customHeight="1">
      <c r="B105" s="147"/>
      <c r="C105" s="149"/>
      <c r="D105" s="149"/>
      <c r="E105" s="149"/>
      <c r="F105" s="149"/>
      <c r="G105" s="165"/>
      <c r="H105" s="149"/>
      <c r="I105" s="149"/>
      <c r="J105" s="149"/>
      <c r="K105" s="148"/>
    </row>
    <row r="106" spans="2:11" customFormat="1" ht="15" customHeight="1">
      <c r="B106" s="147"/>
      <c r="C106" s="136" t="s">
        <v>48</v>
      </c>
      <c r="D106" s="156"/>
      <c r="E106" s="156"/>
      <c r="F106" s="157" t="s">
        <v>218</v>
      </c>
      <c r="G106" s="136"/>
      <c r="H106" s="136" t="s">
        <v>258</v>
      </c>
      <c r="I106" s="136" t="s">
        <v>220</v>
      </c>
      <c r="J106" s="136">
        <v>20</v>
      </c>
      <c r="K106" s="148"/>
    </row>
    <row r="107" spans="2:11" customFormat="1" ht="15" customHeight="1">
      <c r="B107" s="147"/>
      <c r="C107" s="136" t="s">
        <v>221</v>
      </c>
      <c r="D107" s="136"/>
      <c r="E107" s="136"/>
      <c r="F107" s="157" t="s">
        <v>218</v>
      </c>
      <c r="G107" s="136"/>
      <c r="H107" s="136" t="s">
        <v>258</v>
      </c>
      <c r="I107" s="136" t="s">
        <v>220</v>
      </c>
      <c r="J107" s="136">
        <v>120</v>
      </c>
      <c r="K107" s="148"/>
    </row>
    <row r="108" spans="2:11" customFormat="1" ht="15" customHeight="1">
      <c r="B108" s="159"/>
      <c r="C108" s="136" t="s">
        <v>223</v>
      </c>
      <c r="D108" s="136"/>
      <c r="E108" s="136"/>
      <c r="F108" s="157" t="s">
        <v>224</v>
      </c>
      <c r="G108" s="136"/>
      <c r="H108" s="136" t="s">
        <v>258</v>
      </c>
      <c r="I108" s="136" t="s">
        <v>220</v>
      </c>
      <c r="J108" s="136">
        <v>50</v>
      </c>
      <c r="K108" s="148"/>
    </row>
    <row r="109" spans="2:11" customFormat="1" ht="15" customHeight="1">
      <c r="B109" s="159"/>
      <c r="C109" s="136" t="s">
        <v>226</v>
      </c>
      <c r="D109" s="136"/>
      <c r="E109" s="136"/>
      <c r="F109" s="157" t="s">
        <v>218</v>
      </c>
      <c r="G109" s="136"/>
      <c r="H109" s="136" t="s">
        <v>258</v>
      </c>
      <c r="I109" s="136" t="s">
        <v>228</v>
      </c>
      <c r="J109" s="136"/>
      <c r="K109" s="148"/>
    </row>
    <row r="110" spans="2:11" customFormat="1" ht="15" customHeight="1">
      <c r="B110" s="159"/>
      <c r="C110" s="136" t="s">
        <v>237</v>
      </c>
      <c r="D110" s="136"/>
      <c r="E110" s="136"/>
      <c r="F110" s="157" t="s">
        <v>224</v>
      </c>
      <c r="G110" s="136"/>
      <c r="H110" s="136" t="s">
        <v>258</v>
      </c>
      <c r="I110" s="136" t="s">
        <v>220</v>
      </c>
      <c r="J110" s="136">
        <v>50</v>
      </c>
      <c r="K110" s="148"/>
    </row>
    <row r="111" spans="2:11" customFormat="1" ht="15" customHeight="1">
      <c r="B111" s="159"/>
      <c r="C111" s="136" t="s">
        <v>245</v>
      </c>
      <c r="D111" s="136"/>
      <c r="E111" s="136"/>
      <c r="F111" s="157" t="s">
        <v>224</v>
      </c>
      <c r="G111" s="136"/>
      <c r="H111" s="136" t="s">
        <v>258</v>
      </c>
      <c r="I111" s="136" t="s">
        <v>220</v>
      </c>
      <c r="J111" s="136">
        <v>50</v>
      </c>
      <c r="K111" s="148"/>
    </row>
    <row r="112" spans="2:11" customFormat="1" ht="15" customHeight="1">
      <c r="B112" s="159"/>
      <c r="C112" s="136" t="s">
        <v>243</v>
      </c>
      <c r="D112" s="136"/>
      <c r="E112" s="136"/>
      <c r="F112" s="157" t="s">
        <v>224</v>
      </c>
      <c r="G112" s="136"/>
      <c r="H112" s="136" t="s">
        <v>258</v>
      </c>
      <c r="I112" s="136" t="s">
        <v>220</v>
      </c>
      <c r="J112" s="136">
        <v>50</v>
      </c>
      <c r="K112" s="148"/>
    </row>
    <row r="113" spans="2:11" customFormat="1" ht="15" customHeight="1">
      <c r="B113" s="159"/>
      <c r="C113" s="136" t="s">
        <v>48</v>
      </c>
      <c r="D113" s="136"/>
      <c r="E113" s="136"/>
      <c r="F113" s="157" t="s">
        <v>218</v>
      </c>
      <c r="G113" s="136"/>
      <c r="H113" s="136" t="s">
        <v>259</v>
      </c>
      <c r="I113" s="136" t="s">
        <v>220</v>
      </c>
      <c r="J113" s="136">
        <v>20</v>
      </c>
      <c r="K113" s="148"/>
    </row>
    <row r="114" spans="2:11" customFormat="1" ht="15" customHeight="1">
      <c r="B114" s="159"/>
      <c r="C114" s="136" t="s">
        <v>260</v>
      </c>
      <c r="D114" s="136"/>
      <c r="E114" s="136"/>
      <c r="F114" s="157" t="s">
        <v>218</v>
      </c>
      <c r="G114" s="136"/>
      <c r="H114" s="136" t="s">
        <v>261</v>
      </c>
      <c r="I114" s="136" t="s">
        <v>220</v>
      </c>
      <c r="J114" s="136">
        <v>120</v>
      </c>
      <c r="K114" s="148"/>
    </row>
    <row r="115" spans="2:11" customFormat="1" ht="15" customHeight="1">
      <c r="B115" s="159"/>
      <c r="C115" s="136" t="s">
        <v>33</v>
      </c>
      <c r="D115" s="136"/>
      <c r="E115" s="136"/>
      <c r="F115" s="157" t="s">
        <v>218</v>
      </c>
      <c r="G115" s="136"/>
      <c r="H115" s="136" t="s">
        <v>262</v>
      </c>
      <c r="I115" s="136" t="s">
        <v>253</v>
      </c>
      <c r="J115" s="136"/>
      <c r="K115" s="148"/>
    </row>
    <row r="116" spans="2:11" customFormat="1" ht="15" customHeight="1">
      <c r="B116" s="159"/>
      <c r="C116" s="136" t="s">
        <v>43</v>
      </c>
      <c r="D116" s="136"/>
      <c r="E116" s="136"/>
      <c r="F116" s="157" t="s">
        <v>218</v>
      </c>
      <c r="G116" s="136"/>
      <c r="H116" s="136" t="s">
        <v>263</v>
      </c>
      <c r="I116" s="136" t="s">
        <v>253</v>
      </c>
      <c r="J116" s="136"/>
      <c r="K116" s="148"/>
    </row>
    <row r="117" spans="2:11" customFormat="1" ht="15" customHeight="1">
      <c r="B117" s="159"/>
      <c r="C117" s="136" t="s">
        <v>52</v>
      </c>
      <c r="D117" s="136"/>
      <c r="E117" s="136"/>
      <c r="F117" s="157" t="s">
        <v>218</v>
      </c>
      <c r="G117" s="136"/>
      <c r="H117" s="136" t="s">
        <v>264</v>
      </c>
      <c r="I117" s="136" t="s">
        <v>265</v>
      </c>
      <c r="J117" s="136"/>
      <c r="K117" s="148"/>
    </row>
    <row r="118" spans="2:11" customFormat="1" ht="15" customHeight="1">
      <c r="B118" s="160"/>
      <c r="C118" s="166"/>
      <c r="D118" s="166"/>
      <c r="E118" s="166"/>
      <c r="F118" s="166"/>
      <c r="G118" s="166"/>
      <c r="H118" s="166"/>
      <c r="I118" s="166"/>
      <c r="J118" s="166"/>
      <c r="K118" s="162"/>
    </row>
    <row r="119" spans="2:11" customFormat="1" ht="18.75" customHeight="1">
      <c r="B119" s="167"/>
      <c r="C119" s="168"/>
      <c r="D119" s="168"/>
      <c r="E119" s="168"/>
      <c r="F119" s="169"/>
      <c r="G119" s="168"/>
      <c r="H119" s="168"/>
      <c r="I119" s="168"/>
      <c r="J119" s="168"/>
      <c r="K119" s="167"/>
    </row>
    <row r="120" spans="2:11" customFormat="1" ht="18.75" customHeight="1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</row>
    <row r="121" spans="2:11" customFormat="1" ht="7.5" customHeight="1">
      <c r="B121" s="170"/>
      <c r="C121" s="171"/>
      <c r="D121" s="171"/>
      <c r="E121" s="171"/>
      <c r="F121" s="171"/>
      <c r="G121" s="171"/>
      <c r="H121" s="171"/>
      <c r="I121" s="171"/>
      <c r="J121" s="171"/>
      <c r="K121" s="172"/>
    </row>
    <row r="122" spans="2:11" customFormat="1" ht="45" customHeight="1">
      <c r="B122" s="173"/>
      <c r="C122" s="244" t="s">
        <v>266</v>
      </c>
      <c r="D122" s="244"/>
      <c r="E122" s="244"/>
      <c r="F122" s="244"/>
      <c r="G122" s="244"/>
      <c r="H122" s="244"/>
      <c r="I122" s="244"/>
      <c r="J122" s="244"/>
      <c r="K122" s="174"/>
    </row>
    <row r="123" spans="2:11" customFormat="1" ht="17.25" customHeight="1">
      <c r="B123" s="175"/>
      <c r="C123" s="149" t="s">
        <v>212</v>
      </c>
      <c r="D123" s="149"/>
      <c r="E123" s="149"/>
      <c r="F123" s="149" t="s">
        <v>213</v>
      </c>
      <c r="G123" s="150"/>
      <c r="H123" s="149" t="s">
        <v>49</v>
      </c>
      <c r="I123" s="149" t="s">
        <v>52</v>
      </c>
      <c r="J123" s="149" t="s">
        <v>214</v>
      </c>
      <c r="K123" s="176"/>
    </row>
    <row r="124" spans="2:11" customFormat="1" ht="17.25" customHeight="1">
      <c r="B124" s="175"/>
      <c r="C124" s="151" t="s">
        <v>215</v>
      </c>
      <c r="D124" s="151"/>
      <c r="E124" s="151"/>
      <c r="F124" s="152" t="s">
        <v>216</v>
      </c>
      <c r="G124" s="153"/>
      <c r="H124" s="151"/>
      <c r="I124" s="151"/>
      <c r="J124" s="151" t="s">
        <v>217</v>
      </c>
      <c r="K124" s="176"/>
    </row>
    <row r="125" spans="2:11" customFormat="1" ht="5.25" customHeight="1">
      <c r="B125" s="177"/>
      <c r="C125" s="154"/>
      <c r="D125" s="154"/>
      <c r="E125" s="154"/>
      <c r="F125" s="154"/>
      <c r="G125" s="178"/>
      <c r="H125" s="154"/>
      <c r="I125" s="154"/>
      <c r="J125" s="154"/>
      <c r="K125" s="179"/>
    </row>
    <row r="126" spans="2:11" customFormat="1" ht="15" customHeight="1">
      <c r="B126" s="177"/>
      <c r="C126" s="136" t="s">
        <v>221</v>
      </c>
      <c r="D126" s="156"/>
      <c r="E126" s="156"/>
      <c r="F126" s="157" t="s">
        <v>218</v>
      </c>
      <c r="G126" s="136"/>
      <c r="H126" s="136" t="s">
        <v>258</v>
      </c>
      <c r="I126" s="136" t="s">
        <v>220</v>
      </c>
      <c r="J126" s="136">
        <v>120</v>
      </c>
      <c r="K126" s="180"/>
    </row>
    <row r="127" spans="2:11" customFormat="1" ht="15" customHeight="1">
      <c r="B127" s="177"/>
      <c r="C127" s="136" t="s">
        <v>267</v>
      </c>
      <c r="D127" s="136"/>
      <c r="E127" s="136"/>
      <c r="F127" s="157" t="s">
        <v>218</v>
      </c>
      <c r="G127" s="136"/>
      <c r="H127" s="136" t="s">
        <v>268</v>
      </c>
      <c r="I127" s="136" t="s">
        <v>220</v>
      </c>
      <c r="J127" s="136" t="s">
        <v>269</v>
      </c>
      <c r="K127" s="180"/>
    </row>
    <row r="128" spans="2:11" customFormat="1" ht="15" customHeight="1">
      <c r="B128" s="177"/>
      <c r="C128" s="136" t="s">
        <v>166</v>
      </c>
      <c r="D128" s="136"/>
      <c r="E128" s="136"/>
      <c r="F128" s="157" t="s">
        <v>218</v>
      </c>
      <c r="G128" s="136"/>
      <c r="H128" s="136" t="s">
        <v>270</v>
      </c>
      <c r="I128" s="136" t="s">
        <v>220</v>
      </c>
      <c r="J128" s="136" t="s">
        <v>269</v>
      </c>
      <c r="K128" s="180"/>
    </row>
    <row r="129" spans="2:11" customFormat="1" ht="15" customHeight="1">
      <c r="B129" s="177"/>
      <c r="C129" s="136" t="s">
        <v>229</v>
      </c>
      <c r="D129" s="136"/>
      <c r="E129" s="136"/>
      <c r="F129" s="157" t="s">
        <v>224</v>
      </c>
      <c r="G129" s="136"/>
      <c r="H129" s="136" t="s">
        <v>230</v>
      </c>
      <c r="I129" s="136" t="s">
        <v>220</v>
      </c>
      <c r="J129" s="136">
        <v>15</v>
      </c>
      <c r="K129" s="180"/>
    </row>
    <row r="130" spans="2:11" customFormat="1" ht="15" customHeight="1">
      <c r="B130" s="177"/>
      <c r="C130" s="136" t="s">
        <v>231</v>
      </c>
      <c r="D130" s="136"/>
      <c r="E130" s="136"/>
      <c r="F130" s="157" t="s">
        <v>224</v>
      </c>
      <c r="G130" s="136"/>
      <c r="H130" s="136" t="s">
        <v>232</v>
      </c>
      <c r="I130" s="136" t="s">
        <v>220</v>
      </c>
      <c r="J130" s="136">
        <v>15</v>
      </c>
      <c r="K130" s="180"/>
    </row>
    <row r="131" spans="2:11" customFormat="1" ht="15" customHeight="1">
      <c r="B131" s="177"/>
      <c r="C131" s="136" t="s">
        <v>233</v>
      </c>
      <c r="D131" s="136"/>
      <c r="E131" s="136"/>
      <c r="F131" s="157" t="s">
        <v>224</v>
      </c>
      <c r="G131" s="136"/>
      <c r="H131" s="136" t="s">
        <v>234</v>
      </c>
      <c r="I131" s="136" t="s">
        <v>220</v>
      </c>
      <c r="J131" s="136">
        <v>20</v>
      </c>
      <c r="K131" s="180"/>
    </row>
    <row r="132" spans="2:11" customFormat="1" ht="15" customHeight="1">
      <c r="B132" s="177"/>
      <c r="C132" s="136" t="s">
        <v>235</v>
      </c>
      <c r="D132" s="136"/>
      <c r="E132" s="136"/>
      <c r="F132" s="157" t="s">
        <v>224</v>
      </c>
      <c r="G132" s="136"/>
      <c r="H132" s="136" t="s">
        <v>236</v>
      </c>
      <c r="I132" s="136" t="s">
        <v>220</v>
      </c>
      <c r="J132" s="136">
        <v>20</v>
      </c>
      <c r="K132" s="180"/>
    </row>
    <row r="133" spans="2:11" customFormat="1" ht="15" customHeight="1">
      <c r="B133" s="177"/>
      <c r="C133" s="136" t="s">
        <v>223</v>
      </c>
      <c r="D133" s="136"/>
      <c r="E133" s="136"/>
      <c r="F133" s="157" t="s">
        <v>224</v>
      </c>
      <c r="G133" s="136"/>
      <c r="H133" s="136" t="s">
        <v>258</v>
      </c>
      <c r="I133" s="136" t="s">
        <v>220</v>
      </c>
      <c r="J133" s="136">
        <v>50</v>
      </c>
      <c r="K133" s="180"/>
    </row>
    <row r="134" spans="2:11" customFormat="1" ht="15" customHeight="1">
      <c r="B134" s="177"/>
      <c r="C134" s="136" t="s">
        <v>237</v>
      </c>
      <c r="D134" s="136"/>
      <c r="E134" s="136"/>
      <c r="F134" s="157" t="s">
        <v>224</v>
      </c>
      <c r="G134" s="136"/>
      <c r="H134" s="136" t="s">
        <v>258</v>
      </c>
      <c r="I134" s="136" t="s">
        <v>220</v>
      </c>
      <c r="J134" s="136">
        <v>50</v>
      </c>
      <c r="K134" s="180"/>
    </row>
    <row r="135" spans="2:11" customFormat="1" ht="15" customHeight="1">
      <c r="B135" s="177"/>
      <c r="C135" s="136" t="s">
        <v>243</v>
      </c>
      <c r="D135" s="136"/>
      <c r="E135" s="136"/>
      <c r="F135" s="157" t="s">
        <v>224</v>
      </c>
      <c r="G135" s="136"/>
      <c r="H135" s="136" t="s">
        <v>258</v>
      </c>
      <c r="I135" s="136" t="s">
        <v>220</v>
      </c>
      <c r="J135" s="136">
        <v>50</v>
      </c>
      <c r="K135" s="180"/>
    </row>
    <row r="136" spans="2:11" customFormat="1" ht="15" customHeight="1">
      <c r="B136" s="177"/>
      <c r="C136" s="136" t="s">
        <v>245</v>
      </c>
      <c r="D136" s="136"/>
      <c r="E136" s="136"/>
      <c r="F136" s="157" t="s">
        <v>224</v>
      </c>
      <c r="G136" s="136"/>
      <c r="H136" s="136" t="s">
        <v>258</v>
      </c>
      <c r="I136" s="136" t="s">
        <v>220</v>
      </c>
      <c r="J136" s="136">
        <v>50</v>
      </c>
      <c r="K136" s="180"/>
    </row>
    <row r="137" spans="2:11" customFormat="1" ht="15" customHeight="1">
      <c r="B137" s="177"/>
      <c r="C137" s="136" t="s">
        <v>246</v>
      </c>
      <c r="D137" s="136"/>
      <c r="E137" s="136"/>
      <c r="F137" s="157" t="s">
        <v>224</v>
      </c>
      <c r="G137" s="136"/>
      <c r="H137" s="136" t="s">
        <v>271</v>
      </c>
      <c r="I137" s="136" t="s">
        <v>220</v>
      </c>
      <c r="J137" s="136">
        <v>255</v>
      </c>
      <c r="K137" s="180"/>
    </row>
    <row r="138" spans="2:11" customFormat="1" ht="15" customHeight="1">
      <c r="B138" s="177"/>
      <c r="C138" s="136" t="s">
        <v>248</v>
      </c>
      <c r="D138" s="136"/>
      <c r="E138" s="136"/>
      <c r="F138" s="157" t="s">
        <v>218</v>
      </c>
      <c r="G138" s="136"/>
      <c r="H138" s="136" t="s">
        <v>272</v>
      </c>
      <c r="I138" s="136" t="s">
        <v>250</v>
      </c>
      <c r="J138" s="136"/>
      <c r="K138" s="180"/>
    </row>
    <row r="139" spans="2:11" customFormat="1" ht="15" customHeight="1">
      <c r="B139" s="177"/>
      <c r="C139" s="136" t="s">
        <v>251</v>
      </c>
      <c r="D139" s="136"/>
      <c r="E139" s="136"/>
      <c r="F139" s="157" t="s">
        <v>218</v>
      </c>
      <c r="G139" s="136"/>
      <c r="H139" s="136" t="s">
        <v>273</v>
      </c>
      <c r="I139" s="136" t="s">
        <v>253</v>
      </c>
      <c r="J139" s="136"/>
      <c r="K139" s="180"/>
    </row>
    <row r="140" spans="2:11" customFormat="1" ht="15" customHeight="1">
      <c r="B140" s="177"/>
      <c r="C140" s="136" t="s">
        <v>254</v>
      </c>
      <c r="D140" s="136"/>
      <c r="E140" s="136"/>
      <c r="F140" s="157" t="s">
        <v>218</v>
      </c>
      <c r="G140" s="136"/>
      <c r="H140" s="136" t="s">
        <v>254</v>
      </c>
      <c r="I140" s="136" t="s">
        <v>253</v>
      </c>
      <c r="J140" s="136"/>
      <c r="K140" s="180"/>
    </row>
    <row r="141" spans="2:11" customFormat="1" ht="15" customHeight="1">
      <c r="B141" s="177"/>
      <c r="C141" s="136" t="s">
        <v>33</v>
      </c>
      <c r="D141" s="136"/>
      <c r="E141" s="136"/>
      <c r="F141" s="157" t="s">
        <v>218</v>
      </c>
      <c r="G141" s="136"/>
      <c r="H141" s="136" t="s">
        <v>274</v>
      </c>
      <c r="I141" s="136" t="s">
        <v>253</v>
      </c>
      <c r="J141" s="136"/>
      <c r="K141" s="180"/>
    </row>
    <row r="142" spans="2:11" customFormat="1" ht="15" customHeight="1">
      <c r="B142" s="177"/>
      <c r="C142" s="136" t="s">
        <v>275</v>
      </c>
      <c r="D142" s="136"/>
      <c r="E142" s="136"/>
      <c r="F142" s="157" t="s">
        <v>218</v>
      </c>
      <c r="G142" s="136"/>
      <c r="H142" s="136" t="s">
        <v>276</v>
      </c>
      <c r="I142" s="136" t="s">
        <v>253</v>
      </c>
      <c r="J142" s="136"/>
      <c r="K142" s="180"/>
    </row>
    <row r="143" spans="2:11" customFormat="1" ht="15" customHeight="1">
      <c r="B143" s="181"/>
      <c r="C143" s="182"/>
      <c r="D143" s="182"/>
      <c r="E143" s="182"/>
      <c r="F143" s="182"/>
      <c r="G143" s="182"/>
      <c r="H143" s="182"/>
      <c r="I143" s="182"/>
      <c r="J143" s="182"/>
      <c r="K143" s="183"/>
    </row>
    <row r="144" spans="2:11" customFormat="1" ht="18.75" customHeight="1">
      <c r="B144" s="168"/>
      <c r="C144" s="168"/>
      <c r="D144" s="168"/>
      <c r="E144" s="168"/>
      <c r="F144" s="169"/>
      <c r="G144" s="168"/>
      <c r="H144" s="168"/>
      <c r="I144" s="168"/>
      <c r="J144" s="168"/>
      <c r="K144" s="168"/>
    </row>
    <row r="145" spans="2:11" customFormat="1" ht="18.75" customHeight="1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</row>
    <row r="146" spans="2:11" customFormat="1" ht="7.5" customHeight="1">
      <c r="B146" s="144"/>
      <c r="C146" s="145"/>
      <c r="D146" s="145"/>
      <c r="E146" s="145"/>
      <c r="F146" s="145"/>
      <c r="G146" s="145"/>
      <c r="H146" s="145"/>
      <c r="I146" s="145"/>
      <c r="J146" s="145"/>
      <c r="K146" s="146"/>
    </row>
    <row r="147" spans="2:11" customFormat="1" ht="45" customHeight="1">
      <c r="B147" s="147"/>
      <c r="C147" s="246" t="s">
        <v>277</v>
      </c>
      <c r="D147" s="246"/>
      <c r="E147" s="246"/>
      <c r="F147" s="246"/>
      <c r="G147" s="246"/>
      <c r="H147" s="246"/>
      <c r="I147" s="246"/>
      <c r="J147" s="246"/>
      <c r="K147" s="148"/>
    </row>
    <row r="148" spans="2:11" customFormat="1" ht="17.25" customHeight="1">
      <c r="B148" s="147"/>
      <c r="C148" s="149" t="s">
        <v>212</v>
      </c>
      <c r="D148" s="149"/>
      <c r="E148" s="149"/>
      <c r="F148" s="149" t="s">
        <v>213</v>
      </c>
      <c r="G148" s="150"/>
      <c r="H148" s="149" t="s">
        <v>49</v>
      </c>
      <c r="I148" s="149" t="s">
        <v>52</v>
      </c>
      <c r="J148" s="149" t="s">
        <v>214</v>
      </c>
      <c r="K148" s="148"/>
    </row>
    <row r="149" spans="2:11" customFormat="1" ht="17.25" customHeight="1">
      <c r="B149" s="147"/>
      <c r="C149" s="151" t="s">
        <v>215</v>
      </c>
      <c r="D149" s="151"/>
      <c r="E149" s="151"/>
      <c r="F149" s="152" t="s">
        <v>216</v>
      </c>
      <c r="G149" s="153"/>
      <c r="H149" s="151"/>
      <c r="I149" s="151"/>
      <c r="J149" s="151" t="s">
        <v>217</v>
      </c>
      <c r="K149" s="148"/>
    </row>
    <row r="150" spans="2:11" customFormat="1" ht="5.25" customHeight="1">
      <c r="B150" s="159"/>
      <c r="C150" s="154"/>
      <c r="D150" s="154"/>
      <c r="E150" s="154"/>
      <c r="F150" s="154"/>
      <c r="G150" s="155"/>
      <c r="H150" s="154"/>
      <c r="I150" s="154"/>
      <c r="J150" s="154"/>
      <c r="K150" s="180"/>
    </row>
    <row r="151" spans="2:11" customFormat="1" ht="15" customHeight="1">
      <c r="B151" s="159"/>
      <c r="C151" s="184" t="s">
        <v>221</v>
      </c>
      <c r="D151" s="136"/>
      <c r="E151" s="136"/>
      <c r="F151" s="185" t="s">
        <v>218</v>
      </c>
      <c r="G151" s="136"/>
      <c r="H151" s="184" t="s">
        <v>258</v>
      </c>
      <c r="I151" s="184" t="s">
        <v>220</v>
      </c>
      <c r="J151" s="184">
        <v>120</v>
      </c>
      <c r="K151" s="180"/>
    </row>
    <row r="152" spans="2:11" customFormat="1" ht="15" customHeight="1">
      <c r="B152" s="159"/>
      <c r="C152" s="184" t="s">
        <v>267</v>
      </c>
      <c r="D152" s="136"/>
      <c r="E152" s="136"/>
      <c r="F152" s="185" t="s">
        <v>218</v>
      </c>
      <c r="G152" s="136"/>
      <c r="H152" s="184" t="s">
        <v>278</v>
      </c>
      <c r="I152" s="184" t="s">
        <v>220</v>
      </c>
      <c r="J152" s="184" t="s">
        <v>269</v>
      </c>
      <c r="K152" s="180"/>
    </row>
    <row r="153" spans="2:11" customFormat="1" ht="15" customHeight="1">
      <c r="B153" s="159"/>
      <c r="C153" s="184" t="s">
        <v>166</v>
      </c>
      <c r="D153" s="136"/>
      <c r="E153" s="136"/>
      <c r="F153" s="185" t="s">
        <v>218</v>
      </c>
      <c r="G153" s="136"/>
      <c r="H153" s="184" t="s">
        <v>279</v>
      </c>
      <c r="I153" s="184" t="s">
        <v>220</v>
      </c>
      <c r="J153" s="184" t="s">
        <v>269</v>
      </c>
      <c r="K153" s="180"/>
    </row>
    <row r="154" spans="2:11" customFormat="1" ht="15" customHeight="1">
      <c r="B154" s="159"/>
      <c r="C154" s="184" t="s">
        <v>223</v>
      </c>
      <c r="D154" s="136"/>
      <c r="E154" s="136"/>
      <c r="F154" s="185" t="s">
        <v>224</v>
      </c>
      <c r="G154" s="136"/>
      <c r="H154" s="184" t="s">
        <v>258</v>
      </c>
      <c r="I154" s="184" t="s">
        <v>220</v>
      </c>
      <c r="J154" s="184">
        <v>50</v>
      </c>
      <c r="K154" s="180"/>
    </row>
    <row r="155" spans="2:11" customFormat="1" ht="15" customHeight="1">
      <c r="B155" s="159"/>
      <c r="C155" s="184" t="s">
        <v>226</v>
      </c>
      <c r="D155" s="136"/>
      <c r="E155" s="136"/>
      <c r="F155" s="185" t="s">
        <v>218</v>
      </c>
      <c r="G155" s="136"/>
      <c r="H155" s="184" t="s">
        <v>258</v>
      </c>
      <c r="I155" s="184" t="s">
        <v>228</v>
      </c>
      <c r="J155" s="184"/>
      <c r="K155" s="180"/>
    </row>
    <row r="156" spans="2:11" customFormat="1" ht="15" customHeight="1">
      <c r="B156" s="159"/>
      <c r="C156" s="184" t="s">
        <v>237</v>
      </c>
      <c r="D156" s="136"/>
      <c r="E156" s="136"/>
      <c r="F156" s="185" t="s">
        <v>224</v>
      </c>
      <c r="G156" s="136"/>
      <c r="H156" s="184" t="s">
        <v>258</v>
      </c>
      <c r="I156" s="184" t="s">
        <v>220</v>
      </c>
      <c r="J156" s="184">
        <v>50</v>
      </c>
      <c r="K156" s="180"/>
    </row>
    <row r="157" spans="2:11" customFormat="1" ht="15" customHeight="1">
      <c r="B157" s="159"/>
      <c r="C157" s="184" t="s">
        <v>245</v>
      </c>
      <c r="D157" s="136"/>
      <c r="E157" s="136"/>
      <c r="F157" s="185" t="s">
        <v>224</v>
      </c>
      <c r="G157" s="136"/>
      <c r="H157" s="184" t="s">
        <v>258</v>
      </c>
      <c r="I157" s="184" t="s">
        <v>220</v>
      </c>
      <c r="J157" s="184">
        <v>50</v>
      </c>
      <c r="K157" s="180"/>
    </row>
    <row r="158" spans="2:11" customFormat="1" ht="15" customHeight="1">
      <c r="B158" s="159"/>
      <c r="C158" s="184" t="s">
        <v>243</v>
      </c>
      <c r="D158" s="136"/>
      <c r="E158" s="136"/>
      <c r="F158" s="185" t="s">
        <v>224</v>
      </c>
      <c r="G158" s="136"/>
      <c r="H158" s="184" t="s">
        <v>258</v>
      </c>
      <c r="I158" s="184" t="s">
        <v>220</v>
      </c>
      <c r="J158" s="184">
        <v>50</v>
      </c>
      <c r="K158" s="180"/>
    </row>
    <row r="159" spans="2:11" customFormat="1" ht="15" customHeight="1">
      <c r="B159" s="159"/>
      <c r="C159" s="184" t="s">
        <v>77</v>
      </c>
      <c r="D159" s="136"/>
      <c r="E159" s="136"/>
      <c r="F159" s="185" t="s">
        <v>218</v>
      </c>
      <c r="G159" s="136"/>
      <c r="H159" s="184" t="s">
        <v>280</v>
      </c>
      <c r="I159" s="184" t="s">
        <v>220</v>
      </c>
      <c r="J159" s="184" t="s">
        <v>281</v>
      </c>
      <c r="K159" s="180"/>
    </row>
    <row r="160" spans="2:11" customFormat="1" ht="15" customHeight="1">
      <c r="B160" s="159"/>
      <c r="C160" s="184" t="s">
        <v>282</v>
      </c>
      <c r="D160" s="136"/>
      <c r="E160" s="136"/>
      <c r="F160" s="185" t="s">
        <v>218</v>
      </c>
      <c r="G160" s="136"/>
      <c r="H160" s="184" t="s">
        <v>283</v>
      </c>
      <c r="I160" s="184" t="s">
        <v>253</v>
      </c>
      <c r="J160" s="184"/>
      <c r="K160" s="180"/>
    </row>
    <row r="161" spans="2:11" customFormat="1" ht="15" customHeight="1">
      <c r="B161" s="186"/>
      <c r="C161" s="166"/>
      <c r="D161" s="166"/>
      <c r="E161" s="166"/>
      <c r="F161" s="166"/>
      <c r="G161" s="166"/>
      <c r="H161" s="166"/>
      <c r="I161" s="166"/>
      <c r="J161" s="166"/>
      <c r="K161" s="187"/>
    </row>
    <row r="162" spans="2:11" customFormat="1" ht="18.75" customHeight="1">
      <c r="B162" s="168"/>
      <c r="C162" s="178"/>
      <c r="D162" s="178"/>
      <c r="E162" s="178"/>
      <c r="F162" s="188"/>
      <c r="G162" s="178"/>
      <c r="H162" s="178"/>
      <c r="I162" s="178"/>
      <c r="J162" s="178"/>
      <c r="K162" s="168"/>
    </row>
    <row r="163" spans="2:11" customFormat="1" ht="18.75" customHeight="1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</row>
    <row r="164" spans="2:11" customFormat="1" ht="7.5" customHeight="1">
      <c r="B164" s="125"/>
      <c r="C164" s="126"/>
      <c r="D164" s="126"/>
      <c r="E164" s="126"/>
      <c r="F164" s="126"/>
      <c r="G164" s="126"/>
      <c r="H164" s="126"/>
      <c r="I164" s="126"/>
      <c r="J164" s="126"/>
      <c r="K164" s="127"/>
    </row>
    <row r="165" spans="2:11" customFormat="1" ht="45" customHeight="1">
      <c r="B165" s="128"/>
      <c r="C165" s="244" t="s">
        <v>284</v>
      </c>
      <c r="D165" s="244"/>
      <c r="E165" s="244"/>
      <c r="F165" s="244"/>
      <c r="G165" s="244"/>
      <c r="H165" s="244"/>
      <c r="I165" s="244"/>
      <c r="J165" s="244"/>
      <c r="K165" s="129"/>
    </row>
    <row r="166" spans="2:11" customFormat="1" ht="17.25" customHeight="1">
      <c r="B166" s="128"/>
      <c r="C166" s="149" t="s">
        <v>212</v>
      </c>
      <c r="D166" s="149"/>
      <c r="E166" s="149"/>
      <c r="F166" s="149" t="s">
        <v>213</v>
      </c>
      <c r="G166" s="189"/>
      <c r="H166" s="190" t="s">
        <v>49</v>
      </c>
      <c r="I166" s="190" t="s">
        <v>52</v>
      </c>
      <c r="J166" s="149" t="s">
        <v>214</v>
      </c>
      <c r="K166" s="129"/>
    </row>
    <row r="167" spans="2:11" customFormat="1" ht="17.25" customHeight="1">
      <c r="B167" s="130"/>
      <c r="C167" s="151" t="s">
        <v>215</v>
      </c>
      <c r="D167" s="151"/>
      <c r="E167" s="151"/>
      <c r="F167" s="152" t="s">
        <v>216</v>
      </c>
      <c r="G167" s="191"/>
      <c r="H167" s="192"/>
      <c r="I167" s="192"/>
      <c r="J167" s="151" t="s">
        <v>217</v>
      </c>
      <c r="K167" s="131"/>
    </row>
    <row r="168" spans="2:11" customFormat="1" ht="5.25" customHeight="1">
      <c r="B168" s="159"/>
      <c r="C168" s="154"/>
      <c r="D168" s="154"/>
      <c r="E168" s="154"/>
      <c r="F168" s="154"/>
      <c r="G168" s="155"/>
      <c r="H168" s="154"/>
      <c r="I168" s="154"/>
      <c r="J168" s="154"/>
      <c r="K168" s="180"/>
    </row>
    <row r="169" spans="2:11" customFormat="1" ht="15" customHeight="1">
      <c r="B169" s="159"/>
      <c r="C169" s="136" t="s">
        <v>221</v>
      </c>
      <c r="D169" s="136"/>
      <c r="E169" s="136"/>
      <c r="F169" s="157" t="s">
        <v>218</v>
      </c>
      <c r="G169" s="136"/>
      <c r="H169" s="136" t="s">
        <v>258</v>
      </c>
      <c r="I169" s="136" t="s">
        <v>220</v>
      </c>
      <c r="J169" s="136">
        <v>120</v>
      </c>
      <c r="K169" s="180"/>
    </row>
    <row r="170" spans="2:11" customFormat="1" ht="15" customHeight="1">
      <c r="B170" s="159"/>
      <c r="C170" s="136" t="s">
        <v>267</v>
      </c>
      <c r="D170" s="136"/>
      <c r="E170" s="136"/>
      <c r="F170" s="157" t="s">
        <v>218</v>
      </c>
      <c r="G170" s="136"/>
      <c r="H170" s="136" t="s">
        <v>268</v>
      </c>
      <c r="I170" s="136" t="s">
        <v>220</v>
      </c>
      <c r="J170" s="136" t="s">
        <v>269</v>
      </c>
      <c r="K170" s="180"/>
    </row>
    <row r="171" spans="2:11" customFormat="1" ht="15" customHeight="1">
      <c r="B171" s="159"/>
      <c r="C171" s="136" t="s">
        <v>166</v>
      </c>
      <c r="D171" s="136"/>
      <c r="E171" s="136"/>
      <c r="F171" s="157" t="s">
        <v>218</v>
      </c>
      <c r="G171" s="136"/>
      <c r="H171" s="136" t="s">
        <v>285</v>
      </c>
      <c r="I171" s="136" t="s">
        <v>220</v>
      </c>
      <c r="J171" s="136" t="s">
        <v>269</v>
      </c>
      <c r="K171" s="180"/>
    </row>
    <row r="172" spans="2:11" customFormat="1" ht="15" customHeight="1">
      <c r="B172" s="159"/>
      <c r="C172" s="136" t="s">
        <v>223</v>
      </c>
      <c r="D172" s="136"/>
      <c r="E172" s="136"/>
      <c r="F172" s="157" t="s">
        <v>224</v>
      </c>
      <c r="G172" s="136"/>
      <c r="H172" s="136" t="s">
        <v>285</v>
      </c>
      <c r="I172" s="136" t="s">
        <v>220</v>
      </c>
      <c r="J172" s="136">
        <v>50</v>
      </c>
      <c r="K172" s="180"/>
    </row>
    <row r="173" spans="2:11" customFormat="1" ht="15" customHeight="1">
      <c r="B173" s="159"/>
      <c r="C173" s="136" t="s">
        <v>226</v>
      </c>
      <c r="D173" s="136"/>
      <c r="E173" s="136"/>
      <c r="F173" s="157" t="s">
        <v>218</v>
      </c>
      <c r="G173" s="136"/>
      <c r="H173" s="136" t="s">
        <v>285</v>
      </c>
      <c r="I173" s="136" t="s">
        <v>228</v>
      </c>
      <c r="J173" s="136"/>
      <c r="K173" s="180"/>
    </row>
    <row r="174" spans="2:11" customFormat="1" ht="15" customHeight="1">
      <c r="B174" s="159"/>
      <c r="C174" s="136" t="s">
        <v>237</v>
      </c>
      <c r="D174" s="136"/>
      <c r="E174" s="136"/>
      <c r="F174" s="157" t="s">
        <v>224</v>
      </c>
      <c r="G174" s="136"/>
      <c r="H174" s="136" t="s">
        <v>285</v>
      </c>
      <c r="I174" s="136" t="s">
        <v>220</v>
      </c>
      <c r="J174" s="136">
        <v>50</v>
      </c>
      <c r="K174" s="180"/>
    </row>
    <row r="175" spans="2:11" customFormat="1" ht="15" customHeight="1">
      <c r="B175" s="159"/>
      <c r="C175" s="136" t="s">
        <v>245</v>
      </c>
      <c r="D175" s="136"/>
      <c r="E175" s="136"/>
      <c r="F175" s="157" t="s">
        <v>224</v>
      </c>
      <c r="G175" s="136"/>
      <c r="H175" s="136" t="s">
        <v>285</v>
      </c>
      <c r="I175" s="136" t="s">
        <v>220</v>
      </c>
      <c r="J175" s="136">
        <v>50</v>
      </c>
      <c r="K175" s="180"/>
    </row>
    <row r="176" spans="2:11" customFormat="1" ht="15" customHeight="1">
      <c r="B176" s="159"/>
      <c r="C176" s="136" t="s">
        <v>243</v>
      </c>
      <c r="D176" s="136"/>
      <c r="E176" s="136"/>
      <c r="F176" s="157" t="s">
        <v>224</v>
      </c>
      <c r="G176" s="136"/>
      <c r="H176" s="136" t="s">
        <v>285</v>
      </c>
      <c r="I176" s="136" t="s">
        <v>220</v>
      </c>
      <c r="J176" s="136">
        <v>50</v>
      </c>
      <c r="K176" s="180"/>
    </row>
    <row r="177" spans="2:11" customFormat="1" ht="15" customHeight="1">
      <c r="B177" s="159"/>
      <c r="C177" s="136" t="s">
        <v>81</v>
      </c>
      <c r="D177" s="136"/>
      <c r="E177" s="136"/>
      <c r="F177" s="157" t="s">
        <v>218</v>
      </c>
      <c r="G177" s="136"/>
      <c r="H177" s="136" t="s">
        <v>286</v>
      </c>
      <c r="I177" s="136" t="s">
        <v>287</v>
      </c>
      <c r="J177" s="136"/>
      <c r="K177" s="180"/>
    </row>
    <row r="178" spans="2:11" customFormat="1" ht="15" customHeight="1">
      <c r="B178" s="159"/>
      <c r="C178" s="136" t="s">
        <v>52</v>
      </c>
      <c r="D178" s="136"/>
      <c r="E178" s="136"/>
      <c r="F178" s="157" t="s">
        <v>218</v>
      </c>
      <c r="G178" s="136"/>
      <c r="H178" s="136" t="s">
        <v>288</v>
      </c>
      <c r="I178" s="136" t="s">
        <v>289</v>
      </c>
      <c r="J178" s="136">
        <v>1</v>
      </c>
      <c r="K178" s="180"/>
    </row>
    <row r="179" spans="2:11" customFormat="1" ht="15" customHeight="1">
      <c r="B179" s="159"/>
      <c r="C179" s="136" t="s">
        <v>48</v>
      </c>
      <c r="D179" s="136"/>
      <c r="E179" s="136"/>
      <c r="F179" s="157" t="s">
        <v>218</v>
      </c>
      <c r="G179" s="136"/>
      <c r="H179" s="136" t="s">
        <v>290</v>
      </c>
      <c r="I179" s="136" t="s">
        <v>220</v>
      </c>
      <c r="J179" s="136">
        <v>20</v>
      </c>
      <c r="K179" s="180"/>
    </row>
    <row r="180" spans="2:11" customFormat="1" ht="15" customHeight="1">
      <c r="B180" s="159"/>
      <c r="C180" s="136" t="s">
        <v>49</v>
      </c>
      <c r="D180" s="136"/>
      <c r="E180" s="136"/>
      <c r="F180" s="157" t="s">
        <v>218</v>
      </c>
      <c r="G180" s="136"/>
      <c r="H180" s="136" t="s">
        <v>291</v>
      </c>
      <c r="I180" s="136" t="s">
        <v>220</v>
      </c>
      <c r="J180" s="136">
        <v>255</v>
      </c>
      <c r="K180" s="180"/>
    </row>
    <row r="181" spans="2:11" customFormat="1" ht="15" customHeight="1">
      <c r="B181" s="159"/>
      <c r="C181" s="136" t="s">
        <v>82</v>
      </c>
      <c r="D181" s="136"/>
      <c r="E181" s="136"/>
      <c r="F181" s="157" t="s">
        <v>218</v>
      </c>
      <c r="G181" s="136"/>
      <c r="H181" s="136" t="s">
        <v>182</v>
      </c>
      <c r="I181" s="136" t="s">
        <v>220</v>
      </c>
      <c r="J181" s="136">
        <v>10</v>
      </c>
      <c r="K181" s="180"/>
    </row>
    <row r="182" spans="2:11" customFormat="1" ht="15" customHeight="1">
      <c r="B182" s="159"/>
      <c r="C182" s="136" t="s">
        <v>83</v>
      </c>
      <c r="D182" s="136"/>
      <c r="E182" s="136"/>
      <c r="F182" s="157" t="s">
        <v>218</v>
      </c>
      <c r="G182" s="136"/>
      <c r="H182" s="136" t="s">
        <v>292</v>
      </c>
      <c r="I182" s="136" t="s">
        <v>253</v>
      </c>
      <c r="J182" s="136"/>
      <c r="K182" s="180"/>
    </row>
    <row r="183" spans="2:11" customFormat="1" ht="15" customHeight="1">
      <c r="B183" s="159"/>
      <c r="C183" s="136" t="s">
        <v>293</v>
      </c>
      <c r="D183" s="136"/>
      <c r="E183" s="136"/>
      <c r="F183" s="157" t="s">
        <v>218</v>
      </c>
      <c r="G183" s="136"/>
      <c r="H183" s="136" t="s">
        <v>294</v>
      </c>
      <c r="I183" s="136" t="s">
        <v>253</v>
      </c>
      <c r="J183" s="136"/>
      <c r="K183" s="180"/>
    </row>
    <row r="184" spans="2:11" customFormat="1" ht="15" customHeight="1">
      <c r="B184" s="159"/>
      <c r="C184" s="136" t="s">
        <v>282</v>
      </c>
      <c r="D184" s="136"/>
      <c r="E184" s="136"/>
      <c r="F184" s="157" t="s">
        <v>218</v>
      </c>
      <c r="G184" s="136"/>
      <c r="H184" s="136" t="s">
        <v>295</v>
      </c>
      <c r="I184" s="136" t="s">
        <v>253</v>
      </c>
      <c r="J184" s="136"/>
      <c r="K184" s="180"/>
    </row>
    <row r="185" spans="2:11" customFormat="1" ht="15" customHeight="1">
      <c r="B185" s="159"/>
      <c r="C185" s="136" t="s">
        <v>85</v>
      </c>
      <c r="D185" s="136"/>
      <c r="E185" s="136"/>
      <c r="F185" s="157" t="s">
        <v>224</v>
      </c>
      <c r="G185" s="136"/>
      <c r="H185" s="136" t="s">
        <v>296</v>
      </c>
      <c r="I185" s="136" t="s">
        <v>220</v>
      </c>
      <c r="J185" s="136">
        <v>50</v>
      </c>
      <c r="K185" s="180"/>
    </row>
    <row r="186" spans="2:11" customFormat="1" ht="15" customHeight="1">
      <c r="B186" s="159"/>
      <c r="C186" s="136" t="s">
        <v>297</v>
      </c>
      <c r="D186" s="136"/>
      <c r="E186" s="136"/>
      <c r="F186" s="157" t="s">
        <v>224</v>
      </c>
      <c r="G186" s="136"/>
      <c r="H186" s="136" t="s">
        <v>298</v>
      </c>
      <c r="I186" s="136" t="s">
        <v>299</v>
      </c>
      <c r="J186" s="136"/>
      <c r="K186" s="180"/>
    </row>
    <row r="187" spans="2:11" customFormat="1" ht="15" customHeight="1">
      <c r="B187" s="159"/>
      <c r="C187" s="136" t="s">
        <v>300</v>
      </c>
      <c r="D187" s="136"/>
      <c r="E187" s="136"/>
      <c r="F187" s="157" t="s">
        <v>224</v>
      </c>
      <c r="G187" s="136"/>
      <c r="H187" s="136" t="s">
        <v>301</v>
      </c>
      <c r="I187" s="136" t="s">
        <v>299</v>
      </c>
      <c r="J187" s="136"/>
      <c r="K187" s="180"/>
    </row>
    <row r="188" spans="2:11" customFormat="1" ht="15" customHeight="1">
      <c r="B188" s="159"/>
      <c r="C188" s="136" t="s">
        <v>302</v>
      </c>
      <c r="D188" s="136"/>
      <c r="E188" s="136"/>
      <c r="F188" s="157" t="s">
        <v>224</v>
      </c>
      <c r="G188" s="136"/>
      <c r="H188" s="136" t="s">
        <v>303</v>
      </c>
      <c r="I188" s="136" t="s">
        <v>299</v>
      </c>
      <c r="J188" s="136"/>
      <c r="K188" s="180"/>
    </row>
    <row r="189" spans="2:11" customFormat="1" ht="15" customHeight="1">
      <c r="B189" s="159"/>
      <c r="C189" s="193" t="s">
        <v>304</v>
      </c>
      <c r="D189" s="136"/>
      <c r="E189" s="136"/>
      <c r="F189" s="157" t="s">
        <v>224</v>
      </c>
      <c r="G189" s="136"/>
      <c r="H189" s="136" t="s">
        <v>305</v>
      </c>
      <c r="I189" s="136" t="s">
        <v>306</v>
      </c>
      <c r="J189" s="194" t="s">
        <v>307</v>
      </c>
      <c r="K189" s="180"/>
    </row>
    <row r="190" spans="2:11" customFormat="1" ht="15" customHeight="1">
      <c r="B190" s="159"/>
      <c r="C190" s="193" t="s">
        <v>37</v>
      </c>
      <c r="D190" s="136"/>
      <c r="E190" s="136"/>
      <c r="F190" s="157" t="s">
        <v>218</v>
      </c>
      <c r="G190" s="136"/>
      <c r="H190" s="133" t="s">
        <v>308</v>
      </c>
      <c r="I190" s="136" t="s">
        <v>309</v>
      </c>
      <c r="J190" s="136"/>
      <c r="K190" s="180"/>
    </row>
    <row r="191" spans="2:11" customFormat="1" ht="15" customHeight="1">
      <c r="B191" s="159"/>
      <c r="C191" s="193" t="s">
        <v>310</v>
      </c>
      <c r="D191" s="136"/>
      <c r="E191" s="136"/>
      <c r="F191" s="157" t="s">
        <v>218</v>
      </c>
      <c r="G191" s="136"/>
      <c r="H191" s="136" t="s">
        <v>311</v>
      </c>
      <c r="I191" s="136" t="s">
        <v>253</v>
      </c>
      <c r="J191" s="136"/>
      <c r="K191" s="180"/>
    </row>
    <row r="192" spans="2:11" customFormat="1" ht="15" customHeight="1">
      <c r="B192" s="159"/>
      <c r="C192" s="193" t="s">
        <v>312</v>
      </c>
      <c r="D192" s="136"/>
      <c r="E192" s="136"/>
      <c r="F192" s="157" t="s">
        <v>218</v>
      </c>
      <c r="G192" s="136"/>
      <c r="H192" s="136" t="s">
        <v>313</v>
      </c>
      <c r="I192" s="136" t="s">
        <v>253</v>
      </c>
      <c r="J192" s="136"/>
      <c r="K192" s="180"/>
    </row>
    <row r="193" spans="2:11" customFormat="1" ht="15" customHeight="1">
      <c r="B193" s="159"/>
      <c r="C193" s="193" t="s">
        <v>314</v>
      </c>
      <c r="D193" s="136"/>
      <c r="E193" s="136"/>
      <c r="F193" s="157" t="s">
        <v>224</v>
      </c>
      <c r="G193" s="136"/>
      <c r="H193" s="136" t="s">
        <v>315</v>
      </c>
      <c r="I193" s="136" t="s">
        <v>253</v>
      </c>
      <c r="J193" s="136"/>
      <c r="K193" s="180"/>
    </row>
    <row r="194" spans="2:11" customFormat="1" ht="15" customHeight="1">
      <c r="B194" s="186"/>
      <c r="C194" s="195"/>
      <c r="D194" s="166"/>
      <c r="E194" s="166"/>
      <c r="F194" s="166"/>
      <c r="G194" s="166"/>
      <c r="H194" s="166"/>
      <c r="I194" s="166"/>
      <c r="J194" s="166"/>
      <c r="K194" s="187"/>
    </row>
    <row r="195" spans="2:11" customFormat="1" ht="18.75" customHeight="1">
      <c r="B195" s="168"/>
      <c r="C195" s="178"/>
      <c r="D195" s="178"/>
      <c r="E195" s="178"/>
      <c r="F195" s="188"/>
      <c r="G195" s="178"/>
      <c r="H195" s="178"/>
      <c r="I195" s="178"/>
      <c r="J195" s="178"/>
      <c r="K195" s="168"/>
    </row>
    <row r="196" spans="2:11" customFormat="1" ht="18.75" customHeight="1">
      <c r="B196" s="168"/>
      <c r="C196" s="178"/>
      <c r="D196" s="178"/>
      <c r="E196" s="178"/>
      <c r="F196" s="188"/>
      <c r="G196" s="178"/>
      <c r="H196" s="178"/>
      <c r="I196" s="178"/>
      <c r="J196" s="178"/>
      <c r="K196" s="168"/>
    </row>
    <row r="197" spans="2:11" customFormat="1" ht="18.75" customHeight="1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</row>
    <row r="198" spans="2:11" customFormat="1" ht="13.5">
      <c r="B198" s="125"/>
      <c r="C198" s="126"/>
      <c r="D198" s="126"/>
      <c r="E198" s="126"/>
      <c r="F198" s="126"/>
      <c r="G198" s="126"/>
      <c r="H198" s="126"/>
      <c r="I198" s="126"/>
      <c r="J198" s="126"/>
      <c r="K198" s="127"/>
    </row>
    <row r="199" spans="2:11" customFormat="1" ht="21">
      <c r="B199" s="128"/>
      <c r="C199" s="244" t="s">
        <v>316</v>
      </c>
      <c r="D199" s="244"/>
      <c r="E199" s="244"/>
      <c r="F199" s="244"/>
      <c r="G199" s="244"/>
      <c r="H199" s="244"/>
      <c r="I199" s="244"/>
      <c r="J199" s="244"/>
      <c r="K199" s="129"/>
    </row>
    <row r="200" spans="2:11" customFormat="1" ht="25.5" customHeight="1">
      <c r="B200" s="128"/>
      <c r="C200" s="196" t="s">
        <v>317</v>
      </c>
      <c r="D200" s="196"/>
      <c r="E200" s="196"/>
      <c r="F200" s="196" t="s">
        <v>318</v>
      </c>
      <c r="G200" s="197"/>
      <c r="H200" s="250" t="s">
        <v>319</v>
      </c>
      <c r="I200" s="250"/>
      <c r="J200" s="250"/>
      <c r="K200" s="129"/>
    </row>
    <row r="201" spans="2:11" customFormat="1" ht="5.25" customHeight="1">
      <c r="B201" s="159"/>
      <c r="C201" s="154"/>
      <c r="D201" s="154"/>
      <c r="E201" s="154"/>
      <c r="F201" s="154"/>
      <c r="G201" s="178"/>
      <c r="H201" s="154"/>
      <c r="I201" s="154"/>
      <c r="J201" s="154"/>
      <c r="K201" s="180"/>
    </row>
    <row r="202" spans="2:11" customFormat="1" ht="15" customHeight="1">
      <c r="B202" s="159"/>
      <c r="C202" s="136" t="s">
        <v>309</v>
      </c>
      <c r="D202" s="136"/>
      <c r="E202" s="136"/>
      <c r="F202" s="157" t="s">
        <v>38</v>
      </c>
      <c r="G202" s="136"/>
      <c r="H202" s="249" t="s">
        <v>320</v>
      </c>
      <c r="I202" s="249"/>
      <c r="J202" s="249"/>
      <c r="K202" s="180"/>
    </row>
    <row r="203" spans="2:11" customFormat="1" ht="15" customHeight="1">
      <c r="B203" s="159"/>
      <c r="C203" s="136"/>
      <c r="D203" s="136"/>
      <c r="E203" s="136"/>
      <c r="F203" s="157" t="s">
        <v>39</v>
      </c>
      <c r="G203" s="136"/>
      <c r="H203" s="249" t="s">
        <v>321</v>
      </c>
      <c r="I203" s="249"/>
      <c r="J203" s="249"/>
      <c r="K203" s="180"/>
    </row>
    <row r="204" spans="2:11" customFormat="1" ht="15" customHeight="1">
      <c r="B204" s="159"/>
      <c r="C204" s="136"/>
      <c r="D204" s="136"/>
      <c r="E204" s="136"/>
      <c r="F204" s="157" t="s">
        <v>42</v>
      </c>
      <c r="G204" s="136"/>
      <c r="H204" s="249" t="s">
        <v>322</v>
      </c>
      <c r="I204" s="249"/>
      <c r="J204" s="249"/>
      <c r="K204" s="180"/>
    </row>
    <row r="205" spans="2:11" customFormat="1" ht="15" customHeight="1">
      <c r="B205" s="159"/>
      <c r="C205" s="136"/>
      <c r="D205" s="136"/>
      <c r="E205" s="136"/>
      <c r="F205" s="157" t="s">
        <v>40</v>
      </c>
      <c r="G205" s="136"/>
      <c r="H205" s="249" t="s">
        <v>323</v>
      </c>
      <c r="I205" s="249"/>
      <c r="J205" s="249"/>
      <c r="K205" s="180"/>
    </row>
    <row r="206" spans="2:11" customFormat="1" ht="15" customHeight="1">
      <c r="B206" s="159"/>
      <c r="C206" s="136"/>
      <c r="D206" s="136"/>
      <c r="E206" s="136"/>
      <c r="F206" s="157" t="s">
        <v>41</v>
      </c>
      <c r="G206" s="136"/>
      <c r="H206" s="249" t="s">
        <v>324</v>
      </c>
      <c r="I206" s="249"/>
      <c r="J206" s="249"/>
      <c r="K206" s="180"/>
    </row>
    <row r="207" spans="2:11" customFormat="1" ht="15" customHeight="1">
      <c r="B207" s="159"/>
      <c r="C207" s="136"/>
      <c r="D207" s="136"/>
      <c r="E207" s="136"/>
      <c r="F207" s="157"/>
      <c r="G207" s="136"/>
      <c r="H207" s="136"/>
      <c r="I207" s="136"/>
      <c r="J207" s="136"/>
      <c r="K207" s="180"/>
    </row>
    <row r="208" spans="2:11" customFormat="1" ht="15" customHeight="1">
      <c r="B208" s="159"/>
      <c r="C208" s="136" t="s">
        <v>265</v>
      </c>
      <c r="D208" s="136"/>
      <c r="E208" s="136"/>
      <c r="F208" s="157" t="s">
        <v>71</v>
      </c>
      <c r="G208" s="136"/>
      <c r="H208" s="249" t="s">
        <v>325</v>
      </c>
      <c r="I208" s="249"/>
      <c r="J208" s="249"/>
      <c r="K208" s="180"/>
    </row>
    <row r="209" spans="2:11" customFormat="1" ht="15" customHeight="1">
      <c r="B209" s="159"/>
      <c r="C209" s="136"/>
      <c r="D209" s="136"/>
      <c r="E209" s="136"/>
      <c r="F209" s="157" t="s">
        <v>160</v>
      </c>
      <c r="G209" s="136"/>
      <c r="H209" s="249" t="s">
        <v>161</v>
      </c>
      <c r="I209" s="249"/>
      <c r="J209" s="249"/>
      <c r="K209" s="180"/>
    </row>
    <row r="210" spans="2:11" customFormat="1" ht="15" customHeight="1">
      <c r="B210" s="159"/>
      <c r="C210" s="136"/>
      <c r="D210" s="136"/>
      <c r="E210" s="136"/>
      <c r="F210" s="157" t="s">
        <v>158</v>
      </c>
      <c r="G210" s="136"/>
      <c r="H210" s="249" t="s">
        <v>326</v>
      </c>
      <c r="I210" s="249"/>
      <c r="J210" s="249"/>
      <c r="K210" s="180"/>
    </row>
    <row r="211" spans="2:11" customFormat="1" ht="15" customHeight="1">
      <c r="B211" s="198"/>
      <c r="C211" s="136"/>
      <c r="D211" s="136"/>
      <c r="E211" s="136"/>
      <c r="F211" s="157" t="s">
        <v>162</v>
      </c>
      <c r="G211" s="193"/>
      <c r="H211" s="248" t="s">
        <v>163</v>
      </c>
      <c r="I211" s="248"/>
      <c r="J211" s="248"/>
      <c r="K211" s="199"/>
    </row>
    <row r="212" spans="2:11" customFormat="1" ht="15" customHeight="1">
      <c r="B212" s="198"/>
      <c r="C212" s="136"/>
      <c r="D212" s="136"/>
      <c r="E212" s="136"/>
      <c r="F212" s="157" t="s">
        <v>164</v>
      </c>
      <c r="G212" s="193"/>
      <c r="H212" s="248" t="s">
        <v>327</v>
      </c>
      <c r="I212" s="248"/>
      <c r="J212" s="248"/>
      <c r="K212" s="199"/>
    </row>
    <row r="213" spans="2:11" customFormat="1" ht="15" customHeight="1">
      <c r="B213" s="198"/>
      <c r="C213" s="136"/>
      <c r="D213" s="136"/>
      <c r="E213" s="136"/>
      <c r="F213" s="157"/>
      <c r="G213" s="193"/>
      <c r="H213" s="184"/>
      <c r="I213" s="184"/>
      <c r="J213" s="184"/>
      <c r="K213" s="199"/>
    </row>
    <row r="214" spans="2:11" customFormat="1" ht="15" customHeight="1">
      <c r="B214" s="198"/>
      <c r="C214" s="136" t="s">
        <v>289</v>
      </c>
      <c r="D214" s="136"/>
      <c r="E214" s="136"/>
      <c r="F214" s="157">
        <v>1</v>
      </c>
      <c r="G214" s="193"/>
      <c r="H214" s="248" t="s">
        <v>328</v>
      </c>
      <c r="I214" s="248"/>
      <c r="J214" s="248"/>
      <c r="K214" s="199"/>
    </row>
    <row r="215" spans="2:11" customFormat="1" ht="15" customHeight="1">
      <c r="B215" s="198"/>
      <c r="C215" s="136"/>
      <c r="D215" s="136"/>
      <c r="E215" s="136"/>
      <c r="F215" s="157">
        <v>2</v>
      </c>
      <c r="G215" s="193"/>
      <c r="H215" s="248" t="s">
        <v>329</v>
      </c>
      <c r="I215" s="248"/>
      <c r="J215" s="248"/>
      <c r="K215" s="199"/>
    </row>
    <row r="216" spans="2:11" customFormat="1" ht="15" customHeight="1">
      <c r="B216" s="198"/>
      <c r="C216" s="136"/>
      <c r="D216" s="136"/>
      <c r="E216" s="136"/>
      <c r="F216" s="157">
        <v>3</v>
      </c>
      <c r="G216" s="193"/>
      <c r="H216" s="248" t="s">
        <v>330</v>
      </c>
      <c r="I216" s="248"/>
      <c r="J216" s="248"/>
      <c r="K216" s="199"/>
    </row>
    <row r="217" spans="2:11" customFormat="1" ht="15" customHeight="1">
      <c r="B217" s="198"/>
      <c r="C217" s="136"/>
      <c r="D217" s="136"/>
      <c r="E217" s="136"/>
      <c r="F217" s="157">
        <v>4</v>
      </c>
      <c r="G217" s="193"/>
      <c r="H217" s="248" t="s">
        <v>331</v>
      </c>
      <c r="I217" s="248"/>
      <c r="J217" s="248"/>
      <c r="K217" s="199"/>
    </row>
    <row r="218" spans="2:11" customFormat="1" ht="12.75" customHeight="1">
      <c r="B218" s="200"/>
      <c r="C218" s="201"/>
      <c r="D218" s="201"/>
      <c r="E218" s="201"/>
      <c r="F218" s="201"/>
      <c r="G218" s="201"/>
      <c r="H218" s="201"/>
      <c r="I218" s="201"/>
      <c r="J218" s="201"/>
      <c r="K218" s="202"/>
    </row>
  </sheetData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E-5-2022 - Infrastruktura...</vt:lpstr>
      <vt:lpstr>Pokyny pro vyplnění</vt:lpstr>
      <vt:lpstr>'E-5-2022 - Infrastruktura...'!Názvy_tisku</vt:lpstr>
      <vt:lpstr>'Rekapitulace stavby'!Názvy_tisku</vt:lpstr>
      <vt:lpstr>'E-5-2022 - Infrastruktura...'!Oblast_tisku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2024-02-14T08:42:14Z</dcterms:created>
  <dcterms:modified xsi:type="dcterms:W3CDTF">2025-01-24T08:49:21Z</dcterms:modified>
</cp:coreProperties>
</file>