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03.2 - Východní strana" sheetId="2" r:id="rId2"/>
    <sheet name="Pokyny pro vyplnění" sheetId="3" r:id="rId3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'SO 03.2 - Východní strana'!$C$96:$K$254</definedName>
    <definedName name="_xlnm.Print_Area" localSheetId="1">'SO 03.2 - Východní strana'!$C$4:$J$41,'SO 03.2 - Východní strana'!$C$47:$J$76,'SO 03.2 - Východní strana'!$C$82:$K$254</definedName>
    <definedName name="_xlnm.Print_Titles" localSheetId="1">'SO 03.2 - Východní strana'!$96:$96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39"/>
  <c r="J38"/>
  <c i="1" r="AY56"/>
  <c i="2" r="J37"/>
  <c i="1" r="AX56"/>
  <c i="2" r="BI253"/>
  <c r="BH253"/>
  <c r="BG253"/>
  <c r="BF253"/>
  <c r="T253"/>
  <c r="R253"/>
  <c r="P253"/>
  <c r="BI251"/>
  <c r="BH251"/>
  <c r="BG251"/>
  <c r="BF251"/>
  <c r="T251"/>
  <c r="R251"/>
  <c r="P251"/>
  <c r="BI248"/>
  <c r="BH248"/>
  <c r="BG248"/>
  <c r="BF248"/>
  <c r="T248"/>
  <c r="R248"/>
  <c r="P248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4"/>
  <c r="BH224"/>
  <c r="BG224"/>
  <c r="BF224"/>
  <c r="T224"/>
  <c r="R224"/>
  <c r="P224"/>
  <c r="BI223"/>
  <c r="BH223"/>
  <c r="BG223"/>
  <c r="BF223"/>
  <c r="T223"/>
  <c r="R223"/>
  <c r="P223"/>
  <c r="BI215"/>
  <c r="BH215"/>
  <c r="BG215"/>
  <c r="BF215"/>
  <c r="T215"/>
  <c r="R215"/>
  <c r="P215"/>
  <c r="BI212"/>
  <c r="BH212"/>
  <c r="BG212"/>
  <c r="BF212"/>
  <c r="T212"/>
  <c r="R212"/>
  <c r="P212"/>
  <c r="BI205"/>
  <c r="BH205"/>
  <c r="BG205"/>
  <c r="BF205"/>
  <c r="T205"/>
  <c r="R205"/>
  <c r="P205"/>
  <c r="BI201"/>
  <c r="BH201"/>
  <c r="BG201"/>
  <c r="BF201"/>
  <c r="T201"/>
  <c r="T200"/>
  <c r="R201"/>
  <c r="R200"/>
  <c r="P201"/>
  <c r="P200"/>
  <c r="BI199"/>
  <c r="BH199"/>
  <c r="BG199"/>
  <c r="BF199"/>
  <c r="T199"/>
  <c r="R199"/>
  <c r="P199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86"/>
  <c r="BH186"/>
  <c r="BG186"/>
  <c r="BF186"/>
  <c r="T186"/>
  <c r="R186"/>
  <c r="P186"/>
  <c r="BI179"/>
  <c r="BH179"/>
  <c r="BG179"/>
  <c r="BF179"/>
  <c r="T179"/>
  <c r="R179"/>
  <c r="P179"/>
  <c r="BI174"/>
  <c r="BH174"/>
  <c r="BG174"/>
  <c r="BF174"/>
  <c r="T174"/>
  <c r="R174"/>
  <c r="P174"/>
  <c r="BI166"/>
  <c r="BH166"/>
  <c r="BG166"/>
  <c r="BF166"/>
  <c r="T166"/>
  <c r="R166"/>
  <c r="P166"/>
  <c r="BI158"/>
  <c r="BH158"/>
  <c r="BG158"/>
  <c r="BF158"/>
  <c r="T158"/>
  <c r="R158"/>
  <c r="P158"/>
  <c r="BI150"/>
  <c r="BH150"/>
  <c r="BG150"/>
  <c r="BF150"/>
  <c r="T150"/>
  <c r="T149"/>
  <c r="R150"/>
  <c r="R149"/>
  <c r="P150"/>
  <c r="P149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29"/>
  <c r="BH129"/>
  <c r="BG129"/>
  <c r="BF129"/>
  <c r="T129"/>
  <c r="R129"/>
  <c r="P129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08"/>
  <c r="BH108"/>
  <c r="BG108"/>
  <c r="BF108"/>
  <c r="T108"/>
  <c r="R108"/>
  <c r="P108"/>
  <c r="BI100"/>
  <c r="BH100"/>
  <c r="BG100"/>
  <c r="BF100"/>
  <c r="T100"/>
  <c r="T99"/>
  <c r="R100"/>
  <c r="R99"/>
  <c r="P100"/>
  <c r="P99"/>
  <c r="J93"/>
  <c r="F93"/>
  <c r="F91"/>
  <c r="E89"/>
  <c r="J58"/>
  <c r="F58"/>
  <c r="F56"/>
  <c r="E54"/>
  <c r="J26"/>
  <c r="E26"/>
  <c r="J94"/>
  <c r="J25"/>
  <c r="J20"/>
  <c r="E20"/>
  <c r="F59"/>
  <c r="J19"/>
  <c r="J14"/>
  <c r="J56"/>
  <c r="E7"/>
  <c r="E50"/>
  <c i="1" r="L50"/>
  <c r="AM50"/>
  <c r="AM49"/>
  <c r="L49"/>
  <c r="AM47"/>
  <c r="L47"/>
  <c r="L45"/>
  <c r="L44"/>
  <c i="2" r="J186"/>
  <c r="BK224"/>
  <c r="BK192"/>
  <c r="BK100"/>
  <c r="BK201"/>
  <c r="BK199"/>
  <c r="BK118"/>
  <c r="BK253"/>
  <c r="BK205"/>
  <c r="J224"/>
  <c r="J235"/>
  <c r="BK129"/>
  <c r="BK243"/>
  <c r="J233"/>
  <c r="J194"/>
  <c r="J244"/>
  <c r="J253"/>
  <c r="J223"/>
  <c r="BK233"/>
  <c r="J138"/>
  <c r="BK138"/>
  <c r="J118"/>
  <c r="J122"/>
  <c r="J140"/>
  <c r="BK158"/>
  <c r="BK108"/>
  <c r="J150"/>
  <c r="J166"/>
  <c r="BK235"/>
  <c r="J100"/>
  <c r="J142"/>
  <c i="1" r="AS55"/>
  <c i="2" r="BK248"/>
  <c r="BK166"/>
  <c r="J245"/>
  <c r="BK244"/>
  <c r="BK179"/>
  <c r="J174"/>
  <c r="J196"/>
  <c r="J215"/>
  <c r="BK251"/>
  <c r="J129"/>
  <c r="J158"/>
  <c r="BK122"/>
  <c r="J251"/>
  <c r="BK215"/>
  <c r="J205"/>
  <c r="J192"/>
  <c r="J231"/>
  <c r="J120"/>
  <c r="BK231"/>
  <c r="BK150"/>
  <c r="BK223"/>
  <c r="BK212"/>
  <c r="BK120"/>
  <c r="BK245"/>
  <c r="J179"/>
  <c r="BK142"/>
  <c r="BK194"/>
  <c r="BK196"/>
  <c r="J248"/>
  <c r="J243"/>
  <c r="J201"/>
  <c r="BK174"/>
  <c r="J212"/>
  <c r="J199"/>
  <c r="BK186"/>
  <c r="J108"/>
  <c r="BK140"/>
  <c l="1" r="R107"/>
  <c r="R128"/>
  <c r="P191"/>
  <c r="BK128"/>
  <c r="J128"/>
  <c r="J67"/>
  <c r="P128"/>
  <c r="BK191"/>
  <c r="J191"/>
  <c r="J70"/>
  <c r="P214"/>
  <c r="P107"/>
  <c r="R157"/>
  <c r="R214"/>
  <c r="T107"/>
  <c r="R191"/>
  <c r="R204"/>
  <c r="BK247"/>
  <c r="J247"/>
  <c r="J75"/>
  <c r="T128"/>
  <c r="T191"/>
  <c r="T214"/>
  <c r="P157"/>
  <c r="BK214"/>
  <c r="J214"/>
  <c r="J74"/>
  <c r="P247"/>
  <c r="BK107"/>
  <c r="J107"/>
  <c r="J66"/>
  <c r="T157"/>
  <c r="T204"/>
  <c r="R247"/>
  <c r="BK157"/>
  <c r="J157"/>
  <c r="J69"/>
  <c r="BK204"/>
  <c r="J204"/>
  <c r="J73"/>
  <c r="P204"/>
  <c r="P203"/>
  <c r="T247"/>
  <c r="BK149"/>
  <c r="J149"/>
  <c r="J68"/>
  <c r="BK99"/>
  <c r="J99"/>
  <c r="J65"/>
  <c r="BK200"/>
  <c r="J200"/>
  <c r="J71"/>
  <c r="E85"/>
  <c r="BE150"/>
  <c r="BE243"/>
  <c r="BE244"/>
  <c r="BE245"/>
  <c r="BE248"/>
  <c r="BE251"/>
  <c r="BE253"/>
  <c r="BE174"/>
  <c r="J59"/>
  <c r="F94"/>
  <c r="BE129"/>
  <c r="BE108"/>
  <c r="BE118"/>
  <c r="BE122"/>
  <c r="BE186"/>
  <c r="BE120"/>
  <c r="BE140"/>
  <c r="BE194"/>
  <c r="J91"/>
  <c r="BE196"/>
  <c r="BE224"/>
  <c r="BE235"/>
  <c r="BE138"/>
  <c r="BE192"/>
  <c r="BE199"/>
  <c r="BE201"/>
  <c r="BE166"/>
  <c r="BE215"/>
  <c r="BE100"/>
  <c r="BE158"/>
  <c r="BE223"/>
  <c r="BE233"/>
  <c r="BE142"/>
  <c r="BE179"/>
  <c r="BE205"/>
  <c r="BE212"/>
  <c r="BE231"/>
  <c r="F36"/>
  <c i="1" r="BA56"/>
  <c r="BA55"/>
  <c r="AW55"/>
  <c i="2" r="F38"/>
  <c i="1" r="BC56"/>
  <c r="BC55"/>
  <c r="AY55"/>
  <c i="2" r="F37"/>
  <c i="1" r="BB56"/>
  <c r="BB55"/>
  <c r="BB54"/>
  <c r="W31"/>
  <c i="2" r="J36"/>
  <c i="1" r="AW56"/>
  <c i="2" r="F39"/>
  <c i="1" r="BD56"/>
  <c r="BD55"/>
  <c r="BD54"/>
  <c r="W33"/>
  <c r="AS54"/>
  <c i="2" l="1" r="T98"/>
  <c r="P98"/>
  <c r="P97"/>
  <c i="1" r="AU56"/>
  <c i="2" r="R98"/>
  <c r="R203"/>
  <c r="R97"/>
  <c r="T203"/>
  <c r="T97"/>
  <c r="BK203"/>
  <c r="J203"/>
  <c r="J72"/>
  <c r="BK98"/>
  <c r="J98"/>
  <c r="J64"/>
  <c i="1" r="AU55"/>
  <c r="AU54"/>
  <c r="AX54"/>
  <c r="AX55"/>
  <c r="BC54"/>
  <c r="W32"/>
  <c i="2" r="J35"/>
  <c i="1" r="AV56"/>
  <c r="AT56"/>
  <c r="BA54"/>
  <c r="W30"/>
  <c i="2" r="F35"/>
  <c i="1" r="AZ56"/>
  <c r="AZ55"/>
  <c r="AZ54"/>
  <c r="W29"/>
  <c i="2" l="1" r="BK97"/>
  <c r="J97"/>
  <c r="J32"/>
  <c i="1" r="AG56"/>
  <c r="AG55"/>
  <c r="AG54"/>
  <c r="AK26"/>
  <c r="AV54"/>
  <c r="AK29"/>
  <c r="AY54"/>
  <c r="AV55"/>
  <c r="AT55"/>
  <c r="AN55"/>
  <c r="AW54"/>
  <c r="AK30"/>
  <c i="2" l="1" r="J41"/>
  <c r="J63"/>
  <c i="1" r="AK35"/>
  <c r="AN56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<sst xmlns="http://schemas.openxmlformats.org/spreadsheetml/2006/main">
  <si>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</si>
  <si>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</si>
  <si>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</si>
  <si>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</si>
  <si>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</si>
  <si>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{57fe2683-b80b-4296-94e8-1ebfd0ad0b48}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</si>
  <si>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</si>
  <si>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</si>
  <si>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</si>
  <si>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</si>
  <si>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</si>
  <si>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</si>
  <si>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</si>
  <si>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</si>
  <si>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120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</si>
  <si>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</si>
  <si>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</si>
  <si>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Zateplení objektů v areálu ZŠ Děčín XXXII</t>
  </si>
  <si>
    <t>KSO:</t>
  </si>
  <si>
    <t/>
  </si>
  <si>
    <t>CC-CZ:</t>
  </si>
  <si>
    <t>Místo:</t>
  </si>
  <si>
    <t>areál ZŠ Děčín XXXII</t>
  </si>
  <si>
    <t>Datum:</t>
  </si>
  <si>
    <t>22. 11. 2024</t>
  </si>
  <si>
    <t>Zadavatel:</t>
  </si>
  <si>
    <t>IČ:</t>
  </si>
  <si>
    <t>261238</t>
  </si>
  <si>
    <t>Statutární město Děčín</t>
  </si>
  <si>
    <t>DIČ:</t>
  </si>
  <si>
    <t>Uchazeč:</t>
  </si>
  <si>
    <t>Vyplň údaj</t>
  </si>
  <si>
    <t>Projektant:</t>
  </si>
  <si>
    <t>PRO DESIGN 2013, Petr Andrejkovič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</si>
  <si>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</si>
  <si>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</si>
  <si>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</si>
  <si>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</si>
  <si>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</si>
  <si>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</si>
  <si>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</si>
  <si>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</si>
  <si>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</si>
  <si>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</si>
  <si>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</si>
  <si>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</si>
  <si>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</si>
  <si>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</si>
  <si>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</si>
  <si>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</si>
  <si>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</si>
  <si>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</si>
  <si>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</si>
  <si>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</si>
  <si>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</si>
  <si>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</si>
  <si>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</si>
  <si>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</si>
  <si>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</si>
  <si>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</si>
  <si>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</si>
  <si>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</si>
  <si>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</si>
  <si>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</si>
  <si>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</si>
  <si>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</si>
  <si>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</si>
  <si>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</si>
  <si>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</si>
  <si>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</si>
  <si>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</si>
  <si>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</si>
  <si>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</si>
  <si>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</si>
  <si>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</si>
  <si>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</si>
  <si>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</si>
  <si>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SO 03</t>
  </si>
  <si>
    <t>Nová tělocvična - částečná výměna oken</t>
  </si>
  <si>
    <t>STA</t>
  </si>
  <si>
    <t>1</t>
  </si>
  <si>
    <t>{369a3c68-904f-4f39-8153-237d5d75c2d8}</t>
  </si>
  <si>
    <t>2</t>
  </si>
  <si>
    <t>/</t>
  </si>
  <si>
    <t>SO 03.2</t>
  </si>
  <si>
    <t>Východní strana</t>
  </si>
  <si>
    <t>Soupis</t>
  </si>
  <si>
    <t>{891a6ae2-d495-4f3f-8934-2943b60e02d3}</t>
  </si>
  <si>
    <t>KRYCÍ LIST SOUPISU PRACÍ</t>
  </si>
  <si>
    <t>Objekt:</t>
  </si>
  <si>
    <t>SO 03 - Nová tělocvična - částečná výměna oken</t>
  </si>
  <si>
    <t>Soupis:</t>
  </si>
  <si>
    <t>SO 03.2 - Východní strana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</si>
  <si>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</si>
  <si>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</si>
  <si>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</si>
  <si>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</si>
  <si>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</si>
  <si>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</si>
  <si>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61 - Úprava povrchů vnitřních</t>
  </si>
  <si>
    <t xml:space="preserve">    62 - Úprava povrchů vnějších</t>
  </si>
  <si>
    <t xml:space="preserve">    94 - Lešení</t>
  </si>
  <si>
    <t xml:space="preserve">    96 - Bourání konstrukcí</t>
  </si>
  <si>
    <t xml:space="preserve">    997 - Přesun sutě</t>
  </si>
  <si>
    <t xml:space="preserve">    998 - Přesun hmot</t>
  </si>
  <si>
    <t>PSV - Práce a dodávky PSV</t>
  </si>
  <si>
    <t xml:space="preserve">    764 - Konstrukce klempířské</t>
  </si>
  <si>
    <t xml:space="preserve">    766 - Konstrukce truhlářské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</si>
  <si>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</si>
  <si>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</si>
  <si>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</si>
  <si>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</si>
  <si>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</si>
  <si>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</si>
  <si>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</si>
  <si>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</si>
  <si>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</si>
  <si>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</si>
  <si>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</si>
  <si>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</si>
  <si>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</si>
  <si>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</si>
  <si>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</si>
  <si>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</si>
  <si>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</si>
  <si>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</si>
  <si>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</si>
  <si>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</si>
  <si>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311272211</t>
  </si>
  <si>
    <t>Zdivo z pórobetonových tvárnic na tenké maltové lože, tl. zdiva 300 mm pevnost tvárnic do P2, objemová hmotnost do 450 kg/m3 hladkých</t>
  </si>
  <si>
    <t>m2</t>
  </si>
  <si>
    <t>CS ÚRS 2024 02</t>
  </si>
  <si>
    <t>4</t>
  </si>
  <si>
    <t>33563542</t>
  </si>
  <si>
    <t>Online PSC</t>
  </si>
  <si>
    <t>https://podminky.urs.cz/item/CS_URS_2024_02/311272211</t>
  </si>
  <si>
    <t>VV</t>
  </si>
  <si>
    <t>D.1.1 Architektonicko-stavební řešení-Technická zpráva</t>
  </si>
  <si>
    <t>3.03 - Pohledy - nový stav</t>
  </si>
  <si>
    <t>zazdívky po vybourání meziokenních vložek</t>
  </si>
  <si>
    <t>"pohled východní"7*0,60*2,40</t>
  </si>
  <si>
    <t>Součet</t>
  </si>
  <si>
    <t>61</t>
  </si>
  <si>
    <t>Úprava povrchů vnitřních</t>
  </si>
  <si>
    <t>613131121</t>
  </si>
  <si>
    <t>Podkladní a spojovací vrstva vnitřních omítaných ploch penetrace disperzní nanášená ručně pilířů nebo sloupů</t>
  </si>
  <si>
    <t>2024885926</t>
  </si>
  <si>
    <t>https://podminky.urs.cz/item/CS_URS_2024_02/613131121</t>
  </si>
  <si>
    <t>"Poz. 1"6*(2,40+2,40)*2*0,30</t>
  </si>
  <si>
    <t>"Poz. 2"2*(2,10+2,40)*2*0,30</t>
  </si>
  <si>
    <t>Mezisoučet ostění a nadpraží</t>
  </si>
  <si>
    <t>Mezisoučet zazdívky</t>
  </si>
  <si>
    <t>613142001</t>
  </si>
  <si>
    <t>Pletivo vnitřních ploch v ploše nebo pruzích, na plném podkladu sklovláknité vtlačené do tmelu včetně tmelu pilířů nebo sloupů</t>
  </si>
  <si>
    <t>7654831</t>
  </si>
  <si>
    <t>https://podminky.urs.cz/item/CS_URS_2024_02/613142001</t>
  </si>
  <si>
    <t>613311131</t>
  </si>
  <si>
    <t>Vápenný štuk vnitřních ploch tloušťky do 3 mm svislých konstrukcí pilířů nebo sloupů</t>
  </si>
  <si>
    <t>108739964</t>
  </si>
  <si>
    <t>https://podminky.urs.cz/item/CS_URS_2024_02/613311131</t>
  </si>
  <si>
    <t>5</t>
  </si>
  <si>
    <t>619991001</t>
  </si>
  <si>
    <t>Zakrytí vnitřních ploch před znečištěním fólií včetně pozdějšího odkrytí podlah</t>
  </si>
  <si>
    <t>535974713</t>
  </si>
  <si>
    <t>https://podminky.urs.cz/item/CS_URS_2024_02/619991001</t>
  </si>
  <si>
    <t>6*2,40*1,2*2,00</t>
  </si>
  <si>
    <t>2*2,10*1,2*2,00</t>
  </si>
  <si>
    <t>7*0,60*1,2*2,00</t>
  </si>
  <si>
    <t>62</t>
  </si>
  <si>
    <t>Úprava povrchů vnějších</t>
  </si>
  <si>
    <t>6</t>
  </si>
  <si>
    <t>623131121</t>
  </si>
  <si>
    <t>Podkladní a spojovací vrstva vnějších omítaných ploch penetrace nanášená ručně pilířů nebo sloupů</t>
  </si>
  <si>
    <t>-1045112031</t>
  </si>
  <si>
    <t>https://podminky.urs.cz/item/CS_URS_2024_02/623131121</t>
  </si>
  <si>
    <t>7</t>
  </si>
  <si>
    <t>623142001</t>
  </si>
  <si>
    <t>Pletivo vnějších ploch v ploše nebo pruzích, na plném podkladu sklovláknité vtlačené do tmelu pilířů nebo sloupů</t>
  </si>
  <si>
    <t>-350784062</t>
  </si>
  <si>
    <t>https://podminky.urs.cz/item/CS_URS_2024_02/623142001</t>
  </si>
  <si>
    <t>8</t>
  </si>
  <si>
    <t>623531012</t>
  </si>
  <si>
    <t>Omítka tenkovrstvá silikonová vnějších ploch probarvená bez penetrace zatíraná (škrábaná), zrnitost 1,5 mm pilířů a sloupů</t>
  </si>
  <si>
    <t>-2132720433</t>
  </si>
  <si>
    <t>https://podminky.urs.cz/item/CS_URS_2024_02/623531012</t>
  </si>
  <si>
    <t>9</t>
  </si>
  <si>
    <t>629135101</t>
  </si>
  <si>
    <t>Vyrovnávací vrstva z cementové malty pod klempířskými prvky šířky do 150 mm</t>
  </si>
  <si>
    <t>m</t>
  </si>
  <si>
    <t>-697438364</t>
  </si>
  <si>
    <t>https://podminky.urs.cz/item/CS_URS_2024_02/629135101</t>
  </si>
  <si>
    <t>"Poz. 1"6*2,40</t>
  </si>
  <si>
    <t>"Poz. 2"2*2,10</t>
  </si>
  <si>
    <t>94</t>
  </si>
  <si>
    <t>Lešení</t>
  </si>
  <si>
    <t>10</t>
  </si>
  <si>
    <t>949101111</t>
  </si>
  <si>
    <t>Lešení pomocné pracovní pro objekty pozemních staveb pro zatížení do 150 kg/m2, o výšce lešeňové podlahy do 1,9 m</t>
  </si>
  <si>
    <t>-1907407857</t>
  </si>
  <si>
    <t>https://podminky.urs.cz/item/CS_URS_2024_02/949101111</t>
  </si>
  <si>
    <t>6*2,40*1,2*1,50</t>
  </si>
  <si>
    <t>2*2,10*1,2*1,50</t>
  </si>
  <si>
    <t>7*0,60*1,2*1,50</t>
  </si>
  <si>
    <t>41,04*2 'Přepočtené koeficientem množství</t>
  </si>
  <si>
    <t>96</t>
  </si>
  <si>
    <t>Bourání konstrukcí</t>
  </si>
  <si>
    <t>11</t>
  </si>
  <si>
    <t>764002851</t>
  </si>
  <si>
    <t>Demontáž klempířských konstrukcí oplechování parapetů do suti</t>
  </si>
  <si>
    <t>960663435</t>
  </si>
  <si>
    <t>https://podminky.urs.cz/item/CS_URS_2024_02/764002851</t>
  </si>
  <si>
    <t>6*2,40</t>
  </si>
  <si>
    <t>2*2,10</t>
  </si>
  <si>
    <t>7*0,60</t>
  </si>
  <si>
    <t>766691811</t>
  </si>
  <si>
    <t>Demontáž parapetních desek šířky do 300 mm</t>
  </si>
  <si>
    <t>-1293268480</t>
  </si>
  <si>
    <t>https://podminky.urs.cz/item/CS_URS_2024_02/766691811</t>
  </si>
  <si>
    <t>Výpis oken a vchodových dveří</t>
  </si>
  <si>
    <t>13</t>
  </si>
  <si>
    <t>967023693</t>
  </si>
  <si>
    <t>Přisekání (špicování) ploch kamenných nebo jiných s tvrdým povrchem pro nové povrchové vrstvy, plochy přes 2 m2</t>
  </si>
  <si>
    <t>-1232785993</t>
  </si>
  <si>
    <t>https://podminky.urs.cz/item/CS_URS_2024_02/967023693</t>
  </si>
  <si>
    <t>"Poz. 1"6*2,40*2*0,30</t>
  </si>
  <si>
    <t>"Poz. 2"2*(2*2,10+2,40)*0,30</t>
  </si>
  <si>
    <t>14</t>
  </si>
  <si>
    <t>968062377</t>
  </si>
  <si>
    <t>Vybourání dřevěných rámů oken s křídly, dveřních zárubní, vrat, stěn, ostění nebo obkladů rámů oken s křídly zdvojených, plochy přes 4 m2</t>
  </si>
  <si>
    <t>-1233252194</t>
  </si>
  <si>
    <t>https://podminky.urs.cz/item/CS_URS_2024_02/968062377</t>
  </si>
  <si>
    <t>"Poz. 1"6*2,40*2,40</t>
  </si>
  <si>
    <t>"Poz. 2"2*2,10*2,40</t>
  </si>
  <si>
    <t>15</t>
  </si>
  <si>
    <t>96807236R</t>
  </si>
  <si>
    <t>Vybourání meziokenních vložek</t>
  </si>
  <si>
    <t>-349659958</t>
  </si>
  <si>
    <t>997</t>
  </si>
  <si>
    <t>Přesun sutě</t>
  </si>
  <si>
    <t>16</t>
  </si>
  <si>
    <t>997013211</t>
  </si>
  <si>
    <t>Vnitrostaveništní doprava suti a vybouraných hmot vodorovně do 50 m s naložením ručně pro budovy a haly výšky do 6 m</t>
  </si>
  <si>
    <t>t</t>
  </si>
  <si>
    <t>-2114813453</t>
  </si>
  <si>
    <t>https://podminky.urs.cz/item/CS_URS_2024_02/997013211</t>
  </si>
  <si>
    <t>17</t>
  </si>
  <si>
    <t>997013501</t>
  </si>
  <si>
    <t>Odvoz suti a vybouraných hmot na skládku nebo meziskládku se složením, na vzdálenost do 1 km</t>
  </si>
  <si>
    <t>1598468168</t>
  </si>
  <si>
    <t>https://podminky.urs.cz/item/CS_URS_2024_02/997013501</t>
  </si>
  <si>
    <t>18</t>
  </si>
  <si>
    <t>997013509</t>
  </si>
  <si>
    <t>Odvoz suti a vybouraných hmot na skládku nebo meziskládku se složením, na vzdálenost Příplatek k ceně za každý další započatý 1 km přes 1 km</t>
  </si>
  <si>
    <t>2044396314</t>
  </si>
  <si>
    <t>https://podminky.urs.cz/item/CS_URS_2024_02/997013509</t>
  </si>
  <si>
    <t>2,546*19 'Přepočtené koeficientem množství</t>
  </si>
  <si>
    <t>19</t>
  </si>
  <si>
    <t>M</t>
  </si>
  <si>
    <t>94620250</t>
  </si>
  <si>
    <t>poplatek za uložení směsného stavebního a demoličního odpadu zatříděného kódem 17 09 04</t>
  </si>
  <si>
    <t>2136438328</t>
  </si>
  <si>
    <t>998</t>
  </si>
  <si>
    <t>Přesun hmot</t>
  </si>
  <si>
    <t>20</t>
  </si>
  <si>
    <t>998018001</t>
  </si>
  <si>
    <t>Přesun hmot pro budovy občanské výstavby, bydlení, výrobu a služby ruční (bez užití mechanizace) vodorovná dopravní vzdálenost do 100 m pro budovy s jakoukoliv nosnou konstrukcí výšky do 6 m</t>
  </si>
  <si>
    <t>1814060421</t>
  </si>
  <si>
    <t>https://podminky.urs.cz/item/CS_URS_2024_02/998018001</t>
  </si>
  <si>
    <t>PSV</t>
  </si>
  <si>
    <t>Práce a dodávky PSV</t>
  </si>
  <si>
    <t>764</t>
  </si>
  <si>
    <t>Konstrukce klempířské</t>
  </si>
  <si>
    <t>764216604</t>
  </si>
  <si>
    <t>Oplechování parapetů z pozinkovaného plechu s povrchovou úpravou rovných mechanicky kotvené, bez rohů rš 330 mm</t>
  </si>
  <si>
    <t>-1480547912</t>
  </si>
  <si>
    <t>https://podminky.urs.cz/item/CS_URS_2024_02/764216604</t>
  </si>
  <si>
    <t>22</t>
  </si>
  <si>
    <t>998764121</t>
  </si>
  <si>
    <t>Přesun hmot pro konstrukce klempířské stanovený z hmotnosti přesunovaného materiálu vodorovná dopravní vzdálenost do 50 m ruční (bez užtití mechanizace) v objektech výšky do 6 m</t>
  </si>
  <si>
    <t>-370971411</t>
  </si>
  <si>
    <t>https://podminky.urs.cz/item/CS_URS_2024_02/998764121</t>
  </si>
  <si>
    <t>766</t>
  </si>
  <si>
    <t>Konstrukce truhlářské</t>
  </si>
  <si>
    <t>23</t>
  </si>
  <si>
    <t>766622132</t>
  </si>
  <si>
    <t>Montáž oken plastových včetně montáže rámu plochy přes 1 m2 otevíravých do zdiva, výšky přes 1,5 do 2,5 m</t>
  </si>
  <si>
    <t>-161044279</t>
  </si>
  <si>
    <t>https://podminky.urs.cz/item/CS_URS_2024_02/766622132</t>
  </si>
  <si>
    <t>24</t>
  </si>
  <si>
    <t>61140054</t>
  </si>
  <si>
    <t>okno plastové otevíravé/sklopné trojsklo přes plochu 1m2 v 1,5-2,5m</t>
  </si>
  <si>
    <t>32</t>
  </si>
  <si>
    <t>-1728839309</t>
  </si>
  <si>
    <t>25</t>
  </si>
  <si>
    <t>76662963R</t>
  </si>
  <si>
    <t>Montáž těsnění připojovací spáry 2x páskou</t>
  </si>
  <si>
    <t>R-položka</t>
  </si>
  <si>
    <t>-1726831880</t>
  </si>
  <si>
    <t>"Poz. 1"6*(2,40+2,40)*2</t>
  </si>
  <si>
    <t>"Poz. 2"2*(2,10+2,40)*2</t>
  </si>
  <si>
    <t>26</t>
  </si>
  <si>
    <t>28323185</t>
  </si>
  <si>
    <t>páska okenní třívrstvá venkovní paropropustná samolepicí okraj 100mm</t>
  </si>
  <si>
    <t>-1732757330</t>
  </si>
  <si>
    <t>75,6*1,1 'Přepočtené koeficientem množství</t>
  </si>
  <si>
    <t>27</t>
  </si>
  <si>
    <t>28323186</t>
  </si>
  <si>
    <t>páska okenní třívrstvá vnitřní parotěsná samolepicí okraj 100mm</t>
  </si>
  <si>
    <t>-1769399625</t>
  </si>
  <si>
    <t>28</t>
  </si>
  <si>
    <t>766694116</t>
  </si>
  <si>
    <t>Montáž ostatních truhlářských konstrukcí parapetních desek dřevěných nebo plastových šířky do 300 mm</t>
  </si>
  <si>
    <t>-1953642607</t>
  </si>
  <si>
    <t>https://podminky.urs.cz/item/CS_URS_2024_02/766694116</t>
  </si>
  <si>
    <t>29</t>
  </si>
  <si>
    <t>61140078</t>
  </si>
  <si>
    <t>parapet plastový vnitřní š 200mm</t>
  </si>
  <si>
    <t>-847792264</t>
  </si>
  <si>
    <t>30</t>
  </si>
  <si>
    <t>61144019</t>
  </si>
  <si>
    <t>koncovka k parapetu plastovému vnitřnímu 1 pár</t>
  </si>
  <si>
    <t>sada</t>
  </si>
  <si>
    <t>-900786886</t>
  </si>
  <si>
    <t>31</t>
  </si>
  <si>
    <t>998766121</t>
  </si>
  <si>
    <t>Přesun hmot pro konstrukce truhlářské stanovený z hmotnosti přesunovaného materiálu vodorovná dopravní vzdálenost do 50 m ruční (bez užití mechanizace) v objektech výšky do 6 m</t>
  </si>
  <si>
    <t>877389423</t>
  </si>
  <si>
    <t>https://podminky.urs.cz/item/CS_URS_2024_02/998766121</t>
  </si>
  <si>
    <t>784</t>
  </si>
  <si>
    <t>Dokončovací práce - malby a tapety</t>
  </si>
  <si>
    <t>784111011</t>
  </si>
  <si>
    <t>Obroušení podkladu omítky v místnostech výšky do 3,80 m</t>
  </si>
  <si>
    <t>1405206930</t>
  </si>
  <si>
    <t>https://podminky.urs.cz/item/CS_URS_2024_02/784111011</t>
  </si>
  <si>
    <t>32,76*1,2</t>
  </si>
  <si>
    <t>33</t>
  </si>
  <si>
    <t>784181101</t>
  </si>
  <si>
    <t>Penetrace podkladu jednonásobná základní akrylátová bezbarvá v místnostech výšky do 3,80 m</t>
  </si>
  <si>
    <t>-1178706998</t>
  </si>
  <si>
    <t>https://podminky.urs.cz/item/CS_URS_2024_02/784181101</t>
  </si>
  <si>
    <t>34</t>
  </si>
  <si>
    <t>784211101</t>
  </si>
  <si>
    <t>Malby z malířských směsí oděruvzdorných za mokra dvojnásobné, bílé za mokra oděruvzdorné výborně v místnostech výšky do 3,80 m</t>
  </si>
  <si>
    <t>-382927834</t>
  </si>
  <si>
    <t>https://podminky.urs.cz/item/CS_URS_2024_02/784211101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</si>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</sst>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7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166" fontId="1" fillId="0" borderId="21" xfId="0" applyNumberFormat="1" applyFont="1" applyBorder="1" applyAlignment="1" applyProtection="1">
      <alignment vertical="center"/>
    </xf>
    <xf numFmtId="4" fontId="1" fillId="0" borderId="22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4" fillId="0" borderId="13" xfId="0" applyNumberFormat="1" applyFont="1" applyBorder="1" applyAlignment="1" applyProtection="1"/>
    <xf numFmtId="166" fontId="34" fillId="0" borderId="14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311272211" TargetMode="External" /><Relationship Id="rId2" Type="http://schemas.openxmlformats.org/officeDocument/2006/relationships/hyperlink" Target="https://podminky.urs.cz/item/CS_URS_2024_02/613131121" TargetMode="External" /><Relationship Id="rId3" Type="http://schemas.openxmlformats.org/officeDocument/2006/relationships/hyperlink" Target="https://podminky.urs.cz/item/CS_URS_2024_02/613142001" TargetMode="External" /><Relationship Id="rId4" Type="http://schemas.openxmlformats.org/officeDocument/2006/relationships/hyperlink" Target="https://podminky.urs.cz/item/CS_URS_2024_02/613311131" TargetMode="External" /><Relationship Id="rId5" Type="http://schemas.openxmlformats.org/officeDocument/2006/relationships/hyperlink" Target="https://podminky.urs.cz/item/CS_URS_2024_02/619991001" TargetMode="External" /><Relationship Id="rId6" Type="http://schemas.openxmlformats.org/officeDocument/2006/relationships/hyperlink" Target="https://podminky.urs.cz/item/CS_URS_2024_02/623131121" TargetMode="External" /><Relationship Id="rId7" Type="http://schemas.openxmlformats.org/officeDocument/2006/relationships/hyperlink" Target="https://podminky.urs.cz/item/CS_URS_2024_02/623142001" TargetMode="External" /><Relationship Id="rId8" Type="http://schemas.openxmlformats.org/officeDocument/2006/relationships/hyperlink" Target="https://podminky.urs.cz/item/CS_URS_2024_02/623531012" TargetMode="External" /><Relationship Id="rId9" Type="http://schemas.openxmlformats.org/officeDocument/2006/relationships/hyperlink" Target="https://podminky.urs.cz/item/CS_URS_2024_02/629135101" TargetMode="External" /><Relationship Id="rId10" Type="http://schemas.openxmlformats.org/officeDocument/2006/relationships/hyperlink" Target="https://podminky.urs.cz/item/CS_URS_2024_02/949101111" TargetMode="External" /><Relationship Id="rId11" Type="http://schemas.openxmlformats.org/officeDocument/2006/relationships/hyperlink" Target="https://podminky.urs.cz/item/CS_URS_2024_02/764002851" TargetMode="External" /><Relationship Id="rId12" Type="http://schemas.openxmlformats.org/officeDocument/2006/relationships/hyperlink" Target="https://podminky.urs.cz/item/CS_URS_2024_02/766691811" TargetMode="External" /><Relationship Id="rId13" Type="http://schemas.openxmlformats.org/officeDocument/2006/relationships/hyperlink" Target="https://podminky.urs.cz/item/CS_URS_2024_02/967023693" TargetMode="External" /><Relationship Id="rId14" Type="http://schemas.openxmlformats.org/officeDocument/2006/relationships/hyperlink" Target="https://podminky.urs.cz/item/CS_URS_2024_02/968062377" TargetMode="External" /><Relationship Id="rId15" Type="http://schemas.openxmlformats.org/officeDocument/2006/relationships/hyperlink" Target="https://podminky.urs.cz/item/CS_URS_2024_02/997013211" TargetMode="External" /><Relationship Id="rId16" Type="http://schemas.openxmlformats.org/officeDocument/2006/relationships/hyperlink" Target="https://podminky.urs.cz/item/CS_URS_2024_02/997013501" TargetMode="External" /><Relationship Id="rId17" Type="http://schemas.openxmlformats.org/officeDocument/2006/relationships/hyperlink" Target="https://podminky.urs.cz/item/CS_URS_2024_02/997013509" TargetMode="External" /><Relationship Id="rId18" Type="http://schemas.openxmlformats.org/officeDocument/2006/relationships/hyperlink" Target="https://podminky.urs.cz/item/CS_URS_2024_02/998018001" TargetMode="External" /><Relationship Id="rId19" Type="http://schemas.openxmlformats.org/officeDocument/2006/relationships/hyperlink" Target="https://podminky.urs.cz/item/CS_URS_2024_02/764216604" TargetMode="External" /><Relationship Id="rId20" Type="http://schemas.openxmlformats.org/officeDocument/2006/relationships/hyperlink" Target="https://podminky.urs.cz/item/CS_URS_2024_02/998764121" TargetMode="External" /><Relationship Id="rId21" Type="http://schemas.openxmlformats.org/officeDocument/2006/relationships/hyperlink" Target="https://podminky.urs.cz/item/CS_URS_2024_02/766622132" TargetMode="External" /><Relationship Id="rId22" Type="http://schemas.openxmlformats.org/officeDocument/2006/relationships/hyperlink" Target="https://podminky.urs.cz/item/CS_URS_2024_02/766694116" TargetMode="External" /><Relationship Id="rId23" Type="http://schemas.openxmlformats.org/officeDocument/2006/relationships/hyperlink" Target="https://podminky.urs.cz/item/CS_URS_2024_02/998766121" TargetMode="External" /><Relationship Id="rId24" Type="http://schemas.openxmlformats.org/officeDocument/2006/relationships/hyperlink" Target="https://podminky.urs.cz/item/CS_URS_2024_02/784111011" TargetMode="External" /><Relationship Id="rId25" Type="http://schemas.openxmlformats.org/officeDocument/2006/relationships/hyperlink" Target="https://podminky.urs.cz/item/CS_URS_2024_02/784181101" TargetMode="External" /><Relationship Id="rId26" Type="http://schemas.openxmlformats.org/officeDocument/2006/relationships/hyperlink" Target="https://podminky.urs.cz/item/CS_URS_2024_02/784211101" TargetMode="External" /><Relationship Id="rId27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27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28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29</v>
      </c>
      <c r="AL11" s="25"/>
      <c r="AM11" s="25"/>
      <c r="AN11" s="30" t="s">
        <v>19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30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31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31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29</v>
      </c>
      <c r="AL14" s="25"/>
      <c r="AM14" s="25"/>
      <c r="AN14" s="37" t="s">
        <v>31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32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19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33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29</v>
      </c>
      <c r="AL17" s="25"/>
      <c r="AM17" s="25"/>
      <c r="AN17" s="30" t="s">
        <v>19</v>
      </c>
      <c r="AO17" s="25"/>
      <c r="AP17" s="25"/>
      <c r="AQ17" s="25"/>
      <c r="AR17" s="23"/>
      <c r="BE17" s="34"/>
      <c r="BS17" s="20" t="s">
        <v>34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35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19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36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29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37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38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39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40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41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42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43</v>
      </c>
      <c r="E29" s="50"/>
      <c r="F29" s="35" t="s">
        <v>44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45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46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47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48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49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50</v>
      </c>
      <c r="U35" s="57"/>
      <c r="V35" s="57"/>
      <c r="W35" s="57"/>
      <c r="X35" s="59" t="s">
        <v>51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52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120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Zateplení objektů v areálu ZŠ Děčín XXXII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areál ZŠ Děčín XXXII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22. 11. 2024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25.6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Statutární město Děčín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32</v>
      </c>
      <c r="AJ49" s="43"/>
      <c r="AK49" s="43"/>
      <c r="AL49" s="43"/>
      <c r="AM49" s="76" t="str">
        <f>IF(E17="","",E17)</f>
        <v>PRO DESIGN 2013, Petr Andrejkovič</v>
      </c>
      <c r="AN49" s="67"/>
      <c r="AO49" s="67"/>
      <c r="AP49" s="67"/>
      <c r="AQ49" s="43"/>
      <c r="AR49" s="47"/>
      <c r="AS49" s="77" t="s">
        <v>53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30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35</v>
      </c>
      <c r="AJ50" s="43"/>
      <c r="AK50" s="43"/>
      <c r="AL50" s="43"/>
      <c r="AM50" s="76" t="str">
        <f>IF(E20="","",E20)</f>
        <v xml:space="preserve"> 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54</v>
      </c>
      <c r="D52" s="90"/>
      <c r="E52" s="90"/>
      <c r="F52" s="90"/>
      <c r="G52" s="90"/>
      <c r="H52" s="91"/>
      <c r="I52" s="92" t="s">
        <v>55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56</v>
      </c>
      <c r="AH52" s="90"/>
      <c r="AI52" s="90"/>
      <c r="AJ52" s="90"/>
      <c r="AK52" s="90"/>
      <c r="AL52" s="90"/>
      <c r="AM52" s="90"/>
      <c r="AN52" s="92" t="s">
        <v>57</v>
      </c>
      <c r="AO52" s="90"/>
      <c r="AP52" s="90"/>
      <c r="AQ52" s="94" t="s">
        <v>58</v>
      </c>
      <c r="AR52" s="47"/>
      <c r="AS52" s="95" t="s">
        <v>59</v>
      </c>
      <c r="AT52" s="96" t="s">
        <v>60</v>
      </c>
      <c r="AU52" s="96" t="s">
        <v>61</v>
      </c>
      <c r="AV52" s="96" t="s">
        <v>62</v>
      </c>
      <c r="AW52" s="96" t="s">
        <v>63</v>
      </c>
      <c r="AX52" s="96" t="s">
        <v>64</v>
      </c>
      <c r="AY52" s="96" t="s">
        <v>65</v>
      </c>
      <c r="AZ52" s="96" t="s">
        <v>66</v>
      </c>
      <c r="BA52" s="96" t="s">
        <v>67</v>
      </c>
      <c r="BB52" s="96" t="s">
        <v>68</v>
      </c>
      <c r="BC52" s="96" t="s">
        <v>69</v>
      </c>
      <c r="BD52" s="97" t="s">
        <v>70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71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ROUND(AG55,2)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ROUND(AS55,2)</f>
        <v>0</v>
      </c>
      <c r="AT54" s="109">
        <f>ROUND(SUM(AV54:AW54),2)</f>
        <v>0</v>
      </c>
      <c r="AU54" s="110">
        <f>ROUND(AU55,5)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ROUND(AZ55,2)</f>
        <v>0</v>
      </c>
      <c r="BA54" s="109">
        <f>ROUND(BA55,2)</f>
        <v>0</v>
      </c>
      <c r="BB54" s="109">
        <f>ROUND(BB55,2)</f>
        <v>0</v>
      </c>
      <c r="BC54" s="109">
        <f>ROUND(BC55,2)</f>
        <v>0</v>
      </c>
      <c r="BD54" s="111">
        <f>ROUND(BD55,2)</f>
        <v>0</v>
      </c>
      <c r="BE54" s="6"/>
      <c r="BS54" s="112" t="s">
        <v>72</v>
      </c>
      <c r="BT54" s="112" t="s">
        <v>73</v>
      </c>
      <c r="BU54" s="113" t="s">
        <v>74</v>
      </c>
      <c r="BV54" s="112" t="s">
        <v>75</v>
      </c>
      <c r="BW54" s="112" t="s">
        <v>5</v>
      </c>
      <c r="BX54" s="112" t="s">
        <v>76</v>
      </c>
      <c r="CL54" s="112" t="s">
        <v>19</v>
      </c>
    </row>
    <row r="55" s="7" customFormat="1" ht="24.75" customHeight="1">
      <c r="A55" s="7"/>
      <c r="B55" s="114"/>
      <c r="C55" s="115"/>
      <c r="D55" s="116" t="s">
        <v>77</v>
      </c>
      <c r="E55" s="116"/>
      <c r="F55" s="116"/>
      <c r="G55" s="116"/>
      <c r="H55" s="116"/>
      <c r="I55" s="117"/>
      <c r="J55" s="116" t="s">
        <v>78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ROUND(AG56,2)</f>
        <v>0</v>
      </c>
      <c r="AH55" s="117"/>
      <c r="AI55" s="117"/>
      <c r="AJ55" s="117"/>
      <c r="AK55" s="117"/>
      <c r="AL55" s="117"/>
      <c r="AM55" s="117"/>
      <c r="AN55" s="119">
        <f>SUM(AG55,AT55)</f>
        <v>0</v>
      </c>
      <c r="AO55" s="117"/>
      <c r="AP55" s="117"/>
      <c r="AQ55" s="120" t="s">
        <v>79</v>
      </c>
      <c r="AR55" s="121"/>
      <c r="AS55" s="122">
        <f>ROUND(AS56,2)</f>
        <v>0</v>
      </c>
      <c r="AT55" s="123">
        <f>ROUND(SUM(AV55:AW55),2)</f>
        <v>0</v>
      </c>
      <c r="AU55" s="124">
        <f>ROUND(AU56,5)</f>
        <v>0</v>
      </c>
      <c r="AV55" s="123">
        <f>ROUND(AZ55*L29,2)</f>
        <v>0</v>
      </c>
      <c r="AW55" s="123">
        <f>ROUND(BA55*L30,2)</f>
        <v>0</v>
      </c>
      <c r="AX55" s="123">
        <f>ROUND(BB55*L29,2)</f>
        <v>0</v>
      </c>
      <c r="AY55" s="123">
        <f>ROUND(BC55*L30,2)</f>
        <v>0</v>
      </c>
      <c r="AZ55" s="123">
        <f>ROUND(AZ56,2)</f>
        <v>0</v>
      </c>
      <c r="BA55" s="123">
        <f>ROUND(BA56,2)</f>
        <v>0</v>
      </c>
      <c r="BB55" s="123">
        <f>ROUND(BB56,2)</f>
        <v>0</v>
      </c>
      <c r="BC55" s="123">
        <f>ROUND(BC56,2)</f>
        <v>0</v>
      </c>
      <c r="BD55" s="125">
        <f>ROUND(BD56,2)</f>
        <v>0</v>
      </c>
      <c r="BE55" s="7"/>
      <c r="BS55" s="126" t="s">
        <v>72</v>
      </c>
      <c r="BT55" s="126" t="s">
        <v>80</v>
      </c>
      <c r="BU55" s="126" t="s">
        <v>74</v>
      </c>
      <c r="BV55" s="126" t="s">
        <v>75</v>
      </c>
      <c r="BW55" s="126" t="s">
        <v>81</v>
      </c>
      <c r="BX55" s="126" t="s">
        <v>5</v>
      </c>
      <c r="CL55" s="126" t="s">
        <v>19</v>
      </c>
      <c r="CM55" s="126" t="s">
        <v>82</v>
      </c>
    </row>
    <row r="56" s="4" customFormat="1" ht="16.5" customHeight="1">
      <c r="A56" s="127" t="s">
        <v>83</v>
      </c>
      <c r="B56" s="66"/>
      <c r="C56" s="128"/>
      <c r="D56" s="128"/>
      <c r="E56" s="129" t="s">
        <v>84</v>
      </c>
      <c r="F56" s="129"/>
      <c r="G56" s="129"/>
      <c r="H56" s="129"/>
      <c r="I56" s="129"/>
      <c r="J56" s="128"/>
      <c r="K56" s="129" t="s">
        <v>85</v>
      </c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AG56" s="130">
        <f>'SO 03.2 - Východní strana'!J32</f>
        <v>0</v>
      </c>
      <c r="AH56" s="128"/>
      <c r="AI56" s="128"/>
      <c r="AJ56" s="128"/>
      <c r="AK56" s="128"/>
      <c r="AL56" s="128"/>
      <c r="AM56" s="128"/>
      <c r="AN56" s="130">
        <f>SUM(AG56,AT56)</f>
        <v>0</v>
      </c>
      <c r="AO56" s="128"/>
      <c r="AP56" s="128"/>
      <c r="AQ56" s="131" t="s">
        <v>86</v>
      </c>
      <c r="AR56" s="68"/>
      <c r="AS56" s="132">
        <v>0</v>
      </c>
      <c r="AT56" s="133">
        <f>ROUND(SUM(AV56:AW56),2)</f>
        <v>0</v>
      </c>
      <c r="AU56" s="134">
        <f>'SO 03.2 - Východní strana'!P97</f>
        <v>0</v>
      </c>
      <c r="AV56" s="133">
        <f>'SO 03.2 - Východní strana'!J35</f>
        <v>0</v>
      </c>
      <c r="AW56" s="133">
        <f>'SO 03.2 - Východní strana'!J36</f>
        <v>0</v>
      </c>
      <c r="AX56" s="133">
        <f>'SO 03.2 - Východní strana'!J37</f>
        <v>0</v>
      </c>
      <c r="AY56" s="133">
        <f>'SO 03.2 - Východní strana'!J38</f>
        <v>0</v>
      </c>
      <c r="AZ56" s="133">
        <f>'SO 03.2 - Východní strana'!F35</f>
        <v>0</v>
      </c>
      <c r="BA56" s="133">
        <f>'SO 03.2 - Východní strana'!F36</f>
        <v>0</v>
      </c>
      <c r="BB56" s="133">
        <f>'SO 03.2 - Východní strana'!F37</f>
        <v>0</v>
      </c>
      <c r="BC56" s="133">
        <f>'SO 03.2 - Východní strana'!F38</f>
        <v>0</v>
      </c>
      <c r="BD56" s="135">
        <f>'SO 03.2 - Východní strana'!F39</f>
        <v>0</v>
      </c>
      <c r="BE56" s="4"/>
      <c r="BT56" s="136" t="s">
        <v>82</v>
      </c>
      <c r="BV56" s="136" t="s">
        <v>75</v>
      </c>
      <c r="BW56" s="136" t="s">
        <v>87</v>
      </c>
      <c r="BX56" s="136" t="s">
        <v>81</v>
      </c>
      <c r="CL56" s="136" t="s">
        <v>19</v>
      </c>
    </row>
    <row r="57" s="2" customFormat="1" ht="30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7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="2" customFormat="1" ht="6.96" customHeight="1">
      <c r="A58" s="41"/>
      <c r="B58" s="62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47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</sheetData>
  <sheetProtection sheet="1" formatColumns="0" formatRows="0" objects="1" scenarios="1" spinCount="100000" saltValue="PcU9m5zkUZE6XBALFLwhyuKTQCMaQe1+hHFEUWrLqcpcivNSzZUxl67f2o82D4fWa+LfQiao8ENhf6ptMHxWlA==" hashValue="fh+z/TF4I6FWEPzUAgg5PmYMDKa9XNKEPUs71Jwgh8Hb/2ODggm6KQcJKc8OvN5Jopu+DD7nx0kQg9H+2GHBWg==" algorithmName="SHA-512" password="CC35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E56:I56"/>
    <mergeCell ref="K56:AF56"/>
    <mergeCell ref="AG54:AM54"/>
    <mergeCell ref="AN54:AP54"/>
    <mergeCell ref="AR2:BE2"/>
  </mergeCells>
  <hyperlinks>
    <hyperlink ref="A56" location="'SO 03.2 - Východní strana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87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3"/>
      <c r="AT3" s="20" t="s">
        <v>82</v>
      </c>
    </row>
    <row r="4" s="1" customFormat="1" ht="24.96" customHeight="1">
      <c r="B4" s="23"/>
      <c r="D4" s="139" t="s">
        <v>88</v>
      </c>
      <c r="L4" s="23"/>
      <c r="M4" s="140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1" t="s">
        <v>16</v>
      </c>
      <c r="L6" s="23"/>
    </row>
    <row r="7" s="1" customFormat="1" ht="16.5" customHeight="1">
      <c r="B7" s="23"/>
      <c r="E7" s="142" t="str">
        <f>'Rekapitulace stavby'!K6</f>
        <v>Zateplení objektů v areálu ZŠ Děčín XXXII</v>
      </c>
      <c r="F7" s="141"/>
      <c r="G7" s="141"/>
      <c r="H7" s="141"/>
      <c r="L7" s="23"/>
    </row>
    <row r="8" s="1" customFormat="1" ht="12" customHeight="1">
      <c r="B8" s="23"/>
      <c r="D8" s="141" t="s">
        <v>89</v>
      </c>
      <c r="L8" s="23"/>
    </row>
    <row r="9" s="2" customFormat="1" ht="16.5" customHeight="1">
      <c r="A9" s="41"/>
      <c r="B9" s="47"/>
      <c r="C9" s="41"/>
      <c r="D9" s="41"/>
      <c r="E9" s="142" t="s">
        <v>90</v>
      </c>
      <c r="F9" s="41"/>
      <c r="G9" s="41"/>
      <c r="H9" s="41"/>
      <c r="I9" s="41"/>
      <c r="J9" s="41"/>
      <c r="K9" s="41"/>
      <c r="L9" s="143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1" t="s">
        <v>91</v>
      </c>
      <c r="E10" s="41"/>
      <c r="F10" s="41"/>
      <c r="G10" s="41"/>
      <c r="H10" s="41"/>
      <c r="I10" s="41"/>
      <c r="J10" s="41"/>
      <c r="K10" s="41"/>
      <c r="L10" s="143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4" t="s">
        <v>92</v>
      </c>
      <c r="F11" s="41"/>
      <c r="G11" s="41"/>
      <c r="H11" s="41"/>
      <c r="I11" s="41"/>
      <c r="J11" s="41"/>
      <c r="K11" s="41"/>
      <c r="L11" s="143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3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1" t="s">
        <v>18</v>
      </c>
      <c r="E13" s="41"/>
      <c r="F13" s="136" t="s">
        <v>19</v>
      </c>
      <c r="G13" s="41"/>
      <c r="H13" s="41"/>
      <c r="I13" s="141" t="s">
        <v>20</v>
      </c>
      <c r="J13" s="136" t="s">
        <v>19</v>
      </c>
      <c r="K13" s="41"/>
      <c r="L13" s="143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1" t="s">
        <v>21</v>
      </c>
      <c r="E14" s="41"/>
      <c r="F14" s="136" t="s">
        <v>22</v>
      </c>
      <c r="G14" s="41"/>
      <c r="H14" s="41"/>
      <c r="I14" s="141" t="s">
        <v>23</v>
      </c>
      <c r="J14" s="145" t="str">
        <f>'Rekapitulace stavby'!AN8</f>
        <v>22. 11. 2024</v>
      </c>
      <c r="K14" s="41"/>
      <c r="L14" s="143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3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1" t="s">
        <v>25</v>
      </c>
      <c r="E16" s="41"/>
      <c r="F16" s="41"/>
      <c r="G16" s="41"/>
      <c r="H16" s="41"/>
      <c r="I16" s="141" t="s">
        <v>26</v>
      </c>
      <c r="J16" s="136" t="s">
        <v>27</v>
      </c>
      <c r="K16" s="41"/>
      <c r="L16" s="143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">
        <v>28</v>
      </c>
      <c r="F17" s="41"/>
      <c r="G17" s="41"/>
      <c r="H17" s="41"/>
      <c r="I17" s="141" t="s">
        <v>29</v>
      </c>
      <c r="J17" s="136" t="s">
        <v>19</v>
      </c>
      <c r="K17" s="41"/>
      <c r="L17" s="143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3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1" t="s">
        <v>30</v>
      </c>
      <c r="E19" s="41"/>
      <c r="F19" s="41"/>
      <c r="G19" s="41"/>
      <c r="H19" s="41"/>
      <c r="I19" s="141" t="s">
        <v>26</v>
      </c>
      <c r="J19" s="36" t="str">
        <f>'Rekapitulace stavby'!AN13</f>
        <v>Vyplň údaj</v>
      </c>
      <c r="K19" s="41"/>
      <c r="L19" s="143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1" t="s">
        <v>29</v>
      </c>
      <c r="J20" s="36" t="str">
        <f>'Rekapitulace stavby'!AN14</f>
        <v>Vyplň údaj</v>
      </c>
      <c r="K20" s="41"/>
      <c r="L20" s="143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3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1" t="s">
        <v>32</v>
      </c>
      <c r="E22" s="41"/>
      <c r="F22" s="41"/>
      <c r="G22" s="41"/>
      <c r="H22" s="41"/>
      <c r="I22" s="141" t="s">
        <v>26</v>
      </c>
      <c r="J22" s="136" t="s">
        <v>19</v>
      </c>
      <c r="K22" s="41"/>
      <c r="L22" s="143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">
        <v>33</v>
      </c>
      <c r="F23" s="41"/>
      <c r="G23" s="41"/>
      <c r="H23" s="41"/>
      <c r="I23" s="141" t="s">
        <v>29</v>
      </c>
      <c r="J23" s="136" t="s">
        <v>19</v>
      </c>
      <c r="K23" s="41"/>
      <c r="L23" s="143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3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1" t="s">
        <v>35</v>
      </c>
      <c r="E25" s="41"/>
      <c r="F25" s="41"/>
      <c r="G25" s="41"/>
      <c r="H25" s="41"/>
      <c r="I25" s="141" t="s">
        <v>26</v>
      </c>
      <c r="J25" s="136" t="str">
        <f>IF('Rekapitulace stavby'!AN19="","",'Rekapitulace stavby'!AN19)</f>
        <v/>
      </c>
      <c r="K25" s="41"/>
      <c r="L25" s="143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tr">
        <f>IF('Rekapitulace stavby'!E20="","",'Rekapitulace stavby'!E20)</f>
        <v xml:space="preserve"> </v>
      </c>
      <c r="F26" s="41"/>
      <c r="G26" s="41"/>
      <c r="H26" s="41"/>
      <c r="I26" s="141" t="s">
        <v>29</v>
      </c>
      <c r="J26" s="136" t="str">
        <f>IF('Rekapitulace stavby'!AN20="","",'Rekapitulace stavby'!AN20)</f>
        <v/>
      </c>
      <c r="K26" s="41"/>
      <c r="L26" s="143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3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1" t="s">
        <v>37</v>
      </c>
      <c r="E28" s="41"/>
      <c r="F28" s="41"/>
      <c r="G28" s="41"/>
      <c r="H28" s="41"/>
      <c r="I28" s="41"/>
      <c r="J28" s="41"/>
      <c r="K28" s="41"/>
      <c r="L28" s="143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46"/>
      <c r="B29" s="147"/>
      <c r="C29" s="146"/>
      <c r="D29" s="146"/>
      <c r="E29" s="148" t="s">
        <v>19</v>
      </c>
      <c r="F29" s="148"/>
      <c r="G29" s="148"/>
      <c r="H29" s="148"/>
      <c r="I29" s="146"/>
      <c r="J29" s="146"/>
      <c r="K29" s="146"/>
      <c r="L29" s="149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3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0"/>
      <c r="E31" s="150"/>
      <c r="F31" s="150"/>
      <c r="G31" s="150"/>
      <c r="H31" s="150"/>
      <c r="I31" s="150"/>
      <c r="J31" s="150"/>
      <c r="K31" s="150"/>
      <c r="L31" s="143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1" t="s">
        <v>39</v>
      </c>
      <c r="E32" s="41"/>
      <c r="F32" s="41"/>
      <c r="G32" s="41"/>
      <c r="H32" s="41"/>
      <c r="I32" s="41"/>
      <c r="J32" s="152">
        <f>ROUND(J97, 2)</f>
        <v>0</v>
      </c>
      <c r="K32" s="41"/>
      <c r="L32" s="143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0"/>
      <c r="E33" s="150"/>
      <c r="F33" s="150"/>
      <c r="G33" s="150"/>
      <c r="H33" s="150"/>
      <c r="I33" s="150"/>
      <c r="J33" s="150"/>
      <c r="K33" s="150"/>
      <c r="L33" s="143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3" t="s">
        <v>41</v>
      </c>
      <c r="G34" s="41"/>
      <c r="H34" s="41"/>
      <c r="I34" s="153" t="s">
        <v>40</v>
      </c>
      <c r="J34" s="153" t="s">
        <v>42</v>
      </c>
      <c r="K34" s="41"/>
      <c r="L34" s="143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4" t="s">
        <v>43</v>
      </c>
      <c r="E35" s="141" t="s">
        <v>44</v>
      </c>
      <c r="F35" s="155">
        <f>ROUND((SUM(BE97:BE254)),  2)</f>
        <v>0</v>
      </c>
      <c r="G35" s="41"/>
      <c r="H35" s="41"/>
      <c r="I35" s="156">
        <v>0.20999999999999999</v>
      </c>
      <c r="J35" s="155">
        <f>ROUND(((SUM(BE97:BE254))*I35),  2)</f>
        <v>0</v>
      </c>
      <c r="K35" s="41"/>
      <c r="L35" s="143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1" t="s">
        <v>45</v>
      </c>
      <c r="F36" s="155">
        <f>ROUND((SUM(BF97:BF254)),  2)</f>
        <v>0</v>
      </c>
      <c r="G36" s="41"/>
      <c r="H36" s="41"/>
      <c r="I36" s="156">
        <v>0.12</v>
      </c>
      <c r="J36" s="155">
        <f>ROUND(((SUM(BF97:BF254))*I36),  2)</f>
        <v>0</v>
      </c>
      <c r="K36" s="41"/>
      <c r="L36" s="143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1" t="s">
        <v>46</v>
      </c>
      <c r="F37" s="155">
        <f>ROUND((SUM(BG97:BG254)),  2)</f>
        <v>0</v>
      </c>
      <c r="G37" s="41"/>
      <c r="H37" s="41"/>
      <c r="I37" s="156">
        <v>0.20999999999999999</v>
      </c>
      <c r="J37" s="155">
        <f>0</f>
        <v>0</v>
      </c>
      <c r="K37" s="41"/>
      <c r="L37" s="143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1" t="s">
        <v>47</v>
      </c>
      <c r="F38" s="155">
        <f>ROUND((SUM(BH97:BH254)),  2)</f>
        <v>0</v>
      </c>
      <c r="G38" s="41"/>
      <c r="H38" s="41"/>
      <c r="I38" s="156">
        <v>0.12</v>
      </c>
      <c r="J38" s="155">
        <f>0</f>
        <v>0</v>
      </c>
      <c r="K38" s="41"/>
      <c r="L38" s="143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1" t="s">
        <v>48</v>
      </c>
      <c r="F39" s="155">
        <f>ROUND((SUM(BI97:BI254)),  2)</f>
        <v>0</v>
      </c>
      <c r="G39" s="41"/>
      <c r="H39" s="41"/>
      <c r="I39" s="156">
        <v>0</v>
      </c>
      <c r="J39" s="155">
        <f>0</f>
        <v>0</v>
      </c>
      <c r="K39" s="41"/>
      <c r="L39" s="143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3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57"/>
      <c r="D41" s="158" t="s">
        <v>49</v>
      </c>
      <c r="E41" s="159"/>
      <c r="F41" s="159"/>
      <c r="G41" s="160" t="s">
        <v>50</v>
      </c>
      <c r="H41" s="161" t="s">
        <v>51</v>
      </c>
      <c r="I41" s="159"/>
      <c r="J41" s="162">
        <f>SUM(J32:J39)</f>
        <v>0</v>
      </c>
      <c r="K41" s="163"/>
      <c r="L41" s="143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4"/>
      <c r="C42" s="165"/>
      <c r="D42" s="165"/>
      <c r="E42" s="165"/>
      <c r="F42" s="165"/>
      <c r="G42" s="165"/>
      <c r="H42" s="165"/>
      <c r="I42" s="165"/>
      <c r="J42" s="165"/>
      <c r="K42" s="165"/>
      <c r="L42" s="143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66"/>
      <c r="C46" s="167"/>
      <c r="D46" s="167"/>
      <c r="E46" s="167"/>
      <c r="F46" s="167"/>
      <c r="G46" s="167"/>
      <c r="H46" s="167"/>
      <c r="I46" s="167"/>
      <c r="J46" s="167"/>
      <c r="K46" s="167"/>
      <c r="L46" s="143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93</v>
      </c>
      <c r="D47" s="43"/>
      <c r="E47" s="43"/>
      <c r="F47" s="43"/>
      <c r="G47" s="43"/>
      <c r="H47" s="43"/>
      <c r="I47" s="43"/>
      <c r="J47" s="43"/>
      <c r="K47" s="43"/>
      <c r="L47" s="143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3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3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68" t="str">
        <f>E7</f>
        <v>Zateplení objektů v areálu ZŠ Děčín XXXII</v>
      </c>
      <c r="F50" s="35"/>
      <c r="G50" s="35"/>
      <c r="H50" s="35"/>
      <c r="I50" s="43"/>
      <c r="J50" s="43"/>
      <c r="K50" s="43"/>
      <c r="L50" s="143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89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68" t="s">
        <v>90</v>
      </c>
      <c r="F52" s="43"/>
      <c r="G52" s="43"/>
      <c r="H52" s="43"/>
      <c r="I52" s="43"/>
      <c r="J52" s="43"/>
      <c r="K52" s="43"/>
      <c r="L52" s="143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91</v>
      </c>
      <c r="D53" s="43"/>
      <c r="E53" s="43"/>
      <c r="F53" s="43"/>
      <c r="G53" s="43"/>
      <c r="H53" s="43"/>
      <c r="I53" s="43"/>
      <c r="J53" s="43"/>
      <c r="K53" s="43"/>
      <c r="L53" s="143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SO 03.2 - Východní strana</v>
      </c>
      <c r="F54" s="43"/>
      <c r="G54" s="43"/>
      <c r="H54" s="43"/>
      <c r="I54" s="43"/>
      <c r="J54" s="43"/>
      <c r="K54" s="43"/>
      <c r="L54" s="143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3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>areál ZŠ Děčín XXXII</v>
      </c>
      <c r="G56" s="43"/>
      <c r="H56" s="43"/>
      <c r="I56" s="35" t="s">
        <v>23</v>
      </c>
      <c r="J56" s="75" t="str">
        <f>IF(J14="","",J14)</f>
        <v>22. 11. 2024</v>
      </c>
      <c r="K56" s="43"/>
      <c r="L56" s="143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3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25.65" customHeight="1">
      <c r="A58" s="41"/>
      <c r="B58" s="42"/>
      <c r="C58" s="35" t="s">
        <v>25</v>
      </c>
      <c r="D58" s="43"/>
      <c r="E58" s="43"/>
      <c r="F58" s="30" t="str">
        <f>E17</f>
        <v>Statutární město Děčín</v>
      </c>
      <c r="G58" s="43"/>
      <c r="H58" s="43"/>
      <c r="I58" s="35" t="s">
        <v>32</v>
      </c>
      <c r="J58" s="39" t="str">
        <f>E23</f>
        <v>PRO DESIGN 2013, Petr Andrejkovič</v>
      </c>
      <c r="K58" s="43"/>
      <c r="L58" s="143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30</v>
      </c>
      <c r="D59" s="43"/>
      <c r="E59" s="43"/>
      <c r="F59" s="30" t="str">
        <f>IF(E20="","",E20)</f>
        <v>Vyplň údaj</v>
      </c>
      <c r="G59" s="43"/>
      <c r="H59" s="43"/>
      <c r="I59" s="35" t="s">
        <v>35</v>
      </c>
      <c r="J59" s="39" t="str">
        <f>E26</f>
        <v xml:space="preserve"> </v>
      </c>
      <c r="K59" s="43"/>
      <c r="L59" s="143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3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69" t="s">
        <v>94</v>
      </c>
      <c r="D61" s="170"/>
      <c r="E61" s="170"/>
      <c r="F61" s="170"/>
      <c r="G61" s="170"/>
      <c r="H61" s="170"/>
      <c r="I61" s="170"/>
      <c r="J61" s="171" t="s">
        <v>95</v>
      </c>
      <c r="K61" s="170"/>
      <c r="L61" s="143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3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2" t="s">
        <v>71</v>
      </c>
      <c r="D63" s="43"/>
      <c r="E63" s="43"/>
      <c r="F63" s="43"/>
      <c r="G63" s="43"/>
      <c r="H63" s="43"/>
      <c r="I63" s="43"/>
      <c r="J63" s="105">
        <f>J97</f>
        <v>0</v>
      </c>
      <c r="K63" s="43"/>
      <c r="L63" s="143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96</v>
      </c>
    </row>
    <row r="64" s="9" customFormat="1" ht="24.96" customHeight="1">
      <c r="A64" s="9"/>
      <c r="B64" s="173"/>
      <c r="C64" s="174"/>
      <c r="D64" s="175" t="s">
        <v>97</v>
      </c>
      <c r="E64" s="176"/>
      <c r="F64" s="176"/>
      <c r="G64" s="176"/>
      <c r="H64" s="176"/>
      <c r="I64" s="176"/>
      <c r="J64" s="177">
        <f>J98</f>
        <v>0</v>
      </c>
      <c r="K64" s="174"/>
      <c r="L64" s="178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79"/>
      <c r="C65" s="128"/>
      <c r="D65" s="180" t="s">
        <v>98</v>
      </c>
      <c r="E65" s="181"/>
      <c r="F65" s="181"/>
      <c r="G65" s="181"/>
      <c r="H65" s="181"/>
      <c r="I65" s="181"/>
      <c r="J65" s="182">
        <f>J99</f>
        <v>0</v>
      </c>
      <c r="K65" s="128"/>
      <c r="L65" s="183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9"/>
      <c r="C66" s="128"/>
      <c r="D66" s="180" t="s">
        <v>99</v>
      </c>
      <c r="E66" s="181"/>
      <c r="F66" s="181"/>
      <c r="G66" s="181"/>
      <c r="H66" s="181"/>
      <c r="I66" s="181"/>
      <c r="J66" s="182">
        <f>J107</f>
        <v>0</v>
      </c>
      <c r="K66" s="128"/>
      <c r="L66" s="183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9"/>
      <c r="C67" s="128"/>
      <c r="D67" s="180" t="s">
        <v>100</v>
      </c>
      <c r="E67" s="181"/>
      <c r="F67" s="181"/>
      <c r="G67" s="181"/>
      <c r="H67" s="181"/>
      <c r="I67" s="181"/>
      <c r="J67" s="182">
        <f>J128</f>
        <v>0</v>
      </c>
      <c r="K67" s="128"/>
      <c r="L67" s="183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9"/>
      <c r="C68" s="128"/>
      <c r="D68" s="180" t="s">
        <v>101</v>
      </c>
      <c r="E68" s="181"/>
      <c r="F68" s="181"/>
      <c r="G68" s="181"/>
      <c r="H68" s="181"/>
      <c r="I68" s="181"/>
      <c r="J68" s="182">
        <f>J149</f>
        <v>0</v>
      </c>
      <c r="K68" s="128"/>
      <c r="L68" s="183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9"/>
      <c r="C69" s="128"/>
      <c r="D69" s="180" t="s">
        <v>102</v>
      </c>
      <c r="E69" s="181"/>
      <c r="F69" s="181"/>
      <c r="G69" s="181"/>
      <c r="H69" s="181"/>
      <c r="I69" s="181"/>
      <c r="J69" s="182">
        <f>J157</f>
        <v>0</v>
      </c>
      <c r="K69" s="128"/>
      <c r="L69" s="183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9"/>
      <c r="C70" s="128"/>
      <c r="D70" s="180" t="s">
        <v>103</v>
      </c>
      <c r="E70" s="181"/>
      <c r="F70" s="181"/>
      <c r="G70" s="181"/>
      <c r="H70" s="181"/>
      <c r="I70" s="181"/>
      <c r="J70" s="182">
        <f>J191</f>
        <v>0</v>
      </c>
      <c r="K70" s="128"/>
      <c r="L70" s="183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9"/>
      <c r="C71" s="128"/>
      <c r="D71" s="180" t="s">
        <v>104</v>
      </c>
      <c r="E71" s="181"/>
      <c r="F71" s="181"/>
      <c r="G71" s="181"/>
      <c r="H71" s="181"/>
      <c r="I71" s="181"/>
      <c r="J71" s="182">
        <f>J200</f>
        <v>0</v>
      </c>
      <c r="K71" s="128"/>
      <c r="L71" s="183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73"/>
      <c r="C72" s="174"/>
      <c r="D72" s="175" t="s">
        <v>105</v>
      </c>
      <c r="E72" s="176"/>
      <c r="F72" s="176"/>
      <c r="G72" s="176"/>
      <c r="H72" s="176"/>
      <c r="I72" s="176"/>
      <c r="J72" s="177">
        <f>J203</f>
        <v>0</v>
      </c>
      <c r="K72" s="174"/>
      <c r="L72" s="178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79"/>
      <c r="C73" s="128"/>
      <c r="D73" s="180" t="s">
        <v>106</v>
      </c>
      <c r="E73" s="181"/>
      <c r="F73" s="181"/>
      <c r="G73" s="181"/>
      <c r="H73" s="181"/>
      <c r="I73" s="181"/>
      <c r="J73" s="182">
        <f>J204</f>
        <v>0</v>
      </c>
      <c r="K73" s="128"/>
      <c r="L73" s="183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9"/>
      <c r="C74" s="128"/>
      <c r="D74" s="180" t="s">
        <v>107</v>
      </c>
      <c r="E74" s="181"/>
      <c r="F74" s="181"/>
      <c r="G74" s="181"/>
      <c r="H74" s="181"/>
      <c r="I74" s="181"/>
      <c r="J74" s="182">
        <f>J214</f>
        <v>0</v>
      </c>
      <c r="K74" s="128"/>
      <c r="L74" s="183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9"/>
      <c r="C75" s="128"/>
      <c r="D75" s="180" t="s">
        <v>108</v>
      </c>
      <c r="E75" s="181"/>
      <c r="F75" s="181"/>
      <c r="G75" s="181"/>
      <c r="H75" s="181"/>
      <c r="I75" s="181"/>
      <c r="J75" s="182">
        <f>J247</f>
        <v>0</v>
      </c>
      <c r="K75" s="128"/>
      <c r="L75" s="183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2" customFormat="1" ht="21.84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43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143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81" s="2" customFormat="1" ht="6.96" customHeight="1">
      <c r="A81" s="41"/>
      <c r="B81" s="64"/>
      <c r="C81" s="65"/>
      <c r="D81" s="65"/>
      <c r="E81" s="65"/>
      <c r="F81" s="65"/>
      <c r="G81" s="65"/>
      <c r="H81" s="65"/>
      <c r="I81" s="65"/>
      <c r="J81" s="65"/>
      <c r="K81" s="65"/>
      <c r="L81" s="143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24.96" customHeight="1">
      <c r="A82" s="41"/>
      <c r="B82" s="42"/>
      <c r="C82" s="26" t="s">
        <v>109</v>
      </c>
      <c r="D82" s="43"/>
      <c r="E82" s="43"/>
      <c r="F82" s="43"/>
      <c r="G82" s="43"/>
      <c r="H82" s="43"/>
      <c r="I82" s="43"/>
      <c r="J82" s="43"/>
      <c r="K82" s="43"/>
      <c r="L82" s="143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43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5" t="s">
        <v>16</v>
      </c>
      <c r="D84" s="43"/>
      <c r="E84" s="43"/>
      <c r="F84" s="43"/>
      <c r="G84" s="43"/>
      <c r="H84" s="43"/>
      <c r="I84" s="43"/>
      <c r="J84" s="43"/>
      <c r="K84" s="43"/>
      <c r="L84" s="143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6.5" customHeight="1">
      <c r="A85" s="41"/>
      <c r="B85" s="42"/>
      <c r="C85" s="43"/>
      <c r="D85" s="43"/>
      <c r="E85" s="168" t="str">
        <f>E7</f>
        <v>Zateplení objektů v areálu ZŠ Děčín XXXII</v>
      </c>
      <c r="F85" s="35"/>
      <c r="G85" s="35"/>
      <c r="H85" s="35"/>
      <c r="I85" s="43"/>
      <c r="J85" s="43"/>
      <c r="K85" s="43"/>
      <c r="L85" s="143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1" customFormat="1" ht="12" customHeight="1">
      <c r="B86" s="24"/>
      <c r="C86" s="35" t="s">
        <v>89</v>
      </c>
      <c r="D86" s="25"/>
      <c r="E86" s="25"/>
      <c r="F86" s="25"/>
      <c r="G86" s="25"/>
      <c r="H86" s="25"/>
      <c r="I86" s="25"/>
      <c r="J86" s="25"/>
      <c r="K86" s="25"/>
      <c r="L86" s="23"/>
    </row>
    <row r="87" s="2" customFormat="1" ht="16.5" customHeight="1">
      <c r="A87" s="41"/>
      <c r="B87" s="42"/>
      <c r="C87" s="43"/>
      <c r="D87" s="43"/>
      <c r="E87" s="168" t="s">
        <v>90</v>
      </c>
      <c r="F87" s="43"/>
      <c r="G87" s="43"/>
      <c r="H87" s="43"/>
      <c r="I87" s="43"/>
      <c r="J87" s="43"/>
      <c r="K87" s="43"/>
      <c r="L87" s="143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2" customHeight="1">
      <c r="A88" s="41"/>
      <c r="B88" s="42"/>
      <c r="C88" s="35" t="s">
        <v>91</v>
      </c>
      <c r="D88" s="43"/>
      <c r="E88" s="43"/>
      <c r="F88" s="43"/>
      <c r="G88" s="43"/>
      <c r="H88" s="43"/>
      <c r="I88" s="43"/>
      <c r="J88" s="43"/>
      <c r="K88" s="43"/>
      <c r="L88" s="143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6.5" customHeight="1">
      <c r="A89" s="41"/>
      <c r="B89" s="42"/>
      <c r="C89" s="43"/>
      <c r="D89" s="43"/>
      <c r="E89" s="72" t="str">
        <f>E11</f>
        <v>SO 03.2 - Východní strana</v>
      </c>
      <c r="F89" s="43"/>
      <c r="G89" s="43"/>
      <c r="H89" s="43"/>
      <c r="I89" s="43"/>
      <c r="J89" s="43"/>
      <c r="K89" s="43"/>
      <c r="L89" s="143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6.96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143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2" customHeight="1">
      <c r="A91" s="41"/>
      <c r="B91" s="42"/>
      <c r="C91" s="35" t="s">
        <v>21</v>
      </c>
      <c r="D91" s="43"/>
      <c r="E91" s="43"/>
      <c r="F91" s="30" t="str">
        <f>F14</f>
        <v>areál ZŠ Děčín XXXII</v>
      </c>
      <c r="G91" s="43"/>
      <c r="H91" s="43"/>
      <c r="I91" s="35" t="s">
        <v>23</v>
      </c>
      <c r="J91" s="75" t="str">
        <f>IF(J14="","",J14)</f>
        <v>22. 11. 2024</v>
      </c>
      <c r="K91" s="43"/>
      <c r="L91" s="143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6.96" customHeight="1">
      <c r="A92" s="41"/>
      <c r="B92" s="42"/>
      <c r="C92" s="43"/>
      <c r="D92" s="43"/>
      <c r="E92" s="43"/>
      <c r="F92" s="43"/>
      <c r="G92" s="43"/>
      <c r="H92" s="43"/>
      <c r="I92" s="43"/>
      <c r="J92" s="43"/>
      <c r="K92" s="43"/>
      <c r="L92" s="143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25.65" customHeight="1">
      <c r="A93" s="41"/>
      <c r="B93" s="42"/>
      <c r="C93" s="35" t="s">
        <v>25</v>
      </c>
      <c r="D93" s="43"/>
      <c r="E93" s="43"/>
      <c r="F93" s="30" t="str">
        <f>E17</f>
        <v>Statutární město Děčín</v>
      </c>
      <c r="G93" s="43"/>
      <c r="H93" s="43"/>
      <c r="I93" s="35" t="s">
        <v>32</v>
      </c>
      <c r="J93" s="39" t="str">
        <f>E23</f>
        <v>PRO DESIGN 2013, Petr Andrejkovič</v>
      </c>
      <c r="K93" s="43"/>
      <c r="L93" s="143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15.15" customHeight="1">
      <c r="A94" s="41"/>
      <c r="B94" s="42"/>
      <c r="C94" s="35" t="s">
        <v>30</v>
      </c>
      <c r="D94" s="43"/>
      <c r="E94" s="43"/>
      <c r="F94" s="30" t="str">
        <f>IF(E20="","",E20)</f>
        <v>Vyplň údaj</v>
      </c>
      <c r="G94" s="43"/>
      <c r="H94" s="43"/>
      <c r="I94" s="35" t="s">
        <v>35</v>
      </c>
      <c r="J94" s="39" t="str">
        <f>E26</f>
        <v xml:space="preserve"> </v>
      </c>
      <c r="K94" s="43"/>
      <c r="L94" s="143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10.32" customHeight="1">
      <c r="A95" s="41"/>
      <c r="B95" s="42"/>
      <c r="C95" s="43"/>
      <c r="D95" s="43"/>
      <c r="E95" s="43"/>
      <c r="F95" s="43"/>
      <c r="G95" s="43"/>
      <c r="H95" s="43"/>
      <c r="I95" s="43"/>
      <c r="J95" s="43"/>
      <c r="K95" s="43"/>
      <c r="L95" s="143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11" customFormat="1" ht="29.28" customHeight="1">
      <c r="A96" s="184"/>
      <c r="B96" s="185"/>
      <c r="C96" s="186" t="s">
        <v>110</v>
      </c>
      <c r="D96" s="187" t="s">
        <v>58</v>
      </c>
      <c r="E96" s="187" t="s">
        <v>54</v>
      </c>
      <c r="F96" s="187" t="s">
        <v>55</v>
      </c>
      <c r="G96" s="187" t="s">
        <v>111</v>
      </c>
      <c r="H96" s="187" t="s">
        <v>112</v>
      </c>
      <c r="I96" s="187" t="s">
        <v>113</v>
      </c>
      <c r="J96" s="187" t="s">
        <v>95</v>
      </c>
      <c r="K96" s="188" t="s">
        <v>114</v>
      </c>
      <c r="L96" s="189"/>
      <c r="M96" s="95" t="s">
        <v>19</v>
      </c>
      <c r="N96" s="96" t="s">
        <v>43</v>
      </c>
      <c r="O96" s="96" t="s">
        <v>115</v>
      </c>
      <c r="P96" s="96" t="s">
        <v>116</v>
      </c>
      <c r="Q96" s="96" t="s">
        <v>117</v>
      </c>
      <c r="R96" s="96" t="s">
        <v>118</v>
      </c>
      <c r="S96" s="96" t="s">
        <v>119</v>
      </c>
      <c r="T96" s="97" t="s">
        <v>120</v>
      </c>
      <c r="U96" s="184"/>
      <c r="V96" s="184"/>
      <c r="W96" s="184"/>
      <c r="X96" s="184"/>
      <c r="Y96" s="184"/>
      <c r="Z96" s="184"/>
      <c r="AA96" s="184"/>
      <c r="AB96" s="184"/>
      <c r="AC96" s="184"/>
      <c r="AD96" s="184"/>
      <c r="AE96" s="184"/>
    </row>
    <row r="97" s="2" customFormat="1" ht="22.8" customHeight="1">
      <c r="A97" s="41"/>
      <c r="B97" s="42"/>
      <c r="C97" s="102" t="s">
        <v>121</v>
      </c>
      <c r="D97" s="43"/>
      <c r="E97" s="43"/>
      <c r="F97" s="43"/>
      <c r="G97" s="43"/>
      <c r="H97" s="43"/>
      <c r="I97" s="43"/>
      <c r="J97" s="190">
        <f>BK97</f>
        <v>0</v>
      </c>
      <c r="K97" s="43"/>
      <c r="L97" s="47"/>
      <c r="M97" s="98"/>
      <c r="N97" s="191"/>
      <c r="O97" s="99"/>
      <c r="P97" s="192">
        <f>P98+P203</f>
        <v>0</v>
      </c>
      <c r="Q97" s="99"/>
      <c r="R97" s="192">
        <f>R98+R203</f>
        <v>4.3135479999999999</v>
      </c>
      <c r="S97" s="99"/>
      <c r="T97" s="193">
        <f>T98+T203</f>
        <v>2.5461359999999997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72</v>
      </c>
      <c r="AU97" s="20" t="s">
        <v>96</v>
      </c>
      <c r="BK97" s="194">
        <f>BK98+BK203</f>
        <v>0</v>
      </c>
    </row>
    <row r="98" s="12" customFormat="1" ht="25.92" customHeight="1">
      <c r="A98" s="12"/>
      <c r="B98" s="195"/>
      <c r="C98" s="196"/>
      <c r="D98" s="197" t="s">
        <v>72</v>
      </c>
      <c r="E98" s="198" t="s">
        <v>122</v>
      </c>
      <c r="F98" s="198" t="s">
        <v>123</v>
      </c>
      <c r="G98" s="196"/>
      <c r="H98" s="196"/>
      <c r="I98" s="199"/>
      <c r="J98" s="200">
        <f>BK98</f>
        <v>0</v>
      </c>
      <c r="K98" s="196"/>
      <c r="L98" s="201"/>
      <c r="M98" s="202"/>
      <c r="N98" s="203"/>
      <c r="O98" s="203"/>
      <c r="P98" s="204">
        <f>P99+P107+P128+P149+P157+P191+P200</f>
        <v>0</v>
      </c>
      <c r="Q98" s="203"/>
      <c r="R98" s="204">
        <f>R99+R107+R128+R149+R157+R191+R200</f>
        <v>2.5753716</v>
      </c>
      <c r="S98" s="203"/>
      <c r="T98" s="205">
        <f>T99+T107+T128+T149+T157+T191+T200</f>
        <v>2.5402391999999998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6" t="s">
        <v>80</v>
      </c>
      <c r="AT98" s="207" t="s">
        <v>72</v>
      </c>
      <c r="AU98" s="207" t="s">
        <v>73</v>
      </c>
      <c r="AY98" s="206" t="s">
        <v>124</v>
      </c>
      <c r="BK98" s="208">
        <f>BK99+BK107+BK128+BK149+BK157+BK191+BK200</f>
        <v>0</v>
      </c>
    </row>
    <row r="99" s="12" customFormat="1" ht="22.8" customHeight="1">
      <c r="A99" s="12"/>
      <c r="B99" s="195"/>
      <c r="C99" s="196"/>
      <c r="D99" s="197" t="s">
        <v>72</v>
      </c>
      <c r="E99" s="209" t="s">
        <v>125</v>
      </c>
      <c r="F99" s="209" t="s">
        <v>126</v>
      </c>
      <c r="G99" s="196"/>
      <c r="H99" s="196"/>
      <c r="I99" s="199"/>
      <c r="J99" s="210">
        <f>BK99</f>
        <v>0</v>
      </c>
      <c r="K99" s="196"/>
      <c r="L99" s="201"/>
      <c r="M99" s="202"/>
      <c r="N99" s="203"/>
      <c r="O99" s="203"/>
      <c r="P99" s="204">
        <f>SUM(P100:P106)</f>
        <v>0</v>
      </c>
      <c r="Q99" s="203"/>
      <c r="R99" s="204">
        <f>SUM(R100:R106)</f>
        <v>1.788192</v>
      </c>
      <c r="S99" s="203"/>
      <c r="T99" s="205">
        <f>SUM(T100:T106)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6" t="s">
        <v>80</v>
      </c>
      <c r="AT99" s="207" t="s">
        <v>72</v>
      </c>
      <c r="AU99" s="207" t="s">
        <v>80</v>
      </c>
      <c r="AY99" s="206" t="s">
        <v>124</v>
      </c>
      <c r="BK99" s="208">
        <f>SUM(BK100:BK106)</f>
        <v>0</v>
      </c>
    </row>
    <row r="100" s="2" customFormat="1" ht="24.15" customHeight="1">
      <c r="A100" s="41"/>
      <c r="B100" s="42"/>
      <c r="C100" s="211" t="s">
        <v>80</v>
      </c>
      <c r="D100" s="211" t="s">
        <v>127</v>
      </c>
      <c r="E100" s="212" t="s">
        <v>128</v>
      </c>
      <c r="F100" s="213" t="s">
        <v>129</v>
      </c>
      <c r="G100" s="214" t="s">
        <v>130</v>
      </c>
      <c r="H100" s="215">
        <v>10.08</v>
      </c>
      <c r="I100" s="216"/>
      <c r="J100" s="217">
        <f>ROUND(I100*H100,2)</f>
        <v>0</v>
      </c>
      <c r="K100" s="213" t="s">
        <v>131</v>
      </c>
      <c r="L100" s="47"/>
      <c r="M100" s="218" t="s">
        <v>19</v>
      </c>
      <c r="N100" s="219" t="s">
        <v>44</v>
      </c>
      <c r="O100" s="87"/>
      <c r="P100" s="220">
        <f>O100*H100</f>
        <v>0</v>
      </c>
      <c r="Q100" s="220">
        <v>0.1774</v>
      </c>
      <c r="R100" s="220">
        <f>Q100*H100</f>
        <v>1.788192</v>
      </c>
      <c r="S100" s="220">
        <v>0</v>
      </c>
      <c r="T100" s="221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22" t="s">
        <v>132</v>
      </c>
      <c r="AT100" s="222" t="s">
        <v>127</v>
      </c>
      <c r="AU100" s="222" t="s">
        <v>82</v>
      </c>
      <c r="AY100" s="20" t="s">
        <v>124</v>
      </c>
      <c r="BE100" s="223">
        <f>IF(N100="základní",J100,0)</f>
        <v>0</v>
      </c>
      <c r="BF100" s="223">
        <f>IF(N100="snížená",J100,0)</f>
        <v>0</v>
      </c>
      <c r="BG100" s="223">
        <f>IF(N100="zákl. přenesená",J100,0)</f>
        <v>0</v>
      </c>
      <c r="BH100" s="223">
        <f>IF(N100="sníž. přenesená",J100,0)</f>
        <v>0</v>
      </c>
      <c r="BI100" s="223">
        <f>IF(N100="nulová",J100,0)</f>
        <v>0</v>
      </c>
      <c r="BJ100" s="20" t="s">
        <v>80</v>
      </c>
      <c r="BK100" s="223">
        <f>ROUND(I100*H100,2)</f>
        <v>0</v>
      </c>
      <c r="BL100" s="20" t="s">
        <v>132</v>
      </c>
      <c r="BM100" s="222" t="s">
        <v>133</v>
      </c>
    </row>
    <row r="101" s="2" customFormat="1">
      <c r="A101" s="41"/>
      <c r="B101" s="42"/>
      <c r="C101" s="43"/>
      <c r="D101" s="224" t="s">
        <v>134</v>
      </c>
      <c r="E101" s="43"/>
      <c r="F101" s="225" t="s">
        <v>135</v>
      </c>
      <c r="G101" s="43"/>
      <c r="H101" s="43"/>
      <c r="I101" s="226"/>
      <c r="J101" s="43"/>
      <c r="K101" s="43"/>
      <c r="L101" s="47"/>
      <c r="M101" s="227"/>
      <c r="N101" s="228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134</v>
      </c>
      <c r="AU101" s="20" t="s">
        <v>82</v>
      </c>
    </row>
    <row r="102" s="13" customFormat="1">
      <c r="A102" s="13"/>
      <c r="B102" s="229"/>
      <c r="C102" s="230"/>
      <c r="D102" s="231" t="s">
        <v>136</v>
      </c>
      <c r="E102" s="232" t="s">
        <v>19</v>
      </c>
      <c r="F102" s="233" t="s">
        <v>137</v>
      </c>
      <c r="G102" s="230"/>
      <c r="H102" s="232" t="s">
        <v>19</v>
      </c>
      <c r="I102" s="234"/>
      <c r="J102" s="230"/>
      <c r="K102" s="230"/>
      <c r="L102" s="235"/>
      <c r="M102" s="236"/>
      <c r="N102" s="237"/>
      <c r="O102" s="237"/>
      <c r="P102" s="237"/>
      <c r="Q102" s="237"/>
      <c r="R102" s="237"/>
      <c r="S102" s="237"/>
      <c r="T102" s="238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9" t="s">
        <v>136</v>
      </c>
      <c r="AU102" s="239" t="s">
        <v>82</v>
      </c>
      <c r="AV102" s="13" t="s">
        <v>80</v>
      </c>
      <c r="AW102" s="13" t="s">
        <v>34</v>
      </c>
      <c r="AX102" s="13" t="s">
        <v>73</v>
      </c>
      <c r="AY102" s="239" t="s">
        <v>124</v>
      </c>
    </row>
    <row r="103" s="13" customFormat="1">
      <c r="A103" s="13"/>
      <c r="B103" s="229"/>
      <c r="C103" s="230"/>
      <c r="D103" s="231" t="s">
        <v>136</v>
      </c>
      <c r="E103" s="232" t="s">
        <v>19</v>
      </c>
      <c r="F103" s="233" t="s">
        <v>138</v>
      </c>
      <c r="G103" s="230"/>
      <c r="H103" s="232" t="s">
        <v>19</v>
      </c>
      <c r="I103" s="234"/>
      <c r="J103" s="230"/>
      <c r="K103" s="230"/>
      <c r="L103" s="235"/>
      <c r="M103" s="236"/>
      <c r="N103" s="237"/>
      <c r="O103" s="237"/>
      <c r="P103" s="237"/>
      <c r="Q103" s="237"/>
      <c r="R103" s="237"/>
      <c r="S103" s="237"/>
      <c r="T103" s="238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9" t="s">
        <v>136</v>
      </c>
      <c r="AU103" s="239" t="s">
        <v>82</v>
      </c>
      <c r="AV103" s="13" t="s">
        <v>80</v>
      </c>
      <c r="AW103" s="13" t="s">
        <v>34</v>
      </c>
      <c r="AX103" s="13" t="s">
        <v>73</v>
      </c>
      <c r="AY103" s="239" t="s">
        <v>124</v>
      </c>
    </row>
    <row r="104" s="13" customFormat="1">
      <c r="A104" s="13"/>
      <c r="B104" s="229"/>
      <c r="C104" s="230"/>
      <c r="D104" s="231" t="s">
        <v>136</v>
      </c>
      <c r="E104" s="232" t="s">
        <v>19</v>
      </c>
      <c r="F104" s="233" t="s">
        <v>139</v>
      </c>
      <c r="G104" s="230"/>
      <c r="H104" s="232" t="s">
        <v>19</v>
      </c>
      <c r="I104" s="234"/>
      <c r="J104" s="230"/>
      <c r="K104" s="230"/>
      <c r="L104" s="235"/>
      <c r="M104" s="236"/>
      <c r="N104" s="237"/>
      <c r="O104" s="237"/>
      <c r="P104" s="237"/>
      <c r="Q104" s="237"/>
      <c r="R104" s="237"/>
      <c r="S104" s="237"/>
      <c r="T104" s="238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9" t="s">
        <v>136</v>
      </c>
      <c r="AU104" s="239" t="s">
        <v>82</v>
      </c>
      <c r="AV104" s="13" t="s">
        <v>80</v>
      </c>
      <c r="AW104" s="13" t="s">
        <v>34</v>
      </c>
      <c r="AX104" s="13" t="s">
        <v>73</v>
      </c>
      <c r="AY104" s="239" t="s">
        <v>124</v>
      </c>
    </row>
    <row r="105" s="14" customFormat="1">
      <c r="A105" s="14"/>
      <c r="B105" s="240"/>
      <c r="C105" s="241"/>
      <c r="D105" s="231" t="s">
        <v>136</v>
      </c>
      <c r="E105" s="242" t="s">
        <v>19</v>
      </c>
      <c r="F105" s="243" t="s">
        <v>140</v>
      </c>
      <c r="G105" s="241"/>
      <c r="H105" s="244">
        <v>10.08</v>
      </c>
      <c r="I105" s="245"/>
      <c r="J105" s="241"/>
      <c r="K105" s="241"/>
      <c r="L105" s="246"/>
      <c r="M105" s="247"/>
      <c r="N105" s="248"/>
      <c r="O105" s="248"/>
      <c r="P105" s="248"/>
      <c r="Q105" s="248"/>
      <c r="R105" s="248"/>
      <c r="S105" s="248"/>
      <c r="T105" s="249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50" t="s">
        <v>136</v>
      </c>
      <c r="AU105" s="250" t="s">
        <v>82</v>
      </c>
      <c r="AV105" s="14" t="s">
        <v>82</v>
      </c>
      <c r="AW105" s="14" t="s">
        <v>34</v>
      </c>
      <c r="AX105" s="14" t="s">
        <v>73</v>
      </c>
      <c r="AY105" s="250" t="s">
        <v>124</v>
      </c>
    </row>
    <row r="106" s="15" customFormat="1">
      <c r="A106" s="15"/>
      <c r="B106" s="251"/>
      <c r="C106" s="252"/>
      <c r="D106" s="231" t="s">
        <v>136</v>
      </c>
      <c r="E106" s="253" t="s">
        <v>19</v>
      </c>
      <c r="F106" s="254" t="s">
        <v>141</v>
      </c>
      <c r="G106" s="252"/>
      <c r="H106" s="255">
        <v>10.08</v>
      </c>
      <c r="I106" s="256"/>
      <c r="J106" s="252"/>
      <c r="K106" s="252"/>
      <c r="L106" s="257"/>
      <c r="M106" s="258"/>
      <c r="N106" s="259"/>
      <c r="O106" s="259"/>
      <c r="P106" s="259"/>
      <c r="Q106" s="259"/>
      <c r="R106" s="259"/>
      <c r="S106" s="259"/>
      <c r="T106" s="260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T106" s="261" t="s">
        <v>136</v>
      </c>
      <c r="AU106" s="261" t="s">
        <v>82</v>
      </c>
      <c r="AV106" s="15" t="s">
        <v>132</v>
      </c>
      <c r="AW106" s="15" t="s">
        <v>34</v>
      </c>
      <c r="AX106" s="15" t="s">
        <v>80</v>
      </c>
      <c r="AY106" s="261" t="s">
        <v>124</v>
      </c>
    </row>
    <row r="107" s="12" customFormat="1" ht="22.8" customHeight="1">
      <c r="A107" s="12"/>
      <c r="B107" s="195"/>
      <c r="C107" s="196"/>
      <c r="D107" s="197" t="s">
        <v>72</v>
      </c>
      <c r="E107" s="209" t="s">
        <v>142</v>
      </c>
      <c r="F107" s="209" t="s">
        <v>143</v>
      </c>
      <c r="G107" s="196"/>
      <c r="H107" s="196"/>
      <c r="I107" s="199"/>
      <c r="J107" s="210">
        <f>BK107</f>
        <v>0</v>
      </c>
      <c r="K107" s="196"/>
      <c r="L107" s="201"/>
      <c r="M107" s="202"/>
      <c r="N107" s="203"/>
      <c r="O107" s="203"/>
      <c r="P107" s="204">
        <f>SUM(P108:P127)</f>
        <v>0</v>
      </c>
      <c r="Q107" s="203"/>
      <c r="R107" s="204">
        <f>SUM(R108:R127)</f>
        <v>0.338202</v>
      </c>
      <c r="S107" s="203"/>
      <c r="T107" s="205">
        <f>SUM(T108:T127)</f>
        <v>0.0032832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06" t="s">
        <v>80</v>
      </c>
      <c r="AT107" s="207" t="s">
        <v>72</v>
      </c>
      <c r="AU107" s="207" t="s">
        <v>80</v>
      </c>
      <c r="AY107" s="206" t="s">
        <v>124</v>
      </c>
      <c r="BK107" s="208">
        <f>SUM(BK108:BK127)</f>
        <v>0</v>
      </c>
    </row>
    <row r="108" s="2" customFormat="1" ht="21.75" customHeight="1">
      <c r="A108" s="41"/>
      <c r="B108" s="42"/>
      <c r="C108" s="211" t="s">
        <v>82</v>
      </c>
      <c r="D108" s="211" t="s">
        <v>127</v>
      </c>
      <c r="E108" s="212" t="s">
        <v>144</v>
      </c>
      <c r="F108" s="213" t="s">
        <v>145</v>
      </c>
      <c r="G108" s="214" t="s">
        <v>130</v>
      </c>
      <c r="H108" s="215">
        <v>32.759999999999998</v>
      </c>
      <c r="I108" s="216"/>
      <c r="J108" s="217">
        <f>ROUND(I108*H108,2)</f>
        <v>0</v>
      </c>
      <c r="K108" s="213" t="s">
        <v>131</v>
      </c>
      <c r="L108" s="47"/>
      <c r="M108" s="218" t="s">
        <v>19</v>
      </c>
      <c r="N108" s="219" t="s">
        <v>44</v>
      </c>
      <c r="O108" s="87"/>
      <c r="P108" s="220">
        <f>O108*H108</f>
        <v>0</v>
      </c>
      <c r="Q108" s="220">
        <v>0.00025999999999999998</v>
      </c>
      <c r="R108" s="220">
        <f>Q108*H108</f>
        <v>0.0085175999999999984</v>
      </c>
      <c r="S108" s="220">
        <v>0</v>
      </c>
      <c r="T108" s="221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22" t="s">
        <v>132</v>
      </c>
      <c r="AT108" s="222" t="s">
        <v>127</v>
      </c>
      <c r="AU108" s="222" t="s">
        <v>82</v>
      </c>
      <c r="AY108" s="20" t="s">
        <v>124</v>
      </c>
      <c r="BE108" s="223">
        <f>IF(N108="základní",J108,0)</f>
        <v>0</v>
      </c>
      <c r="BF108" s="223">
        <f>IF(N108="snížená",J108,0)</f>
        <v>0</v>
      </c>
      <c r="BG108" s="223">
        <f>IF(N108="zákl. přenesená",J108,0)</f>
        <v>0</v>
      </c>
      <c r="BH108" s="223">
        <f>IF(N108="sníž. přenesená",J108,0)</f>
        <v>0</v>
      </c>
      <c r="BI108" s="223">
        <f>IF(N108="nulová",J108,0)</f>
        <v>0</v>
      </c>
      <c r="BJ108" s="20" t="s">
        <v>80</v>
      </c>
      <c r="BK108" s="223">
        <f>ROUND(I108*H108,2)</f>
        <v>0</v>
      </c>
      <c r="BL108" s="20" t="s">
        <v>132</v>
      </c>
      <c r="BM108" s="222" t="s">
        <v>146</v>
      </c>
    </row>
    <row r="109" s="2" customFormat="1">
      <c r="A109" s="41"/>
      <c r="B109" s="42"/>
      <c r="C109" s="43"/>
      <c r="D109" s="224" t="s">
        <v>134</v>
      </c>
      <c r="E109" s="43"/>
      <c r="F109" s="225" t="s">
        <v>147</v>
      </c>
      <c r="G109" s="43"/>
      <c r="H109" s="43"/>
      <c r="I109" s="226"/>
      <c r="J109" s="43"/>
      <c r="K109" s="43"/>
      <c r="L109" s="47"/>
      <c r="M109" s="227"/>
      <c r="N109" s="228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134</v>
      </c>
      <c r="AU109" s="20" t="s">
        <v>82</v>
      </c>
    </row>
    <row r="110" s="13" customFormat="1">
      <c r="A110" s="13"/>
      <c r="B110" s="229"/>
      <c r="C110" s="230"/>
      <c r="D110" s="231" t="s">
        <v>136</v>
      </c>
      <c r="E110" s="232" t="s">
        <v>19</v>
      </c>
      <c r="F110" s="233" t="s">
        <v>137</v>
      </c>
      <c r="G110" s="230"/>
      <c r="H110" s="232" t="s">
        <v>19</v>
      </c>
      <c r="I110" s="234"/>
      <c r="J110" s="230"/>
      <c r="K110" s="230"/>
      <c r="L110" s="235"/>
      <c r="M110" s="236"/>
      <c r="N110" s="237"/>
      <c r="O110" s="237"/>
      <c r="P110" s="237"/>
      <c r="Q110" s="237"/>
      <c r="R110" s="237"/>
      <c r="S110" s="237"/>
      <c r="T110" s="238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9" t="s">
        <v>136</v>
      </c>
      <c r="AU110" s="239" t="s">
        <v>82</v>
      </c>
      <c r="AV110" s="13" t="s">
        <v>80</v>
      </c>
      <c r="AW110" s="13" t="s">
        <v>34</v>
      </c>
      <c r="AX110" s="13" t="s">
        <v>73</v>
      </c>
      <c r="AY110" s="239" t="s">
        <v>124</v>
      </c>
    </row>
    <row r="111" s="13" customFormat="1">
      <c r="A111" s="13"/>
      <c r="B111" s="229"/>
      <c r="C111" s="230"/>
      <c r="D111" s="231" t="s">
        <v>136</v>
      </c>
      <c r="E111" s="232" t="s">
        <v>19</v>
      </c>
      <c r="F111" s="233" t="s">
        <v>138</v>
      </c>
      <c r="G111" s="230"/>
      <c r="H111" s="232" t="s">
        <v>19</v>
      </c>
      <c r="I111" s="234"/>
      <c r="J111" s="230"/>
      <c r="K111" s="230"/>
      <c r="L111" s="235"/>
      <c r="M111" s="236"/>
      <c r="N111" s="237"/>
      <c r="O111" s="237"/>
      <c r="P111" s="237"/>
      <c r="Q111" s="237"/>
      <c r="R111" s="237"/>
      <c r="S111" s="237"/>
      <c r="T111" s="238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9" t="s">
        <v>136</v>
      </c>
      <c r="AU111" s="239" t="s">
        <v>82</v>
      </c>
      <c r="AV111" s="13" t="s">
        <v>80</v>
      </c>
      <c r="AW111" s="13" t="s">
        <v>34</v>
      </c>
      <c r="AX111" s="13" t="s">
        <v>73</v>
      </c>
      <c r="AY111" s="239" t="s">
        <v>124</v>
      </c>
    </row>
    <row r="112" s="14" customFormat="1">
      <c r="A112" s="14"/>
      <c r="B112" s="240"/>
      <c r="C112" s="241"/>
      <c r="D112" s="231" t="s">
        <v>136</v>
      </c>
      <c r="E112" s="242" t="s">
        <v>19</v>
      </c>
      <c r="F112" s="243" t="s">
        <v>148</v>
      </c>
      <c r="G112" s="241"/>
      <c r="H112" s="244">
        <v>17.280000000000001</v>
      </c>
      <c r="I112" s="245"/>
      <c r="J112" s="241"/>
      <c r="K112" s="241"/>
      <c r="L112" s="246"/>
      <c r="M112" s="247"/>
      <c r="N112" s="248"/>
      <c r="O112" s="248"/>
      <c r="P112" s="248"/>
      <c r="Q112" s="248"/>
      <c r="R112" s="248"/>
      <c r="S112" s="248"/>
      <c r="T112" s="249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0" t="s">
        <v>136</v>
      </c>
      <c r="AU112" s="250" t="s">
        <v>82</v>
      </c>
      <c r="AV112" s="14" t="s">
        <v>82</v>
      </c>
      <c r="AW112" s="14" t="s">
        <v>34</v>
      </c>
      <c r="AX112" s="14" t="s">
        <v>73</v>
      </c>
      <c r="AY112" s="250" t="s">
        <v>124</v>
      </c>
    </row>
    <row r="113" s="14" customFormat="1">
      <c r="A113" s="14"/>
      <c r="B113" s="240"/>
      <c r="C113" s="241"/>
      <c r="D113" s="231" t="s">
        <v>136</v>
      </c>
      <c r="E113" s="242" t="s">
        <v>19</v>
      </c>
      <c r="F113" s="243" t="s">
        <v>149</v>
      </c>
      <c r="G113" s="241"/>
      <c r="H113" s="244">
        <v>5.4000000000000004</v>
      </c>
      <c r="I113" s="245"/>
      <c r="J113" s="241"/>
      <c r="K113" s="241"/>
      <c r="L113" s="246"/>
      <c r="M113" s="247"/>
      <c r="N113" s="248"/>
      <c r="O113" s="248"/>
      <c r="P113" s="248"/>
      <c r="Q113" s="248"/>
      <c r="R113" s="248"/>
      <c r="S113" s="248"/>
      <c r="T113" s="249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0" t="s">
        <v>136</v>
      </c>
      <c r="AU113" s="250" t="s">
        <v>82</v>
      </c>
      <c r="AV113" s="14" t="s">
        <v>82</v>
      </c>
      <c r="AW113" s="14" t="s">
        <v>34</v>
      </c>
      <c r="AX113" s="14" t="s">
        <v>73</v>
      </c>
      <c r="AY113" s="250" t="s">
        <v>124</v>
      </c>
    </row>
    <row r="114" s="16" customFormat="1">
      <c r="A114" s="16"/>
      <c r="B114" s="262"/>
      <c r="C114" s="263"/>
      <c r="D114" s="231" t="s">
        <v>136</v>
      </c>
      <c r="E114" s="264" t="s">
        <v>19</v>
      </c>
      <c r="F114" s="265" t="s">
        <v>150</v>
      </c>
      <c r="G114" s="263"/>
      <c r="H114" s="266">
        <v>22.68</v>
      </c>
      <c r="I114" s="267"/>
      <c r="J114" s="263"/>
      <c r="K114" s="263"/>
      <c r="L114" s="268"/>
      <c r="M114" s="269"/>
      <c r="N114" s="270"/>
      <c r="O114" s="270"/>
      <c r="P114" s="270"/>
      <c r="Q114" s="270"/>
      <c r="R114" s="270"/>
      <c r="S114" s="270"/>
      <c r="T114" s="271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T114" s="272" t="s">
        <v>136</v>
      </c>
      <c r="AU114" s="272" t="s">
        <v>82</v>
      </c>
      <c r="AV114" s="16" t="s">
        <v>125</v>
      </c>
      <c r="AW114" s="16" t="s">
        <v>34</v>
      </c>
      <c r="AX114" s="16" t="s">
        <v>73</v>
      </c>
      <c r="AY114" s="272" t="s">
        <v>124</v>
      </c>
    </row>
    <row r="115" s="14" customFormat="1">
      <c r="A115" s="14"/>
      <c r="B115" s="240"/>
      <c r="C115" s="241"/>
      <c r="D115" s="231" t="s">
        <v>136</v>
      </c>
      <c r="E115" s="242" t="s">
        <v>19</v>
      </c>
      <c r="F115" s="243" t="s">
        <v>140</v>
      </c>
      <c r="G115" s="241"/>
      <c r="H115" s="244">
        <v>10.08</v>
      </c>
      <c r="I115" s="245"/>
      <c r="J115" s="241"/>
      <c r="K115" s="241"/>
      <c r="L115" s="246"/>
      <c r="M115" s="247"/>
      <c r="N115" s="248"/>
      <c r="O115" s="248"/>
      <c r="P115" s="248"/>
      <c r="Q115" s="248"/>
      <c r="R115" s="248"/>
      <c r="S115" s="248"/>
      <c r="T115" s="249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0" t="s">
        <v>136</v>
      </c>
      <c r="AU115" s="250" t="s">
        <v>82</v>
      </c>
      <c r="AV115" s="14" t="s">
        <v>82</v>
      </c>
      <c r="AW115" s="14" t="s">
        <v>34</v>
      </c>
      <c r="AX115" s="14" t="s">
        <v>73</v>
      </c>
      <c r="AY115" s="250" t="s">
        <v>124</v>
      </c>
    </row>
    <row r="116" s="16" customFormat="1">
      <c r="A116" s="16"/>
      <c r="B116" s="262"/>
      <c r="C116" s="263"/>
      <c r="D116" s="231" t="s">
        <v>136</v>
      </c>
      <c r="E116" s="264" t="s">
        <v>19</v>
      </c>
      <c r="F116" s="265" t="s">
        <v>151</v>
      </c>
      <c r="G116" s="263"/>
      <c r="H116" s="266">
        <v>10.08</v>
      </c>
      <c r="I116" s="267"/>
      <c r="J116" s="263"/>
      <c r="K116" s="263"/>
      <c r="L116" s="268"/>
      <c r="M116" s="269"/>
      <c r="N116" s="270"/>
      <c r="O116" s="270"/>
      <c r="P116" s="270"/>
      <c r="Q116" s="270"/>
      <c r="R116" s="270"/>
      <c r="S116" s="270"/>
      <c r="T116" s="271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T116" s="272" t="s">
        <v>136</v>
      </c>
      <c r="AU116" s="272" t="s">
        <v>82</v>
      </c>
      <c r="AV116" s="16" t="s">
        <v>125</v>
      </c>
      <c r="AW116" s="16" t="s">
        <v>34</v>
      </c>
      <c r="AX116" s="16" t="s">
        <v>73</v>
      </c>
      <c r="AY116" s="272" t="s">
        <v>124</v>
      </c>
    </row>
    <row r="117" s="15" customFormat="1">
      <c r="A117" s="15"/>
      <c r="B117" s="251"/>
      <c r="C117" s="252"/>
      <c r="D117" s="231" t="s">
        <v>136</v>
      </c>
      <c r="E117" s="253" t="s">
        <v>19</v>
      </c>
      <c r="F117" s="254" t="s">
        <v>141</v>
      </c>
      <c r="G117" s="252"/>
      <c r="H117" s="255">
        <v>32.759999999999998</v>
      </c>
      <c r="I117" s="256"/>
      <c r="J117" s="252"/>
      <c r="K117" s="252"/>
      <c r="L117" s="257"/>
      <c r="M117" s="258"/>
      <c r="N117" s="259"/>
      <c r="O117" s="259"/>
      <c r="P117" s="259"/>
      <c r="Q117" s="259"/>
      <c r="R117" s="259"/>
      <c r="S117" s="259"/>
      <c r="T117" s="260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T117" s="261" t="s">
        <v>136</v>
      </c>
      <c r="AU117" s="261" t="s">
        <v>82</v>
      </c>
      <c r="AV117" s="15" t="s">
        <v>132</v>
      </c>
      <c r="AW117" s="15" t="s">
        <v>34</v>
      </c>
      <c r="AX117" s="15" t="s">
        <v>80</v>
      </c>
      <c r="AY117" s="261" t="s">
        <v>124</v>
      </c>
    </row>
    <row r="118" s="2" customFormat="1" ht="24.15" customHeight="1">
      <c r="A118" s="41"/>
      <c r="B118" s="42"/>
      <c r="C118" s="211" t="s">
        <v>125</v>
      </c>
      <c r="D118" s="211" t="s">
        <v>127</v>
      </c>
      <c r="E118" s="212" t="s">
        <v>152</v>
      </c>
      <c r="F118" s="213" t="s">
        <v>153</v>
      </c>
      <c r="G118" s="214" t="s">
        <v>130</v>
      </c>
      <c r="H118" s="215">
        <v>32.759999999999998</v>
      </c>
      <c r="I118" s="216"/>
      <c r="J118" s="217">
        <f>ROUND(I118*H118,2)</f>
        <v>0</v>
      </c>
      <c r="K118" s="213" t="s">
        <v>131</v>
      </c>
      <c r="L118" s="47"/>
      <c r="M118" s="218" t="s">
        <v>19</v>
      </c>
      <c r="N118" s="219" t="s">
        <v>44</v>
      </c>
      <c r="O118" s="87"/>
      <c r="P118" s="220">
        <f>O118*H118</f>
        <v>0</v>
      </c>
      <c r="Q118" s="220">
        <v>0.0044099999999999999</v>
      </c>
      <c r="R118" s="220">
        <f>Q118*H118</f>
        <v>0.14447159999999998</v>
      </c>
      <c r="S118" s="220">
        <v>0</v>
      </c>
      <c r="T118" s="221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22" t="s">
        <v>132</v>
      </c>
      <c r="AT118" s="222" t="s">
        <v>127</v>
      </c>
      <c r="AU118" s="222" t="s">
        <v>82</v>
      </c>
      <c r="AY118" s="20" t="s">
        <v>124</v>
      </c>
      <c r="BE118" s="223">
        <f>IF(N118="základní",J118,0)</f>
        <v>0</v>
      </c>
      <c r="BF118" s="223">
        <f>IF(N118="snížená",J118,0)</f>
        <v>0</v>
      </c>
      <c r="BG118" s="223">
        <f>IF(N118="zákl. přenesená",J118,0)</f>
        <v>0</v>
      </c>
      <c r="BH118" s="223">
        <f>IF(N118="sníž. přenesená",J118,0)</f>
        <v>0</v>
      </c>
      <c r="BI118" s="223">
        <f>IF(N118="nulová",J118,0)</f>
        <v>0</v>
      </c>
      <c r="BJ118" s="20" t="s">
        <v>80</v>
      </c>
      <c r="BK118" s="223">
        <f>ROUND(I118*H118,2)</f>
        <v>0</v>
      </c>
      <c r="BL118" s="20" t="s">
        <v>132</v>
      </c>
      <c r="BM118" s="222" t="s">
        <v>154</v>
      </c>
    </row>
    <row r="119" s="2" customFormat="1">
      <c r="A119" s="41"/>
      <c r="B119" s="42"/>
      <c r="C119" s="43"/>
      <c r="D119" s="224" t="s">
        <v>134</v>
      </c>
      <c r="E119" s="43"/>
      <c r="F119" s="225" t="s">
        <v>155</v>
      </c>
      <c r="G119" s="43"/>
      <c r="H119" s="43"/>
      <c r="I119" s="226"/>
      <c r="J119" s="43"/>
      <c r="K119" s="43"/>
      <c r="L119" s="47"/>
      <c r="M119" s="227"/>
      <c r="N119" s="228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134</v>
      </c>
      <c r="AU119" s="20" t="s">
        <v>82</v>
      </c>
    </row>
    <row r="120" s="2" customFormat="1" ht="16.5" customHeight="1">
      <c r="A120" s="41"/>
      <c r="B120" s="42"/>
      <c r="C120" s="211" t="s">
        <v>132</v>
      </c>
      <c r="D120" s="211" t="s">
        <v>127</v>
      </c>
      <c r="E120" s="212" t="s">
        <v>156</v>
      </c>
      <c r="F120" s="213" t="s">
        <v>157</v>
      </c>
      <c r="G120" s="214" t="s">
        <v>130</v>
      </c>
      <c r="H120" s="215">
        <v>32.759999999999998</v>
      </c>
      <c r="I120" s="216"/>
      <c r="J120" s="217">
        <f>ROUND(I120*H120,2)</f>
        <v>0</v>
      </c>
      <c r="K120" s="213" t="s">
        <v>131</v>
      </c>
      <c r="L120" s="47"/>
      <c r="M120" s="218" t="s">
        <v>19</v>
      </c>
      <c r="N120" s="219" t="s">
        <v>44</v>
      </c>
      <c r="O120" s="87"/>
      <c r="P120" s="220">
        <f>O120*H120</f>
        <v>0</v>
      </c>
      <c r="Q120" s="220">
        <v>0.0040000000000000001</v>
      </c>
      <c r="R120" s="220">
        <f>Q120*H120</f>
        <v>0.13103999999999999</v>
      </c>
      <c r="S120" s="220">
        <v>0</v>
      </c>
      <c r="T120" s="221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22" t="s">
        <v>132</v>
      </c>
      <c r="AT120" s="222" t="s">
        <v>127</v>
      </c>
      <c r="AU120" s="222" t="s">
        <v>82</v>
      </c>
      <c r="AY120" s="20" t="s">
        <v>124</v>
      </c>
      <c r="BE120" s="223">
        <f>IF(N120="základní",J120,0)</f>
        <v>0</v>
      </c>
      <c r="BF120" s="223">
        <f>IF(N120="snížená",J120,0)</f>
        <v>0</v>
      </c>
      <c r="BG120" s="223">
        <f>IF(N120="zákl. přenesená",J120,0)</f>
        <v>0</v>
      </c>
      <c r="BH120" s="223">
        <f>IF(N120="sníž. přenesená",J120,0)</f>
        <v>0</v>
      </c>
      <c r="BI120" s="223">
        <f>IF(N120="nulová",J120,0)</f>
        <v>0</v>
      </c>
      <c r="BJ120" s="20" t="s">
        <v>80</v>
      </c>
      <c r="BK120" s="223">
        <f>ROUND(I120*H120,2)</f>
        <v>0</v>
      </c>
      <c r="BL120" s="20" t="s">
        <v>132</v>
      </c>
      <c r="BM120" s="222" t="s">
        <v>158</v>
      </c>
    </row>
    <row r="121" s="2" customFormat="1">
      <c r="A121" s="41"/>
      <c r="B121" s="42"/>
      <c r="C121" s="43"/>
      <c r="D121" s="224" t="s">
        <v>134</v>
      </c>
      <c r="E121" s="43"/>
      <c r="F121" s="225" t="s">
        <v>159</v>
      </c>
      <c r="G121" s="43"/>
      <c r="H121" s="43"/>
      <c r="I121" s="226"/>
      <c r="J121" s="43"/>
      <c r="K121" s="43"/>
      <c r="L121" s="47"/>
      <c r="M121" s="227"/>
      <c r="N121" s="228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134</v>
      </c>
      <c r="AU121" s="20" t="s">
        <v>82</v>
      </c>
    </row>
    <row r="122" s="2" customFormat="1" ht="16.5" customHeight="1">
      <c r="A122" s="41"/>
      <c r="B122" s="42"/>
      <c r="C122" s="211" t="s">
        <v>160</v>
      </c>
      <c r="D122" s="211" t="s">
        <v>127</v>
      </c>
      <c r="E122" s="212" t="s">
        <v>161</v>
      </c>
      <c r="F122" s="213" t="s">
        <v>162</v>
      </c>
      <c r="G122" s="214" t="s">
        <v>130</v>
      </c>
      <c r="H122" s="215">
        <v>54.719999999999999</v>
      </c>
      <c r="I122" s="216"/>
      <c r="J122" s="217">
        <f>ROUND(I122*H122,2)</f>
        <v>0</v>
      </c>
      <c r="K122" s="213" t="s">
        <v>131</v>
      </c>
      <c r="L122" s="47"/>
      <c r="M122" s="218" t="s">
        <v>19</v>
      </c>
      <c r="N122" s="219" t="s">
        <v>44</v>
      </c>
      <c r="O122" s="87"/>
      <c r="P122" s="220">
        <f>O122*H122</f>
        <v>0</v>
      </c>
      <c r="Q122" s="220">
        <v>0.00098999999999999999</v>
      </c>
      <c r="R122" s="220">
        <f>Q122*H122</f>
        <v>0.0541728</v>
      </c>
      <c r="S122" s="220">
        <v>6.0000000000000002E-05</v>
      </c>
      <c r="T122" s="221">
        <f>S122*H122</f>
        <v>0.0032832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22" t="s">
        <v>132</v>
      </c>
      <c r="AT122" s="222" t="s">
        <v>127</v>
      </c>
      <c r="AU122" s="222" t="s">
        <v>82</v>
      </c>
      <c r="AY122" s="20" t="s">
        <v>124</v>
      </c>
      <c r="BE122" s="223">
        <f>IF(N122="základní",J122,0)</f>
        <v>0</v>
      </c>
      <c r="BF122" s="223">
        <f>IF(N122="snížená",J122,0)</f>
        <v>0</v>
      </c>
      <c r="BG122" s="223">
        <f>IF(N122="zákl. přenesená",J122,0)</f>
        <v>0</v>
      </c>
      <c r="BH122" s="223">
        <f>IF(N122="sníž. přenesená",J122,0)</f>
        <v>0</v>
      </c>
      <c r="BI122" s="223">
        <f>IF(N122="nulová",J122,0)</f>
        <v>0</v>
      </c>
      <c r="BJ122" s="20" t="s">
        <v>80</v>
      </c>
      <c r="BK122" s="223">
        <f>ROUND(I122*H122,2)</f>
        <v>0</v>
      </c>
      <c r="BL122" s="20" t="s">
        <v>132</v>
      </c>
      <c r="BM122" s="222" t="s">
        <v>163</v>
      </c>
    </row>
    <row r="123" s="2" customFormat="1">
      <c r="A123" s="41"/>
      <c r="B123" s="42"/>
      <c r="C123" s="43"/>
      <c r="D123" s="224" t="s">
        <v>134</v>
      </c>
      <c r="E123" s="43"/>
      <c r="F123" s="225" t="s">
        <v>164</v>
      </c>
      <c r="G123" s="43"/>
      <c r="H123" s="43"/>
      <c r="I123" s="226"/>
      <c r="J123" s="43"/>
      <c r="K123" s="43"/>
      <c r="L123" s="47"/>
      <c r="M123" s="227"/>
      <c r="N123" s="228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134</v>
      </c>
      <c r="AU123" s="20" t="s">
        <v>82</v>
      </c>
    </row>
    <row r="124" s="14" customFormat="1">
      <c r="A124" s="14"/>
      <c r="B124" s="240"/>
      <c r="C124" s="241"/>
      <c r="D124" s="231" t="s">
        <v>136</v>
      </c>
      <c r="E124" s="242" t="s">
        <v>19</v>
      </c>
      <c r="F124" s="243" t="s">
        <v>165</v>
      </c>
      <c r="G124" s="241"/>
      <c r="H124" s="244">
        <v>34.560000000000002</v>
      </c>
      <c r="I124" s="245"/>
      <c r="J124" s="241"/>
      <c r="K124" s="241"/>
      <c r="L124" s="246"/>
      <c r="M124" s="247"/>
      <c r="N124" s="248"/>
      <c r="O124" s="248"/>
      <c r="P124" s="248"/>
      <c r="Q124" s="248"/>
      <c r="R124" s="248"/>
      <c r="S124" s="248"/>
      <c r="T124" s="249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0" t="s">
        <v>136</v>
      </c>
      <c r="AU124" s="250" t="s">
        <v>82</v>
      </c>
      <c r="AV124" s="14" t="s">
        <v>82</v>
      </c>
      <c r="AW124" s="14" t="s">
        <v>34</v>
      </c>
      <c r="AX124" s="14" t="s">
        <v>73</v>
      </c>
      <c r="AY124" s="250" t="s">
        <v>124</v>
      </c>
    </row>
    <row r="125" s="14" customFormat="1">
      <c r="A125" s="14"/>
      <c r="B125" s="240"/>
      <c r="C125" s="241"/>
      <c r="D125" s="231" t="s">
        <v>136</v>
      </c>
      <c r="E125" s="242" t="s">
        <v>19</v>
      </c>
      <c r="F125" s="243" t="s">
        <v>166</v>
      </c>
      <c r="G125" s="241"/>
      <c r="H125" s="244">
        <v>10.08</v>
      </c>
      <c r="I125" s="245"/>
      <c r="J125" s="241"/>
      <c r="K125" s="241"/>
      <c r="L125" s="246"/>
      <c r="M125" s="247"/>
      <c r="N125" s="248"/>
      <c r="O125" s="248"/>
      <c r="P125" s="248"/>
      <c r="Q125" s="248"/>
      <c r="R125" s="248"/>
      <c r="S125" s="248"/>
      <c r="T125" s="249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0" t="s">
        <v>136</v>
      </c>
      <c r="AU125" s="250" t="s">
        <v>82</v>
      </c>
      <c r="AV125" s="14" t="s">
        <v>82</v>
      </c>
      <c r="AW125" s="14" t="s">
        <v>34</v>
      </c>
      <c r="AX125" s="14" t="s">
        <v>73</v>
      </c>
      <c r="AY125" s="250" t="s">
        <v>124</v>
      </c>
    </row>
    <row r="126" s="14" customFormat="1">
      <c r="A126" s="14"/>
      <c r="B126" s="240"/>
      <c r="C126" s="241"/>
      <c r="D126" s="231" t="s">
        <v>136</v>
      </c>
      <c r="E126" s="242" t="s">
        <v>19</v>
      </c>
      <c r="F126" s="243" t="s">
        <v>167</v>
      </c>
      <c r="G126" s="241"/>
      <c r="H126" s="244">
        <v>10.08</v>
      </c>
      <c r="I126" s="245"/>
      <c r="J126" s="241"/>
      <c r="K126" s="241"/>
      <c r="L126" s="246"/>
      <c r="M126" s="247"/>
      <c r="N126" s="248"/>
      <c r="O126" s="248"/>
      <c r="P126" s="248"/>
      <c r="Q126" s="248"/>
      <c r="R126" s="248"/>
      <c r="S126" s="248"/>
      <c r="T126" s="249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0" t="s">
        <v>136</v>
      </c>
      <c r="AU126" s="250" t="s">
        <v>82</v>
      </c>
      <c r="AV126" s="14" t="s">
        <v>82</v>
      </c>
      <c r="AW126" s="14" t="s">
        <v>34</v>
      </c>
      <c r="AX126" s="14" t="s">
        <v>73</v>
      </c>
      <c r="AY126" s="250" t="s">
        <v>124</v>
      </c>
    </row>
    <row r="127" s="15" customFormat="1">
      <c r="A127" s="15"/>
      <c r="B127" s="251"/>
      <c r="C127" s="252"/>
      <c r="D127" s="231" t="s">
        <v>136</v>
      </c>
      <c r="E127" s="253" t="s">
        <v>19</v>
      </c>
      <c r="F127" s="254" t="s">
        <v>141</v>
      </c>
      <c r="G127" s="252"/>
      <c r="H127" s="255">
        <v>54.719999999999999</v>
      </c>
      <c r="I127" s="256"/>
      <c r="J127" s="252"/>
      <c r="K127" s="252"/>
      <c r="L127" s="257"/>
      <c r="M127" s="258"/>
      <c r="N127" s="259"/>
      <c r="O127" s="259"/>
      <c r="P127" s="259"/>
      <c r="Q127" s="259"/>
      <c r="R127" s="259"/>
      <c r="S127" s="259"/>
      <c r="T127" s="260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61" t="s">
        <v>136</v>
      </c>
      <c r="AU127" s="261" t="s">
        <v>82</v>
      </c>
      <c r="AV127" s="15" t="s">
        <v>132</v>
      </c>
      <c r="AW127" s="15" t="s">
        <v>34</v>
      </c>
      <c r="AX127" s="15" t="s">
        <v>80</v>
      </c>
      <c r="AY127" s="261" t="s">
        <v>124</v>
      </c>
    </row>
    <row r="128" s="12" customFormat="1" ht="22.8" customHeight="1">
      <c r="A128" s="12"/>
      <c r="B128" s="195"/>
      <c r="C128" s="196"/>
      <c r="D128" s="197" t="s">
        <v>72</v>
      </c>
      <c r="E128" s="209" t="s">
        <v>168</v>
      </c>
      <c r="F128" s="209" t="s">
        <v>169</v>
      </c>
      <c r="G128" s="196"/>
      <c r="H128" s="196"/>
      <c r="I128" s="199"/>
      <c r="J128" s="210">
        <f>BK128</f>
        <v>0</v>
      </c>
      <c r="K128" s="196"/>
      <c r="L128" s="201"/>
      <c r="M128" s="202"/>
      <c r="N128" s="203"/>
      <c r="O128" s="203"/>
      <c r="P128" s="204">
        <f>SUM(P129:P148)</f>
        <v>0</v>
      </c>
      <c r="Q128" s="203"/>
      <c r="R128" s="204">
        <f>SUM(R129:R148)</f>
        <v>0.43830720000000001</v>
      </c>
      <c r="S128" s="203"/>
      <c r="T128" s="205">
        <f>SUM(T129:T148)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06" t="s">
        <v>80</v>
      </c>
      <c r="AT128" s="207" t="s">
        <v>72</v>
      </c>
      <c r="AU128" s="207" t="s">
        <v>80</v>
      </c>
      <c r="AY128" s="206" t="s">
        <v>124</v>
      </c>
      <c r="BK128" s="208">
        <f>SUM(BK129:BK148)</f>
        <v>0</v>
      </c>
    </row>
    <row r="129" s="2" customFormat="1" ht="21.75" customHeight="1">
      <c r="A129" s="41"/>
      <c r="B129" s="42"/>
      <c r="C129" s="211" t="s">
        <v>170</v>
      </c>
      <c r="D129" s="211" t="s">
        <v>127</v>
      </c>
      <c r="E129" s="212" t="s">
        <v>171</v>
      </c>
      <c r="F129" s="213" t="s">
        <v>172</v>
      </c>
      <c r="G129" s="214" t="s">
        <v>130</v>
      </c>
      <c r="H129" s="215">
        <v>32.759999999999998</v>
      </c>
      <c r="I129" s="216"/>
      <c r="J129" s="217">
        <f>ROUND(I129*H129,2)</f>
        <v>0</v>
      </c>
      <c r="K129" s="213" t="s">
        <v>131</v>
      </c>
      <c r="L129" s="47"/>
      <c r="M129" s="218" t="s">
        <v>19</v>
      </c>
      <c r="N129" s="219" t="s">
        <v>44</v>
      </c>
      <c r="O129" s="87"/>
      <c r="P129" s="220">
        <f>O129*H129</f>
        <v>0</v>
      </c>
      <c r="Q129" s="220">
        <v>0.00025999999999999998</v>
      </c>
      <c r="R129" s="220">
        <f>Q129*H129</f>
        <v>0.0085175999999999984</v>
      </c>
      <c r="S129" s="220">
        <v>0</v>
      </c>
      <c r="T129" s="221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22" t="s">
        <v>132</v>
      </c>
      <c r="AT129" s="222" t="s">
        <v>127</v>
      </c>
      <c r="AU129" s="222" t="s">
        <v>82</v>
      </c>
      <c r="AY129" s="20" t="s">
        <v>124</v>
      </c>
      <c r="BE129" s="223">
        <f>IF(N129="základní",J129,0)</f>
        <v>0</v>
      </c>
      <c r="BF129" s="223">
        <f>IF(N129="snížená",J129,0)</f>
        <v>0</v>
      </c>
      <c r="BG129" s="223">
        <f>IF(N129="zákl. přenesená",J129,0)</f>
        <v>0</v>
      </c>
      <c r="BH129" s="223">
        <f>IF(N129="sníž. přenesená",J129,0)</f>
        <v>0</v>
      </c>
      <c r="BI129" s="223">
        <f>IF(N129="nulová",J129,0)</f>
        <v>0</v>
      </c>
      <c r="BJ129" s="20" t="s">
        <v>80</v>
      </c>
      <c r="BK129" s="223">
        <f>ROUND(I129*H129,2)</f>
        <v>0</v>
      </c>
      <c r="BL129" s="20" t="s">
        <v>132</v>
      </c>
      <c r="BM129" s="222" t="s">
        <v>173</v>
      </c>
    </row>
    <row r="130" s="2" customFormat="1">
      <c r="A130" s="41"/>
      <c r="B130" s="42"/>
      <c r="C130" s="43"/>
      <c r="D130" s="224" t="s">
        <v>134</v>
      </c>
      <c r="E130" s="43"/>
      <c r="F130" s="225" t="s">
        <v>174</v>
      </c>
      <c r="G130" s="43"/>
      <c r="H130" s="43"/>
      <c r="I130" s="226"/>
      <c r="J130" s="43"/>
      <c r="K130" s="43"/>
      <c r="L130" s="47"/>
      <c r="M130" s="227"/>
      <c r="N130" s="228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134</v>
      </c>
      <c r="AU130" s="20" t="s">
        <v>82</v>
      </c>
    </row>
    <row r="131" s="13" customFormat="1">
      <c r="A131" s="13"/>
      <c r="B131" s="229"/>
      <c r="C131" s="230"/>
      <c r="D131" s="231" t="s">
        <v>136</v>
      </c>
      <c r="E131" s="232" t="s">
        <v>19</v>
      </c>
      <c r="F131" s="233" t="s">
        <v>138</v>
      </c>
      <c r="G131" s="230"/>
      <c r="H131" s="232" t="s">
        <v>19</v>
      </c>
      <c r="I131" s="234"/>
      <c r="J131" s="230"/>
      <c r="K131" s="230"/>
      <c r="L131" s="235"/>
      <c r="M131" s="236"/>
      <c r="N131" s="237"/>
      <c r="O131" s="237"/>
      <c r="P131" s="237"/>
      <c r="Q131" s="237"/>
      <c r="R131" s="237"/>
      <c r="S131" s="237"/>
      <c r="T131" s="238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9" t="s">
        <v>136</v>
      </c>
      <c r="AU131" s="239" t="s">
        <v>82</v>
      </c>
      <c r="AV131" s="13" t="s">
        <v>80</v>
      </c>
      <c r="AW131" s="13" t="s">
        <v>34</v>
      </c>
      <c r="AX131" s="13" t="s">
        <v>73</v>
      </c>
      <c r="AY131" s="239" t="s">
        <v>124</v>
      </c>
    </row>
    <row r="132" s="14" customFormat="1">
      <c r="A132" s="14"/>
      <c r="B132" s="240"/>
      <c r="C132" s="241"/>
      <c r="D132" s="231" t="s">
        <v>136</v>
      </c>
      <c r="E132" s="242" t="s">
        <v>19</v>
      </c>
      <c r="F132" s="243" t="s">
        <v>148</v>
      </c>
      <c r="G132" s="241"/>
      <c r="H132" s="244">
        <v>17.280000000000001</v>
      </c>
      <c r="I132" s="245"/>
      <c r="J132" s="241"/>
      <c r="K132" s="241"/>
      <c r="L132" s="246"/>
      <c r="M132" s="247"/>
      <c r="N132" s="248"/>
      <c r="O132" s="248"/>
      <c r="P132" s="248"/>
      <c r="Q132" s="248"/>
      <c r="R132" s="248"/>
      <c r="S132" s="248"/>
      <c r="T132" s="249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0" t="s">
        <v>136</v>
      </c>
      <c r="AU132" s="250" t="s">
        <v>82</v>
      </c>
      <c r="AV132" s="14" t="s">
        <v>82</v>
      </c>
      <c r="AW132" s="14" t="s">
        <v>34</v>
      </c>
      <c r="AX132" s="14" t="s">
        <v>73</v>
      </c>
      <c r="AY132" s="250" t="s">
        <v>124</v>
      </c>
    </row>
    <row r="133" s="14" customFormat="1">
      <c r="A133" s="14"/>
      <c r="B133" s="240"/>
      <c r="C133" s="241"/>
      <c r="D133" s="231" t="s">
        <v>136</v>
      </c>
      <c r="E133" s="242" t="s">
        <v>19</v>
      </c>
      <c r="F133" s="243" t="s">
        <v>149</v>
      </c>
      <c r="G133" s="241"/>
      <c r="H133" s="244">
        <v>5.4000000000000004</v>
      </c>
      <c r="I133" s="245"/>
      <c r="J133" s="241"/>
      <c r="K133" s="241"/>
      <c r="L133" s="246"/>
      <c r="M133" s="247"/>
      <c r="N133" s="248"/>
      <c r="O133" s="248"/>
      <c r="P133" s="248"/>
      <c r="Q133" s="248"/>
      <c r="R133" s="248"/>
      <c r="S133" s="248"/>
      <c r="T133" s="249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0" t="s">
        <v>136</v>
      </c>
      <c r="AU133" s="250" t="s">
        <v>82</v>
      </c>
      <c r="AV133" s="14" t="s">
        <v>82</v>
      </c>
      <c r="AW133" s="14" t="s">
        <v>34</v>
      </c>
      <c r="AX133" s="14" t="s">
        <v>73</v>
      </c>
      <c r="AY133" s="250" t="s">
        <v>124</v>
      </c>
    </row>
    <row r="134" s="16" customFormat="1">
      <c r="A134" s="16"/>
      <c r="B134" s="262"/>
      <c r="C134" s="263"/>
      <c r="D134" s="231" t="s">
        <v>136</v>
      </c>
      <c r="E134" s="264" t="s">
        <v>19</v>
      </c>
      <c r="F134" s="265" t="s">
        <v>150</v>
      </c>
      <c r="G134" s="263"/>
      <c r="H134" s="266">
        <v>22.68</v>
      </c>
      <c r="I134" s="267"/>
      <c r="J134" s="263"/>
      <c r="K134" s="263"/>
      <c r="L134" s="268"/>
      <c r="M134" s="269"/>
      <c r="N134" s="270"/>
      <c r="O134" s="270"/>
      <c r="P134" s="270"/>
      <c r="Q134" s="270"/>
      <c r="R134" s="270"/>
      <c r="S134" s="270"/>
      <c r="T134" s="271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T134" s="272" t="s">
        <v>136</v>
      </c>
      <c r="AU134" s="272" t="s">
        <v>82</v>
      </c>
      <c r="AV134" s="16" t="s">
        <v>125</v>
      </c>
      <c r="AW134" s="16" t="s">
        <v>34</v>
      </c>
      <c r="AX134" s="16" t="s">
        <v>73</v>
      </c>
      <c r="AY134" s="272" t="s">
        <v>124</v>
      </c>
    </row>
    <row r="135" s="14" customFormat="1">
      <c r="A135" s="14"/>
      <c r="B135" s="240"/>
      <c r="C135" s="241"/>
      <c r="D135" s="231" t="s">
        <v>136</v>
      </c>
      <c r="E135" s="242" t="s">
        <v>19</v>
      </c>
      <c r="F135" s="243" t="s">
        <v>140</v>
      </c>
      <c r="G135" s="241"/>
      <c r="H135" s="244">
        <v>10.08</v>
      </c>
      <c r="I135" s="245"/>
      <c r="J135" s="241"/>
      <c r="K135" s="241"/>
      <c r="L135" s="246"/>
      <c r="M135" s="247"/>
      <c r="N135" s="248"/>
      <c r="O135" s="248"/>
      <c r="P135" s="248"/>
      <c r="Q135" s="248"/>
      <c r="R135" s="248"/>
      <c r="S135" s="248"/>
      <c r="T135" s="249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0" t="s">
        <v>136</v>
      </c>
      <c r="AU135" s="250" t="s">
        <v>82</v>
      </c>
      <c r="AV135" s="14" t="s">
        <v>82</v>
      </c>
      <c r="AW135" s="14" t="s">
        <v>34</v>
      </c>
      <c r="AX135" s="14" t="s">
        <v>73</v>
      </c>
      <c r="AY135" s="250" t="s">
        <v>124</v>
      </c>
    </row>
    <row r="136" s="16" customFormat="1">
      <c r="A136" s="16"/>
      <c r="B136" s="262"/>
      <c r="C136" s="263"/>
      <c r="D136" s="231" t="s">
        <v>136</v>
      </c>
      <c r="E136" s="264" t="s">
        <v>19</v>
      </c>
      <c r="F136" s="265" t="s">
        <v>151</v>
      </c>
      <c r="G136" s="263"/>
      <c r="H136" s="266">
        <v>10.08</v>
      </c>
      <c r="I136" s="267"/>
      <c r="J136" s="263"/>
      <c r="K136" s="263"/>
      <c r="L136" s="268"/>
      <c r="M136" s="269"/>
      <c r="N136" s="270"/>
      <c r="O136" s="270"/>
      <c r="P136" s="270"/>
      <c r="Q136" s="270"/>
      <c r="R136" s="270"/>
      <c r="S136" s="270"/>
      <c r="T136" s="271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T136" s="272" t="s">
        <v>136</v>
      </c>
      <c r="AU136" s="272" t="s">
        <v>82</v>
      </c>
      <c r="AV136" s="16" t="s">
        <v>125</v>
      </c>
      <c r="AW136" s="16" t="s">
        <v>34</v>
      </c>
      <c r="AX136" s="16" t="s">
        <v>73</v>
      </c>
      <c r="AY136" s="272" t="s">
        <v>124</v>
      </c>
    </row>
    <row r="137" s="15" customFormat="1">
      <c r="A137" s="15"/>
      <c r="B137" s="251"/>
      <c r="C137" s="252"/>
      <c r="D137" s="231" t="s">
        <v>136</v>
      </c>
      <c r="E137" s="253" t="s">
        <v>19</v>
      </c>
      <c r="F137" s="254" t="s">
        <v>141</v>
      </c>
      <c r="G137" s="252"/>
      <c r="H137" s="255">
        <v>32.759999999999998</v>
      </c>
      <c r="I137" s="256"/>
      <c r="J137" s="252"/>
      <c r="K137" s="252"/>
      <c r="L137" s="257"/>
      <c r="M137" s="258"/>
      <c r="N137" s="259"/>
      <c r="O137" s="259"/>
      <c r="P137" s="259"/>
      <c r="Q137" s="259"/>
      <c r="R137" s="259"/>
      <c r="S137" s="259"/>
      <c r="T137" s="260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61" t="s">
        <v>136</v>
      </c>
      <c r="AU137" s="261" t="s">
        <v>82</v>
      </c>
      <c r="AV137" s="15" t="s">
        <v>132</v>
      </c>
      <c r="AW137" s="15" t="s">
        <v>34</v>
      </c>
      <c r="AX137" s="15" t="s">
        <v>80</v>
      </c>
      <c r="AY137" s="261" t="s">
        <v>124</v>
      </c>
    </row>
    <row r="138" s="2" customFormat="1" ht="24.15" customHeight="1">
      <c r="A138" s="41"/>
      <c r="B138" s="42"/>
      <c r="C138" s="211" t="s">
        <v>175</v>
      </c>
      <c r="D138" s="211" t="s">
        <v>127</v>
      </c>
      <c r="E138" s="212" t="s">
        <v>176</v>
      </c>
      <c r="F138" s="213" t="s">
        <v>177</v>
      </c>
      <c r="G138" s="214" t="s">
        <v>130</v>
      </c>
      <c r="H138" s="215">
        <v>32.759999999999998</v>
      </c>
      <c r="I138" s="216"/>
      <c r="J138" s="217">
        <f>ROUND(I138*H138,2)</f>
        <v>0</v>
      </c>
      <c r="K138" s="213" t="s">
        <v>131</v>
      </c>
      <c r="L138" s="47"/>
      <c r="M138" s="218" t="s">
        <v>19</v>
      </c>
      <c r="N138" s="219" t="s">
        <v>44</v>
      </c>
      <c r="O138" s="87"/>
      <c r="P138" s="220">
        <f>O138*H138</f>
        <v>0</v>
      </c>
      <c r="Q138" s="220">
        <v>0.0044099999999999999</v>
      </c>
      <c r="R138" s="220">
        <f>Q138*H138</f>
        <v>0.14447159999999998</v>
      </c>
      <c r="S138" s="220">
        <v>0</v>
      </c>
      <c r="T138" s="221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22" t="s">
        <v>132</v>
      </c>
      <c r="AT138" s="222" t="s">
        <v>127</v>
      </c>
      <c r="AU138" s="222" t="s">
        <v>82</v>
      </c>
      <c r="AY138" s="20" t="s">
        <v>124</v>
      </c>
      <c r="BE138" s="223">
        <f>IF(N138="základní",J138,0)</f>
        <v>0</v>
      </c>
      <c r="BF138" s="223">
        <f>IF(N138="snížená",J138,0)</f>
        <v>0</v>
      </c>
      <c r="BG138" s="223">
        <f>IF(N138="zákl. přenesená",J138,0)</f>
        <v>0</v>
      </c>
      <c r="BH138" s="223">
        <f>IF(N138="sníž. přenesená",J138,0)</f>
        <v>0</v>
      </c>
      <c r="BI138" s="223">
        <f>IF(N138="nulová",J138,0)</f>
        <v>0</v>
      </c>
      <c r="BJ138" s="20" t="s">
        <v>80</v>
      </c>
      <c r="BK138" s="223">
        <f>ROUND(I138*H138,2)</f>
        <v>0</v>
      </c>
      <c r="BL138" s="20" t="s">
        <v>132</v>
      </c>
      <c r="BM138" s="222" t="s">
        <v>178</v>
      </c>
    </row>
    <row r="139" s="2" customFormat="1">
      <c r="A139" s="41"/>
      <c r="B139" s="42"/>
      <c r="C139" s="43"/>
      <c r="D139" s="224" t="s">
        <v>134</v>
      </c>
      <c r="E139" s="43"/>
      <c r="F139" s="225" t="s">
        <v>179</v>
      </c>
      <c r="G139" s="43"/>
      <c r="H139" s="43"/>
      <c r="I139" s="226"/>
      <c r="J139" s="43"/>
      <c r="K139" s="43"/>
      <c r="L139" s="47"/>
      <c r="M139" s="227"/>
      <c r="N139" s="228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134</v>
      </c>
      <c r="AU139" s="20" t="s">
        <v>82</v>
      </c>
    </row>
    <row r="140" s="2" customFormat="1" ht="24.15" customHeight="1">
      <c r="A140" s="41"/>
      <c r="B140" s="42"/>
      <c r="C140" s="211" t="s">
        <v>180</v>
      </c>
      <c r="D140" s="211" t="s">
        <v>127</v>
      </c>
      <c r="E140" s="212" t="s">
        <v>181</v>
      </c>
      <c r="F140" s="213" t="s">
        <v>182</v>
      </c>
      <c r="G140" s="214" t="s">
        <v>130</v>
      </c>
      <c r="H140" s="215">
        <v>32.759999999999998</v>
      </c>
      <c r="I140" s="216"/>
      <c r="J140" s="217">
        <f>ROUND(I140*H140,2)</f>
        <v>0</v>
      </c>
      <c r="K140" s="213" t="s">
        <v>131</v>
      </c>
      <c r="L140" s="47"/>
      <c r="M140" s="218" t="s">
        <v>19</v>
      </c>
      <c r="N140" s="219" t="s">
        <v>44</v>
      </c>
      <c r="O140" s="87"/>
      <c r="P140" s="220">
        <f>O140*H140</f>
        <v>0</v>
      </c>
      <c r="Q140" s="220">
        <v>0.0028500000000000001</v>
      </c>
      <c r="R140" s="220">
        <f>Q140*H140</f>
        <v>0.093366000000000005</v>
      </c>
      <c r="S140" s="220">
        <v>0</v>
      </c>
      <c r="T140" s="221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22" t="s">
        <v>132</v>
      </c>
      <c r="AT140" s="222" t="s">
        <v>127</v>
      </c>
      <c r="AU140" s="222" t="s">
        <v>82</v>
      </c>
      <c r="AY140" s="20" t="s">
        <v>124</v>
      </c>
      <c r="BE140" s="223">
        <f>IF(N140="základní",J140,0)</f>
        <v>0</v>
      </c>
      <c r="BF140" s="223">
        <f>IF(N140="snížená",J140,0)</f>
        <v>0</v>
      </c>
      <c r="BG140" s="223">
        <f>IF(N140="zákl. přenesená",J140,0)</f>
        <v>0</v>
      </c>
      <c r="BH140" s="223">
        <f>IF(N140="sníž. přenesená",J140,0)</f>
        <v>0</v>
      </c>
      <c r="BI140" s="223">
        <f>IF(N140="nulová",J140,0)</f>
        <v>0</v>
      </c>
      <c r="BJ140" s="20" t="s">
        <v>80</v>
      </c>
      <c r="BK140" s="223">
        <f>ROUND(I140*H140,2)</f>
        <v>0</v>
      </c>
      <c r="BL140" s="20" t="s">
        <v>132</v>
      </c>
      <c r="BM140" s="222" t="s">
        <v>183</v>
      </c>
    </row>
    <row r="141" s="2" customFormat="1">
      <c r="A141" s="41"/>
      <c r="B141" s="42"/>
      <c r="C141" s="43"/>
      <c r="D141" s="224" t="s">
        <v>134</v>
      </c>
      <c r="E141" s="43"/>
      <c r="F141" s="225" t="s">
        <v>184</v>
      </c>
      <c r="G141" s="43"/>
      <c r="H141" s="43"/>
      <c r="I141" s="226"/>
      <c r="J141" s="43"/>
      <c r="K141" s="43"/>
      <c r="L141" s="47"/>
      <c r="M141" s="227"/>
      <c r="N141" s="228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134</v>
      </c>
      <c r="AU141" s="20" t="s">
        <v>82</v>
      </c>
    </row>
    <row r="142" s="2" customFormat="1" ht="16.5" customHeight="1">
      <c r="A142" s="41"/>
      <c r="B142" s="42"/>
      <c r="C142" s="211" t="s">
        <v>185</v>
      </c>
      <c r="D142" s="211" t="s">
        <v>127</v>
      </c>
      <c r="E142" s="212" t="s">
        <v>186</v>
      </c>
      <c r="F142" s="213" t="s">
        <v>187</v>
      </c>
      <c r="G142" s="214" t="s">
        <v>188</v>
      </c>
      <c r="H142" s="215">
        <v>18.600000000000001</v>
      </c>
      <c r="I142" s="216"/>
      <c r="J142" s="217">
        <f>ROUND(I142*H142,2)</f>
        <v>0</v>
      </c>
      <c r="K142" s="213" t="s">
        <v>131</v>
      </c>
      <c r="L142" s="47"/>
      <c r="M142" s="218" t="s">
        <v>19</v>
      </c>
      <c r="N142" s="219" t="s">
        <v>44</v>
      </c>
      <c r="O142" s="87"/>
      <c r="P142" s="220">
        <f>O142*H142</f>
        <v>0</v>
      </c>
      <c r="Q142" s="220">
        <v>0.010319999999999999</v>
      </c>
      <c r="R142" s="220">
        <f>Q142*H142</f>
        <v>0.19195200000000001</v>
      </c>
      <c r="S142" s="220">
        <v>0</v>
      </c>
      <c r="T142" s="221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22" t="s">
        <v>132</v>
      </c>
      <c r="AT142" s="222" t="s">
        <v>127</v>
      </c>
      <c r="AU142" s="222" t="s">
        <v>82</v>
      </c>
      <c r="AY142" s="20" t="s">
        <v>124</v>
      </c>
      <c r="BE142" s="223">
        <f>IF(N142="základní",J142,0)</f>
        <v>0</v>
      </c>
      <c r="BF142" s="223">
        <f>IF(N142="snížená",J142,0)</f>
        <v>0</v>
      </c>
      <c r="BG142" s="223">
        <f>IF(N142="zákl. přenesená",J142,0)</f>
        <v>0</v>
      </c>
      <c r="BH142" s="223">
        <f>IF(N142="sníž. přenesená",J142,0)</f>
        <v>0</v>
      </c>
      <c r="BI142" s="223">
        <f>IF(N142="nulová",J142,0)</f>
        <v>0</v>
      </c>
      <c r="BJ142" s="20" t="s">
        <v>80</v>
      </c>
      <c r="BK142" s="223">
        <f>ROUND(I142*H142,2)</f>
        <v>0</v>
      </c>
      <c r="BL142" s="20" t="s">
        <v>132</v>
      </c>
      <c r="BM142" s="222" t="s">
        <v>189</v>
      </c>
    </row>
    <row r="143" s="2" customFormat="1">
      <c r="A143" s="41"/>
      <c r="B143" s="42"/>
      <c r="C143" s="43"/>
      <c r="D143" s="224" t="s">
        <v>134</v>
      </c>
      <c r="E143" s="43"/>
      <c r="F143" s="225" t="s">
        <v>190</v>
      </c>
      <c r="G143" s="43"/>
      <c r="H143" s="43"/>
      <c r="I143" s="226"/>
      <c r="J143" s="43"/>
      <c r="K143" s="43"/>
      <c r="L143" s="47"/>
      <c r="M143" s="227"/>
      <c r="N143" s="228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134</v>
      </c>
      <c r="AU143" s="20" t="s">
        <v>82</v>
      </c>
    </row>
    <row r="144" s="13" customFormat="1">
      <c r="A144" s="13"/>
      <c r="B144" s="229"/>
      <c r="C144" s="230"/>
      <c r="D144" s="231" t="s">
        <v>136</v>
      </c>
      <c r="E144" s="232" t="s">
        <v>19</v>
      </c>
      <c r="F144" s="233" t="s">
        <v>137</v>
      </c>
      <c r="G144" s="230"/>
      <c r="H144" s="232" t="s">
        <v>19</v>
      </c>
      <c r="I144" s="234"/>
      <c r="J144" s="230"/>
      <c r="K144" s="230"/>
      <c r="L144" s="235"/>
      <c r="M144" s="236"/>
      <c r="N144" s="237"/>
      <c r="O144" s="237"/>
      <c r="P144" s="237"/>
      <c r="Q144" s="237"/>
      <c r="R144" s="237"/>
      <c r="S144" s="237"/>
      <c r="T144" s="23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9" t="s">
        <v>136</v>
      </c>
      <c r="AU144" s="239" t="s">
        <v>82</v>
      </c>
      <c r="AV144" s="13" t="s">
        <v>80</v>
      </c>
      <c r="AW144" s="13" t="s">
        <v>34</v>
      </c>
      <c r="AX144" s="13" t="s">
        <v>73</v>
      </c>
      <c r="AY144" s="239" t="s">
        <v>124</v>
      </c>
    </row>
    <row r="145" s="13" customFormat="1">
      <c r="A145" s="13"/>
      <c r="B145" s="229"/>
      <c r="C145" s="230"/>
      <c r="D145" s="231" t="s">
        <v>136</v>
      </c>
      <c r="E145" s="232" t="s">
        <v>19</v>
      </c>
      <c r="F145" s="233" t="s">
        <v>138</v>
      </c>
      <c r="G145" s="230"/>
      <c r="H145" s="232" t="s">
        <v>19</v>
      </c>
      <c r="I145" s="234"/>
      <c r="J145" s="230"/>
      <c r="K145" s="230"/>
      <c r="L145" s="235"/>
      <c r="M145" s="236"/>
      <c r="N145" s="237"/>
      <c r="O145" s="237"/>
      <c r="P145" s="237"/>
      <c r="Q145" s="237"/>
      <c r="R145" s="237"/>
      <c r="S145" s="237"/>
      <c r="T145" s="238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9" t="s">
        <v>136</v>
      </c>
      <c r="AU145" s="239" t="s">
        <v>82</v>
      </c>
      <c r="AV145" s="13" t="s">
        <v>80</v>
      </c>
      <c r="AW145" s="13" t="s">
        <v>34</v>
      </c>
      <c r="AX145" s="13" t="s">
        <v>73</v>
      </c>
      <c r="AY145" s="239" t="s">
        <v>124</v>
      </c>
    </row>
    <row r="146" s="14" customFormat="1">
      <c r="A146" s="14"/>
      <c r="B146" s="240"/>
      <c r="C146" s="241"/>
      <c r="D146" s="231" t="s">
        <v>136</v>
      </c>
      <c r="E146" s="242" t="s">
        <v>19</v>
      </c>
      <c r="F146" s="243" t="s">
        <v>191</v>
      </c>
      <c r="G146" s="241"/>
      <c r="H146" s="244">
        <v>14.4</v>
      </c>
      <c r="I146" s="245"/>
      <c r="J146" s="241"/>
      <c r="K146" s="241"/>
      <c r="L146" s="246"/>
      <c r="M146" s="247"/>
      <c r="N146" s="248"/>
      <c r="O146" s="248"/>
      <c r="P146" s="248"/>
      <c r="Q146" s="248"/>
      <c r="R146" s="248"/>
      <c r="S146" s="248"/>
      <c r="T146" s="249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0" t="s">
        <v>136</v>
      </c>
      <c r="AU146" s="250" t="s">
        <v>82</v>
      </c>
      <c r="AV146" s="14" t="s">
        <v>82</v>
      </c>
      <c r="AW146" s="14" t="s">
        <v>34</v>
      </c>
      <c r="AX146" s="14" t="s">
        <v>73</v>
      </c>
      <c r="AY146" s="250" t="s">
        <v>124</v>
      </c>
    </row>
    <row r="147" s="14" customFormat="1">
      <c r="A147" s="14"/>
      <c r="B147" s="240"/>
      <c r="C147" s="241"/>
      <c r="D147" s="231" t="s">
        <v>136</v>
      </c>
      <c r="E147" s="242" t="s">
        <v>19</v>
      </c>
      <c r="F147" s="243" t="s">
        <v>192</v>
      </c>
      <c r="G147" s="241"/>
      <c r="H147" s="244">
        <v>4.2000000000000002</v>
      </c>
      <c r="I147" s="245"/>
      <c r="J147" s="241"/>
      <c r="K147" s="241"/>
      <c r="L147" s="246"/>
      <c r="M147" s="247"/>
      <c r="N147" s="248"/>
      <c r="O147" s="248"/>
      <c r="P147" s="248"/>
      <c r="Q147" s="248"/>
      <c r="R147" s="248"/>
      <c r="S147" s="248"/>
      <c r="T147" s="249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0" t="s">
        <v>136</v>
      </c>
      <c r="AU147" s="250" t="s">
        <v>82</v>
      </c>
      <c r="AV147" s="14" t="s">
        <v>82</v>
      </c>
      <c r="AW147" s="14" t="s">
        <v>34</v>
      </c>
      <c r="AX147" s="14" t="s">
        <v>73</v>
      </c>
      <c r="AY147" s="250" t="s">
        <v>124</v>
      </c>
    </row>
    <row r="148" s="15" customFormat="1">
      <c r="A148" s="15"/>
      <c r="B148" s="251"/>
      <c r="C148" s="252"/>
      <c r="D148" s="231" t="s">
        <v>136</v>
      </c>
      <c r="E148" s="253" t="s">
        <v>19</v>
      </c>
      <c r="F148" s="254" t="s">
        <v>141</v>
      </c>
      <c r="G148" s="252"/>
      <c r="H148" s="255">
        <v>18.600000000000001</v>
      </c>
      <c r="I148" s="256"/>
      <c r="J148" s="252"/>
      <c r="K148" s="252"/>
      <c r="L148" s="257"/>
      <c r="M148" s="258"/>
      <c r="N148" s="259"/>
      <c r="O148" s="259"/>
      <c r="P148" s="259"/>
      <c r="Q148" s="259"/>
      <c r="R148" s="259"/>
      <c r="S148" s="259"/>
      <c r="T148" s="260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61" t="s">
        <v>136</v>
      </c>
      <c r="AU148" s="261" t="s">
        <v>82</v>
      </c>
      <c r="AV148" s="15" t="s">
        <v>132</v>
      </c>
      <c r="AW148" s="15" t="s">
        <v>34</v>
      </c>
      <c r="AX148" s="15" t="s">
        <v>80</v>
      </c>
      <c r="AY148" s="261" t="s">
        <v>124</v>
      </c>
    </row>
    <row r="149" s="12" customFormat="1" ht="22.8" customHeight="1">
      <c r="A149" s="12"/>
      <c r="B149" s="195"/>
      <c r="C149" s="196"/>
      <c r="D149" s="197" t="s">
        <v>72</v>
      </c>
      <c r="E149" s="209" t="s">
        <v>193</v>
      </c>
      <c r="F149" s="209" t="s">
        <v>194</v>
      </c>
      <c r="G149" s="196"/>
      <c r="H149" s="196"/>
      <c r="I149" s="199"/>
      <c r="J149" s="210">
        <f>BK149</f>
        <v>0</v>
      </c>
      <c r="K149" s="196"/>
      <c r="L149" s="201"/>
      <c r="M149" s="202"/>
      <c r="N149" s="203"/>
      <c r="O149" s="203"/>
      <c r="P149" s="204">
        <f>SUM(P150:P156)</f>
        <v>0</v>
      </c>
      <c r="Q149" s="203"/>
      <c r="R149" s="204">
        <f>SUM(R150:R156)</f>
        <v>0.010670399999999998</v>
      </c>
      <c r="S149" s="203"/>
      <c r="T149" s="205">
        <f>SUM(T150:T156)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06" t="s">
        <v>80</v>
      </c>
      <c r="AT149" s="207" t="s">
        <v>72</v>
      </c>
      <c r="AU149" s="207" t="s">
        <v>80</v>
      </c>
      <c r="AY149" s="206" t="s">
        <v>124</v>
      </c>
      <c r="BK149" s="208">
        <f>SUM(BK150:BK156)</f>
        <v>0</v>
      </c>
    </row>
    <row r="150" s="2" customFormat="1" ht="24.15" customHeight="1">
      <c r="A150" s="41"/>
      <c r="B150" s="42"/>
      <c r="C150" s="211" t="s">
        <v>195</v>
      </c>
      <c r="D150" s="211" t="s">
        <v>127</v>
      </c>
      <c r="E150" s="212" t="s">
        <v>196</v>
      </c>
      <c r="F150" s="213" t="s">
        <v>197</v>
      </c>
      <c r="G150" s="214" t="s">
        <v>130</v>
      </c>
      <c r="H150" s="215">
        <v>82.079999999999998</v>
      </c>
      <c r="I150" s="216"/>
      <c r="J150" s="217">
        <f>ROUND(I150*H150,2)</f>
        <v>0</v>
      </c>
      <c r="K150" s="213" t="s">
        <v>131</v>
      </c>
      <c r="L150" s="47"/>
      <c r="M150" s="218" t="s">
        <v>19</v>
      </c>
      <c r="N150" s="219" t="s">
        <v>44</v>
      </c>
      <c r="O150" s="87"/>
      <c r="P150" s="220">
        <f>O150*H150</f>
        <v>0</v>
      </c>
      <c r="Q150" s="220">
        <v>0.00012999999999999999</v>
      </c>
      <c r="R150" s="220">
        <f>Q150*H150</f>
        <v>0.010670399999999998</v>
      </c>
      <c r="S150" s="220">
        <v>0</v>
      </c>
      <c r="T150" s="221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22" t="s">
        <v>132</v>
      </c>
      <c r="AT150" s="222" t="s">
        <v>127</v>
      </c>
      <c r="AU150" s="222" t="s">
        <v>82</v>
      </c>
      <c r="AY150" s="20" t="s">
        <v>124</v>
      </c>
      <c r="BE150" s="223">
        <f>IF(N150="základní",J150,0)</f>
        <v>0</v>
      </c>
      <c r="BF150" s="223">
        <f>IF(N150="snížená",J150,0)</f>
        <v>0</v>
      </c>
      <c r="BG150" s="223">
        <f>IF(N150="zákl. přenesená",J150,0)</f>
        <v>0</v>
      </c>
      <c r="BH150" s="223">
        <f>IF(N150="sníž. přenesená",J150,0)</f>
        <v>0</v>
      </c>
      <c r="BI150" s="223">
        <f>IF(N150="nulová",J150,0)</f>
        <v>0</v>
      </c>
      <c r="BJ150" s="20" t="s">
        <v>80</v>
      </c>
      <c r="BK150" s="223">
        <f>ROUND(I150*H150,2)</f>
        <v>0</v>
      </c>
      <c r="BL150" s="20" t="s">
        <v>132</v>
      </c>
      <c r="BM150" s="222" t="s">
        <v>198</v>
      </c>
    </row>
    <row r="151" s="2" customFormat="1">
      <c r="A151" s="41"/>
      <c r="B151" s="42"/>
      <c r="C151" s="43"/>
      <c r="D151" s="224" t="s">
        <v>134</v>
      </c>
      <c r="E151" s="43"/>
      <c r="F151" s="225" t="s">
        <v>199</v>
      </c>
      <c r="G151" s="43"/>
      <c r="H151" s="43"/>
      <c r="I151" s="226"/>
      <c r="J151" s="43"/>
      <c r="K151" s="43"/>
      <c r="L151" s="47"/>
      <c r="M151" s="227"/>
      <c r="N151" s="228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134</v>
      </c>
      <c r="AU151" s="20" t="s">
        <v>82</v>
      </c>
    </row>
    <row r="152" s="14" customFormat="1">
      <c r="A152" s="14"/>
      <c r="B152" s="240"/>
      <c r="C152" s="241"/>
      <c r="D152" s="231" t="s">
        <v>136</v>
      </c>
      <c r="E152" s="242" t="s">
        <v>19</v>
      </c>
      <c r="F152" s="243" t="s">
        <v>200</v>
      </c>
      <c r="G152" s="241"/>
      <c r="H152" s="244">
        <v>25.920000000000002</v>
      </c>
      <c r="I152" s="245"/>
      <c r="J152" s="241"/>
      <c r="K152" s="241"/>
      <c r="L152" s="246"/>
      <c r="M152" s="247"/>
      <c r="N152" s="248"/>
      <c r="O152" s="248"/>
      <c r="P152" s="248"/>
      <c r="Q152" s="248"/>
      <c r="R152" s="248"/>
      <c r="S152" s="248"/>
      <c r="T152" s="249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0" t="s">
        <v>136</v>
      </c>
      <c r="AU152" s="250" t="s">
        <v>82</v>
      </c>
      <c r="AV152" s="14" t="s">
        <v>82</v>
      </c>
      <c r="AW152" s="14" t="s">
        <v>34</v>
      </c>
      <c r="AX152" s="14" t="s">
        <v>73</v>
      </c>
      <c r="AY152" s="250" t="s">
        <v>124</v>
      </c>
    </row>
    <row r="153" s="14" customFormat="1">
      <c r="A153" s="14"/>
      <c r="B153" s="240"/>
      <c r="C153" s="241"/>
      <c r="D153" s="231" t="s">
        <v>136</v>
      </c>
      <c r="E153" s="242" t="s">
        <v>19</v>
      </c>
      <c r="F153" s="243" t="s">
        <v>201</v>
      </c>
      <c r="G153" s="241"/>
      <c r="H153" s="244">
        <v>7.5599999999999996</v>
      </c>
      <c r="I153" s="245"/>
      <c r="J153" s="241"/>
      <c r="K153" s="241"/>
      <c r="L153" s="246"/>
      <c r="M153" s="247"/>
      <c r="N153" s="248"/>
      <c r="O153" s="248"/>
      <c r="P153" s="248"/>
      <c r="Q153" s="248"/>
      <c r="R153" s="248"/>
      <c r="S153" s="248"/>
      <c r="T153" s="249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0" t="s">
        <v>136</v>
      </c>
      <c r="AU153" s="250" t="s">
        <v>82</v>
      </c>
      <c r="AV153" s="14" t="s">
        <v>82</v>
      </c>
      <c r="AW153" s="14" t="s">
        <v>34</v>
      </c>
      <c r="AX153" s="14" t="s">
        <v>73</v>
      </c>
      <c r="AY153" s="250" t="s">
        <v>124</v>
      </c>
    </row>
    <row r="154" s="14" customFormat="1">
      <c r="A154" s="14"/>
      <c r="B154" s="240"/>
      <c r="C154" s="241"/>
      <c r="D154" s="231" t="s">
        <v>136</v>
      </c>
      <c r="E154" s="242" t="s">
        <v>19</v>
      </c>
      <c r="F154" s="243" t="s">
        <v>202</v>
      </c>
      <c r="G154" s="241"/>
      <c r="H154" s="244">
        <v>7.5599999999999996</v>
      </c>
      <c r="I154" s="245"/>
      <c r="J154" s="241"/>
      <c r="K154" s="241"/>
      <c r="L154" s="246"/>
      <c r="M154" s="247"/>
      <c r="N154" s="248"/>
      <c r="O154" s="248"/>
      <c r="P154" s="248"/>
      <c r="Q154" s="248"/>
      <c r="R154" s="248"/>
      <c r="S154" s="248"/>
      <c r="T154" s="249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0" t="s">
        <v>136</v>
      </c>
      <c r="AU154" s="250" t="s">
        <v>82</v>
      </c>
      <c r="AV154" s="14" t="s">
        <v>82</v>
      </c>
      <c r="AW154" s="14" t="s">
        <v>34</v>
      </c>
      <c r="AX154" s="14" t="s">
        <v>73</v>
      </c>
      <c r="AY154" s="250" t="s">
        <v>124</v>
      </c>
    </row>
    <row r="155" s="15" customFormat="1">
      <c r="A155" s="15"/>
      <c r="B155" s="251"/>
      <c r="C155" s="252"/>
      <c r="D155" s="231" t="s">
        <v>136</v>
      </c>
      <c r="E155" s="253" t="s">
        <v>19</v>
      </c>
      <c r="F155" s="254" t="s">
        <v>141</v>
      </c>
      <c r="G155" s="252"/>
      <c r="H155" s="255">
        <v>41.039999999999999</v>
      </c>
      <c r="I155" s="256"/>
      <c r="J155" s="252"/>
      <c r="K155" s="252"/>
      <c r="L155" s="257"/>
      <c r="M155" s="258"/>
      <c r="N155" s="259"/>
      <c r="O155" s="259"/>
      <c r="P155" s="259"/>
      <c r="Q155" s="259"/>
      <c r="R155" s="259"/>
      <c r="S155" s="259"/>
      <c r="T155" s="260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61" t="s">
        <v>136</v>
      </c>
      <c r="AU155" s="261" t="s">
        <v>82</v>
      </c>
      <c r="AV155" s="15" t="s">
        <v>132</v>
      </c>
      <c r="AW155" s="15" t="s">
        <v>34</v>
      </c>
      <c r="AX155" s="15" t="s">
        <v>80</v>
      </c>
      <c r="AY155" s="261" t="s">
        <v>124</v>
      </c>
    </row>
    <row r="156" s="14" customFormat="1">
      <c r="A156" s="14"/>
      <c r="B156" s="240"/>
      <c r="C156" s="241"/>
      <c r="D156" s="231" t="s">
        <v>136</v>
      </c>
      <c r="E156" s="241"/>
      <c r="F156" s="243" t="s">
        <v>203</v>
      </c>
      <c r="G156" s="241"/>
      <c r="H156" s="244">
        <v>82.079999999999998</v>
      </c>
      <c r="I156" s="245"/>
      <c r="J156" s="241"/>
      <c r="K156" s="241"/>
      <c r="L156" s="246"/>
      <c r="M156" s="247"/>
      <c r="N156" s="248"/>
      <c r="O156" s="248"/>
      <c r="P156" s="248"/>
      <c r="Q156" s="248"/>
      <c r="R156" s="248"/>
      <c r="S156" s="248"/>
      <c r="T156" s="249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0" t="s">
        <v>136</v>
      </c>
      <c r="AU156" s="250" t="s">
        <v>82</v>
      </c>
      <c r="AV156" s="14" t="s">
        <v>82</v>
      </c>
      <c r="AW156" s="14" t="s">
        <v>4</v>
      </c>
      <c r="AX156" s="14" t="s">
        <v>80</v>
      </c>
      <c r="AY156" s="250" t="s">
        <v>124</v>
      </c>
    </row>
    <row r="157" s="12" customFormat="1" ht="22.8" customHeight="1">
      <c r="A157" s="12"/>
      <c r="B157" s="195"/>
      <c r="C157" s="196"/>
      <c r="D157" s="197" t="s">
        <v>72</v>
      </c>
      <c r="E157" s="209" t="s">
        <v>204</v>
      </c>
      <c r="F157" s="209" t="s">
        <v>205</v>
      </c>
      <c r="G157" s="196"/>
      <c r="H157" s="196"/>
      <c r="I157" s="199"/>
      <c r="J157" s="210">
        <f>BK157</f>
        <v>0</v>
      </c>
      <c r="K157" s="196"/>
      <c r="L157" s="201"/>
      <c r="M157" s="202"/>
      <c r="N157" s="203"/>
      <c r="O157" s="203"/>
      <c r="P157" s="204">
        <f>SUM(P158:P190)</f>
        <v>0</v>
      </c>
      <c r="Q157" s="203"/>
      <c r="R157" s="204">
        <f>SUM(R158:R190)</f>
        <v>0</v>
      </c>
      <c r="S157" s="203"/>
      <c r="T157" s="205">
        <f>SUM(T158:T190)</f>
        <v>2.536956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06" t="s">
        <v>80</v>
      </c>
      <c r="AT157" s="207" t="s">
        <v>72</v>
      </c>
      <c r="AU157" s="207" t="s">
        <v>80</v>
      </c>
      <c r="AY157" s="206" t="s">
        <v>124</v>
      </c>
      <c r="BK157" s="208">
        <f>SUM(BK158:BK190)</f>
        <v>0</v>
      </c>
    </row>
    <row r="158" s="2" customFormat="1" ht="16.5" customHeight="1">
      <c r="A158" s="41"/>
      <c r="B158" s="42"/>
      <c r="C158" s="211" t="s">
        <v>206</v>
      </c>
      <c r="D158" s="211" t="s">
        <v>127</v>
      </c>
      <c r="E158" s="212" t="s">
        <v>207</v>
      </c>
      <c r="F158" s="213" t="s">
        <v>208</v>
      </c>
      <c r="G158" s="214" t="s">
        <v>188</v>
      </c>
      <c r="H158" s="215">
        <v>22.800000000000001</v>
      </c>
      <c r="I158" s="216"/>
      <c r="J158" s="217">
        <f>ROUND(I158*H158,2)</f>
        <v>0</v>
      </c>
      <c r="K158" s="213" t="s">
        <v>131</v>
      </c>
      <c r="L158" s="47"/>
      <c r="M158" s="218" t="s">
        <v>19</v>
      </c>
      <c r="N158" s="219" t="s">
        <v>44</v>
      </c>
      <c r="O158" s="87"/>
      <c r="P158" s="220">
        <f>O158*H158</f>
        <v>0</v>
      </c>
      <c r="Q158" s="220">
        <v>0</v>
      </c>
      <c r="R158" s="220">
        <f>Q158*H158</f>
        <v>0</v>
      </c>
      <c r="S158" s="220">
        <v>0.00167</v>
      </c>
      <c r="T158" s="221">
        <f>S158*H158</f>
        <v>0.038075999999999999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22" t="s">
        <v>132</v>
      </c>
      <c r="AT158" s="222" t="s">
        <v>127</v>
      </c>
      <c r="AU158" s="222" t="s">
        <v>82</v>
      </c>
      <c r="AY158" s="20" t="s">
        <v>124</v>
      </c>
      <c r="BE158" s="223">
        <f>IF(N158="základní",J158,0)</f>
        <v>0</v>
      </c>
      <c r="BF158" s="223">
        <f>IF(N158="snížená",J158,0)</f>
        <v>0</v>
      </c>
      <c r="BG158" s="223">
        <f>IF(N158="zákl. přenesená",J158,0)</f>
        <v>0</v>
      </c>
      <c r="BH158" s="223">
        <f>IF(N158="sníž. přenesená",J158,0)</f>
        <v>0</v>
      </c>
      <c r="BI158" s="223">
        <f>IF(N158="nulová",J158,0)</f>
        <v>0</v>
      </c>
      <c r="BJ158" s="20" t="s">
        <v>80</v>
      </c>
      <c r="BK158" s="223">
        <f>ROUND(I158*H158,2)</f>
        <v>0</v>
      </c>
      <c r="BL158" s="20" t="s">
        <v>132</v>
      </c>
      <c r="BM158" s="222" t="s">
        <v>209</v>
      </c>
    </row>
    <row r="159" s="2" customFormat="1">
      <c r="A159" s="41"/>
      <c r="B159" s="42"/>
      <c r="C159" s="43"/>
      <c r="D159" s="224" t="s">
        <v>134</v>
      </c>
      <c r="E159" s="43"/>
      <c r="F159" s="225" t="s">
        <v>210</v>
      </c>
      <c r="G159" s="43"/>
      <c r="H159" s="43"/>
      <c r="I159" s="226"/>
      <c r="J159" s="43"/>
      <c r="K159" s="43"/>
      <c r="L159" s="47"/>
      <c r="M159" s="227"/>
      <c r="N159" s="228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134</v>
      </c>
      <c r="AU159" s="20" t="s">
        <v>82</v>
      </c>
    </row>
    <row r="160" s="13" customFormat="1">
      <c r="A160" s="13"/>
      <c r="B160" s="229"/>
      <c r="C160" s="230"/>
      <c r="D160" s="231" t="s">
        <v>136</v>
      </c>
      <c r="E160" s="232" t="s">
        <v>19</v>
      </c>
      <c r="F160" s="233" t="s">
        <v>137</v>
      </c>
      <c r="G160" s="230"/>
      <c r="H160" s="232" t="s">
        <v>19</v>
      </c>
      <c r="I160" s="234"/>
      <c r="J160" s="230"/>
      <c r="K160" s="230"/>
      <c r="L160" s="235"/>
      <c r="M160" s="236"/>
      <c r="N160" s="237"/>
      <c r="O160" s="237"/>
      <c r="P160" s="237"/>
      <c r="Q160" s="237"/>
      <c r="R160" s="237"/>
      <c r="S160" s="237"/>
      <c r="T160" s="238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9" t="s">
        <v>136</v>
      </c>
      <c r="AU160" s="239" t="s">
        <v>82</v>
      </c>
      <c r="AV160" s="13" t="s">
        <v>80</v>
      </c>
      <c r="AW160" s="13" t="s">
        <v>34</v>
      </c>
      <c r="AX160" s="13" t="s">
        <v>73</v>
      </c>
      <c r="AY160" s="239" t="s">
        <v>124</v>
      </c>
    </row>
    <row r="161" s="13" customFormat="1">
      <c r="A161" s="13"/>
      <c r="B161" s="229"/>
      <c r="C161" s="230"/>
      <c r="D161" s="231" t="s">
        <v>136</v>
      </c>
      <c r="E161" s="232" t="s">
        <v>19</v>
      </c>
      <c r="F161" s="233" t="s">
        <v>138</v>
      </c>
      <c r="G161" s="230"/>
      <c r="H161" s="232" t="s">
        <v>19</v>
      </c>
      <c r="I161" s="234"/>
      <c r="J161" s="230"/>
      <c r="K161" s="230"/>
      <c r="L161" s="235"/>
      <c r="M161" s="236"/>
      <c r="N161" s="237"/>
      <c r="O161" s="237"/>
      <c r="P161" s="237"/>
      <c r="Q161" s="237"/>
      <c r="R161" s="237"/>
      <c r="S161" s="237"/>
      <c r="T161" s="238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9" t="s">
        <v>136</v>
      </c>
      <c r="AU161" s="239" t="s">
        <v>82</v>
      </c>
      <c r="AV161" s="13" t="s">
        <v>80</v>
      </c>
      <c r="AW161" s="13" t="s">
        <v>34</v>
      </c>
      <c r="AX161" s="13" t="s">
        <v>73</v>
      </c>
      <c r="AY161" s="239" t="s">
        <v>124</v>
      </c>
    </row>
    <row r="162" s="14" customFormat="1">
      <c r="A162" s="14"/>
      <c r="B162" s="240"/>
      <c r="C162" s="241"/>
      <c r="D162" s="231" t="s">
        <v>136</v>
      </c>
      <c r="E162" s="242" t="s">
        <v>19</v>
      </c>
      <c r="F162" s="243" t="s">
        <v>211</v>
      </c>
      <c r="G162" s="241"/>
      <c r="H162" s="244">
        <v>14.4</v>
      </c>
      <c r="I162" s="245"/>
      <c r="J162" s="241"/>
      <c r="K162" s="241"/>
      <c r="L162" s="246"/>
      <c r="M162" s="247"/>
      <c r="N162" s="248"/>
      <c r="O162" s="248"/>
      <c r="P162" s="248"/>
      <c r="Q162" s="248"/>
      <c r="R162" s="248"/>
      <c r="S162" s="248"/>
      <c r="T162" s="249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0" t="s">
        <v>136</v>
      </c>
      <c r="AU162" s="250" t="s">
        <v>82</v>
      </c>
      <c r="AV162" s="14" t="s">
        <v>82</v>
      </c>
      <c r="AW162" s="14" t="s">
        <v>34</v>
      </c>
      <c r="AX162" s="14" t="s">
        <v>73</v>
      </c>
      <c r="AY162" s="250" t="s">
        <v>124</v>
      </c>
    </row>
    <row r="163" s="14" customFormat="1">
      <c r="A163" s="14"/>
      <c r="B163" s="240"/>
      <c r="C163" s="241"/>
      <c r="D163" s="231" t="s">
        <v>136</v>
      </c>
      <c r="E163" s="242" t="s">
        <v>19</v>
      </c>
      <c r="F163" s="243" t="s">
        <v>212</v>
      </c>
      <c r="G163" s="241"/>
      <c r="H163" s="244">
        <v>4.2000000000000002</v>
      </c>
      <c r="I163" s="245"/>
      <c r="J163" s="241"/>
      <c r="K163" s="241"/>
      <c r="L163" s="246"/>
      <c r="M163" s="247"/>
      <c r="N163" s="248"/>
      <c r="O163" s="248"/>
      <c r="P163" s="248"/>
      <c r="Q163" s="248"/>
      <c r="R163" s="248"/>
      <c r="S163" s="248"/>
      <c r="T163" s="249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0" t="s">
        <v>136</v>
      </c>
      <c r="AU163" s="250" t="s">
        <v>82</v>
      </c>
      <c r="AV163" s="14" t="s">
        <v>82</v>
      </c>
      <c r="AW163" s="14" t="s">
        <v>34</v>
      </c>
      <c r="AX163" s="14" t="s">
        <v>73</v>
      </c>
      <c r="AY163" s="250" t="s">
        <v>124</v>
      </c>
    </row>
    <row r="164" s="14" customFormat="1">
      <c r="A164" s="14"/>
      <c r="B164" s="240"/>
      <c r="C164" s="241"/>
      <c r="D164" s="231" t="s">
        <v>136</v>
      </c>
      <c r="E164" s="242" t="s">
        <v>19</v>
      </c>
      <c r="F164" s="243" t="s">
        <v>213</v>
      </c>
      <c r="G164" s="241"/>
      <c r="H164" s="244">
        <v>4.2000000000000002</v>
      </c>
      <c r="I164" s="245"/>
      <c r="J164" s="241"/>
      <c r="K164" s="241"/>
      <c r="L164" s="246"/>
      <c r="M164" s="247"/>
      <c r="N164" s="248"/>
      <c r="O164" s="248"/>
      <c r="P164" s="248"/>
      <c r="Q164" s="248"/>
      <c r="R164" s="248"/>
      <c r="S164" s="248"/>
      <c r="T164" s="249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0" t="s">
        <v>136</v>
      </c>
      <c r="AU164" s="250" t="s">
        <v>82</v>
      </c>
      <c r="AV164" s="14" t="s">
        <v>82</v>
      </c>
      <c r="AW164" s="14" t="s">
        <v>34</v>
      </c>
      <c r="AX164" s="14" t="s">
        <v>73</v>
      </c>
      <c r="AY164" s="250" t="s">
        <v>124</v>
      </c>
    </row>
    <row r="165" s="15" customFormat="1">
      <c r="A165" s="15"/>
      <c r="B165" s="251"/>
      <c r="C165" s="252"/>
      <c r="D165" s="231" t="s">
        <v>136</v>
      </c>
      <c r="E165" s="253" t="s">
        <v>19</v>
      </c>
      <c r="F165" s="254" t="s">
        <v>141</v>
      </c>
      <c r="G165" s="252"/>
      <c r="H165" s="255">
        <v>22.800000000000001</v>
      </c>
      <c r="I165" s="256"/>
      <c r="J165" s="252"/>
      <c r="K165" s="252"/>
      <c r="L165" s="257"/>
      <c r="M165" s="258"/>
      <c r="N165" s="259"/>
      <c r="O165" s="259"/>
      <c r="P165" s="259"/>
      <c r="Q165" s="259"/>
      <c r="R165" s="259"/>
      <c r="S165" s="259"/>
      <c r="T165" s="260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61" t="s">
        <v>136</v>
      </c>
      <c r="AU165" s="261" t="s">
        <v>82</v>
      </c>
      <c r="AV165" s="15" t="s">
        <v>132</v>
      </c>
      <c r="AW165" s="15" t="s">
        <v>34</v>
      </c>
      <c r="AX165" s="15" t="s">
        <v>80</v>
      </c>
      <c r="AY165" s="261" t="s">
        <v>124</v>
      </c>
    </row>
    <row r="166" s="2" customFormat="1" ht="16.5" customHeight="1">
      <c r="A166" s="41"/>
      <c r="B166" s="42"/>
      <c r="C166" s="211" t="s">
        <v>8</v>
      </c>
      <c r="D166" s="211" t="s">
        <v>127</v>
      </c>
      <c r="E166" s="212" t="s">
        <v>214</v>
      </c>
      <c r="F166" s="213" t="s">
        <v>215</v>
      </c>
      <c r="G166" s="214" t="s">
        <v>188</v>
      </c>
      <c r="H166" s="215">
        <v>18.600000000000001</v>
      </c>
      <c r="I166" s="216"/>
      <c r="J166" s="217">
        <f>ROUND(I166*H166,2)</f>
        <v>0</v>
      </c>
      <c r="K166" s="213" t="s">
        <v>131</v>
      </c>
      <c r="L166" s="47"/>
      <c r="M166" s="218" t="s">
        <v>19</v>
      </c>
      <c r="N166" s="219" t="s">
        <v>44</v>
      </c>
      <c r="O166" s="87"/>
      <c r="P166" s="220">
        <f>O166*H166</f>
        <v>0</v>
      </c>
      <c r="Q166" s="220">
        <v>0</v>
      </c>
      <c r="R166" s="220">
        <f>Q166*H166</f>
        <v>0</v>
      </c>
      <c r="S166" s="220">
        <v>0.002</v>
      </c>
      <c r="T166" s="221">
        <f>S166*H166</f>
        <v>0.037200000000000004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22" t="s">
        <v>132</v>
      </c>
      <c r="AT166" s="222" t="s">
        <v>127</v>
      </c>
      <c r="AU166" s="222" t="s">
        <v>82</v>
      </c>
      <c r="AY166" s="20" t="s">
        <v>124</v>
      </c>
      <c r="BE166" s="223">
        <f>IF(N166="základní",J166,0)</f>
        <v>0</v>
      </c>
      <c r="BF166" s="223">
        <f>IF(N166="snížená",J166,0)</f>
        <v>0</v>
      </c>
      <c r="BG166" s="223">
        <f>IF(N166="zákl. přenesená",J166,0)</f>
        <v>0</v>
      </c>
      <c r="BH166" s="223">
        <f>IF(N166="sníž. přenesená",J166,0)</f>
        <v>0</v>
      </c>
      <c r="BI166" s="223">
        <f>IF(N166="nulová",J166,0)</f>
        <v>0</v>
      </c>
      <c r="BJ166" s="20" t="s">
        <v>80</v>
      </c>
      <c r="BK166" s="223">
        <f>ROUND(I166*H166,2)</f>
        <v>0</v>
      </c>
      <c r="BL166" s="20" t="s">
        <v>132</v>
      </c>
      <c r="BM166" s="222" t="s">
        <v>216</v>
      </c>
    </row>
    <row r="167" s="2" customFormat="1">
      <c r="A167" s="41"/>
      <c r="B167" s="42"/>
      <c r="C167" s="43"/>
      <c r="D167" s="224" t="s">
        <v>134</v>
      </c>
      <c r="E167" s="43"/>
      <c r="F167" s="225" t="s">
        <v>217</v>
      </c>
      <c r="G167" s="43"/>
      <c r="H167" s="43"/>
      <c r="I167" s="226"/>
      <c r="J167" s="43"/>
      <c r="K167" s="43"/>
      <c r="L167" s="47"/>
      <c r="M167" s="227"/>
      <c r="N167" s="228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134</v>
      </c>
      <c r="AU167" s="20" t="s">
        <v>82</v>
      </c>
    </row>
    <row r="168" s="13" customFormat="1">
      <c r="A168" s="13"/>
      <c r="B168" s="229"/>
      <c r="C168" s="230"/>
      <c r="D168" s="231" t="s">
        <v>136</v>
      </c>
      <c r="E168" s="232" t="s">
        <v>19</v>
      </c>
      <c r="F168" s="233" t="s">
        <v>137</v>
      </c>
      <c r="G168" s="230"/>
      <c r="H168" s="232" t="s">
        <v>19</v>
      </c>
      <c r="I168" s="234"/>
      <c r="J168" s="230"/>
      <c r="K168" s="230"/>
      <c r="L168" s="235"/>
      <c r="M168" s="236"/>
      <c r="N168" s="237"/>
      <c r="O168" s="237"/>
      <c r="P168" s="237"/>
      <c r="Q168" s="237"/>
      <c r="R168" s="237"/>
      <c r="S168" s="237"/>
      <c r="T168" s="238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9" t="s">
        <v>136</v>
      </c>
      <c r="AU168" s="239" t="s">
        <v>82</v>
      </c>
      <c r="AV168" s="13" t="s">
        <v>80</v>
      </c>
      <c r="AW168" s="13" t="s">
        <v>34</v>
      </c>
      <c r="AX168" s="13" t="s">
        <v>73</v>
      </c>
      <c r="AY168" s="239" t="s">
        <v>124</v>
      </c>
    </row>
    <row r="169" s="13" customFormat="1">
      <c r="A169" s="13"/>
      <c r="B169" s="229"/>
      <c r="C169" s="230"/>
      <c r="D169" s="231" t="s">
        <v>136</v>
      </c>
      <c r="E169" s="232" t="s">
        <v>19</v>
      </c>
      <c r="F169" s="233" t="s">
        <v>138</v>
      </c>
      <c r="G169" s="230"/>
      <c r="H169" s="232" t="s">
        <v>19</v>
      </c>
      <c r="I169" s="234"/>
      <c r="J169" s="230"/>
      <c r="K169" s="230"/>
      <c r="L169" s="235"/>
      <c r="M169" s="236"/>
      <c r="N169" s="237"/>
      <c r="O169" s="237"/>
      <c r="P169" s="237"/>
      <c r="Q169" s="237"/>
      <c r="R169" s="237"/>
      <c r="S169" s="237"/>
      <c r="T169" s="238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9" t="s">
        <v>136</v>
      </c>
      <c r="AU169" s="239" t="s">
        <v>82</v>
      </c>
      <c r="AV169" s="13" t="s">
        <v>80</v>
      </c>
      <c r="AW169" s="13" t="s">
        <v>34</v>
      </c>
      <c r="AX169" s="13" t="s">
        <v>73</v>
      </c>
      <c r="AY169" s="239" t="s">
        <v>124</v>
      </c>
    </row>
    <row r="170" s="13" customFormat="1">
      <c r="A170" s="13"/>
      <c r="B170" s="229"/>
      <c r="C170" s="230"/>
      <c r="D170" s="231" t="s">
        <v>136</v>
      </c>
      <c r="E170" s="232" t="s">
        <v>19</v>
      </c>
      <c r="F170" s="233" t="s">
        <v>218</v>
      </c>
      <c r="G170" s="230"/>
      <c r="H170" s="232" t="s">
        <v>19</v>
      </c>
      <c r="I170" s="234"/>
      <c r="J170" s="230"/>
      <c r="K170" s="230"/>
      <c r="L170" s="235"/>
      <c r="M170" s="236"/>
      <c r="N170" s="237"/>
      <c r="O170" s="237"/>
      <c r="P170" s="237"/>
      <c r="Q170" s="237"/>
      <c r="R170" s="237"/>
      <c r="S170" s="237"/>
      <c r="T170" s="238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9" t="s">
        <v>136</v>
      </c>
      <c r="AU170" s="239" t="s">
        <v>82</v>
      </c>
      <c r="AV170" s="13" t="s">
        <v>80</v>
      </c>
      <c r="AW170" s="13" t="s">
        <v>34</v>
      </c>
      <c r="AX170" s="13" t="s">
        <v>73</v>
      </c>
      <c r="AY170" s="239" t="s">
        <v>124</v>
      </c>
    </row>
    <row r="171" s="14" customFormat="1">
      <c r="A171" s="14"/>
      <c r="B171" s="240"/>
      <c r="C171" s="241"/>
      <c r="D171" s="231" t="s">
        <v>136</v>
      </c>
      <c r="E171" s="242" t="s">
        <v>19</v>
      </c>
      <c r="F171" s="243" t="s">
        <v>191</v>
      </c>
      <c r="G171" s="241"/>
      <c r="H171" s="244">
        <v>14.4</v>
      </c>
      <c r="I171" s="245"/>
      <c r="J171" s="241"/>
      <c r="K171" s="241"/>
      <c r="L171" s="246"/>
      <c r="M171" s="247"/>
      <c r="N171" s="248"/>
      <c r="O171" s="248"/>
      <c r="P171" s="248"/>
      <c r="Q171" s="248"/>
      <c r="R171" s="248"/>
      <c r="S171" s="248"/>
      <c r="T171" s="249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0" t="s">
        <v>136</v>
      </c>
      <c r="AU171" s="250" t="s">
        <v>82</v>
      </c>
      <c r="AV171" s="14" t="s">
        <v>82</v>
      </c>
      <c r="AW171" s="14" t="s">
        <v>34</v>
      </c>
      <c r="AX171" s="14" t="s">
        <v>73</v>
      </c>
      <c r="AY171" s="250" t="s">
        <v>124</v>
      </c>
    </row>
    <row r="172" s="14" customFormat="1">
      <c r="A172" s="14"/>
      <c r="B172" s="240"/>
      <c r="C172" s="241"/>
      <c r="D172" s="231" t="s">
        <v>136</v>
      </c>
      <c r="E172" s="242" t="s">
        <v>19</v>
      </c>
      <c r="F172" s="243" t="s">
        <v>192</v>
      </c>
      <c r="G172" s="241"/>
      <c r="H172" s="244">
        <v>4.2000000000000002</v>
      </c>
      <c r="I172" s="245"/>
      <c r="J172" s="241"/>
      <c r="K172" s="241"/>
      <c r="L172" s="246"/>
      <c r="M172" s="247"/>
      <c r="N172" s="248"/>
      <c r="O172" s="248"/>
      <c r="P172" s="248"/>
      <c r="Q172" s="248"/>
      <c r="R172" s="248"/>
      <c r="S172" s="248"/>
      <c r="T172" s="249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0" t="s">
        <v>136</v>
      </c>
      <c r="AU172" s="250" t="s">
        <v>82</v>
      </c>
      <c r="AV172" s="14" t="s">
        <v>82</v>
      </c>
      <c r="AW172" s="14" t="s">
        <v>34</v>
      </c>
      <c r="AX172" s="14" t="s">
        <v>73</v>
      </c>
      <c r="AY172" s="250" t="s">
        <v>124</v>
      </c>
    </row>
    <row r="173" s="15" customFormat="1">
      <c r="A173" s="15"/>
      <c r="B173" s="251"/>
      <c r="C173" s="252"/>
      <c r="D173" s="231" t="s">
        <v>136</v>
      </c>
      <c r="E173" s="253" t="s">
        <v>19</v>
      </c>
      <c r="F173" s="254" t="s">
        <v>141</v>
      </c>
      <c r="G173" s="252"/>
      <c r="H173" s="255">
        <v>18.600000000000001</v>
      </c>
      <c r="I173" s="256"/>
      <c r="J173" s="252"/>
      <c r="K173" s="252"/>
      <c r="L173" s="257"/>
      <c r="M173" s="258"/>
      <c r="N173" s="259"/>
      <c r="O173" s="259"/>
      <c r="P173" s="259"/>
      <c r="Q173" s="259"/>
      <c r="R173" s="259"/>
      <c r="S173" s="259"/>
      <c r="T173" s="260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61" t="s">
        <v>136</v>
      </c>
      <c r="AU173" s="261" t="s">
        <v>82</v>
      </c>
      <c r="AV173" s="15" t="s">
        <v>132</v>
      </c>
      <c r="AW173" s="15" t="s">
        <v>34</v>
      </c>
      <c r="AX173" s="15" t="s">
        <v>80</v>
      </c>
      <c r="AY173" s="261" t="s">
        <v>124</v>
      </c>
    </row>
    <row r="174" s="2" customFormat="1" ht="24.15" customHeight="1">
      <c r="A174" s="41"/>
      <c r="B174" s="42"/>
      <c r="C174" s="211" t="s">
        <v>219</v>
      </c>
      <c r="D174" s="211" t="s">
        <v>127</v>
      </c>
      <c r="E174" s="212" t="s">
        <v>220</v>
      </c>
      <c r="F174" s="213" t="s">
        <v>221</v>
      </c>
      <c r="G174" s="214" t="s">
        <v>130</v>
      </c>
      <c r="H174" s="215">
        <v>12.6</v>
      </c>
      <c r="I174" s="216"/>
      <c r="J174" s="217">
        <f>ROUND(I174*H174,2)</f>
        <v>0</v>
      </c>
      <c r="K174" s="213" t="s">
        <v>131</v>
      </c>
      <c r="L174" s="47"/>
      <c r="M174" s="218" t="s">
        <v>19</v>
      </c>
      <c r="N174" s="219" t="s">
        <v>44</v>
      </c>
      <c r="O174" s="87"/>
      <c r="P174" s="220">
        <f>O174*H174</f>
        <v>0</v>
      </c>
      <c r="Q174" s="220">
        <v>0</v>
      </c>
      <c r="R174" s="220">
        <f>Q174*H174</f>
        <v>0</v>
      </c>
      <c r="S174" s="220">
        <v>0.037999999999999999</v>
      </c>
      <c r="T174" s="221">
        <f>S174*H174</f>
        <v>0.47879999999999995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22" t="s">
        <v>132</v>
      </c>
      <c r="AT174" s="222" t="s">
        <v>127</v>
      </c>
      <c r="AU174" s="222" t="s">
        <v>82</v>
      </c>
      <c r="AY174" s="20" t="s">
        <v>124</v>
      </c>
      <c r="BE174" s="223">
        <f>IF(N174="základní",J174,0)</f>
        <v>0</v>
      </c>
      <c r="BF174" s="223">
        <f>IF(N174="snížená",J174,0)</f>
        <v>0</v>
      </c>
      <c r="BG174" s="223">
        <f>IF(N174="zákl. přenesená",J174,0)</f>
        <v>0</v>
      </c>
      <c r="BH174" s="223">
        <f>IF(N174="sníž. přenesená",J174,0)</f>
        <v>0</v>
      </c>
      <c r="BI174" s="223">
        <f>IF(N174="nulová",J174,0)</f>
        <v>0</v>
      </c>
      <c r="BJ174" s="20" t="s">
        <v>80</v>
      </c>
      <c r="BK174" s="223">
        <f>ROUND(I174*H174,2)</f>
        <v>0</v>
      </c>
      <c r="BL174" s="20" t="s">
        <v>132</v>
      </c>
      <c r="BM174" s="222" t="s">
        <v>222</v>
      </c>
    </row>
    <row r="175" s="2" customFormat="1">
      <c r="A175" s="41"/>
      <c r="B175" s="42"/>
      <c r="C175" s="43"/>
      <c r="D175" s="224" t="s">
        <v>134</v>
      </c>
      <c r="E175" s="43"/>
      <c r="F175" s="225" t="s">
        <v>223</v>
      </c>
      <c r="G175" s="43"/>
      <c r="H175" s="43"/>
      <c r="I175" s="226"/>
      <c r="J175" s="43"/>
      <c r="K175" s="43"/>
      <c r="L175" s="47"/>
      <c r="M175" s="227"/>
      <c r="N175" s="228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134</v>
      </c>
      <c r="AU175" s="20" t="s">
        <v>82</v>
      </c>
    </row>
    <row r="176" s="14" customFormat="1">
      <c r="A176" s="14"/>
      <c r="B176" s="240"/>
      <c r="C176" s="241"/>
      <c r="D176" s="231" t="s">
        <v>136</v>
      </c>
      <c r="E176" s="242" t="s">
        <v>19</v>
      </c>
      <c r="F176" s="243" t="s">
        <v>224</v>
      </c>
      <c r="G176" s="241"/>
      <c r="H176" s="244">
        <v>8.6400000000000006</v>
      </c>
      <c r="I176" s="245"/>
      <c r="J176" s="241"/>
      <c r="K176" s="241"/>
      <c r="L176" s="246"/>
      <c r="M176" s="247"/>
      <c r="N176" s="248"/>
      <c r="O176" s="248"/>
      <c r="P176" s="248"/>
      <c r="Q176" s="248"/>
      <c r="R176" s="248"/>
      <c r="S176" s="248"/>
      <c r="T176" s="249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0" t="s">
        <v>136</v>
      </c>
      <c r="AU176" s="250" t="s">
        <v>82</v>
      </c>
      <c r="AV176" s="14" t="s">
        <v>82</v>
      </c>
      <c r="AW176" s="14" t="s">
        <v>34</v>
      </c>
      <c r="AX176" s="14" t="s">
        <v>73</v>
      </c>
      <c r="AY176" s="250" t="s">
        <v>124</v>
      </c>
    </row>
    <row r="177" s="14" customFormat="1">
      <c r="A177" s="14"/>
      <c r="B177" s="240"/>
      <c r="C177" s="241"/>
      <c r="D177" s="231" t="s">
        <v>136</v>
      </c>
      <c r="E177" s="242" t="s">
        <v>19</v>
      </c>
      <c r="F177" s="243" t="s">
        <v>225</v>
      </c>
      <c r="G177" s="241"/>
      <c r="H177" s="244">
        <v>3.96</v>
      </c>
      <c r="I177" s="245"/>
      <c r="J177" s="241"/>
      <c r="K177" s="241"/>
      <c r="L177" s="246"/>
      <c r="M177" s="247"/>
      <c r="N177" s="248"/>
      <c r="O177" s="248"/>
      <c r="P177" s="248"/>
      <c r="Q177" s="248"/>
      <c r="R177" s="248"/>
      <c r="S177" s="248"/>
      <c r="T177" s="249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0" t="s">
        <v>136</v>
      </c>
      <c r="AU177" s="250" t="s">
        <v>82</v>
      </c>
      <c r="AV177" s="14" t="s">
        <v>82</v>
      </c>
      <c r="AW177" s="14" t="s">
        <v>34</v>
      </c>
      <c r="AX177" s="14" t="s">
        <v>73</v>
      </c>
      <c r="AY177" s="250" t="s">
        <v>124</v>
      </c>
    </row>
    <row r="178" s="15" customFormat="1">
      <c r="A178" s="15"/>
      <c r="B178" s="251"/>
      <c r="C178" s="252"/>
      <c r="D178" s="231" t="s">
        <v>136</v>
      </c>
      <c r="E178" s="253" t="s">
        <v>19</v>
      </c>
      <c r="F178" s="254" t="s">
        <v>141</v>
      </c>
      <c r="G178" s="252"/>
      <c r="H178" s="255">
        <v>12.6</v>
      </c>
      <c r="I178" s="256"/>
      <c r="J178" s="252"/>
      <c r="K178" s="252"/>
      <c r="L178" s="257"/>
      <c r="M178" s="258"/>
      <c r="N178" s="259"/>
      <c r="O178" s="259"/>
      <c r="P178" s="259"/>
      <c r="Q178" s="259"/>
      <c r="R178" s="259"/>
      <c r="S178" s="259"/>
      <c r="T178" s="260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61" t="s">
        <v>136</v>
      </c>
      <c r="AU178" s="261" t="s">
        <v>82</v>
      </c>
      <c r="AV178" s="15" t="s">
        <v>132</v>
      </c>
      <c r="AW178" s="15" t="s">
        <v>34</v>
      </c>
      <c r="AX178" s="15" t="s">
        <v>80</v>
      </c>
      <c r="AY178" s="261" t="s">
        <v>124</v>
      </c>
    </row>
    <row r="179" s="2" customFormat="1" ht="24.15" customHeight="1">
      <c r="A179" s="41"/>
      <c r="B179" s="42"/>
      <c r="C179" s="211" t="s">
        <v>226</v>
      </c>
      <c r="D179" s="211" t="s">
        <v>127</v>
      </c>
      <c r="E179" s="212" t="s">
        <v>227</v>
      </c>
      <c r="F179" s="213" t="s">
        <v>228</v>
      </c>
      <c r="G179" s="214" t="s">
        <v>130</v>
      </c>
      <c r="H179" s="215">
        <v>44.640000000000001</v>
      </c>
      <c r="I179" s="216"/>
      <c r="J179" s="217">
        <f>ROUND(I179*H179,2)</f>
        <v>0</v>
      </c>
      <c r="K179" s="213" t="s">
        <v>131</v>
      </c>
      <c r="L179" s="47"/>
      <c r="M179" s="218" t="s">
        <v>19</v>
      </c>
      <c r="N179" s="219" t="s">
        <v>44</v>
      </c>
      <c r="O179" s="87"/>
      <c r="P179" s="220">
        <f>O179*H179</f>
        <v>0</v>
      </c>
      <c r="Q179" s="220">
        <v>0</v>
      </c>
      <c r="R179" s="220">
        <f>Q179*H179</f>
        <v>0</v>
      </c>
      <c r="S179" s="220">
        <v>0.032000000000000001</v>
      </c>
      <c r="T179" s="221">
        <f>S179*H179</f>
        <v>1.42848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22" t="s">
        <v>132</v>
      </c>
      <c r="AT179" s="222" t="s">
        <v>127</v>
      </c>
      <c r="AU179" s="222" t="s">
        <v>82</v>
      </c>
      <c r="AY179" s="20" t="s">
        <v>124</v>
      </c>
      <c r="BE179" s="223">
        <f>IF(N179="základní",J179,0)</f>
        <v>0</v>
      </c>
      <c r="BF179" s="223">
        <f>IF(N179="snížená",J179,0)</f>
        <v>0</v>
      </c>
      <c r="BG179" s="223">
        <f>IF(N179="zákl. přenesená",J179,0)</f>
        <v>0</v>
      </c>
      <c r="BH179" s="223">
        <f>IF(N179="sníž. přenesená",J179,0)</f>
        <v>0</v>
      </c>
      <c r="BI179" s="223">
        <f>IF(N179="nulová",J179,0)</f>
        <v>0</v>
      </c>
      <c r="BJ179" s="20" t="s">
        <v>80</v>
      </c>
      <c r="BK179" s="223">
        <f>ROUND(I179*H179,2)</f>
        <v>0</v>
      </c>
      <c r="BL179" s="20" t="s">
        <v>132</v>
      </c>
      <c r="BM179" s="222" t="s">
        <v>229</v>
      </c>
    </row>
    <row r="180" s="2" customFormat="1">
      <c r="A180" s="41"/>
      <c r="B180" s="42"/>
      <c r="C180" s="43"/>
      <c r="D180" s="224" t="s">
        <v>134</v>
      </c>
      <c r="E180" s="43"/>
      <c r="F180" s="225" t="s">
        <v>230</v>
      </c>
      <c r="G180" s="43"/>
      <c r="H180" s="43"/>
      <c r="I180" s="226"/>
      <c r="J180" s="43"/>
      <c r="K180" s="43"/>
      <c r="L180" s="47"/>
      <c r="M180" s="227"/>
      <c r="N180" s="228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134</v>
      </c>
      <c r="AU180" s="20" t="s">
        <v>82</v>
      </c>
    </row>
    <row r="181" s="13" customFormat="1">
      <c r="A181" s="13"/>
      <c r="B181" s="229"/>
      <c r="C181" s="230"/>
      <c r="D181" s="231" t="s">
        <v>136</v>
      </c>
      <c r="E181" s="232" t="s">
        <v>19</v>
      </c>
      <c r="F181" s="233" t="s">
        <v>137</v>
      </c>
      <c r="G181" s="230"/>
      <c r="H181" s="232" t="s">
        <v>19</v>
      </c>
      <c r="I181" s="234"/>
      <c r="J181" s="230"/>
      <c r="K181" s="230"/>
      <c r="L181" s="235"/>
      <c r="M181" s="236"/>
      <c r="N181" s="237"/>
      <c r="O181" s="237"/>
      <c r="P181" s="237"/>
      <c r="Q181" s="237"/>
      <c r="R181" s="237"/>
      <c r="S181" s="237"/>
      <c r="T181" s="238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9" t="s">
        <v>136</v>
      </c>
      <c r="AU181" s="239" t="s">
        <v>82</v>
      </c>
      <c r="AV181" s="13" t="s">
        <v>80</v>
      </c>
      <c r="AW181" s="13" t="s">
        <v>34</v>
      </c>
      <c r="AX181" s="13" t="s">
        <v>73</v>
      </c>
      <c r="AY181" s="239" t="s">
        <v>124</v>
      </c>
    </row>
    <row r="182" s="13" customFormat="1">
      <c r="A182" s="13"/>
      <c r="B182" s="229"/>
      <c r="C182" s="230"/>
      <c r="D182" s="231" t="s">
        <v>136</v>
      </c>
      <c r="E182" s="232" t="s">
        <v>19</v>
      </c>
      <c r="F182" s="233" t="s">
        <v>138</v>
      </c>
      <c r="G182" s="230"/>
      <c r="H182" s="232" t="s">
        <v>19</v>
      </c>
      <c r="I182" s="234"/>
      <c r="J182" s="230"/>
      <c r="K182" s="230"/>
      <c r="L182" s="235"/>
      <c r="M182" s="236"/>
      <c r="N182" s="237"/>
      <c r="O182" s="237"/>
      <c r="P182" s="237"/>
      <c r="Q182" s="237"/>
      <c r="R182" s="237"/>
      <c r="S182" s="237"/>
      <c r="T182" s="238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9" t="s">
        <v>136</v>
      </c>
      <c r="AU182" s="239" t="s">
        <v>82</v>
      </c>
      <c r="AV182" s="13" t="s">
        <v>80</v>
      </c>
      <c r="AW182" s="13" t="s">
        <v>34</v>
      </c>
      <c r="AX182" s="13" t="s">
        <v>73</v>
      </c>
      <c r="AY182" s="239" t="s">
        <v>124</v>
      </c>
    </row>
    <row r="183" s="14" customFormat="1">
      <c r="A183" s="14"/>
      <c r="B183" s="240"/>
      <c r="C183" s="241"/>
      <c r="D183" s="231" t="s">
        <v>136</v>
      </c>
      <c r="E183" s="242" t="s">
        <v>19</v>
      </c>
      <c r="F183" s="243" t="s">
        <v>231</v>
      </c>
      <c r="G183" s="241"/>
      <c r="H183" s="244">
        <v>34.560000000000002</v>
      </c>
      <c r="I183" s="245"/>
      <c r="J183" s="241"/>
      <c r="K183" s="241"/>
      <c r="L183" s="246"/>
      <c r="M183" s="247"/>
      <c r="N183" s="248"/>
      <c r="O183" s="248"/>
      <c r="P183" s="248"/>
      <c r="Q183" s="248"/>
      <c r="R183" s="248"/>
      <c r="S183" s="248"/>
      <c r="T183" s="249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0" t="s">
        <v>136</v>
      </c>
      <c r="AU183" s="250" t="s">
        <v>82</v>
      </c>
      <c r="AV183" s="14" t="s">
        <v>82</v>
      </c>
      <c r="AW183" s="14" t="s">
        <v>34</v>
      </c>
      <c r="AX183" s="14" t="s">
        <v>73</v>
      </c>
      <c r="AY183" s="250" t="s">
        <v>124</v>
      </c>
    </row>
    <row r="184" s="14" customFormat="1">
      <c r="A184" s="14"/>
      <c r="B184" s="240"/>
      <c r="C184" s="241"/>
      <c r="D184" s="231" t="s">
        <v>136</v>
      </c>
      <c r="E184" s="242" t="s">
        <v>19</v>
      </c>
      <c r="F184" s="243" t="s">
        <v>232</v>
      </c>
      <c r="G184" s="241"/>
      <c r="H184" s="244">
        <v>10.08</v>
      </c>
      <c r="I184" s="245"/>
      <c r="J184" s="241"/>
      <c r="K184" s="241"/>
      <c r="L184" s="246"/>
      <c r="M184" s="247"/>
      <c r="N184" s="248"/>
      <c r="O184" s="248"/>
      <c r="P184" s="248"/>
      <c r="Q184" s="248"/>
      <c r="R184" s="248"/>
      <c r="S184" s="248"/>
      <c r="T184" s="249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0" t="s">
        <v>136</v>
      </c>
      <c r="AU184" s="250" t="s">
        <v>82</v>
      </c>
      <c r="AV184" s="14" t="s">
        <v>82</v>
      </c>
      <c r="AW184" s="14" t="s">
        <v>34</v>
      </c>
      <c r="AX184" s="14" t="s">
        <v>73</v>
      </c>
      <c r="AY184" s="250" t="s">
        <v>124</v>
      </c>
    </row>
    <row r="185" s="15" customFormat="1">
      <c r="A185" s="15"/>
      <c r="B185" s="251"/>
      <c r="C185" s="252"/>
      <c r="D185" s="231" t="s">
        <v>136</v>
      </c>
      <c r="E185" s="253" t="s">
        <v>19</v>
      </c>
      <c r="F185" s="254" t="s">
        <v>141</v>
      </c>
      <c r="G185" s="252"/>
      <c r="H185" s="255">
        <v>44.640000000000001</v>
      </c>
      <c r="I185" s="256"/>
      <c r="J185" s="252"/>
      <c r="K185" s="252"/>
      <c r="L185" s="257"/>
      <c r="M185" s="258"/>
      <c r="N185" s="259"/>
      <c r="O185" s="259"/>
      <c r="P185" s="259"/>
      <c r="Q185" s="259"/>
      <c r="R185" s="259"/>
      <c r="S185" s="259"/>
      <c r="T185" s="260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61" t="s">
        <v>136</v>
      </c>
      <c r="AU185" s="261" t="s">
        <v>82</v>
      </c>
      <c r="AV185" s="15" t="s">
        <v>132</v>
      </c>
      <c r="AW185" s="15" t="s">
        <v>34</v>
      </c>
      <c r="AX185" s="15" t="s">
        <v>80</v>
      </c>
      <c r="AY185" s="261" t="s">
        <v>124</v>
      </c>
    </row>
    <row r="186" s="2" customFormat="1" ht="16.5" customHeight="1">
      <c r="A186" s="41"/>
      <c r="B186" s="42"/>
      <c r="C186" s="211" t="s">
        <v>233</v>
      </c>
      <c r="D186" s="211" t="s">
        <v>127</v>
      </c>
      <c r="E186" s="212" t="s">
        <v>234</v>
      </c>
      <c r="F186" s="213" t="s">
        <v>235</v>
      </c>
      <c r="G186" s="214" t="s">
        <v>130</v>
      </c>
      <c r="H186" s="215">
        <v>10.08</v>
      </c>
      <c r="I186" s="216"/>
      <c r="J186" s="217">
        <f>ROUND(I186*H186,2)</f>
        <v>0</v>
      </c>
      <c r="K186" s="213" t="s">
        <v>19</v>
      </c>
      <c r="L186" s="47"/>
      <c r="M186" s="218" t="s">
        <v>19</v>
      </c>
      <c r="N186" s="219" t="s">
        <v>44</v>
      </c>
      <c r="O186" s="87"/>
      <c r="P186" s="220">
        <f>O186*H186</f>
        <v>0</v>
      </c>
      <c r="Q186" s="220">
        <v>0</v>
      </c>
      <c r="R186" s="220">
        <f>Q186*H186</f>
        <v>0</v>
      </c>
      <c r="S186" s="220">
        <v>0.055</v>
      </c>
      <c r="T186" s="221">
        <f>S186*H186</f>
        <v>0.5544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22" t="s">
        <v>132</v>
      </c>
      <c r="AT186" s="222" t="s">
        <v>127</v>
      </c>
      <c r="AU186" s="222" t="s">
        <v>82</v>
      </c>
      <c r="AY186" s="20" t="s">
        <v>124</v>
      </c>
      <c r="BE186" s="223">
        <f>IF(N186="základní",J186,0)</f>
        <v>0</v>
      </c>
      <c r="BF186" s="223">
        <f>IF(N186="snížená",J186,0)</f>
        <v>0</v>
      </c>
      <c r="BG186" s="223">
        <f>IF(N186="zákl. přenesená",J186,0)</f>
        <v>0</v>
      </c>
      <c r="BH186" s="223">
        <f>IF(N186="sníž. přenesená",J186,0)</f>
        <v>0</v>
      </c>
      <c r="BI186" s="223">
        <f>IF(N186="nulová",J186,0)</f>
        <v>0</v>
      </c>
      <c r="BJ186" s="20" t="s">
        <v>80</v>
      </c>
      <c r="BK186" s="223">
        <f>ROUND(I186*H186,2)</f>
        <v>0</v>
      </c>
      <c r="BL186" s="20" t="s">
        <v>132</v>
      </c>
      <c r="BM186" s="222" t="s">
        <v>236</v>
      </c>
    </row>
    <row r="187" s="13" customFormat="1">
      <c r="A187" s="13"/>
      <c r="B187" s="229"/>
      <c r="C187" s="230"/>
      <c r="D187" s="231" t="s">
        <v>136</v>
      </c>
      <c r="E187" s="232" t="s">
        <v>19</v>
      </c>
      <c r="F187" s="233" t="s">
        <v>137</v>
      </c>
      <c r="G187" s="230"/>
      <c r="H187" s="232" t="s">
        <v>19</v>
      </c>
      <c r="I187" s="234"/>
      <c r="J187" s="230"/>
      <c r="K187" s="230"/>
      <c r="L187" s="235"/>
      <c r="M187" s="236"/>
      <c r="N187" s="237"/>
      <c r="O187" s="237"/>
      <c r="P187" s="237"/>
      <c r="Q187" s="237"/>
      <c r="R187" s="237"/>
      <c r="S187" s="237"/>
      <c r="T187" s="238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9" t="s">
        <v>136</v>
      </c>
      <c r="AU187" s="239" t="s">
        <v>82</v>
      </c>
      <c r="AV187" s="13" t="s">
        <v>80</v>
      </c>
      <c r="AW187" s="13" t="s">
        <v>34</v>
      </c>
      <c r="AX187" s="13" t="s">
        <v>73</v>
      </c>
      <c r="AY187" s="239" t="s">
        <v>124</v>
      </c>
    </row>
    <row r="188" s="13" customFormat="1">
      <c r="A188" s="13"/>
      <c r="B188" s="229"/>
      <c r="C188" s="230"/>
      <c r="D188" s="231" t="s">
        <v>136</v>
      </c>
      <c r="E188" s="232" t="s">
        <v>19</v>
      </c>
      <c r="F188" s="233" t="s">
        <v>138</v>
      </c>
      <c r="G188" s="230"/>
      <c r="H188" s="232" t="s">
        <v>19</v>
      </c>
      <c r="I188" s="234"/>
      <c r="J188" s="230"/>
      <c r="K188" s="230"/>
      <c r="L188" s="235"/>
      <c r="M188" s="236"/>
      <c r="N188" s="237"/>
      <c r="O188" s="237"/>
      <c r="P188" s="237"/>
      <c r="Q188" s="237"/>
      <c r="R188" s="237"/>
      <c r="S188" s="237"/>
      <c r="T188" s="238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9" t="s">
        <v>136</v>
      </c>
      <c r="AU188" s="239" t="s">
        <v>82</v>
      </c>
      <c r="AV188" s="13" t="s">
        <v>80</v>
      </c>
      <c r="AW188" s="13" t="s">
        <v>34</v>
      </c>
      <c r="AX188" s="13" t="s">
        <v>73</v>
      </c>
      <c r="AY188" s="239" t="s">
        <v>124</v>
      </c>
    </row>
    <row r="189" s="14" customFormat="1">
      <c r="A189" s="14"/>
      <c r="B189" s="240"/>
      <c r="C189" s="241"/>
      <c r="D189" s="231" t="s">
        <v>136</v>
      </c>
      <c r="E189" s="242" t="s">
        <v>19</v>
      </c>
      <c r="F189" s="243" t="s">
        <v>140</v>
      </c>
      <c r="G189" s="241"/>
      <c r="H189" s="244">
        <v>10.08</v>
      </c>
      <c r="I189" s="245"/>
      <c r="J189" s="241"/>
      <c r="K189" s="241"/>
      <c r="L189" s="246"/>
      <c r="M189" s="247"/>
      <c r="N189" s="248"/>
      <c r="O189" s="248"/>
      <c r="P189" s="248"/>
      <c r="Q189" s="248"/>
      <c r="R189" s="248"/>
      <c r="S189" s="248"/>
      <c r="T189" s="249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0" t="s">
        <v>136</v>
      </c>
      <c r="AU189" s="250" t="s">
        <v>82</v>
      </c>
      <c r="AV189" s="14" t="s">
        <v>82</v>
      </c>
      <c r="AW189" s="14" t="s">
        <v>34</v>
      </c>
      <c r="AX189" s="14" t="s">
        <v>73</v>
      </c>
      <c r="AY189" s="250" t="s">
        <v>124</v>
      </c>
    </row>
    <row r="190" s="15" customFormat="1">
      <c r="A190" s="15"/>
      <c r="B190" s="251"/>
      <c r="C190" s="252"/>
      <c r="D190" s="231" t="s">
        <v>136</v>
      </c>
      <c r="E190" s="253" t="s">
        <v>19</v>
      </c>
      <c r="F190" s="254" t="s">
        <v>141</v>
      </c>
      <c r="G190" s="252"/>
      <c r="H190" s="255">
        <v>10.08</v>
      </c>
      <c r="I190" s="256"/>
      <c r="J190" s="252"/>
      <c r="K190" s="252"/>
      <c r="L190" s="257"/>
      <c r="M190" s="258"/>
      <c r="N190" s="259"/>
      <c r="O190" s="259"/>
      <c r="P190" s="259"/>
      <c r="Q190" s="259"/>
      <c r="R190" s="259"/>
      <c r="S190" s="259"/>
      <c r="T190" s="260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61" t="s">
        <v>136</v>
      </c>
      <c r="AU190" s="261" t="s">
        <v>82</v>
      </c>
      <c r="AV190" s="15" t="s">
        <v>132</v>
      </c>
      <c r="AW190" s="15" t="s">
        <v>34</v>
      </c>
      <c r="AX190" s="15" t="s">
        <v>80</v>
      </c>
      <c r="AY190" s="261" t="s">
        <v>124</v>
      </c>
    </row>
    <row r="191" s="12" customFormat="1" ht="22.8" customHeight="1">
      <c r="A191" s="12"/>
      <c r="B191" s="195"/>
      <c r="C191" s="196"/>
      <c r="D191" s="197" t="s">
        <v>72</v>
      </c>
      <c r="E191" s="209" t="s">
        <v>237</v>
      </c>
      <c r="F191" s="209" t="s">
        <v>238</v>
      </c>
      <c r="G191" s="196"/>
      <c r="H191" s="196"/>
      <c r="I191" s="199"/>
      <c r="J191" s="210">
        <f>BK191</f>
        <v>0</v>
      </c>
      <c r="K191" s="196"/>
      <c r="L191" s="201"/>
      <c r="M191" s="202"/>
      <c r="N191" s="203"/>
      <c r="O191" s="203"/>
      <c r="P191" s="204">
        <f>SUM(P192:P199)</f>
        <v>0</v>
      </c>
      <c r="Q191" s="203"/>
      <c r="R191" s="204">
        <f>SUM(R192:R199)</f>
        <v>0</v>
      </c>
      <c r="S191" s="203"/>
      <c r="T191" s="205">
        <f>SUM(T192:T199)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06" t="s">
        <v>80</v>
      </c>
      <c r="AT191" s="207" t="s">
        <v>72</v>
      </c>
      <c r="AU191" s="207" t="s">
        <v>80</v>
      </c>
      <c r="AY191" s="206" t="s">
        <v>124</v>
      </c>
      <c r="BK191" s="208">
        <f>SUM(BK192:BK199)</f>
        <v>0</v>
      </c>
    </row>
    <row r="192" s="2" customFormat="1" ht="24.15" customHeight="1">
      <c r="A192" s="41"/>
      <c r="B192" s="42"/>
      <c r="C192" s="211" t="s">
        <v>239</v>
      </c>
      <c r="D192" s="211" t="s">
        <v>127</v>
      </c>
      <c r="E192" s="212" t="s">
        <v>240</v>
      </c>
      <c r="F192" s="213" t="s">
        <v>241</v>
      </c>
      <c r="G192" s="214" t="s">
        <v>242</v>
      </c>
      <c r="H192" s="215">
        <v>2.5459999999999998</v>
      </c>
      <c r="I192" s="216"/>
      <c r="J192" s="217">
        <f>ROUND(I192*H192,2)</f>
        <v>0</v>
      </c>
      <c r="K192" s="213" t="s">
        <v>131</v>
      </c>
      <c r="L192" s="47"/>
      <c r="M192" s="218" t="s">
        <v>19</v>
      </c>
      <c r="N192" s="219" t="s">
        <v>44</v>
      </c>
      <c r="O192" s="87"/>
      <c r="P192" s="220">
        <f>O192*H192</f>
        <v>0</v>
      </c>
      <c r="Q192" s="220">
        <v>0</v>
      </c>
      <c r="R192" s="220">
        <f>Q192*H192</f>
        <v>0</v>
      </c>
      <c r="S192" s="220">
        <v>0</v>
      </c>
      <c r="T192" s="221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22" t="s">
        <v>132</v>
      </c>
      <c r="AT192" s="222" t="s">
        <v>127</v>
      </c>
      <c r="AU192" s="222" t="s">
        <v>82</v>
      </c>
      <c r="AY192" s="20" t="s">
        <v>124</v>
      </c>
      <c r="BE192" s="223">
        <f>IF(N192="základní",J192,0)</f>
        <v>0</v>
      </c>
      <c r="BF192" s="223">
        <f>IF(N192="snížená",J192,0)</f>
        <v>0</v>
      </c>
      <c r="BG192" s="223">
        <f>IF(N192="zákl. přenesená",J192,0)</f>
        <v>0</v>
      </c>
      <c r="BH192" s="223">
        <f>IF(N192="sníž. přenesená",J192,0)</f>
        <v>0</v>
      </c>
      <c r="BI192" s="223">
        <f>IF(N192="nulová",J192,0)</f>
        <v>0</v>
      </c>
      <c r="BJ192" s="20" t="s">
        <v>80</v>
      </c>
      <c r="BK192" s="223">
        <f>ROUND(I192*H192,2)</f>
        <v>0</v>
      </c>
      <c r="BL192" s="20" t="s">
        <v>132</v>
      </c>
      <c r="BM192" s="222" t="s">
        <v>243</v>
      </c>
    </row>
    <row r="193" s="2" customFormat="1">
      <c r="A193" s="41"/>
      <c r="B193" s="42"/>
      <c r="C193" s="43"/>
      <c r="D193" s="224" t="s">
        <v>134</v>
      </c>
      <c r="E193" s="43"/>
      <c r="F193" s="225" t="s">
        <v>244</v>
      </c>
      <c r="G193" s="43"/>
      <c r="H193" s="43"/>
      <c r="I193" s="226"/>
      <c r="J193" s="43"/>
      <c r="K193" s="43"/>
      <c r="L193" s="47"/>
      <c r="M193" s="227"/>
      <c r="N193" s="228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134</v>
      </c>
      <c r="AU193" s="20" t="s">
        <v>82</v>
      </c>
    </row>
    <row r="194" s="2" customFormat="1" ht="21.75" customHeight="1">
      <c r="A194" s="41"/>
      <c r="B194" s="42"/>
      <c r="C194" s="211" t="s">
        <v>245</v>
      </c>
      <c r="D194" s="211" t="s">
        <v>127</v>
      </c>
      <c r="E194" s="212" t="s">
        <v>246</v>
      </c>
      <c r="F194" s="213" t="s">
        <v>247</v>
      </c>
      <c r="G194" s="214" t="s">
        <v>242</v>
      </c>
      <c r="H194" s="215">
        <v>2.5459999999999998</v>
      </c>
      <c r="I194" s="216"/>
      <c r="J194" s="217">
        <f>ROUND(I194*H194,2)</f>
        <v>0</v>
      </c>
      <c r="K194" s="213" t="s">
        <v>131</v>
      </c>
      <c r="L194" s="47"/>
      <c r="M194" s="218" t="s">
        <v>19</v>
      </c>
      <c r="N194" s="219" t="s">
        <v>44</v>
      </c>
      <c r="O194" s="87"/>
      <c r="P194" s="220">
        <f>O194*H194</f>
        <v>0</v>
      </c>
      <c r="Q194" s="220">
        <v>0</v>
      </c>
      <c r="R194" s="220">
        <f>Q194*H194</f>
        <v>0</v>
      </c>
      <c r="S194" s="220">
        <v>0</v>
      </c>
      <c r="T194" s="221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22" t="s">
        <v>132</v>
      </c>
      <c r="AT194" s="222" t="s">
        <v>127</v>
      </c>
      <c r="AU194" s="222" t="s">
        <v>82</v>
      </c>
      <c r="AY194" s="20" t="s">
        <v>124</v>
      </c>
      <c r="BE194" s="223">
        <f>IF(N194="základní",J194,0)</f>
        <v>0</v>
      </c>
      <c r="BF194" s="223">
        <f>IF(N194="snížená",J194,0)</f>
        <v>0</v>
      </c>
      <c r="BG194" s="223">
        <f>IF(N194="zákl. přenesená",J194,0)</f>
        <v>0</v>
      </c>
      <c r="BH194" s="223">
        <f>IF(N194="sníž. přenesená",J194,0)</f>
        <v>0</v>
      </c>
      <c r="BI194" s="223">
        <f>IF(N194="nulová",J194,0)</f>
        <v>0</v>
      </c>
      <c r="BJ194" s="20" t="s">
        <v>80</v>
      </c>
      <c r="BK194" s="223">
        <f>ROUND(I194*H194,2)</f>
        <v>0</v>
      </c>
      <c r="BL194" s="20" t="s">
        <v>132</v>
      </c>
      <c r="BM194" s="222" t="s">
        <v>248</v>
      </c>
    </row>
    <row r="195" s="2" customFormat="1">
      <c r="A195" s="41"/>
      <c r="B195" s="42"/>
      <c r="C195" s="43"/>
      <c r="D195" s="224" t="s">
        <v>134</v>
      </c>
      <c r="E195" s="43"/>
      <c r="F195" s="225" t="s">
        <v>249</v>
      </c>
      <c r="G195" s="43"/>
      <c r="H195" s="43"/>
      <c r="I195" s="226"/>
      <c r="J195" s="43"/>
      <c r="K195" s="43"/>
      <c r="L195" s="47"/>
      <c r="M195" s="227"/>
      <c r="N195" s="228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134</v>
      </c>
      <c r="AU195" s="20" t="s">
        <v>82</v>
      </c>
    </row>
    <row r="196" s="2" customFormat="1" ht="24.15" customHeight="1">
      <c r="A196" s="41"/>
      <c r="B196" s="42"/>
      <c r="C196" s="211" t="s">
        <v>250</v>
      </c>
      <c r="D196" s="211" t="s">
        <v>127</v>
      </c>
      <c r="E196" s="212" t="s">
        <v>251</v>
      </c>
      <c r="F196" s="213" t="s">
        <v>252</v>
      </c>
      <c r="G196" s="214" t="s">
        <v>242</v>
      </c>
      <c r="H196" s="215">
        <v>48.374000000000002</v>
      </c>
      <c r="I196" s="216"/>
      <c r="J196" s="217">
        <f>ROUND(I196*H196,2)</f>
        <v>0</v>
      </c>
      <c r="K196" s="213" t="s">
        <v>131</v>
      </c>
      <c r="L196" s="47"/>
      <c r="M196" s="218" t="s">
        <v>19</v>
      </c>
      <c r="N196" s="219" t="s">
        <v>44</v>
      </c>
      <c r="O196" s="87"/>
      <c r="P196" s="220">
        <f>O196*H196</f>
        <v>0</v>
      </c>
      <c r="Q196" s="220">
        <v>0</v>
      </c>
      <c r="R196" s="220">
        <f>Q196*H196</f>
        <v>0</v>
      </c>
      <c r="S196" s="220">
        <v>0</v>
      </c>
      <c r="T196" s="221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22" t="s">
        <v>132</v>
      </c>
      <c r="AT196" s="222" t="s">
        <v>127</v>
      </c>
      <c r="AU196" s="222" t="s">
        <v>82</v>
      </c>
      <c r="AY196" s="20" t="s">
        <v>124</v>
      </c>
      <c r="BE196" s="223">
        <f>IF(N196="základní",J196,0)</f>
        <v>0</v>
      </c>
      <c r="BF196" s="223">
        <f>IF(N196="snížená",J196,0)</f>
        <v>0</v>
      </c>
      <c r="BG196" s="223">
        <f>IF(N196="zákl. přenesená",J196,0)</f>
        <v>0</v>
      </c>
      <c r="BH196" s="223">
        <f>IF(N196="sníž. přenesená",J196,0)</f>
        <v>0</v>
      </c>
      <c r="BI196" s="223">
        <f>IF(N196="nulová",J196,0)</f>
        <v>0</v>
      </c>
      <c r="BJ196" s="20" t="s">
        <v>80</v>
      </c>
      <c r="BK196" s="223">
        <f>ROUND(I196*H196,2)</f>
        <v>0</v>
      </c>
      <c r="BL196" s="20" t="s">
        <v>132</v>
      </c>
      <c r="BM196" s="222" t="s">
        <v>253</v>
      </c>
    </row>
    <row r="197" s="2" customFormat="1">
      <c r="A197" s="41"/>
      <c r="B197" s="42"/>
      <c r="C197" s="43"/>
      <c r="D197" s="224" t="s">
        <v>134</v>
      </c>
      <c r="E197" s="43"/>
      <c r="F197" s="225" t="s">
        <v>254</v>
      </c>
      <c r="G197" s="43"/>
      <c r="H197" s="43"/>
      <c r="I197" s="226"/>
      <c r="J197" s="43"/>
      <c r="K197" s="43"/>
      <c r="L197" s="47"/>
      <c r="M197" s="227"/>
      <c r="N197" s="228"/>
      <c r="O197" s="87"/>
      <c r="P197" s="87"/>
      <c r="Q197" s="87"/>
      <c r="R197" s="87"/>
      <c r="S197" s="87"/>
      <c r="T197" s="88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T197" s="20" t="s">
        <v>134</v>
      </c>
      <c r="AU197" s="20" t="s">
        <v>82</v>
      </c>
    </row>
    <row r="198" s="14" customFormat="1">
      <c r="A198" s="14"/>
      <c r="B198" s="240"/>
      <c r="C198" s="241"/>
      <c r="D198" s="231" t="s">
        <v>136</v>
      </c>
      <c r="E198" s="241"/>
      <c r="F198" s="243" t="s">
        <v>255</v>
      </c>
      <c r="G198" s="241"/>
      <c r="H198" s="244">
        <v>48.374000000000002</v>
      </c>
      <c r="I198" s="245"/>
      <c r="J198" s="241"/>
      <c r="K198" s="241"/>
      <c r="L198" s="246"/>
      <c r="M198" s="247"/>
      <c r="N198" s="248"/>
      <c r="O198" s="248"/>
      <c r="P198" s="248"/>
      <c r="Q198" s="248"/>
      <c r="R198" s="248"/>
      <c r="S198" s="248"/>
      <c r="T198" s="249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0" t="s">
        <v>136</v>
      </c>
      <c r="AU198" s="250" t="s">
        <v>82</v>
      </c>
      <c r="AV198" s="14" t="s">
        <v>82</v>
      </c>
      <c r="AW198" s="14" t="s">
        <v>4</v>
      </c>
      <c r="AX198" s="14" t="s">
        <v>80</v>
      </c>
      <c r="AY198" s="250" t="s">
        <v>124</v>
      </c>
    </row>
    <row r="199" s="2" customFormat="1" ht="16.5" customHeight="1">
      <c r="A199" s="41"/>
      <c r="B199" s="42"/>
      <c r="C199" s="273" t="s">
        <v>256</v>
      </c>
      <c r="D199" s="273" t="s">
        <v>257</v>
      </c>
      <c r="E199" s="274" t="s">
        <v>258</v>
      </c>
      <c r="F199" s="275" t="s">
        <v>259</v>
      </c>
      <c r="G199" s="276" t="s">
        <v>242</v>
      </c>
      <c r="H199" s="277">
        <v>2.552</v>
      </c>
      <c r="I199" s="278"/>
      <c r="J199" s="279">
        <f>ROUND(I199*H199,2)</f>
        <v>0</v>
      </c>
      <c r="K199" s="275" t="s">
        <v>131</v>
      </c>
      <c r="L199" s="280"/>
      <c r="M199" s="281" t="s">
        <v>19</v>
      </c>
      <c r="N199" s="282" t="s">
        <v>44</v>
      </c>
      <c r="O199" s="87"/>
      <c r="P199" s="220">
        <f>O199*H199</f>
        <v>0</v>
      </c>
      <c r="Q199" s="220">
        <v>0</v>
      </c>
      <c r="R199" s="220">
        <f>Q199*H199</f>
        <v>0</v>
      </c>
      <c r="S199" s="220">
        <v>0</v>
      </c>
      <c r="T199" s="221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22" t="s">
        <v>180</v>
      </c>
      <c r="AT199" s="222" t="s">
        <v>257</v>
      </c>
      <c r="AU199" s="222" t="s">
        <v>82</v>
      </c>
      <c r="AY199" s="20" t="s">
        <v>124</v>
      </c>
      <c r="BE199" s="223">
        <f>IF(N199="základní",J199,0)</f>
        <v>0</v>
      </c>
      <c r="BF199" s="223">
        <f>IF(N199="snížená",J199,0)</f>
        <v>0</v>
      </c>
      <c r="BG199" s="223">
        <f>IF(N199="zákl. přenesená",J199,0)</f>
        <v>0</v>
      </c>
      <c r="BH199" s="223">
        <f>IF(N199="sníž. přenesená",J199,0)</f>
        <v>0</v>
      </c>
      <c r="BI199" s="223">
        <f>IF(N199="nulová",J199,0)</f>
        <v>0</v>
      </c>
      <c r="BJ199" s="20" t="s">
        <v>80</v>
      </c>
      <c r="BK199" s="223">
        <f>ROUND(I199*H199,2)</f>
        <v>0</v>
      </c>
      <c r="BL199" s="20" t="s">
        <v>132</v>
      </c>
      <c r="BM199" s="222" t="s">
        <v>260</v>
      </c>
    </row>
    <row r="200" s="12" customFormat="1" ht="22.8" customHeight="1">
      <c r="A200" s="12"/>
      <c r="B200" s="195"/>
      <c r="C200" s="196"/>
      <c r="D200" s="197" t="s">
        <v>72</v>
      </c>
      <c r="E200" s="209" t="s">
        <v>261</v>
      </c>
      <c r="F200" s="209" t="s">
        <v>262</v>
      </c>
      <c r="G200" s="196"/>
      <c r="H200" s="196"/>
      <c r="I200" s="199"/>
      <c r="J200" s="210">
        <f>BK200</f>
        <v>0</v>
      </c>
      <c r="K200" s="196"/>
      <c r="L200" s="201"/>
      <c r="M200" s="202"/>
      <c r="N200" s="203"/>
      <c r="O200" s="203"/>
      <c r="P200" s="204">
        <f>SUM(P201:P202)</f>
        <v>0</v>
      </c>
      <c r="Q200" s="203"/>
      <c r="R200" s="204">
        <f>SUM(R201:R202)</f>
        <v>0</v>
      </c>
      <c r="S200" s="203"/>
      <c r="T200" s="205">
        <f>SUM(T201:T202)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06" t="s">
        <v>80</v>
      </c>
      <c r="AT200" s="207" t="s">
        <v>72</v>
      </c>
      <c r="AU200" s="207" t="s">
        <v>80</v>
      </c>
      <c r="AY200" s="206" t="s">
        <v>124</v>
      </c>
      <c r="BK200" s="208">
        <f>SUM(BK201:BK202)</f>
        <v>0</v>
      </c>
    </row>
    <row r="201" s="2" customFormat="1" ht="33" customHeight="1">
      <c r="A201" s="41"/>
      <c r="B201" s="42"/>
      <c r="C201" s="211" t="s">
        <v>263</v>
      </c>
      <c r="D201" s="211" t="s">
        <v>127</v>
      </c>
      <c r="E201" s="212" t="s">
        <v>264</v>
      </c>
      <c r="F201" s="213" t="s">
        <v>265</v>
      </c>
      <c r="G201" s="214" t="s">
        <v>242</v>
      </c>
      <c r="H201" s="215">
        <v>2.5750000000000002</v>
      </c>
      <c r="I201" s="216"/>
      <c r="J201" s="217">
        <f>ROUND(I201*H201,2)</f>
        <v>0</v>
      </c>
      <c r="K201" s="213" t="s">
        <v>131</v>
      </c>
      <c r="L201" s="47"/>
      <c r="M201" s="218" t="s">
        <v>19</v>
      </c>
      <c r="N201" s="219" t="s">
        <v>44</v>
      </c>
      <c r="O201" s="87"/>
      <c r="P201" s="220">
        <f>O201*H201</f>
        <v>0</v>
      </c>
      <c r="Q201" s="220">
        <v>0</v>
      </c>
      <c r="R201" s="220">
        <f>Q201*H201</f>
        <v>0</v>
      </c>
      <c r="S201" s="220">
        <v>0</v>
      </c>
      <c r="T201" s="221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22" t="s">
        <v>132</v>
      </c>
      <c r="AT201" s="222" t="s">
        <v>127</v>
      </c>
      <c r="AU201" s="222" t="s">
        <v>82</v>
      </c>
      <c r="AY201" s="20" t="s">
        <v>124</v>
      </c>
      <c r="BE201" s="223">
        <f>IF(N201="základní",J201,0)</f>
        <v>0</v>
      </c>
      <c r="BF201" s="223">
        <f>IF(N201="snížená",J201,0)</f>
        <v>0</v>
      </c>
      <c r="BG201" s="223">
        <f>IF(N201="zákl. přenesená",J201,0)</f>
        <v>0</v>
      </c>
      <c r="BH201" s="223">
        <f>IF(N201="sníž. přenesená",J201,0)</f>
        <v>0</v>
      </c>
      <c r="BI201" s="223">
        <f>IF(N201="nulová",J201,0)</f>
        <v>0</v>
      </c>
      <c r="BJ201" s="20" t="s">
        <v>80</v>
      </c>
      <c r="BK201" s="223">
        <f>ROUND(I201*H201,2)</f>
        <v>0</v>
      </c>
      <c r="BL201" s="20" t="s">
        <v>132</v>
      </c>
      <c r="BM201" s="222" t="s">
        <v>266</v>
      </c>
    </row>
    <row r="202" s="2" customFormat="1">
      <c r="A202" s="41"/>
      <c r="B202" s="42"/>
      <c r="C202" s="43"/>
      <c r="D202" s="224" t="s">
        <v>134</v>
      </c>
      <c r="E202" s="43"/>
      <c r="F202" s="225" t="s">
        <v>267</v>
      </c>
      <c r="G202" s="43"/>
      <c r="H202" s="43"/>
      <c r="I202" s="226"/>
      <c r="J202" s="43"/>
      <c r="K202" s="43"/>
      <c r="L202" s="47"/>
      <c r="M202" s="227"/>
      <c r="N202" s="228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134</v>
      </c>
      <c r="AU202" s="20" t="s">
        <v>82</v>
      </c>
    </row>
    <row r="203" s="12" customFormat="1" ht="25.92" customHeight="1">
      <c r="A203" s="12"/>
      <c r="B203" s="195"/>
      <c r="C203" s="196"/>
      <c r="D203" s="197" t="s">
        <v>72</v>
      </c>
      <c r="E203" s="198" t="s">
        <v>268</v>
      </c>
      <c r="F203" s="198" t="s">
        <v>269</v>
      </c>
      <c r="G203" s="196"/>
      <c r="H203" s="196"/>
      <c r="I203" s="199"/>
      <c r="J203" s="200">
        <f>BK203</f>
        <v>0</v>
      </c>
      <c r="K203" s="196"/>
      <c r="L203" s="201"/>
      <c r="M203" s="202"/>
      <c r="N203" s="203"/>
      <c r="O203" s="203"/>
      <c r="P203" s="204">
        <f>P204+P214+P247</f>
        <v>0</v>
      </c>
      <c r="Q203" s="203"/>
      <c r="R203" s="204">
        <f>R204+R214+R247</f>
        <v>1.7381764</v>
      </c>
      <c r="S203" s="203"/>
      <c r="T203" s="205">
        <f>T204+T214+T247</f>
        <v>0.0058967999999999989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06" t="s">
        <v>82</v>
      </c>
      <c r="AT203" s="207" t="s">
        <v>72</v>
      </c>
      <c r="AU203" s="207" t="s">
        <v>73</v>
      </c>
      <c r="AY203" s="206" t="s">
        <v>124</v>
      </c>
      <c r="BK203" s="208">
        <f>BK204+BK214+BK247</f>
        <v>0</v>
      </c>
    </row>
    <row r="204" s="12" customFormat="1" ht="22.8" customHeight="1">
      <c r="A204" s="12"/>
      <c r="B204" s="195"/>
      <c r="C204" s="196"/>
      <c r="D204" s="197" t="s">
        <v>72</v>
      </c>
      <c r="E204" s="209" t="s">
        <v>270</v>
      </c>
      <c r="F204" s="209" t="s">
        <v>271</v>
      </c>
      <c r="G204" s="196"/>
      <c r="H204" s="196"/>
      <c r="I204" s="199"/>
      <c r="J204" s="210">
        <f>BK204</f>
        <v>0</v>
      </c>
      <c r="K204" s="196"/>
      <c r="L204" s="201"/>
      <c r="M204" s="202"/>
      <c r="N204" s="203"/>
      <c r="O204" s="203"/>
      <c r="P204" s="204">
        <f>SUM(P205:P213)</f>
        <v>0</v>
      </c>
      <c r="Q204" s="203"/>
      <c r="R204" s="204">
        <f>SUM(R205:R213)</f>
        <v>0.054870000000000002</v>
      </c>
      <c r="S204" s="203"/>
      <c r="T204" s="205">
        <f>SUM(T205:T213)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06" t="s">
        <v>82</v>
      </c>
      <c r="AT204" s="207" t="s">
        <v>72</v>
      </c>
      <c r="AU204" s="207" t="s">
        <v>80</v>
      </c>
      <c r="AY204" s="206" t="s">
        <v>124</v>
      </c>
      <c r="BK204" s="208">
        <f>SUM(BK205:BK213)</f>
        <v>0</v>
      </c>
    </row>
    <row r="205" s="2" customFormat="1" ht="24.15" customHeight="1">
      <c r="A205" s="41"/>
      <c r="B205" s="42"/>
      <c r="C205" s="211" t="s">
        <v>7</v>
      </c>
      <c r="D205" s="211" t="s">
        <v>127</v>
      </c>
      <c r="E205" s="212" t="s">
        <v>272</v>
      </c>
      <c r="F205" s="213" t="s">
        <v>273</v>
      </c>
      <c r="G205" s="214" t="s">
        <v>188</v>
      </c>
      <c r="H205" s="215">
        <v>18.600000000000001</v>
      </c>
      <c r="I205" s="216"/>
      <c r="J205" s="217">
        <f>ROUND(I205*H205,2)</f>
        <v>0</v>
      </c>
      <c r="K205" s="213" t="s">
        <v>131</v>
      </c>
      <c r="L205" s="47"/>
      <c r="M205" s="218" t="s">
        <v>19</v>
      </c>
      <c r="N205" s="219" t="s">
        <v>44</v>
      </c>
      <c r="O205" s="87"/>
      <c r="P205" s="220">
        <f>O205*H205</f>
        <v>0</v>
      </c>
      <c r="Q205" s="220">
        <v>0.0029499999999999999</v>
      </c>
      <c r="R205" s="220">
        <f>Q205*H205</f>
        <v>0.054870000000000002</v>
      </c>
      <c r="S205" s="220">
        <v>0</v>
      </c>
      <c r="T205" s="221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22" t="s">
        <v>239</v>
      </c>
      <c r="AT205" s="222" t="s">
        <v>127</v>
      </c>
      <c r="AU205" s="222" t="s">
        <v>82</v>
      </c>
      <c r="AY205" s="20" t="s">
        <v>124</v>
      </c>
      <c r="BE205" s="223">
        <f>IF(N205="základní",J205,0)</f>
        <v>0</v>
      </c>
      <c r="BF205" s="223">
        <f>IF(N205="snížená",J205,0)</f>
        <v>0</v>
      </c>
      <c r="BG205" s="223">
        <f>IF(N205="zákl. přenesená",J205,0)</f>
        <v>0</v>
      </c>
      <c r="BH205" s="223">
        <f>IF(N205="sníž. přenesená",J205,0)</f>
        <v>0</v>
      </c>
      <c r="BI205" s="223">
        <f>IF(N205="nulová",J205,0)</f>
        <v>0</v>
      </c>
      <c r="BJ205" s="20" t="s">
        <v>80</v>
      </c>
      <c r="BK205" s="223">
        <f>ROUND(I205*H205,2)</f>
        <v>0</v>
      </c>
      <c r="BL205" s="20" t="s">
        <v>239</v>
      </c>
      <c r="BM205" s="222" t="s">
        <v>274</v>
      </c>
    </row>
    <row r="206" s="2" customFormat="1">
      <c r="A206" s="41"/>
      <c r="B206" s="42"/>
      <c r="C206" s="43"/>
      <c r="D206" s="224" t="s">
        <v>134</v>
      </c>
      <c r="E206" s="43"/>
      <c r="F206" s="225" t="s">
        <v>275</v>
      </c>
      <c r="G206" s="43"/>
      <c r="H206" s="43"/>
      <c r="I206" s="226"/>
      <c r="J206" s="43"/>
      <c r="K206" s="43"/>
      <c r="L206" s="47"/>
      <c r="M206" s="227"/>
      <c r="N206" s="228"/>
      <c r="O206" s="87"/>
      <c r="P206" s="87"/>
      <c r="Q206" s="87"/>
      <c r="R206" s="87"/>
      <c r="S206" s="87"/>
      <c r="T206" s="88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20" t="s">
        <v>134</v>
      </c>
      <c r="AU206" s="20" t="s">
        <v>82</v>
      </c>
    </row>
    <row r="207" s="13" customFormat="1">
      <c r="A207" s="13"/>
      <c r="B207" s="229"/>
      <c r="C207" s="230"/>
      <c r="D207" s="231" t="s">
        <v>136</v>
      </c>
      <c r="E207" s="232" t="s">
        <v>19</v>
      </c>
      <c r="F207" s="233" t="s">
        <v>137</v>
      </c>
      <c r="G207" s="230"/>
      <c r="H207" s="232" t="s">
        <v>19</v>
      </c>
      <c r="I207" s="234"/>
      <c r="J207" s="230"/>
      <c r="K207" s="230"/>
      <c r="L207" s="235"/>
      <c r="M207" s="236"/>
      <c r="N207" s="237"/>
      <c r="O207" s="237"/>
      <c r="P207" s="237"/>
      <c r="Q207" s="237"/>
      <c r="R207" s="237"/>
      <c r="S207" s="237"/>
      <c r="T207" s="238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9" t="s">
        <v>136</v>
      </c>
      <c r="AU207" s="239" t="s">
        <v>82</v>
      </c>
      <c r="AV207" s="13" t="s">
        <v>80</v>
      </c>
      <c r="AW207" s="13" t="s">
        <v>34</v>
      </c>
      <c r="AX207" s="13" t="s">
        <v>73</v>
      </c>
      <c r="AY207" s="239" t="s">
        <v>124</v>
      </c>
    </row>
    <row r="208" s="13" customFormat="1">
      <c r="A208" s="13"/>
      <c r="B208" s="229"/>
      <c r="C208" s="230"/>
      <c r="D208" s="231" t="s">
        <v>136</v>
      </c>
      <c r="E208" s="232" t="s">
        <v>19</v>
      </c>
      <c r="F208" s="233" t="s">
        <v>138</v>
      </c>
      <c r="G208" s="230"/>
      <c r="H208" s="232" t="s">
        <v>19</v>
      </c>
      <c r="I208" s="234"/>
      <c r="J208" s="230"/>
      <c r="K208" s="230"/>
      <c r="L208" s="235"/>
      <c r="M208" s="236"/>
      <c r="N208" s="237"/>
      <c r="O208" s="237"/>
      <c r="P208" s="237"/>
      <c r="Q208" s="237"/>
      <c r="R208" s="237"/>
      <c r="S208" s="237"/>
      <c r="T208" s="238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9" t="s">
        <v>136</v>
      </c>
      <c r="AU208" s="239" t="s">
        <v>82</v>
      </c>
      <c r="AV208" s="13" t="s">
        <v>80</v>
      </c>
      <c r="AW208" s="13" t="s">
        <v>34</v>
      </c>
      <c r="AX208" s="13" t="s">
        <v>73</v>
      </c>
      <c r="AY208" s="239" t="s">
        <v>124</v>
      </c>
    </row>
    <row r="209" s="14" customFormat="1">
      <c r="A209" s="14"/>
      <c r="B209" s="240"/>
      <c r="C209" s="241"/>
      <c r="D209" s="231" t="s">
        <v>136</v>
      </c>
      <c r="E209" s="242" t="s">
        <v>19</v>
      </c>
      <c r="F209" s="243" t="s">
        <v>191</v>
      </c>
      <c r="G209" s="241"/>
      <c r="H209" s="244">
        <v>14.4</v>
      </c>
      <c r="I209" s="245"/>
      <c r="J209" s="241"/>
      <c r="K209" s="241"/>
      <c r="L209" s="246"/>
      <c r="M209" s="247"/>
      <c r="N209" s="248"/>
      <c r="O209" s="248"/>
      <c r="P209" s="248"/>
      <c r="Q209" s="248"/>
      <c r="R209" s="248"/>
      <c r="S209" s="248"/>
      <c r="T209" s="249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0" t="s">
        <v>136</v>
      </c>
      <c r="AU209" s="250" t="s">
        <v>82</v>
      </c>
      <c r="AV209" s="14" t="s">
        <v>82</v>
      </c>
      <c r="AW209" s="14" t="s">
        <v>34</v>
      </c>
      <c r="AX209" s="14" t="s">
        <v>73</v>
      </c>
      <c r="AY209" s="250" t="s">
        <v>124</v>
      </c>
    </row>
    <row r="210" s="14" customFormat="1">
      <c r="A210" s="14"/>
      <c r="B210" s="240"/>
      <c r="C210" s="241"/>
      <c r="D210" s="231" t="s">
        <v>136</v>
      </c>
      <c r="E210" s="242" t="s">
        <v>19</v>
      </c>
      <c r="F210" s="243" t="s">
        <v>192</v>
      </c>
      <c r="G210" s="241"/>
      <c r="H210" s="244">
        <v>4.2000000000000002</v>
      </c>
      <c r="I210" s="245"/>
      <c r="J210" s="241"/>
      <c r="K210" s="241"/>
      <c r="L210" s="246"/>
      <c r="M210" s="247"/>
      <c r="N210" s="248"/>
      <c r="O210" s="248"/>
      <c r="P210" s="248"/>
      <c r="Q210" s="248"/>
      <c r="R210" s="248"/>
      <c r="S210" s="248"/>
      <c r="T210" s="249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0" t="s">
        <v>136</v>
      </c>
      <c r="AU210" s="250" t="s">
        <v>82</v>
      </c>
      <c r="AV210" s="14" t="s">
        <v>82</v>
      </c>
      <c r="AW210" s="14" t="s">
        <v>34</v>
      </c>
      <c r="AX210" s="14" t="s">
        <v>73</v>
      </c>
      <c r="AY210" s="250" t="s">
        <v>124</v>
      </c>
    </row>
    <row r="211" s="15" customFormat="1">
      <c r="A211" s="15"/>
      <c r="B211" s="251"/>
      <c r="C211" s="252"/>
      <c r="D211" s="231" t="s">
        <v>136</v>
      </c>
      <c r="E211" s="253" t="s">
        <v>19</v>
      </c>
      <c r="F211" s="254" t="s">
        <v>141</v>
      </c>
      <c r="G211" s="252"/>
      <c r="H211" s="255">
        <v>18.600000000000001</v>
      </c>
      <c r="I211" s="256"/>
      <c r="J211" s="252"/>
      <c r="K211" s="252"/>
      <c r="L211" s="257"/>
      <c r="M211" s="258"/>
      <c r="N211" s="259"/>
      <c r="O211" s="259"/>
      <c r="P211" s="259"/>
      <c r="Q211" s="259"/>
      <c r="R211" s="259"/>
      <c r="S211" s="259"/>
      <c r="T211" s="260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61" t="s">
        <v>136</v>
      </c>
      <c r="AU211" s="261" t="s">
        <v>82</v>
      </c>
      <c r="AV211" s="15" t="s">
        <v>132</v>
      </c>
      <c r="AW211" s="15" t="s">
        <v>34</v>
      </c>
      <c r="AX211" s="15" t="s">
        <v>80</v>
      </c>
      <c r="AY211" s="261" t="s">
        <v>124</v>
      </c>
    </row>
    <row r="212" s="2" customFormat="1" ht="33" customHeight="1">
      <c r="A212" s="41"/>
      <c r="B212" s="42"/>
      <c r="C212" s="211" t="s">
        <v>276</v>
      </c>
      <c r="D212" s="211" t="s">
        <v>127</v>
      </c>
      <c r="E212" s="212" t="s">
        <v>277</v>
      </c>
      <c r="F212" s="213" t="s">
        <v>278</v>
      </c>
      <c r="G212" s="214" t="s">
        <v>242</v>
      </c>
      <c r="H212" s="215">
        <v>0.055</v>
      </c>
      <c r="I212" s="216"/>
      <c r="J212" s="217">
        <f>ROUND(I212*H212,2)</f>
        <v>0</v>
      </c>
      <c r="K212" s="213" t="s">
        <v>131</v>
      </c>
      <c r="L212" s="47"/>
      <c r="M212" s="218" t="s">
        <v>19</v>
      </c>
      <c r="N212" s="219" t="s">
        <v>44</v>
      </c>
      <c r="O212" s="87"/>
      <c r="P212" s="220">
        <f>O212*H212</f>
        <v>0</v>
      </c>
      <c r="Q212" s="220">
        <v>0</v>
      </c>
      <c r="R212" s="220">
        <f>Q212*H212</f>
        <v>0</v>
      </c>
      <c r="S212" s="220">
        <v>0</v>
      </c>
      <c r="T212" s="221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22" t="s">
        <v>239</v>
      </c>
      <c r="AT212" s="222" t="s">
        <v>127</v>
      </c>
      <c r="AU212" s="222" t="s">
        <v>82</v>
      </c>
      <c r="AY212" s="20" t="s">
        <v>124</v>
      </c>
      <c r="BE212" s="223">
        <f>IF(N212="základní",J212,0)</f>
        <v>0</v>
      </c>
      <c r="BF212" s="223">
        <f>IF(N212="snížená",J212,0)</f>
        <v>0</v>
      </c>
      <c r="BG212" s="223">
        <f>IF(N212="zákl. přenesená",J212,0)</f>
        <v>0</v>
      </c>
      <c r="BH212" s="223">
        <f>IF(N212="sníž. přenesená",J212,0)</f>
        <v>0</v>
      </c>
      <c r="BI212" s="223">
        <f>IF(N212="nulová",J212,0)</f>
        <v>0</v>
      </c>
      <c r="BJ212" s="20" t="s">
        <v>80</v>
      </c>
      <c r="BK212" s="223">
        <f>ROUND(I212*H212,2)</f>
        <v>0</v>
      </c>
      <c r="BL212" s="20" t="s">
        <v>239</v>
      </c>
      <c r="BM212" s="222" t="s">
        <v>279</v>
      </c>
    </row>
    <row r="213" s="2" customFormat="1">
      <c r="A213" s="41"/>
      <c r="B213" s="42"/>
      <c r="C213" s="43"/>
      <c r="D213" s="224" t="s">
        <v>134</v>
      </c>
      <c r="E213" s="43"/>
      <c r="F213" s="225" t="s">
        <v>280</v>
      </c>
      <c r="G213" s="43"/>
      <c r="H213" s="43"/>
      <c r="I213" s="226"/>
      <c r="J213" s="43"/>
      <c r="K213" s="43"/>
      <c r="L213" s="47"/>
      <c r="M213" s="227"/>
      <c r="N213" s="228"/>
      <c r="O213" s="87"/>
      <c r="P213" s="87"/>
      <c r="Q213" s="87"/>
      <c r="R213" s="87"/>
      <c r="S213" s="87"/>
      <c r="T213" s="88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T213" s="20" t="s">
        <v>134</v>
      </c>
      <c r="AU213" s="20" t="s">
        <v>82</v>
      </c>
    </row>
    <row r="214" s="12" customFormat="1" ht="22.8" customHeight="1">
      <c r="A214" s="12"/>
      <c r="B214" s="195"/>
      <c r="C214" s="196"/>
      <c r="D214" s="197" t="s">
        <v>72</v>
      </c>
      <c r="E214" s="209" t="s">
        <v>281</v>
      </c>
      <c r="F214" s="209" t="s">
        <v>282</v>
      </c>
      <c r="G214" s="196"/>
      <c r="H214" s="196"/>
      <c r="I214" s="199"/>
      <c r="J214" s="210">
        <f>BK214</f>
        <v>0</v>
      </c>
      <c r="K214" s="196"/>
      <c r="L214" s="201"/>
      <c r="M214" s="202"/>
      <c r="N214" s="203"/>
      <c r="O214" s="203"/>
      <c r="P214" s="204">
        <f>SUM(P215:P246)</f>
        <v>0</v>
      </c>
      <c r="Q214" s="203"/>
      <c r="R214" s="204">
        <f>SUM(R215:R246)</f>
        <v>1.6636504000000001</v>
      </c>
      <c r="S214" s="203"/>
      <c r="T214" s="205">
        <f>SUM(T215:T246)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06" t="s">
        <v>82</v>
      </c>
      <c r="AT214" s="207" t="s">
        <v>72</v>
      </c>
      <c r="AU214" s="207" t="s">
        <v>80</v>
      </c>
      <c r="AY214" s="206" t="s">
        <v>124</v>
      </c>
      <c r="BK214" s="208">
        <f>SUM(BK215:BK246)</f>
        <v>0</v>
      </c>
    </row>
    <row r="215" s="2" customFormat="1" ht="21.75" customHeight="1">
      <c r="A215" s="41"/>
      <c r="B215" s="42"/>
      <c r="C215" s="211" t="s">
        <v>283</v>
      </c>
      <c r="D215" s="211" t="s">
        <v>127</v>
      </c>
      <c r="E215" s="212" t="s">
        <v>284</v>
      </c>
      <c r="F215" s="213" t="s">
        <v>285</v>
      </c>
      <c r="G215" s="214" t="s">
        <v>130</v>
      </c>
      <c r="H215" s="215">
        <v>44.640000000000001</v>
      </c>
      <c r="I215" s="216"/>
      <c r="J215" s="217">
        <f>ROUND(I215*H215,2)</f>
        <v>0</v>
      </c>
      <c r="K215" s="213" t="s">
        <v>131</v>
      </c>
      <c r="L215" s="47"/>
      <c r="M215" s="218" t="s">
        <v>19</v>
      </c>
      <c r="N215" s="219" t="s">
        <v>44</v>
      </c>
      <c r="O215" s="87"/>
      <c r="P215" s="220">
        <f>O215*H215</f>
        <v>0</v>
      </c>
      <c r="Q215" s="220">
        <v>0.00025000000000000001</v>
      </c>
      <c r="R215" s="220">
        <f>Q215*H215</f>
        <v>0.01116</v>
      </c>
      <c r="S215" s="220">
        <v>0</v>
      </c>
      <c r="T215" s="221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22" t="s">
        <v>239</v>
      </c>
      <c r="AT215" s="222" t="s">
        <v>127</v>
      </c>
      <c r="AU215" s="222" t="s">
        <v>82</v>
      </c>
      <c r="AY215" s="20" t="s">
        <v>124</v>
      </c>
      <c r="BE215" s="223">
        <f>IF(N215="základní",J215,0)</f>
        <v>0</v>
      </c>
      <c r="BF215" s="223">
        <f>IF(N215="snížená",J215,0)</f>
        <v>0</v>
      </c>
      <c r="BG215" s="223">
        <f>IF(N215="zákl. přenesená",J215,0)</f>
        <v>0</v>
      </c>
      <c r="BH215" s="223">
        <f>IF(N215="sníž. přenesená",J215,0)</f>
        <v>0</v>
      </c>
      <c r="BI215" s="223">
        <f>IF(N215="nulová",J215,0)</f>
        <v>0</v>
      </c>
      <c r="BJ215" s="20" t="s">
        <v>80</v>
      </c>
      <c r="BK215" s="223">
        <f>ROUND(I215*H215,2)</f>
        <v>0</v>
      </c>
      <c r="BL215" s="20" t="s">
        <v>239</v>
      </c>
      <c r="BM215" s="222" t="s">
        <v>286</v>
      </c>
    </row>
    <row r="216" s="2" customFormat="1">
      <c r="A216" s="41"/>
      <c r="B216" s="42"/>
      <c r="C216" s="43"/>
      <c r="D216" s="224" t="s">
        <v>134</v>
      </c>
      <c r="E216" s="43"/>
      <c r="F216" s="225" t="s">
        <v>287</v>
      </c>
      <c r="G216" s="43"/>
      <c r="H216" s="43"/>
      <c r="I216" s="226"/>
      <c r="J216" s="43"/>
      <c r="K216" s="43"/>
      <c r="L216" s="47"/>
      <c r="M216" s="227"/>
      <c r="N216" s="228"/>
      <c r="O216" s="87"/>
      <c r="P216" s="87"/>
      <c r="Q216" s="87"/>
      <c r="R216" s="87"/>
      <c r="S216" s="87"/>
      <c r="T216" s="88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T216" s="20" t="s">
        <v>134</v>
      </c>
      <c r="AU216" s="20" t="s">
        <v>82</v>
      </c>
    </row>
    <row r="217" s="13" customFormat="1">
      <c r="A217" s="13"/>
      <c r="B217" s="229"/>
      <c r="C217" s="230"/>
      <c r="D217" s="231" t="s">
        <v>136</v>
      </c>
      <c r="E217" s="232" t="s">
        <v>19</v>
      </c>
      <c r="F217" s="233" t="s">
        <v>137</v>
      </c>
      <c r="G217" s="230"/>
      <c r="H217" s="232" t="s">
        <v>19</v>
      </c>
      <c r="I217" s="234"/>
      <c r="J217" s="230"/>
      <c r="K217" s="230"/>
      <c r="L217" s="235"/>
      <c r="M217" s="236"/>
      <c r="N217" s="237"/>
      <c r="O217" s="237"/>
      <c r="P217" s="237"/>
      <c r="Q217" s="237"/>
      <c r="R217" s="237"/>
      <c r="S217" s="237"/>
      <c r="T217" s="238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9" t="s">
        <v>136</v>
      </c>
      <c r="AU217" s="239" t="s">
        <v>82</v>
      </c>
      <c r="AV217" s="13" t="s">
        <v>80</v>
      </c>
      <c r="AW217" s="13" t="s">
        <v>34</v>
      </c>
      <c r="AX217" s="13" t="s">
        <v>73</v>
      </c>
      <c r="AY217" s="239" t="s">
        <v>124</v>
      </c>
    </row>
    <row r="218" s="13" customFormat="1">
      <c r="A218" s="13"/>
      <c r="B218" s="229"/>
      <c r="C218" s="230"/>
      <c r="D218" s="231" t="s">
        <v>136</v>
      </c>
      <c r="E218" s="232" t="s">
        <v>19</v>
      </c>
      <c r="F218" s="233" t="s">
        <v>138</v>
      </c>
      <c r="G218" s="230"/>
      <c r="H218" s="232" t="s">
        <v>19</v>
      </c>
      <c r="I218" s="234"/>
      <c r="J218" s="230"/>
      <c r="K218" s="230"/>
      <c r="L218" s="235"/>
      <c r="M218" s="236"/>
      <c r="N218" s="237"/>
      <c r="O218" s="237"/>
      <c r="P218" s="237"/>
      <c r="Q218" s="237"/>
      <c r="R218" s="237"/>
      <c r="S218" s="237"/>
      <c r="T218" s="238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9" t="s">
        <v>136</v>
      </c>
      <c r="AU218" s="239" t="s">
        <v>82</v>
      </c>
      <c r="AV218" s="13" t="s">
        <v>80</v>
      </c>
      <c r="AW218" s="13" t="s">
        <v>34</v>
      </c>
      <c r="AX218" s="13" t="s">
        <v>73</v>
      </c>
      <c r="AY218" s="239" t="s">
        <v>124</v>
      </c>
    </row>
    <row r="219" s="13" customFormat="1">
      <c r="A219" s="13"/>
      <c r="B219" s="229"/>
      <c r="C219" s="230"/>
      <c r="D219" s="231" t="s">
        <v>136</v>
      </c>
      <c r="E219" s="232" t="s">
        <v>19</v>
      </c>
      <c r="F219" s="233" t="s">
        <v>218</v>
      </c>
      <c r="G219" s="230"/>
      <c r="H219" s="232" t="s">
        <v>19</v>
      </c>
      <c r="I219" s="234"/>
      <c r="J219" s="230"/>
      <c r="K219" s="230"/>
      <c r="L219" s="235"/>
      <c r="M219" s="236"/>
      <c r="N219" s="237"/>
      <c r="O219" s="237"/>
      <c r="P219" s="237"/>
      <c r="Q219" s="237"/>
      <c r="R219" s="237"/>
      <c r="S219" s="237"/>
      <c r="T219" s="238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9" t="s">
        <v>136</v>
      </c>
      <c r="AU219" s="239" t="s">
        <v>82</v>
      </c>
      <c r="AV219" s="13" t="s">
        <v>80</v>
      </c>
      <c r="AW219" s="13" t="s">
        <v>34</v>
      </c>
      <c r="AX219" s="13" t="s">
        <v>73</v>
      </c>
      <c r="AY219" s="239" t="s">
        <v>124</v>
      </c>
    </row>
    <row r="220" s="14" customFormat="1">
      <c r="A220" s="14"/>
      <c r="B220" s="240"/>
      <c r="C220" s="241"/>
      <c r="D220" s="231" t="s">
        <v>136</v>
      </c>
      <c r="E220" s="242" t="s">
        <v>19</v>
      </c>
      <c r="F220" s="243" t="s">
        <v>231</v>
      </c>
      <c r="G220" s="241"/>
      <c r="H220" s="244">
        <v>34.560000000000002</v>
      </c>
      <c r="I220" s="245"/>
      <c r="J220" s="241"/>
      <c r="K220" s="241"/>
      <c r="L220" s="246"/>
      <c r="M220" s="247"/>
      <c r="N220" s="248"/>
      <c r="O220" s="248"/>
      <c r="P220" s="248"/>
      <c r="Q220" s="248"/>
      <c r="R220" s="248"/>
      <c r="S220" s="248"/>
      <c r="T220" s="249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0" t="s">
        <v>136</v>
      </c>
      <c r="AU220" s="250" t="s">
        <v>82</v>
      </c>
      <c r="AV220" s="14" t="s">
        <v>82</v>
      </c>
      <c r="AW220" s="14" t="s">
        <v>34</v>
      </c>
      <c r="AX220" s="14" t="s">
        <v>73</v>
      </c>
      <c r="AY220" s="250" t="s">
        <v>124</v>
      </c>
    </row>
    <row r="221" s="14" customFormat="1">
      <c r="A221" s="14"/>
      <c r="B221" s="240"/>
      <c r="C221" s="241"/>
      <c r="D221" s="231" t="s">
        <v>136</v>
      </c>
      <c r="E221" s="242" t="s">
        <v>19</v>
      </c>
      <c r="F221" s="243" t="s">
        <v>232</v>
      </c>
      <c r="G221" s="241"/>
      <c r="H221" s="244">
        <v>10.08</v>
      </c>
      <c r="I221" s="245"/>
      <c r="J221" s="241"/>
      <c r="K221" s="241"/>
      <c r="L221" s="246"/>
      <c r="M221" s="247"/>
      <c r="N221" s="248"/>
      <c r="O221" s="248"/>
      <c r="P221" s="248"/>
      <c r="Q221" s="248"/>
      <c r="R221" s="248"/>
      <c r="S221" s="248"/>
      <c r="T221" s="249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0" t="s">
        <v>136</v>
      </c>
      <c r="AU221" s="250" t="s">
        <v>82</v>
      </c>
      <c r="AV221" s="14" t="s">
        <v>82</v>
      </c>
      <c r="AW221" s="14" t="s">
        <v>34</v>
      </c>
      <c r="AX221" s="14" t="s">
        <v>73</v>
      </c>
      <c r="AY221" s="250" t="s">
        <v>124</v>
      </c>
    </row>
    <row r="222" s="15" customFormat="1">
      <c r="A222" s="15"/>
      <c r="B222" s="251"/>
      <c r="C222" s="252"/>
      <c r="D222" s="231" t="s">
        <v>136</v>
      </c>
      <c r="E222" s="253" t="s">
        <v>19</v>
      </c>
      <c r="F222" s="254" t="s">
        <v>141</v>
      </c>
      <c r="G222" s="252"/>
      <c r="H222" s="255">
        <v>44.640000000000001</v>
      </c>
      <c r="I222" s="256"/>
      <c r="J222" s="252"/>
      <c r="K222" s="252"/>
      <c r="L222" s="257"/>
      <c r="M222" s="258"/>
      <c r="N222" s="259"/>
      <c r="O222" s="259"/>
      <c r="P222" s="259"/>
      <c r="Q222" s="259"/>
      <c r="R222" s="259"/>
      <c r="S222" s="259"/>
      <c r="T222" s="260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61" t="s">
        <v>136</v>
      </c>
      <c r="AU222" s="261" t="s">
        <v>82</v>
      </c>
      <c r="AV222" s="15" t="s">
        <v>132</v>
      </c>
      <c r="AW222" s="15" t="s">
        <v>34</v>
      </c>
      <c r="AX222" s="15" t="s">
        <v>80</v>
      </c>
      <c r="AY222" s="261" t="s">
        <v>124</v>
      </c>
    </row>
    <row r="223" s="2" customFormat="1" ht="16.5" customHeight="1">
      <c r="A223" s="41"/>
      <c r="B223" s="42"/>
      <c r="C223" s="273" t="s">
        <v>288</v>
      </c>
      <c r="D223" s="273" t="s">
        <v>257</v>
      </c>
      <c r="E223" s="274" t="s">
        <v>289</v>
      </c>
      <c r="F223" s="275" t="s">
        <v>290</v>
      </c>
      <c r="G223" s="276" t="s">
        <v>130</v>
      </c>
      <c r="H223" s="277">
        <v>44.640000000000001</v>
      </c>
      <c r="I223" s="278"/>
      <c r="J223" s="279">
        <f>ROUND(I223*H223,2)</f>
        <v>0</v>
      </c>
      <c r="K223" s="275" t="s">
        <v>131</v>
      </c>
      <c r="L223" s="280"/>
      <c r="M223" s="281" t="s">
        <v>19</v>
      </c>
      <c r="N223" s="282" t="s">
        <v>44</v>
      </c>
      <c r="O223" s="87"/>
      <c r="P223" s="220">
        <f>O223*H223</f>
        <v>0</v>
      </c>
      <c r="Q223" s="220">
        <v>0.036420000000000001</v>
      </c>
      <c r="R223" s="220">
        <f>Q223*H223</f>
        <v>1.6257888</v>
      </c>
      <c r="S223" s="220">
        <v>0</v>
      </c>
      <c r="T223" s="221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22" t="s">
        <v>291</v>
      </c>
      <c r="AT223" s="222" t="s">
        <v>257</v>
      </c>
      <c r="AU223" s="222" t="s">
        <v>82</v>
      </c>
      <c r="AY223" s="20" t="s">
        <v>124</v>
      </c>
      <c r="BE223" s="223">
        <f>IF(N223="základní",J223,0)</f>
        <v>0</v>
      </c>
      <c r="BF223" s="223">
        <f>IF(N223="snížená",J223,0)</f>
        <v>0</v>
      </c>
      <c r="BG223" s="223">
        <f>IF(N223="zákl. přenesená",J223,0)</f>
        <v>0</v>
      </c>
      <c r="BH223" s="223">
        <f>IF(N223="sníž. přenesená",J223,0)</f>
        <v>0</v>
      </c>
      <c r="BI223" s="223">
        <f>IF(N223="nulová",J223,0)</f>
        <v>0</v>
      </c>
      <c r="BJ223" s="20" t="s">
        <v>80</v>
      </c>
      <c r="BK223" s="223">
        <f>ROUND(I223*H223,2)</f>
        <v>0</v>
      </c>
      <c r="BL223" s="20" t="s">
        <v>239</v>
      </c>
      <c r="BM223" s="222" t="s">
        <v>292</v>
      </c>
    </row>
    <row r="224" s="2" customFormat="1" ht="16.5" customHeight="1">
      <c r="A224" s="41"/>
      <c r="B224" s="42"/>
      <c r="C224" s="211" t="s">
        <v>293</v>
      </c>
      <c r="D224" s="211" t="s">
        <v>127</v>
      </c>
      <c r="E224" s="212" t="s">
        <v>294</v>
      </c>
      <c r="F224" s="213" t="s">
        <v>295</v>
      </c>
      <c r="G224" s="214" t="s">
        <v>188</v>
      </c>
      <c r="H224" s="215">
        <v>75.599999999999994</v>
      </c>
      <c r="I224" s="216"/>
      <c r="J224" s="217">
        <f>ROUND(I224*H224,2)</f>
        <v>0</v>
      </c>
      <c r="K224" s="213" t="s">
        <v>296</v>
      </c>
      <c r="L224" s="47"/>
      <c r="M224" s="218" t="s">
        <v>19</v>
      </c>
      <c r="N224" s="219" t="s">
        <v>44</v>
      </c>
      <c r="O224" s="87"/>
      <c r="P224" s="220">
        <f>O224*H224</f>
        <v>0</v>
      </c>
      <c r="Q224" s="220">
        <v>2.0000000000000002E-05</v>
      </c>
      <c r="R224" s="220">
        <f>Q224*H224</f>
        <v>0.0015120000000000001</v>
      </c>
      <c r="S224" s="220">
        <v>0</v>
      </c>
      <c r="T224" s="221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22" t="s">
        <v>239</v>
      </c>
      <c r="AT224" s="222" t="s">
        <v>127</v>
      </c>
      <c r="AU224" s="222" t="s">
        <v>82</v>
      </c>
      <c r="AY224" s="20" t="s">
        <v>124</v>
      </c>
      <c r="BE224" s="223">
        <f>IF(N224="základní",J224,0)</f>
        <v>0</v>
      </c>
      <c r="BF224" s="223">
        <f>IF(N224="snížená",J224,0)</f>
        <v>0</v>
      </c>
      <c r="BG224" s="223">
        <f>IF(N224="zákl. přenesená",J224,0)</f>
        <v>0</v>
      </c>
      <c r="BH224" s="223">
        <f>IF(N224="sníž. přenesená",J224,0)</f>
        <v>0</v>
      </c>
      <c r="BI224" s="223">
        <f>IF(N224="nulová",J224,0)</f>
        <v>0</v>
      </c>
      <c r="BJ224" s="20" t="s">
        <v>80</v>
      </c>
      <c r="BK224" s="223">
        <f>ROUND(I224*H224,2)</f>
        <v>0</v>
      </c>
      <c r="BL224" s="20" t="s">
        <v>239</v>
      </c>
      <c r="BM224" s="222" t="s">
        <v>297</v>
      </c>
    </row>
    <row r="225" s="13" customFormat="1">
      <c r="A225" s="13"/>
      <c r="B225" s="229"/>
      <c r="C225" s="230"/>
      <c r="D225" s="231" t="s">
        <v>136</v>
      </c>
      <c r="E225" s="232" t="s">
        <v>19</v>
      </c>
      <c r="F225" s="233" t="s">
        <v>137</v>
      </c>
      <c r="G225" s="230"/>
      <c r="H225" s="232" t="s">
        <v>19</v>
      </c>
      <c r="I225" s="234"/>
      <c r="J225" s="230"/>
      <c r="K225" s="230"/>
      <c r="L225" s="235"/>
      <c r="M225" s="236"/>
      <c r="N225" s="237"/>
      <c r="O225" s="237"/>
      <c r="P225" s="237"/>
      <c r="Q225" s="237"/>
      <c r="R225" s="237"/>
      <c r="S225" s="237"/>
      <c r="T225" s="238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9" t="s">
        <v>136</v>
      </c>
      <c r="AU225" s="239" t="s">
        <v>82</v>
      </c>
      <c r="AV225" s="13" t="s">
        <v>80</v>
      </c>
      <c r="AW225" s="13" t="s">
        <v>34</v>
      </c>
      <c r="AX225" s="13" t="s">
        <v>73</v>
      </c>
      <c r="AY225" s="239" t="s">
        <v>124</v>
      </c>
    </row>
    <row r="226" s="13" customFormat="1">
      <c r="A226" s="13"/>
      <c r="B226" s="229"/>
      <c r="C226" s="230"/>
      <c r="D226" s="231" t="s">
        <v>136</v>
      </c>
      <c r="E226" s="232" t="s">
        <v>19</v>
      </c>
      <c r="F226" s="233" t="s">
        <v>138</v>
      </c>
      <c r="G226" s="230"/>
      <c r="H226" s="232" t="s">
        <v>19</v>
      </c>
      <c r="I226" s="234"/>
      <c r="J226" s="230"/>
      <c r="K226" s="230"/>
      <c r="L226" s="235"/>
      <c r="M226" s="236"/>
      <c r="N226" s="237"/>
      <c r="O226" s="237"/>
      <c r="P226" s="237"/>
      <c r="Q226" s="237"/>
      <c r="R226" s="237"/>
      <c r="S226" s="237"/>
      <c r="T226" s="238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9" t="s">
        <v>136</v>
      </c>
      <c r="AU226" s="239" t="s">
        <v>82</v>
      </c>
      <c r="AV226" s="13" t="s">
        <v>80</v>
      </c>
      <c r="AW226" s="13" t="s">
        <v>34</v>
      </c>
      <c r="AX226" s="13" t="s">
        <v>73</v>
      </c>
      <c r="AY226" s="239" t="s">
        <v>124</v>
      </c>
    </row>
    <row r="227" s="13" customFormat="1">
      <c r="A227" s="13"/>
      <c r="B227" s="229"/>
      <c r="C227" s="230"/>
      <c r="D227" s="231" t="s">
        <v>136</v>
      </c>
      <c r="E227" s="232" t="s">
        <v>19</v>
      </c>
      <c r="F227" s="233" t="s">
        <v>218</v>
      </c>
      <c r="G227" s="230"/>
      <c r="H227" s="232" t="s">
        <v>19</v>
      </c>
      <c r="I227" s="234"/>
      <c r="J227" s="230"/>
      <c r="K227" s="230"/>
      <c r="L227" s="235"/>
      <c r="M227" s="236"/>
      <c r="N227" s="237"/>
      <c r="O227" s="237"/>
      <c r="P227" s="237"/>
      <c r="Q227" s="237"/>
      <c r="R227" s="237"/>
      <c r="S227" s="237"/>
      <c r="T227" s="238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9" t="s">
        <v>136</v>
      </c>
      <c r="AU227" s="239" t="s">
        <v>82</v>
      </c>
      <c r="AV227" s="13" t="s">
        <v>80</v>
      </c>
      <c r="AW227" s="13" t="s">
        <v>34</v>
      </c>
      <c r="AX227" s="13" t="s">
        <v>73</v>
      </c>
      <c r="AY227" s="239" t="s">
        <v>124</v>
      </c>
    </row>
    <row r="228" s="14" customFormat="1">
      <c r="A228" s="14"/>
      <c r="B228" s="240"/>
      <c r="C228" s="241"/>
      <c r="D228" s="231" t="s">
        <v>136</v>
      </c>
      <c r="E228" s="242" t="s">
        <v>19</v>
      </c>
      <c r="F228" s="243" t="s">
        <v>298</v>
      </c>
      <c r="G228" s="241"/>
      <c r="H228" s="244">
        <v>57.600000000000001</v>
      </c>
      <c r="I228" s="245"/>
      <c r="J228" s="241"/>
      <c r="K228" s="241"/>
      <c r="L228" s="246"/>
      <c r="M228" s="247"/>
      <c r="N228" s="248"/>
      <c r="O228" s="248"/>
      <c r="P228" s="248"/>
      <c r="Q228" s="248"/>
      <c r="R228" s="248"/>
      <c r="S228" s="248"/>
      <c r="T228" s="249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0" t="s">
        <v>136</v>
      </c>
      <c r="AU228" s="250" t="s">
        <v>82</v>
      </c>
      <c r="AV228" s="14" t="s">
        <v>82</v>
      </c>
      <c r="AW228" s="14" t="s">
        <v>34</v>
      </c>
      <c r="AX228" s="14" t="s">
        <v>73</v>
      </c>
      <c r="AY228" s="250" t="s">
        <v>124</v>
      </c>
    </row>
    <row r="229" s="14" customFormat="1">
      <c r="A229" s="14"/>
      <c r="B229" s="240"/>
      <c r="C229" s="241"/>
      <c r="D229" s="231" t="s">
        <v>136</v>
      </c>
      <c r="E229" s="242" t="s">
        <v>19</v>
      </c>
      <c r="F229" s="243" t="s">
        <v>299</v>
      </c>
      <c r="G229" s="241"/>
      <c r="H229" s="244">
        <v>18</v>
      </c>
      <c r="I229" s="245"/>
      <c r="J229" s="241"/>
      <c r="K229" s="241"/>
      <c r="L229" s="246"/>
      <c r="M229" s="247"/>
      <c r="N229" s="248"/>
      <c r="O229" s="248"/>
      <c r="P229" s="248"/>
      <c r="Q229" s="248"/>
      <c r="R229" s="248"/>
      <c r="S229" s="248"/>
      <c r="T229" s="249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0" t="s">
        <v>136</v>
      </c>
      <c r="AU229" s="250" t="s">
        <v>82</v>
      </c>
      <c r="AV229" s="14" t="s">
        <v>82</v>
      </c>
      <c r="AW229" s="14" t="s">
        <v>34</v>
      </c>
      <c r="AX229" s="14" t="s">
        <v>73</v>
      </c>
      <c r="AY229" s="250" t="s">
        <v>124</v>
      </c>
    </row>
    <row r="230" s="15" customFormat="1">
      <c r="A230" s="15"/>
      <c r="B230" s="251"/>
      <c r="C230" s="252"/>
      <c r="D230" s="231" t="s">
        <v>136</v>
      </c>
      <c r="E230" s="253" t="s">
        <v>19</v>
      </c>
      <c r="F230" s="254" t="s">
        <v>141</v>
      </c>
      <c r="G230" s="252"/>
      <c r="H230" s="255">
        <v>75.599999999999994</v>
      </c>
      <c r="I230" s="256"/>
      <c r="J230" s="252"/>
      <c r="K230" s="252"/>
      <c r="L230" s="257"/>
      <c r="M230" s="258"/>
      <c r="N230" s="259"/>
      <c r="O230" s="259"/>
      <c r="P230" s="259"/>
      <c r="Q230" s="259"/>
      <c r="R230" s="259"/>
      <c r="S230" s="259"/>
      <c r="T230" s="260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61" t="s">
        <v>136</v>
      </c>
      <c r="AU230" s="261" t="s">
        <v>82</v>
      </c>
      <c r="AV230" s="15" t="s">
        <v>132</v>
      </c>
      <c r="AW230" s="15" t="s">
        <v>34</v>
      </c>
      <c r="AX230" s="15" t="s">
        <v>80</v>
      </c>
      <c r="AY230" s="261" t="s">
        <v>124</v>
      </c>
    </row>
    <row r="231" s="2" customFormat="1" ht="16.5" customHeight="1">
      <c r="A231" s="41"/>
      <c r="B231" s="42"/>
      <c r="C231" s="273" t="s">
        <v>300</v>
      </c>
      <c r="D231" s="273" t="s">
        <v>257</v>
      </c>
      <c r="E231" s="274" t="s">
        <v>301</v>
      </c>
      <c r="F231" s="275" t="s">
        <v>302</v>
      </c>
      <c r="G231" s="276" t="s">
        <v>188</v>
      </c>
      <c r="H231" s="277">
        <v>83.159999999999997</v>
      </c>
      <c r="I231" s="278"/>
      <c r="J231" s="279">
        <f>ROUND(I231*H231,2)</f>
        <v>0</v>
      </c>
      <c r="K231" s="275" t="s">
        <v>131</v>
      </c>
      <c r="L231" s="280"/>
      <c r="M231" s="281" t="s">
        <v>19</v>
      </c>
      <c r="N231" s="282" t="s">
        <v>44</v>
      </c>
      <c r="O231" s="87"/>
      <c r="P231" s="220">
        <f>O231*H231</f>
        <v>0</v>
      </c>
      <c r="Q231" s="220">
        <v>3.0000000000000001E-05</v>
      </c>
      <c r="R231" s="220">
        <f>Q231*H231</f>
        <v>0.0024948000000000001</v>
      </c>
      <c r="S231" s="220">
        <v>0</v>
      </c>
      <c r="T231" s="221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22" t="s">
        <v>291</v>
      </c>
      <c r="AT231" s="222" t="s">
        <v>257</v>
      </c>
      <c r="AU231" s="222" t="s">
        <v>82</v>
      </c>
      <c r="AY231" s="20" t="s">
        <v>124</v>
      </c>
      <c r="BE231" s="223">
        <f>IF(N231="základní",J231,0)</f>
        <v>0</v>
      </c>
      <c r="BF231" s="223">
        <f>IF(N231="snížená",J231,0)</f>
        <v>0</v>
      </c>
      <c r="BG231" s="223">
        <f>IF(N231="zákl. přenesená",J231,0)</f>
        <v>0</v>
      </c>
      <c r="BH231" s="223">
        <f>IF(N231="sníž. přenesená",J231,0)</f>
        <v>0</v>
      </c>
      <c r="BI231" s="223">
        <f>IF(N231="nulová",J231,0)</f>
        <v>0</v>
      </c>
      <c r="BJ231" s="20" t="s">
        <v>80</v>
      </c>
      <c r="BK231" s="223">
        <f>ROUND(I231*H231,2)</f>
        <v>0</v>
      </c>
      <c r="BL231" s="20" t="s">
        <v>239</v>
      </c>
      <c r="BM231" s="222" t="s">
        <v>303</v>
      </c>
    </row>
    <row r="232" s="14" customFormat="1">
      <c r="A232" s="14"/>
      <c r="B232" s="240"/>
      <c r="C232" s="241"/>
      <c r="D232" s="231" t="s">
        <v>136</v>
      </c>
      <c r="E232" s="241"/>
      <c r="F232" s="243" t="s">
        <v>304</v>
      </c>
      <c r="G232" s="241"/>
      <c r="H232" s="244">
        <v>83.159999999999997</v>
      </c>
      <c r="I232" s="245"/>
      <c r="J232" s="241"/>
      <c r="K232" s="241"/>
      <c r="L232" s="246"/>
      <c r="M232" s="247"/>
      <c r="N232" s="248"/>
      <c r="O232" s="248"/>
      <c r="P232" s="248"/>
      <c r="Q232" s="248"/>
      <c r="R232" s="248"/>
      <c r="S232" s="248"/>
      <c r="T232" s="249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0" t="s">
        <v>136</v>
      </c>
      <c r="AU232" s="250" t="s">
        <v>82</v>
      </c>
      <c r="AV232" s="14" t="s">
        <v>82</v>
      </c>
      <c r="AW232" s="14" t="s">
        <v>4</v>
      </c>
      <c r="AX232" s="14" t="s">
        <v>80</v>
      </c>
      <c r="AY232" s="250" t="s">
        <v>124</v>
      </c>
    </row>
    <row r="233" s="2" customFormat="1" ht="16.5" customHeight="1">
      <c r="A233" s="41"/>
      <c r="B233" s="42"/>
      <c r="C233" s="273" t="s">
        <v>305</v>
      </c>
      <c r="D233" s="273" t="s">
        <v>257</v>
      </c>
      <c r="E233" s="274" t="s">
        <v>306</v>
      </c>
      <c r="F233" s="275" t="s">
        <v>307</v>
      </c>
      <c r="G233" s="276" t="s">
        <v>188</v>
      </c>
      <c r="H233" s="277">
        <v>83.159999999999997</v>
      </c>
      <c r="I233" s="278"/>
      <c r="J233" s="279">
        <f>ROUND(I233*H233,2)</f>
        <v>0</v>
      </c>
      <c r="K233" s="275" t="s">
        <v>131</v>
      </c>
      <c r="L233" s="280"/>
      <c r="M233" s="281" t="s">
        <v>19</v>
      </c>
      <c r="N233" s="282" t="s">
        <v>44</v>
      </c>
      <c r="O233" s="87"/>
      <c r="P233" s="220">
        <f>O233*H233</f>
        <v>0</v>
      </c>
      <c r="Q233" s="220">
        <v>3.0000000000000001E-05</v>
      </c>
      <c r="R233" s="220">
        <f>Q233*H233</f>
        <v>0.0024948000000000001</v>
      </c>
      <c r="S233" s="220">
        <v>0</v>
      </c>
      <c r="T233" s="221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22" t="s">
        <v>291</v>
      </c>
      <c r="AT233" s="222" t="s">
        <v>257</v>
      </c>
      <c r="AU233" s="222" t="s">
        <v>82</v>
      </c>
      <c r="AY233" s="20" t="s">
        <v>124</v>
      </c>
      <c r="BE233" s="223">
        <f>IF(N233="základní",J233,0)</f>
        <v>0</v>
      </c>
      <c r="BF233" s="223">
        <f>IF(N233="snížená",J233,0)</f>
        <v>0</v>
      </c>
      <c r="BG233" s="223">
        <f>IF(N233="zákl. přenesená",J233,0)</f>
        <v>0</v>
      </c>
      <c r="BH233" s="223">
        <f>IF(N233="sníž. přenesená",J233,0)</f>
        <v>0</v>
      </c>
      <c r="BI233" s="223">
        <f>IF(N233="nulová",J233,0)</f>
        <v>0</v>
      </c>
      <c r="BJ233" s="20" t="s">
        <v>80</v>
      </c>
      <c r="BK233" s="223">
        <f>ROUND(I233*H233,2)</f>
        <v>0</v>
      </c>
      <c r="BL233" s="20" t="s">
        <v>239</v>
      </c>
      <c r="BM233" s="222" t="s">
        <v>308</v>
      </c>
    </row>
    <row r="234" s="14" customFormat="1">
      <c r="A234" s="14"/>
      <c r="B234" s="240"/>
      <c r="C234" s="241"/>
      <c r="D234" s="231" t="s">
        <v>136</v>
      </c>
      <c r="E234" s="241"/>
      <c r="F234" s="243" t="s">
        <v>304</v>
      </c>
      <c r="G234" s="241"/>
      <c r="H234" s="244">
        <v>83.159999999999997</v>
      </c>
      <c r="I234" s="245"/>
      <c r="J234" s="241"/>
      <c r="K234" s="241"/>
      <c r="L234" s="246"/>
      <c r="M234" s="247"/>
      <c r="N234" s="248"/>
      <c r="O234" s="248"/>
      <c r="P234" s="248"/>
      <c r="Q234" s="248"/>
      <c r="R234" s="248"/>
      <c r="S234" s="248"/>
      <c r="T234" s="249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0" t="s">
        <v>136</v>
      </c>
      <c r="AU234" s="250" t="s">
        <v>82</v>
      </c>
      <c r="AV234" s="14" t="s">
        <v>82</v>
      </c>
      <c r="AW234" s="14" t="s">
        <v>4</v>
      </c>
      <c r="AX234" s="14" t="s">
        <v>80</v>
      </c>
      <c r="AY234" s="250" t="s">
        <v>124</v>
      </c>
    </row>
    <row r="235" s="2" customFormat="1" ht="21.75" customHeight="1">
      <c r="A235" s="41"/>
      <c r="B235" s="42"/>
      <c r="C235" s="211" t="s">
        <v>309</v>
      </c>
      <c r="D235" s="211" t="s">
        <v>127</v>
      </c>
      <c r="E235" s="212" t="s">
        <v>310</v>
      </c>
      <c r="F235" s="213" t="s">
        <v>311</v>
      </c>
      <c r="G235" s="214" t="s">
        <v>188</v>
      </c>
      <c r="H235" s="215">
        <v>18.600000000000001</v>
      </c>
      <c r="I235" s="216"/>
      <c r="J235" s="217">
        <f>ROUND(I235*H235,2)</f>
        <v>0</v>
      </c>
      <c r="K235" s="213" t="s">
        <v>131</v>
      </c>
      <c r="L235" s="47"/>
      <c r="M235" s="218" t="s">
        <v>19</v>
      </c>
      <c r="N235" s="219" t="s">
        <v>44</v>
      </c>
      <c r="O235" s="87"/>
      <c r="P235" s="220">
        <f>O235*H235</f>
        <v>0</v>
      </c>
      <c r="Q235" s="220">
        <v>0</v>
      </c>
      <c r="R235" s="220">
        <f>Q235*H235</f>
        <v>0</v>
      </c>
      <c r="S235" s="220">
        <v>0</v>
      </c>
      <c r="T235" s="221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22" t="s">
        <v>239</v>
      </c>
      <c r="AT235" s="222" t="s">
        <v>127</v>
      </c>
      <c r="AU235" s="222" t="s">
        <v>82</v>
      </c>
      <c r="AY235" s="20" t="s">
        <v>124</v>
      </c>
      <c r="BE235" s="223">
        <f>IF(N235="základní",J235,0)</f>
        <v>0</v>
      </c>
      <c r="BF235" s="223">
        <f>IF(N235="snížená",J235,0)</f>
        <v>0</v>
      </c>
      <c r="BG235" s="223">
        <f>IF(N235="zákl. přenesená",J235,0)</f>
        <v>0</v>
      </c>
      <c r="BH235" s="223">
        <f>IF(N235="sníž. přenesená",J235,0)</f>
        <v>0</v>
      </c>
      <c r="BI235" s="223">
        <f>IF(N235="nulová",J235,0)</f>
        <v>0</v>
      </c>
      <c r="BJ235" s="20" t="s">
        <v>80</v>
      </c>
      <c r="BK235" s="223">
        <f>ROUND(I235*H235,2)</f>
        <v>0</v>
      </c>
      <c r="BL235" s="20" t="s">
        <v>239</v>
      </c>
      <c r="BM235" s="222" t="s">
        <v>312</v>
      </c>
    </row>
    <row r="236" s="2" customFormat="1">
      <c r="A236" s="41"/>
      <c r="B236" s="42"/>
      <c r="C236" s="43"/>
      <c r="D236" s="224" t="s">
        <v>134</v>
      </c>
      <c r="E236" s="43"/>
      <c r="F236" s="225" t="s">
        <v>313</v>
      </c>
      <c r="G236" s="43"/>
      <c r="H236" s="43"/>
      <c r="I236" s="226"/>
      <c r="J236" s="43"/>
      <c r="K236" s="43"/>
      <c r="L236" s="47"/>
      <c r="M236" s="227"/>
      <c r="N236" s="228"/>
      <c r="O236" s="87"/>
      <c r="P236" s="87"/>
      <c r="Q236" s="87"/>
      <c r="R236" s="87"/>
      <c r="S236" s="87"/>
      <c r="T236" s="88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T236" s="20" t="s">
        <v>134</v>
      </c>
      <c r="AU236" s="20" t="s">
        <v>82</v>
      </c>
    </row>
    <row r="237" s="13" customFormat="1">
      <c r="A237" s="13"/>
      <c r="B237" s="229"/>
      <c r="C237" s="230"/>
      <c r="D237" s="231" t="s">
        <v>136</v>
      </c>
      <c r="E237" s="232" t="s">
        <v>19</v>
      </c>
      <c r="F237" s="233" t="s">
        <v>137</v>
      </c>
      <c r="G237" s="230"/>
      <c r="H237" s="232" t="s">
        <v>19</v>
      </c>
      <c r="I237" s="234"/>
      <c r="J237" s="230"/>
      <c r="K237" s="230"/>
      <c r="L237" s="235"/>
      <c r="M237" s="236"/>
      <c r="N237" s="237"/>
      <c r="O237" s="237"/>
      <c r="P237" s="237"/>
      <c r="Q237" s="237"/>
      <c r="R237" s="237"/>
      <c r="S237" s="237"/>
      <c r="T237" s="238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9" t="s">
        <v>136</v>
      </c>
      <c r="AU237" s="239" t="s">
        <v>82</v>
      </c>
      <c r="AV237" s="13" t="s">
        <v>80</v>
      </c>
      <c r="AW237" s="13" t="s">
        <v>34</v>
      </c>
      <c r="AX237" s="13" t="s">
        <v>73</v>
      </c>
      <c r="AY237" s="239" t="s">
        <v>124</v>
      </c>
    </row>
    <row r="238" s="13" customFormat="1">
      <c r="A238" s="13"/>
      <c r="B238" s="229"/>
      <c r="C238" s="230"/>
      <c r="D238" s="231" t="s">
        <v>136</v>
      </c>
      <c r="E238" s="232" t="s">
        <v>19</v>
      </c>
      <c r="F238" s="233" t="s">
        <v>138</v>
      </c>
      <c r="G238" s="230"/>
      <c r="H238" s="232" t="s">
        <v>19</v>
      </c>
      <c r="I238" s="234"/>
      <c r="J238" s="230"/>
      <c r="K238" s="230"/>
      <c r="L238" s="235"/>
      <c r="M238" s="236"/>
      <c r="N238" s="237"/>
      <c r="O238" s="237"/>
      <c r="P238" s="237"/>
      <c r="Q238" s="237"/>
      <c r="R238" s="237"/>
      <c r="S238" s="237"/>
      <c r="T238" s="238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9" t="s">
        <v>136</v>
      </c>
      <c r="AU238" s="239" t="s">
        <v>82</v>
      </c>
      <c r="AV238" s="13" t="s">
        <v>80</v>
      </c>
      <c r="AW238" s="13" t="s">
        <v>34</v>
      </c>
      <c r="AX238" s="13" t="s">
        <v>73</v>
      </c>
      <c r="AY238" s="239" t="s">
        <v>124</v>
      </c>
    </row>
    <row r="239" s="13" customFormat="1">
      <c r="A239" s="13"/>
      <c r="B239" s="229"/>
      <c r="C239" s="230"/>
      <c r="D239" s="231" t="s">
        <v>136</v>
      </c>
      <c r="E239" s="232" t="s">
        <v>19</v>
      </c>
      <c r="F239" s="233" t="s">
        <v>218</v>
      </c>
      <c r="G239" s="230"/>
      <c r="H239" s="232" t="s">
        <v>19</v>
      </c>
      <c r="I239" s="234"/>
      <c r="J239" s="230"/>
      <c r="K239" s="230"/>
      <c r="L239" s="235"/>
      <c r="M239" s="236"/>
      <c r="N239" s="237"/>
      <c r="O239" s="237"/>
      <c r="P239" s="237"/>
      <c r="Q239" s="237"/>
      <c r="R239" s="237"/>
      <c r="S239" s="237"/>
      <c r="T239" s="238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9" t="s">
        <v>136</v>
      </c>
      <c r="AU239" s="239" t="s">
        <v>82</v>
      </c>
      <c r="AV239" s="13" t="s">
        <v>80</v>
      </c>
      <c r="AW239" s="13" t="s">
        <v>34</v>
      </c>
      <c r="AX239" s="13" t="s">
        <v>73</v>
      </c>
      <c r="AY239" s="239" t="s">
        <v>124</v>
      </c>
    </row>
    <row r="240" s="14" customFormat="1">
      <c r="A240" s="14"/>
      <c r="B240" s="240"/>
      <c r="C240" s="241"/>
      <c r="D240" s="231" t="s">
        <v>136</v>
      </c>
      <c r="E240" s="242" t="s">
        <v>19</v>
      </c>
      <c r="F240" s="243" t="s">
        <v>191</v>
      </c>
      <c r="G240" s="241"/>
      <c r="H240" s="244">
        <v>14.4</v>
      </c>
      <c r="I240" s="245"/>
      <c r="J240" s="241"/>
      <c r="K240" s="241"/>
      <c r="L240" s="246"/>
      <c r="M240" s="247"/>
      <c r="N240" s="248"/>
      <c r="O240" s="248"/>
      <c r="P240" s="248"/>
      <c r="Q240" s="248"/>
      <c r="R240" s="248"/>
      <c r="S240" s="248"/>
      <c r="T240" s="249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0" t="s">
        <v>136</v>
      </c>
      <c r="AU240" s="250" t="s">
        <v>82</v>
      </c>
      <c r="AV240" s="14" t="s">
        <v>82</v>
      </c>
      <c r="AW240" s="14" t="s">
        <v>34</v>
      </c>
      <c r="AX240" s="14" t="s">
        <v>73</v>
      </c>
      <c r="AY240" s="250" t="s">
        <v>124</v>
      </c>
    </row>
    <row r="241" s="14" customFormat="1">
      <c r="A241" s="14"/>
      <c r="B241" s="240"/>
      <c r="C241" s="241"/>
      <c r="D241" s="231" t="s">
        <v>136</v>
      </c>
      <c r="E241" s="242" t="s">
        <v>19</v>
      </c>
      <c r="F241" s="243" t="s">
        <v>192</v>
      </c>
      <c r="G241" s="241"/>
      <c r="H241" s="244">
        <v>4.2000000000000002</v>
      </c>
      <c r="I241" s="245"/>
      <c r="J241" s="241"/>
      <c r="K241" s="241"/>
      <c r="L241" s="246"/>
      <c r="M241" s="247"/>
      <c r="N241" s="248"/>
      <c r="O241" s="248"/>
      <c r="P241" s="248"/>
      <c r="Q241" s="248"/>
      <c r="R241" s="248"/>
      <c r="S241" s="248"/>
      <c r="T241" s="249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0" t="s">
        <v>136</v>
      </c>
      <c r="AU241" s="250" t="s">
        <v>82</v>
      </c>
      <c r="AV241" s="14" t="s">
        <v>82</v>
      </c>
      <c r="AW241" s="14" t="s">
        <v>34</v>
      </c>
      <c r="AX241" s="14" t="s">
        <v>73</v>
      </c>
      <c r="AY241" s="250" t="s">
        <v>124</v>
      </c>
    </row>
    <row r="242" s="15" customFormat="1">
      <c r="A242" s="15"/>
      <c r="B242" s="251"/>
      <c r="C242" s="252"/>
      <c r="D242" s="231" t="s">
        <v>136</v>
      </c>
      <c r="E242" s="253" t="s">
        <v>19</v>
      </c>
      <c r="F242" s="254" t="s">
        <v>141</v>
      </c>
      <c r="G242" s="252"/>
      <c r="H242" s="255">
        <v>18.600000000000001</v>
      </c>
      <c r="I242" s="256"/>
      <c r="J242" s="252"/>
      <c r="K242" s="252"/>
      <c r="L242" s="257"/>
      <c r="M242" s="258"/>
      <c r="N242" s="259"/>
      <c r="O242" s="259"/>
      <c r="P242" s="259"/>
      <c r="Q242" s="259"/>
      <c r="R242" s="259"/>
      <c r="S242" s="259"/>
      <c r="T242" s="260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61" t="s">
        <v>136</v>
      </c>
      <c r="AU242" s="261" t="s">
        <v>82</v>
      </c>
      <c r="AV242" s="15" t="s">
        <v>132</v>
      </c>
      <c r="AW242" s="15" t="s">
        <v>34</v>
      </c>
      <c r="AX242" s="15" t="s">
        <v>80</v>
      </c>
      <c r="AY242" s="261" t="s">
        <v>124</v>
      </c>
    </row>
    <row r="243" s="2" customFormat="1" ht="16.5" customHeight="1">
      <c r="A243" s="41"/>
      <c r="B243" s="42"/>
      <c r="C243" s="273" t="s">
        <v>314</v>
      </c>
      <c r="D243" s="273" t="s">
        <v>257</v>
      </c>
      <c r="E243" s="274" t="s">
        <v>315</v>
      </c>
      <c r="F243" s="275" t="s">
        <v>316</v>
      </c>
      <c r="G243" s="276" t="s">
        <v>188</v>
      </c>
      <c r="H243" s="277">
        <v>18.600000000000001</v>
      </c>
      <c r="I243" s="278"/>
      <c r="J243" s="279">
        <f>ROUND(I243*H243,2)</f>
        <v>0</v>
      </c>
      <c r="K243" s="275" t="s">
        <v>131</v>
      </c>
      <c r="L243" s="280"/>
      <c r="M243" s="281" t="s">
        <v>19</v>
      </c>
      <c r="N243" s="282" t="s">
        <v>44</v>
      </c>
      <c r="O243" s="87"/>
      <c r="P243" s="220">
        <f>O243*H243</f>
        <v>0</v>
      </c>
      <c r="Q243" s="220">
        <v>0.001</v>
      </c>
      <c r="R243" s="220">
        <f>Q243*H243</f>
        <v>0.018600000000000002</v>
      </c>
      <c r="S243" s="220">
        <v>0</v>
      </c>
      <c r="T243" s="221">
        <f>S243*H243</f>
        <v>0</v>
      </c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R243" s="222" t="s">
        <v>291</v>
      </c>
      <c r="AT243" s="222" t="s">
        <v>257</v>
      </c>
      <c r="AU243" s="222" t="s">
        <v>82</v>
      </c>
      <c r="AY243" s="20" t="s">
        <v>124</v>
      </c>
      <c r="BE243" s="223">
        <f>IF(N243="základní",J243,0)</f>
        <v>0</v>
      </c>
      <c r="BF243" s="223">
        <f>IF(N243="snížená",J243,0)</f>
        <v>0</v>
      </c>
      <c r="BG243" s="223">
        <f>IF(N243="zákl. přenesená",J243,0)</f>
        <v>0</v>
      </c>
      <c r="BH243" s="223">
        <f>IF(N243="sníž. přenesená",J243,0)</f>
        <v>0</v>
      </c>
      <c r="BI243" s="223">
        <f>IF(N243="nulová",J243,0)</f>
        <v>0</v>
      </c>
      <c r="BJ243" s="20" t="s">
        <v>80</v>
      </c>
      <c r="BK243" s="223">
        <f>ROUND(I243*H243,2)</f>
        <v>0</v>
      </c>
      <c r="BL243" s="20" t="s">
        <v>239</v>
      </c>
      <c r="BM243" s="222" t="s">
        <v>317</v>
      </c>
    </row>
    <row r="244" s="2" customFormat="1" ht="16.5" customHeight="1">
      <c r="A244" s="41"/>
      <c r="B244" s="42"/>
      <c r="C244" s="273" t="s">
        <v>318</v>
      </c>
      <c r="D244" s="273" t="s">
        <v>257</v>
      </c>
      <c r="E244" s="274" t="s">
        <v>319</v>
      </c>
      <c r="F244" s="275" t="s">
        <v>320</v>
      </c>
      <c r="G244" s="276" t="s">
        <v>321</v>
      </c>
      <c r="H244" s="277">
        <v>8</v>
      </c>
      <c r="I244" s="278"/>
      <c r="J244" s="279">
        <f>ROUND(I244*H244,2)</f>
        <v>0</v>
      </c>
      <c r="K244" s="275" t="s">
        <v>131</v>
      </c>
      <c r="L244" s="280"/>
      <c r="M244" s="281" t="s">
        <v>19</v>
      </c>
      <c r="N244" s="282" t="s">
        <v>44</v>
      </c>
      <c r="O244" s="87"/>
      <c r="P244" s="220">
        <f>O244*H244</f>
        <v>0</v>
      </c>
      <c r="Q244" s="220">
        <v>0.00020000000000000001</v>
      </c>
      <c r="R244" s="220">
        <f>Q244*H244</f>
        <v>0.0016000000000000001</v>
      </c>
      <c r="S244" s="220">
        <v>0</v>
      </c>
      <c r="T244" s="221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22" t="s">
        <v>291</v>
      </c>
      <c r="AT244" s="222" t="s">
        <v>257</v>
      </c>
      <c r="AU244" s="222" t="s">
        <v>82</v>
      </c>
      <c r="AY244" s="20" t="s">
        <v>124</v>
      </c>
      <c r="BE244" s="223">
        <f>IF(N244="základní",J244,0)</f>
        <v>0</v>
      </c>
      <c r="BF244" s="223">
        <f>IF(N244="snížená",J244,0)</f>
        <v>0</v>
      </c>
      <c r="BG244" s="223">
        <f>IF(N244="zákl. přenesená",J244,0)</f>
        <v>0</v>
      </c>
      <c r="BH244" s="223">
        <f>IF(N244="sníž. přenesená",J244,0)</f>
        <v>0</v>
      </c>
      <c r="BI244" s="223">
        <f>IF(N244="nulová",J244,0)</f>
        <v>0</v>
      </c>
      <c r="BJ244" s="20" t="s">
        <v>80</v>
      </c>
      <c r="BK244" s="223">
        <f>ROUND(I244*H244,2)</f>
        <v>0</v>
      </c>
      <c r="BL244" s="20" t="s">
        <v>239</v>
      </c>
      <c r="BM244" s="222" t="s">
        <v>322</v>
      </c>
    </row>
    <row r="245" s="2" customFormat="1" ht="24.15" customHeight="1">
      <c r="A245" s="41"/>
      <c r="B245" s="42"/>
      <c r="C245" s="211" t="s">
        <v>323</v>
      </c>
      <c r="D245" s="211" t="s">
        <v>127</v>
      </c>
      <c r="E245" s="212" t="s">
        <v>324</v>
      </c>
      <c r="F245" s="213" t="s">
        <v>325</v>
      </c>
      <c r="G245" s="214" t="s">
        <v>242</v>
      </c>
      <c r="H245" s="215">
        <v>1.6639999999999999</v>
      </c>
      <c r="I245" s="216"/>
      <c r="J245" s="217">
        <f>ROUND(I245*H245,2)</f>
        <v>0</v>
      </c>
      <c r="K245" s="213" t="s">
        <v>131</v>
      </c>
      <c r="L245" s="47"/>
      <c r="M245" s="218" t="s">
        <v>19</v>
      </c>
      <c r="N245" s="219" t="s">
        <v>44</v>
      </c>
      <c r="O245" s="87"/>
      <c r="P245" s="220">
        <f>O245*H245</f>
        <v>0</v>
      </c>
      <c r="Q245" s="220">
        <v>0</v>
      </c>
      <c r="R245" s="220">
        <f>Q245*H245</f>
        <v>0</v>
      </c>
      <c r="S245" s="220">
        <v>0</v>
      </c>
      <c r="T245" s="221">
        <f>S245*H245</f>
        <v>0</v>
      </c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R245" s="222" t="s">
        <v>239</v>
      </c>
      <c r="AT245" s="222" t="s">
        <v>127</v>
      </c>
      <c r="AU245" s="222" t="s">
        <v>82</v>
      </c>
      <c r="AY245" s="20" t="s">
        <v>124</v>
      </c>
      <c r="BE245" s="223">
        <f>IF(N245="základní",J245,0)</f>
        <v>0</v>
      </c>
      <c r="BF245" s="223">
        <f>IF(N245="snížená",J245,0)</f>
        <v>0</v>
      </c>
      <c r="BG245" s="223">
        <f>IF(N245="zákl. přenesená",J245,0)</f>
        <v>0</v>
      </c>
      <c r="BH245" s="223">
        <f>IF(N245="sníž. přenesená",J245,0)</f>
        <v>0</v>
      </c>
      <c r="BI245" s="223">
        <f>IF(N245="nulová",J245,0)</f>
        <v>0</v>
      </c>
      <c r="BJ245" s="20" t="s">
        <v>80</v>
      </c>
      <c r="BK245" s="223">
        <f>ROUND(I245*H245,2)</f>
        <v>0</v>
      </c>
      <c r="BL245" s="20" t="s">
        <v>239</v>
      </c>
      <c r="BM245" s="222" t="s">
        <v>326</v>
      </c>
    </row>
    <row r="246" s="2" customFormat="1">
      <c r="A246" s="41"/>
      <c r="B246" s="42"/>
      <c r="C246" s="43"/>
      <c r="D246" s="224" t="s">
        <v>134</v>
      </c>
      <c r="E246" s="43"/>
      <c r="F246" s="225" t="s">
        <v>327</v>
      </c>
      <c r="G246" s="43"/>
      <c r="H246" s="43"/>
      <c r="I246" s="226"/>
      <c r="J246" s="43"/>
      <c r="K246" s="43"/>
      <c r="L246" s="47"/>
      <c r="M246" s="227"/>
      <c r="N246" s="228"/>
      <c r="O246" s="87"/>
      <c r="P246" s="87"/>
      <c r="Q246" s="87"/>
      <c r="R246" s="87"/>
      <c r="S246" s="87"/>
      <c r="T246" s="88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T246" s="20" t="s">
        <v>134</v>
      </c>
      <c r="AU246" s="20" t="s">
        <v>82</v>
      </c>
    </row>
    <row r="247" s="12" customFormat="1" ht="22.8" customHeight="1">
      <c r="A247" s="12"/>
      <c r="B247" s="195"/>
      <c r="C247" s="196"/>
      <c r="D247" s="197" t="s">
        <v>72</v>
      </c>
      <c r="E247" s="209" t="s">
        <v>328</v>
      </c>
      <c r="F247" s="209" t="s">
        <v>329</v>
      </c>
      <c r="G247" s="196"/>
      <c r="H247" s="196"/>
      <c r="I247" s="199"/>
      <c r="J247" s="210">
        <f>BK247</f>
        <v>0</v>
      </c>
      <c r="K247" s="196"/>
      <c r="L247" s="201"/>
      <c r="M247" s="202"/>
      <c r="N247" s="203"/>
      <c r="O247" s="203"/>
      <c r="P247" s="204">
        <f>SUM(P248:P254)</f>
        <v>0</v>
      </c>
      <c r="Q247" s="203"/>
      <c r="R247" s="204">
        <f>SUM(R248:R254)</f>
        <v>0.019656</v>
      </c>
      <c r="S247" s="203"/>
      <c r="T247" s="205">
        <f>SUM(T248:T254)</f>
        <v>0.0058967999999999989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06" t="s">
        <v>82</v>
      </c>
      <c r="AT247" s="207" t="s">
        <v>72</v>
      </c>
      <c r="AU247" s="207" t="s">
        <v>80</v>
      </c>
      <c r="AY247" s="206" t="s">
        <v>124</v>
      </c>
      <c r="BK247" s="208">
        <f>SUM(BK248:BK254)</f>
        <v>0</v>
      </c>
    </row>
    <row r="248" s="2" customFormat="1" ht="16.5" customHeight="1">
      <c r="A248" s="41"/>
      <c r="B248" s="42"/>
      <c r="C248" s="211" t="s">
        <v>291</v>
      </c>
      <c r="D248" s="211" t="s">
        <v>127</v>
      </c>
      <c r="E248" s="212" t="s">
        <v>330</v>
      </c>
      <c r="F248" s="213" t="s">
        <v>331</v>
      </c>
      <c r="G248" s="214" t="s">
        <v>130</v>
      </c>
      <c r="H248" s="215">
        <v>39.311999999999998</v>
      </c>
      <c r="I248" s="216"/>
      <c r="J248" s="217">
        <f>ROUND(I248*H248,2)</f>
        <v>0</v>
      </c>
      <c r="K248" s="213" t="s">
        <v>131</v>
      </c>
      <c r="L248" s="47"/>
      <c r="M248" s="218" t="s">
        <v>19</v>
      </c>
      <c r="N248" s="219" t="s">
        <v>44</v>
      </c>
      <c r="O248" s="87"/>
      <c r="P248" s="220">
        <f>O248*H248</f>
        <v>0</v>
      </c>
      <c r="Q248" s="220">
        <v>0</v>
      </c>
      <c r="R248" s="220">
        <f>Q248*H248</f>
        <v>0</v>
      </c>
      <c r="S248" s="220">
        <v>0.00014999999999999999</v>
      </c>
      <c r="T248" s="221">
        <f>S248*H248</f>
        <v>0.0058967999999999989</v>
      </c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R248" s="222" t="s">
        <v>239</v>
      </c>
      <c r="AT248" s="222" t="s">
        <v>127</v>
      </c>
      <c r="AU248" s="222" t="s">
        <v>82</v>
      </c>
      <c r="AY248" s="20" t="s">
        <v>124</v>
      </c>
      <c r="BE248" s="223">
        <f>IF(N248="základní",J248,0)</f>
        <v>0</v>
      </c>
      <c r="BF248" s="223">
        <f>IF(N248="snížená",J248,0)</f>
        <v>0</v>
      </c>
      <c r="BG248" s="223">
        <f>IF(N248="zákl. přenesená",J248,0)</f>
        <v>0</v>
      </c>
      <c r="BH248" s="223">
        <f>IF(N248="sníž. přenesená",J248,0)</f>
        <v>0</v>
      </c>
      <c r="BI248" s="223">
        <f>IF(N248="nulová",J248,0)</f>
        <v>0</v>
      </c>
      <c r="BJ248" s="20" t="s">
        <v>80</v>
      </c>
      <c r="BK248" s="223">
        <f>ROUND(I248*H248,2)</f>
        <v>0</v>
      </c>
      <c r="BL248" s="20" t="s">
        <v>239</v>
      </c>
      <c r="BM248" s="222" t="s">
        <v>332</v>
      </c>
    </row>
    <row r="249" s="2" customFormat="1">
      <c r="A249" s="41"/>
      <c r="B249" s="42"/>
      <c r="C249" s="43"/>
      <c r="D249" s="224" t="s">
        <v>134</v>
      </c>
      <c r="E249" s="43"/>
      <c r="F249" s="225" t="s">
        <v>333</v>
      </c>
      <c r="G249" s="43"/>
      <c r="H249" s="43"/>
      <c r="I249" s="226"/>
      <c r="J249" s="43"/>
      <c r="K249" s="43"/>
      <c r="L249" s="47"/>
      <c r="M249" s="227"/>
      <c r="N249" s="228"/>
      <c r="O249" s="87"/>
      <c r="P249" s="87"/>
      <c r="Q249" s="87"/>
      <c r="R249" s="87"/>
      <c r="S249" s="87"/>
      <c r="T249" s="88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T249" s="20" t="s">
        <v>134</v>
      </c>
      <c r="AU249" s="20" t="s">
        <v>82</v>
      </c>
    </row>
    <row r="250" s="14" customFormat="1">
      <c r="A250" s="14"/>
      <c r="B250" s="240"/>
      <c r="C250" s="241"/>
      <c r="D250" s="231" t="s">
        <v>136</v>
      </c>
      <c r="E250" s="242" t="s">
        <v>19</v>
      </c>
      <c r="F250" s="243" t="s">
        <v>334</v>
      </c>
      <c r="G250" s="241"/>
      <c r="H250" s="244">
        <v>39.311999999999998</v>
      </c>
      <c r="I250" s="245"/>
      <c r="J250" s="241"/>
      <c r="K250" s="241"/>
      <c r="L250" s="246"/>
      <c r="M250" s="247"/>
      <c r="N250" s="248"/>
      <c r="O250" s="248"/>
      <c r="P250" s="248"/>
      <c r="Q250" s="248"/>
      <c r="R250" s="248"/>
      <c r="S250" s="248"/>
      <c r="T250" s="249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0" t="s">
        <v>136</v>
      </c>
      <c r="AU250" s="250" t="s">
        <v>82</v>
      </c>
      <c r="AV250" s="14" t="s">
        <v>82</v>
      </c>
      <c r="AW250" s="14" t="s">
        <v>34</v>
      </c>
      <c r="AX250" s="14" t="s">
        <v>80</v>
      </c>
      <c r="AY250" s="250" t="s">
        <v>124</v>
      </c>
    </row>
    <row r="251" s="2" customFormat="1" ht="16.5" customHeight="1">
      <c r="A251" s="41"/>
      <c r="B251" s="42"/>
      <c r="C251" s="211" t="s">
        <v>335</v>
      </c>
      <c r="D251" s="211" t="s">
        <v>127</v>
      </c>
      <c r="E251" s="212" t="s">
        <v>336</v>
      </c>
      <c r="F251" s="213" t="s">
        <v>337</v>
      </c>
      <c r="G251" s="214" t="s">
        <v>130</v>
      </c>
      <c r="H251" s="215">
        <v>39.311999999999998</v>
      </c>
      <c r="I251" s="216"/>
      <c r="J251" s="217">
        <f>ROUND(I251*H251,2)</f>
        <v>0</v>
      </c>
      <c r="K251" s="213" t="s">
        <v>131</v>
      </c>
      <c r="L251" s="47"/>
      <c r="M251" s="218" t="s">
        <v>19</v>
      </c>
      <c r="N251" s="219" t="s">
        <v>44</v>
      </c>
      <c r="O251" s="87"/>
      <c r="P251" s="220">
        <f>O251*H251</f>
        <v>0</v>
      </c>
      <c r="Q251" s="220">
        <v>0.00021000000000000001</v>
      </c>
      <c r="R251" s="220">
        <f>Q251*H251</f>
        <v>0.0082555200000000006</v>
      </c>
      <c r="S251" s="220">
        <v>0</v>
      </c>
      <c r="T251" s="221">
        <f>S251*H251</f>
        <v>0</v>
      </c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R251" s="222" t="s">
        <v>239</v>
      </c>
      <c r="AT251" s="222" t="s">
        <v>127</v>
      </c>
      <c r="AU251" s="222" t="s">
        <v>82</v>
      </c>
      <c r="AY251" s="20" t="s">
        <v>124</v>
      </c>
      <c r="BE251" s="223">
        <f>IF(N251="základní",J251,0)</f>
        <v>0</v>
      </c>
      <c r="BF251" s="223">
        <f>IF(N251="snížená",J251,0)</f>
        <v>0</v>
      </c>
      <c r="BG251" s="223">
        <f>IF(N251="zákl. přenesená",J251,0)</f>
        <v>0</v>
      </c>
      <c r="BH251" s="223">
        <f>IF(N251="sníž. přenesená",J251,0)</f>
        <v>0</v>
      </c>
      <c r="BI251" s="223">
        <f>IF(N251="nulová",J251,0)</f>
        <v>0</v>
      </c>
      <c r="BJ251" s="20" t="s">
        <v>80</v>
      </c>
      <c r="BK251" s="223">
        <f>ROUND(I251*H251,2)</f>
        <v>0</v>
      </c>
      <c r="BL251" s="20" t="s">
        <v>239</v>
      </c>
      <c r="BM251" s="222" t="s">
        <v>338</v>
      </c>
    </row>
    <row r="252" s="2" customFormat="1">
      <c r="A252" s="41"/>
      <c r="B252" s="42"/>
      <c r="C252" s="43"/>
      <c r="D252" s="224" t="s">
        <v>134</v>
      </c>
      <c r="E252" s="43"/>
      <c r="F252" s="225" t="s">
        <v>339</v>
      </c>
      <c r="G252" s="43"/>
      <c r="H252" s="43"/>
      <c r="I252" s="226"/>
      <c r="J252" s="43"/>
      <c r="K252" s="43"/>
      <c r="L252" s="47"/>
      <c r="M252" s="227"/>
      <c r="N252" s="228"/>
      <c r="O252" s="87"/>
      <c r="P252" s="87"/>
      <c r="Q252" s="87"/>
      <c r="R252" s="87"/>
      <c r="S252" s="87"/>
      <c r="T252" s="88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T252" s="20" t="s">
        <v>134</v>
      </c>
      <c r="AU252" s="20" t="s">
        <v>82</v>
      </c>
    </row>
    <row r="253" s="2" customFormat="1" ht="24.15" customHeight="1">
      <c r="A253" s="41"/>
      <c r="B253" s="42"/>
      <c r="C253" s="211" t="s">
        <v>340</v>
      </c>
      <c r="D253" s="211" t="s">
        <v>127</v>
      </c>
      <c r="E253" s="212" t="s">
        <v>341</v>
      </c>
      <c r="F253" s="213" t="s">
        <v>342</v>
      </c>
      <c r="G253" s="214" t="s">
        <v>130</v>
      </c>
      <c r="H253" s="215">
        <v>39.311999999999998</v>
      </c>
      <c r="I253" s="216"/>
      <c r="J253" s="217">
        <f>ROUND(I253*H253,2)</f>
        <v>0</v>
      </c>
      <c r="K253" s="213" t="s">
        <v>131</v>
      </c>
      <c r="L253" s="47"/>
      <c r="M253" s="218" t="s">
        <v>19</v>
      </c>
      <c r="N253" s="219" t="s">
        <v>44</v>
      </c>
      <c r="O253" s="87"/>
      <c r="P253" s="220">
        <f>O253*H253</f>
        <v>0</v>
      </c>
      <c r="Q253" s="220">
        <v>0.00029</v>
      </c>
      <c r="R253" s="220">
        <f>Q253*H253</f>
        <v>0.011400479999999999</v>
      </c>
      <c r="S253" s="220">
        <v>0</v>
      </c>
      <c r="T253" s="221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22" t="s">
        <v>239</v>
      </c>
      <c r="AT253" s="222" t="s">
        <v>127</v>
      </c>
      <c r="AU253" s="222" t="s">
        <v>82</v>
      </c>
      <c r="AY253" s="20" t="s">
        <v>124</v>
      </c>
      <c r="BE253" s="223">
        <f>IF(N253="základní",J253,0)</f>
        <v>0</v>
      </c>
      <c r="BF253" s="223">
        <f>IF(N253="snížená",J253,0)</f>
        <v>0</v>
      </c>
      <c r="BG253" s="223">
        <f>IF(N253="zákl. přenesená",J253,0)</f>
        <v>0</v>
      </c>
      <c r="BH253" s="223">
        <f>IF(N253="sníž. přenesená",J253,0)</f>
        <v>0</v>
      </c>
      <c r="BI253" s="223">
        <f>IF(N253="nulová",J253,0)</f>
        <v>0</v>
      </c>
      <c r="BJ253" s="20" t="s">
        <v>80</v>
      </c>
      <c r="BK253" s="223">
        <f>ROUND(I253*H253,2)</f>
        <v>0</v>
      </c>
      <c r="BL253" s="20" t="s">
        <v>239</v>
      </c>
      <c r="BM253" s="222" t="s">
        <v>343</v>
      </c>
    </row>
    <row r="254" s="2" customFormat="1">
      <c r="A254" s="41"/>
      <c r="B254" s="42"/>
      <c r="C254" s="43"/>
      <c r="D254" s="224" t="s">
        <v>134</v>
      </c>
      <c r="E254" s="43"/>
      <c r="F254" s="225" t="s">
        <v>344</v>
      </c>
      <c r="G254" s="43"/>
      <c r="H254" s="43"/>
      <c r="I254" s="226"/>
      <c r="J254" s="43"/>
      <c r="K254" s="43"/>
      <c r="L254" s="47"/>
      <c r="M254" s="283"/>
      <c r="N254" s="284"/>
      <c r="O254" s="285"/>
      <c r="P254" s="285"/>
      <c r="Q254" s="285"/>
      <c r="R254" s="285"/>
      <c r="S254" s="285"/>
      <c r="T254" s="286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T254" s="20" t="s">
        <v>134</v>
      </c>
      <c r="AU254" s="20" t="s">
        <v>82</v>
      </c>
    </row>
    <row r="255" s="2" customFormat="1" ht="6.96" customHeight="1">
      <c r="A255" s="41"/>
      <c r="B255" s="62"/>
      <c r="C255" s="63"/>
      <c r="D255" s="63"/>
      <c r="E255" s="63"/>
      <c r="F255" s="63"/>
      <c r="G255" s="63"/>
      <c r="H255" s="63"/>
      <c r="I255" s="63"/>
      <c r="J255" s="63"/>
      <c r="K255" s="63"/>
      <c r="L255" s="47"/>
      <c r="M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</row>
  </sheetData>
  <sheetProtection sheet="1" autoFilter="0" formatColumns="0" formatRows="0" objects="1" scenarios="1" spinCount="100000" saltValue="aeN+k/5WBraGpWt7RhWYLIsgUqZCXsxnRHKGUOoKpVVU/Qpkzx8akTlCsEf5wx93WLlMKyRKfq8nUvIR9mmKZA==" hashValue="aeq7hlZtoIQbypa3vM30w79ZiNLCs1fPp8XzzJ+spubct8POBHDeTSsBhnuBDcK9PGJVOLoTNUp5nLOa2G1StA==" algorithmName="SHA-512" password="CC35"/>
  <autoFilter ref="C96:K254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5:H85"/>
    <mergeCell ref="E87:H87"/>
    <mergeCell ref="E89:H89"/>
    <mergeCell ref="L2:V2"/>
  </mergeCells>
  <hyperlinks>
    <hyperlink ref="F101" r:id="rId1" display="https://podminky.urs.cz/item/CS_URS_2024_02/311272211"/>
    <hyperlink ref="F109" r:id="rId2" display="https://podminky.urs.cz/item/CS_URS_2024_02/613131121"/>
    <hyperlink ref="F119" r:id="rId3" display="https://podminky.urs.cz/item/CS_URS_2024_02/613142001"/>
    <hyperlink ref="F121" r:id="rId4" display="https://podminky.urs.cz/item/CS_URS_2024_02/613311131"/>
    <hyperlink ref="F123" r:id="rId5" display="https://podminky.urs.cz/item/CS_URS_2024_02/619991001"/>
    <hyperlink ref="F130" r:id="rId6" display="https://podminky.urs.cz/item/CS_URS_2024_02/623131121"/>
    <hyperlink ref="F139" r:id="rId7" display="https://podminky.urs.cz/item/CS_URS_2024_02/623142001"/>
    <hyperlink ref="F141" r:id="rId8" display="https://podminky.urs.cz/item/CS_URS_2024_02/623531012"/>
    <hyperlink ref="F143" r:id="rId9" display="https://podminky.urs.cz/item/CS_URS_2024_02/629135101"/>
    <hyperlink ref="F151" r:id="rId10" display="https://podminky.urs.cz/item/CS_URS_2024_02/949101111"/>
    <hyperlink ref="F159" r:id="rId11" display="https://podminky.urs.cz/item/CS_URS_2024_02/764002851"/>
    <hyperlink ref="F167" r:id="rId12" display="https://podminky.urs.cz/item/CS_URS_2024_02/766691811"/>
    <hyperlink ref="F175" r:id="rId13" display="https://podminky.urs.cz/item/CS_URS_2024_02/967023693"/>
    <hyperlink ref="F180" r:id="rId14" display="https://podminky.urs.cz/item/CS_URS_2024_02/968062377"/>
    <hyperlink ref="F193" r:id="rId15" display="https://podminky.urs.cz/item/CS_URS_2024_02/997013211"/>
    <hyperlink ref="F195" r:id="rId16" display="https://podminky.urs.cz/item/CS_URS_2024_02/997013501"/>
    <hyperlink ref="F197" r:id="rId17" display="https://podminky.urs.cz/item/CS_URS_2024_02/997013509"/>
    <hyperlink ref="F202" r:id="rId18" display="https://podminky.urs.cz/item/CS_URS_2024_02/998018001"/>
    <hyperlink ref="F206" r:id="rId19" display="https://podminky.urs.cz/item/CS_URS_2024_02/764216604"/>
    <hyperlink ref="F213" r:id="rId20" display="https://podminky.urs.cz/item/CS_URS_2024_02/998764121"/>
    <hyperlink ref="F216" r:id="rId21" display="https://podminky.urs.cz/item/CS_URS_2024_02/766622132"/>
    <hyperlink ref="F236" r:id="rId22" display="https://podminky.urs.cz/item/CS_URS_2024_02/766694116"/>
    <hyperlink ref="F246" r:id="rId23" display="https://podminky.urs.cz/item/CS_URS_2024_02/998766121"/>
    <hyperlink ref="F249" r:id="rId24" display="https://podminky.urs.cz/item/CS_URS_2024_02/784111011"/>
    <hyperlink ref="F252" r:id="rId25" display="https://podminky.urs.cz/item/CS_URS_2024_02/784181101"/>
    <hyperlink ref="F254" r:id="rId26" display="https://podminky.urs.cz/item/CS_URS_2024_02/784211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7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87" customWidth="1"/>
    <col min="2" max="2" width="1.667969" style="287" customWidth="1"/>
    <col min="3" max="4" width="5" style="287" customWidth="1"/>
    <col min="5" max="5" width="11.66016" style="287" customWidth="1"/>
    <col min="6" max="6" width="9.160156" style="287" customWidth="1"/>
    <col min="7" max="7" width="5" style="287" customWidth="1"/>
    <col min="8" max="8" width="77.83203" style="287" customWidth="1"/>
    <col min="9" max="10" width="20" style="287" customWidth="1"/>
    <col min="11" max="11" width="1.667969" style="287" customWidth="1"/>
  </cols>
  <sheetData>
    <row r="1" s="1" customFormat="1" ht="37.5" customHeight="1"/>
    <row r="2" s="1" customFormat="1" ht="7.5" customHeight="1">
      <c r="B2" s="288"/>
      <c r="C2" s="289"/>
      <c r="D2" s="289"/>
      <c r="E2" s="289"/>
      <c r="F2" s="289"/>
      <c r="G2" s="289"/>
      <c r="H2" s="289"/>
      <c r="I2" s="289"/>
      <c r="J2" s="289"/>
      <c r="K2" s="290"/>
    </row>
    <row r="3" s="17" customFormat="1" ht="45" customHeight="1">
      <c r="B3" s="291"/>
      <c r="C3" s="292" t="s">
        <v>345</v>
      </c>
      <c r="D3" s="292"/>
      <c r="E3" s="292"/>
      <c r="F3" s="292"/>
      <c r="G3" s="292"/>
      <c r="H3" s="292"/>
      <c r="I3" s="292"/>
      <c r="J3" s="292"/>
      <c r="K3" s="293"/>
    </row>
    <row r="4" s="1" customFormat="1" ht="25.5" customHeight="1">
      <c r="B4" s="294"/>
      <c r="C4" s="295" t="s">
        <v>346</v>
      </c>
      <c r="D4" s="295"/>
      <c r="E4" s="295"/>
      <c r="F4" s="295"/>
      <c r="G4" s="295"/>
      <c r="H4" s="295"/>
      <c r="I4" s="295"/>
      <c r="J4" s="295"/>
      <c r="K4" s="296"/>
    </row>
    <row r="5" s="1" customFormat="1" ht="5.25" customHeight="1">
      <c r="B5" s="294"/>
      <c r="C5" s="297"/>
      <c r="D5" s="297"/>
      <c r="E5" s="297"/>
      <c r="F5" s="297"/>
      <c r="G5" s="297"/>
      <c r="H5" s="297"/>
      <c r="I5" s="297"/>
      <c r="J5" s="297"/>
      <c r="K5" s="296"/>
    </row>
    <row r="6" s="1" customFormat="1" ht="15" customHeight="1">
      <c r="B6" s="294"/>
      <c r="C6" s="298" t="s">
        <v>347</v>
      </c>
      <c r="D6" s="298"/>
      <c r="E6" s="298"/>
      <c r="F6" s="298"/>
      <c r="G6" s="298"/>
      <c r="H6" s="298"/>
      <c r="I6" s="298"/>
      <c r="J6" s="298"/>
      <c r="K6" s="296"/>
    </row>
    <row r="7" s="1" customFormat="1" ht="15" customHeight="1">
      <c r="B7" s="299"/>
      <c r="C7" s="298" t="s">
        <v>348</v>
      </c>
      <c r="D7" s="298"/>
      <c r="E7" s="298"/>
      <c r="F7" s="298"/>
      <c r="G7" s="298"/>
      <c r="H7" s="298"/>
      <c r="I7" s="298"/>
      <c r="J7" s="298"/>
      <c r="K7" s="296"/>
    </row>
    <row r="8" s="1" customFormat="1" ht="12.75" customHeight="1">
      <c r="B8" s="299"/>
      <c r="C8" s="298"/>
      <c r="D8" s="298"/>
      <c r="E8" s="298"/>
      <c r="F8" s="298"/>
      <c r="G8" s="298"/>
      <c r="H8" s="298"/>
      <c r="I8" s="298"/>
      <c r="J8" s="298"/>
      <c r="K8" s="296"/>
    </row>
    <row r="9" s="1" customFormat="1" ht="15" customHeight="1">
      <c r="B9" s="299"/>
      <c r="C9" s="298" t="s">
        <v>349</v>
      </c>
      <c r="D9" s="298"/>
      <c r="E9" s="298"/>
      <c r="F9" s="298"/>
      <c r="G9" s="298"/>
      <c r="H9" s="298"/>
      <c r="I9" s="298"/>
      <c r="J9" s="298"/>
      <c r="K9" s="296"/>
    </row>
    <row r="10" s="1" customFormat="1" ht="15" customHeight="1">
      <c r="B10" s="299"/>
      <c r="C10" s="298"/>
      <c r="D10" s="298" t="s">
        <v>350</v>
      </c>
      <c r="E10" s="298"/>
      <c r="F10" s="298"/>
      <c r="G10" s="298"/>
      <c r="H10" s="298"/>
      <c r="I10" s="298"/>
      <c r="J10" s="298"/>
      <c r="K10" s="296"/>
    </row>
    <row r="11" s="1" customFormat="1" ht="15" customHeight="1">
      <c r="B11" s="299"/>
      <c r="C11" s="300"/>
      <c r="D11" s="298" t="s">
        <v>351</v>
      </c>
      <c r="E11" s="298"/>
      <c r="F11" s="298"/>
      <c r="G11" s="298"/>
      <c r="H11" s="298"/>
      <c r="I11" s="298"/>
      <c r="J11" s="298"/>
      <c r="K11" s="296"/>
    </row>
    <row r="12" s="1" customFormat="1" ht="15" customHeight="1">
      <c r="B12" s="299"/>
      <c r="C12" s="300"/>
      <c r="D12" s="298"/>
      <c r="E12" s="298"/>
      <c r="F12" s="298"/>
      <c r="G12" s="298"/>
      <c r="H12" s="298"/>
      <c r="I12" s="298"/>
      <c r="J12" s="298"/>
      <c r="K12" s="296"/>
    </row>
    <row r="13" s="1" customFormat="1" ht="15" customHeight="1">
      <c r="B13" s="299"/>
      <c r="C13" s="300"/>
      <c r="D13" s="301" t="s">
        <v>352</v>
      </c>
      <c r="E13" s="298"/>
      <c r="F13" s="298"/>
      <c r="G13" s="298"/>
      <c r="H13" s="298"/>
      <c r="I13" s="298"/>
      <c r="J13" s="298"/>
      <c r="K13" s="296"/>
    </row>
    <row r="14" s="1" customFormat="1" ht="12.75" customHeight="1">
      <c r="B14" s="299"/>
      <c r="C14" s="300"/>
      <c r="D14" s="300"/>
      <c r="E14" s="300"/>
      <c r="F14" s="300"/>
      <c r="G14" s="300"/>
      <c r="H14" s="300"/>
      <c r="I14" s="300"/>
      <c r="J14" s="300"/>
      <c r="K14" s="296"/>
    </row>
    <row r="15" s="1" customFormat="1" ht="15" customHeight="1">
      <c r="B15" s="299"/>
      <c r="C15" s="300"/>
      <c r="D15" s="298" t="s">
        <v>353</v>
      </c>
      <c r="E15" s="298"/>
      <c r="F15" s="298"/>
      <c r="G15" s="298"/>
      <c r="H15" s="298"/>
      <c r="I15" s="298"/>
      <c r="J15" s="298"/>
      <c r="K15" s="296"/>
    </row>
    <row r="16" s="1" customFormat="1" ht="15" customHeight="1">
      <c r="B16" s="299"/>
      <c r="C16" s="300"/>
      <c r="D16" s="298" t="s">
        <v>354</v>
      </c>
      <c r="E16" s="298"/>
      <c r="F16" s="298"/>
      <c r="G16" s="298"/>
      <c r="H16" s="298"/>
      <c r="I16" s="298"/>
      <c r="J16" s="298"/>
      <c r="K16" s="296"/>
    </row>
    <row r="17" s="1" customFormat="1" ht="15" customHeight="1">
      <c r="B17" s="299"/>
      <c r="C17" s="300"/>
      <c r="D17" s="298" t="s">
        <v>355</v>
      </c>
      <c r="E17" s="298"/>
      <c r="F17" s="298"/>
      <c r="G17" s="298"/>
      <c r="H17" s="298"/>
      <c r="I17" s="298"/>
      <c r="J17" s="298"/>
      <c r="K17" s="296"/>
    </row>
    <row r="18" s="1" customFormat="1" ht="15" customHeight="1">
      <c r="B18" s="299"/>
      <c r="C18" s="300"/>
      <c r="D18" s="300"/>
      <c r="E18" s="302" t="s">
        <v>79</v>
      </c>
      <c r="F18" s="298" t="s">
        <v>356</v>
      </c>
      <c r="G18" s="298"/>
      <c r="H18" s="298"/>
      <c r="I18" s="298"/>
      <c r="J18" s="298"/>
      <c r="K18" s="296"/>
    </row>
    <row r="19" s="1" customFormat="1" ht="15" customHeight="1">
      <c r="B19" s="299"/>
      <c r="C19" s="300"/>
      <c r="D19" s="300"/>
      <c r="E19" s="302" t="s">
        <v>357</v>
      </c>
      <c r="F19" s="298" t="s">
        <v>358</v>
      </c>
      <c r="G19" s="298"/>
      <c r="H19" s="298"/>
      <c r="I19" s="298"/>
      <c r="J19" s="298"/>
      <c r="K19" s="296"/>
    </row>
    <row r="20" s="1" customFormat="1" ht="15" customHeight="1">
      <c r="B20" s="299"/>
      <c r="C20" s="300"/>
      <c r="D20" s="300"/>
      <c r="E20" s="302" t="s">
        <v>359</v>
      </c>
      <c r="F20" s="298" t="s">
        <v>360</v>
      </c>
      <c r="G20" s="298"/>
      <c r="H20" s="298"/>
      <c r="I20" s="298"/>
      <c r="J20" s="298"/>
      <c r="K20" s="296"/>
    </row>
    <row r="21" s="1" customFormat="1" ht="15" customHeight="1">
      <c r="B21" s="299"/>
      <c r="C21" s="300"/>
      <c r="D21" s="300"/>
      <c r="E21" s="302" t="s">
        <v>361</v>
      </c>
      <c r="F21" s="298" t="s">
        <v>362</v>
      </c>
      <c r="G21" s="298"/>
      <c r="H21" s="298"/>
      <c r="I21" s="298"/>
      <c r="J21" s="298"/>
      <c r="K21" s="296"/>
    </row>
    <row r="22" s="1" customFormat="1" ht="15" customHeight="1">
      <c r="B22" s="299"/>
      <c r="C22" s="300"/>
      <c r="D22" s="300"/>
      <c r="E22" s="302" t="s">
        <v>363</v>
      </c>
      <c r="F22" s="298" t="s">
        <v>364</v>
      </c>
      <c r="G22" s="298"/>
      <c r="H22" s="298"/>
      <c r="I22" s="298"/>
      <c r="J22" s="298"/>
      <c r="K22" s="296"/>
    </row>
    <row r="23" s="1" customFormat="1" ht="15" customHeight="1">
      <c r="B23" s="299"/>
      <c r="C23" s="300"/>
      <c r="D23" s="300"/>
      <c r="E23" s="302" t="s">
        <v>86</v>
      </c>
      <c r="F23" s="298" t="s">
        <v>365</v>
      </c>
      <c r="G23" s="298"/>
      <c r="H23" s="298"/>
      <c r="I23" s="298"/>
      <c r="J23" s="298"/>
      <c r="K23" s="296"/>
    </row>
    <row r="24" s="1" customFormat="1" ht="12.75" customHeight="1">
      <c r="B24" s="299"/>
      <c r="C24" s="300"/>
      <c r="D24" s="300"/>
      <c r="E24" s="300"/>
      <c r="F24" s="300"/>
      <c r="G24" s="300"/>
      <c r="H24" s="300"/>
      <c r="I24" s="300"/>
      <c r="J24" s="300"/>
      <c r="K24" s="296"/>
    </row>
    <row r="25" s="1" customFormat="1" ht="15" customHeight="1">
      <c r="B25" s="299"/>
      <c r="C25" s="298" t="s">
        <v>366</v>
      </c>
      <c r="D25" s="298"/>
      <c r="E25" s="298"/>
      <c r="F25" s="298"/>
      <c r="G25" s="298"/>
      <c r="H25" s="298"/>
      <c r="I25" s="298"/>
      <c r="J25" s="298"/>
      <c r="K25" s="296"/>
    </row>
    <row r="26" s="1" customFormat="1" ht="15" customHeight="1">
      <c r="B26" s="299"/>
      <c r="C26" s="298" t="s">
        <v>367</v>
      </c>
      <c r="D26" s="298"/>
      <c r="E26" s="298"/>
      <c r="F26" s="298"/>
      <c r="G26" s="298"/>
      <c r="H26" s="298"/>
      <c r="I26" s="298"/>
      <c r="J26" s="298"/>
      <c r="K26" s="296"/>
    </row>
    <row r="27" s="1" customFormat="1" ht="15" customHeight="1">
      <c r="B27" s="299"/>
      <c r="C27" s="298"/>
      <c r="D27" s="298" t="s">
        <v>368</v>
      </c>
      <c r="E27" s="298"/>
      <c r="F27" s="298"/>
      <c r="G27" s="298"/>
      <c r="H27" s="298"/>
      <c r="I27" s="298"/>
      <c r="J27" s="298"/>
      <c r="K27" s="296"/>
    </row>
    <row r="28" s="1" customFormat="1" ht="15" customHeight="1">
      <c r="B28" s="299"/>
      <c r="C28" s="300"/>
      <c r="D28" s="298" t="s">
        <v>369</v>
      </c>
      <c r="E28" s="298"/>
      <c r="F28" s="298"/>
      <c r="G28" s="298"/>
      <c r="H28" s="298"/>
      <c r="I28" s="298"/>
      <c r="J28" s="298"/>
      <c r="K28" s="296"/>
    </row>
    <row r="29" s="1" customFormat="1" ht="12.75" customHeight="1">
      <c r="B29" s="299"/>
      <c r="C29" s="300"/>
      <c r="D29" s="300"/>
      <c r="E29" s="300"/>
      <c r="F29" s="300"/>
      <c r="G29" s="300"/>
      <c r="H29" s="300"/>
      <c r="I29" s="300"/>
      <c r="J29" s="300"/>
      <c r="K29" s="296"/>
    </row>
    <row r="30" s="1" customFormat="1" ht="15" customHeight="1">
      <c r="B30" s="299"/>
      <c r="C30" s="300"/>
      <c r="D30" s="298" t="s">
        <v>370</v>
      </c>
      <c r="E30" s="298"/>
      <c r="F30" s="298"/>
      <c r="G30" s="298"/>
      <c r="H30" s="298"/>
      <c r="I30" s="298"/>
      <c r="J30" s="298"/>
      <c r="K30" s="296"/>
    </row>
    <row r="31" s="1" customFormat="1" ht="15" customHeight="1">
      <c r="B31" s="299"/>
      <c r="C31" s="300"/>
      <c r="D31" s="298" t="s">
        <v>371</v>
      </c>
      <c r="E31" s="298"/>
      <c r="F31" s="298"/>
      <c r="G31" s="298"/>
      <c r="H31" s="298"/>
      <c r="I31" s="298"/>
      <c r="J31" s="298"/>
      <c r="K31" s="296"/>
    </row>
    <row r="32" s="1" customFormat="1" ht="12.75" customHeight="1">
      <c r="B32" s="299"/>
      <c r="C32" s="300"/>
      <c r="D32" s="300"/>
      <c r="E32" s="300"/>
      <c r="F32" s="300"/>
      <c r="G32" s="300"/>
      <c r="H32" s="300"/>
      <c r="I32" s="300"/>
      <c r="J32" s="300"/>
      <c r="K32" s="296"/>
    </row>
    <row r="33" s="1" customFormat="1" ht="15" customHeight="1">
      <c r="B33" s="299"/>
      <c r="C33" s="300"/>
      <c r="D33" s="298" t="s">
        <v>372</v>
      </c>
      <c r="E33" s="298"/>
      <c r="F33" s="298"/>
      <c r="G33" s="298"/>
      <c r="H33" s="298"/>
      <c r="I33" s="298"/>
      <c r="J33" s="298"/>
      <c r="K33" s="296"/>
    </row>
    <row r="34" s="1" customFormat="1" ht="15" customHeight="1">
      <c r="B34" s="299"/>
      <c r="C34" s="300"/>
      <c r="D34" s="298" t="s">
        <v>373</v>
      </c>
      <c r="E34" s="298"/>
      <c r="F34" s="298"/>
      <c r="G34" s="298"/>
      <c r="H34" s="298"/>
      <c r="I34" s="298"/>
      <c r="J34" s="298"/>
      <c r="K34" s="296"/>
    </row>
    <row r="35" s="1" customFormat="1" ht="15" customHeight="1">
      <c r="B35" s="299"/>
      <c r="C35" s="300"/>
      <c r="D35" s="298" t="s">
        <v>374</v>
      </c>
      <c r="E35" s="298"/>
      <c r="F35" s="298"/>
      <c r="G35" s="298"/>
      <c r="H35" s="298"/>
      <c r="I35" s="298"/>
      <c r="J35" s="298"/>
      <c r="K35" s="296"/>
    </row>
    <row r="36" s="1" customFormat="1" ht="15" customHeight="1">
      <c r="B36" s="299"/>
      <c r="C36" s="300"/>
      <c r="D36" s="298"/>
      <c r="E36" s="301" t="s">
        <v>110</v>
      </c>
      <c r="F36" s="298"/>
      <c r="G36" s="298" t="s">
        <v>375</v>
      </c>
      <c r="H36" s="298"/>
      <c r="I36" s="298"/>
      <c r="J36" s="298"/>
      <c r="K36" s="296"/>
    </row>
    <row r="37" s="1" customFormat="1" ht="30.75" customHeight="1">
      <c r="B37" s="299"/>
      <c r="C37" s="300"/>
      <c r="D37" s="298"/>
      <c r="E37" s="301" t="s">
        <v>376</v>
      </c>
      <c r="F37" s="298"/>
      <c r="G37" s="298" t="s">
        <v>377</v>
      </c>
      <c r="H37" s="298"/>
      <c r="I37" s="298"/>
      <c r="J37" s="298"/>
      <c r="K37" s="296"/>
    </row>
    <row r="38" s="1" customFormat="1" ht="15" customHeight="1">
      <c r="B38" s="299"/>
      <c r="C38" s="300"/>
      <c r="D38" s="298"/>
      <c r="E38" s="301" t="s">
        <v>54</v>
      </c>
      <c r="F38" s="298"/>
      <c r="G38" s="298" t="s">
        <v>378</v>
      </c>
      <c r="H38" s="298"/>
      <c r="I38" s="298"/>
      <c r="J38" s="298"/>
      <c r="K38" s="296"/>
    </row>
    <row r="39" s="1" customFormat="1" ht="15" customHeight="1">
      <c r="B39" s="299"/>
      <c r="C39" s="300"/>
      <c r="D39" s="298"/>
      <c r="E39" s="301" t="s">
        <v>55</v>
      </c>
      <c r="F39" s="298"/>
      <c r="G39" s="298" t="s">
        <v>379</v>
      </c>
      <c r="H39" s="298"/>
      <c r="I39" s="298"/>
      <c r="J39" s="298"/>
      <c r="K39" s="296"/>
    </row>
    <row r="40" s="1" customFormat="1" ht="15" customHeight="1">
      <c r="B40" s="299"/>
      <c r="C40" s="300"/>
      <c r="D40" s="298"/>
      <c r="E40" s="301" t="s">
        <v>111</v>
      </c>
      <c r="F40" s="298"/>
      <c r="G40" s="298" t="s">
        <v>380</v>
      </c>
      <c r="H40" s="298"/>
      <c r="I40" s="298"/>
      <c r="J40" s="298"/>
      <c r="K40" s="296"/>
    </row>
    <row r="41" s="1" customFormat="1" ht="15" customHeight="1">
      <c r="B41" s="299"/>
      <c r="C41" s="300"/>
      <c r="D41" s="298"/>
      <c r="E41" s="301" t="s">
        <v>112</v>
      </c>
      <c r="F41" s="298"/>
      <c r="G41" s="298" t="s">
        <v>381</v>
      </c>
      <c r="H41" s="298"/>
      <c r="I41" s="298"/>
      <c r="J41" s="298"/>
      <c r="K41" s="296"/>
    </row>
    <row r="42" s="1" customFormat="1" ht="15" customHeight="1">
      <c r="B42" s="299"/>
      <c r="C42" s="300"/>
      <c r="D42" s="298"/>
      <c r="E42" s="301" t="s">
        <v>382</v>
      </c>
      <c r="F42" s="298"/>
      <c r="G42" s="298" t="s">
        <v>383</v>
      </c>
      <c r="H42" s="298"/>
      <c r="I42" s="298"/>
      <c r="J42" s="298"/>
      <c r="K42" s="296"/>
    </row>
    <row r="43" s="1" customFormat="1" ht="15" customHeight="1">
      <c r="B43" s="299"/>
      <c r="C43" s="300"/>
      <c r="D43" s="298"/>
      <c r="E43" s="301"/>
      <c r="F43" s="298"/>
      <c r="G43" s="298" t="s">
        <v>384</v>
      </c>
      <c r="H43" s="298"/>
      <c r="I43" s="298"/>
      <c r="J43" s="298"/>
      <c r="K43" s="296"/>
    </row>
    <row r="44" s="1" customFormat="1" ht="15" customHeight="1">
      <c r="B44" s="299"/>
      <c r="C44" s="300"/>
      <c r="D44" s="298"/>
      <c r="E44" s="301" t="s">
        <v>385</v>
      </c>
      <c r="F44" s="298"/>
      <c r="G44" s="298" t="s">
        <v>386</v>
      </c>
      <c r="H44" s="298"/>
      <c r="I44" s="298"/>
      <c r="J44" s="298"/>
      <c r="K44" s="296"/>
    </row>
    <row r="45" s="1" customFormat="1" ht="15" customHeight="1">
      <c r="B45" s="299"/>
      <c r="C45" s="300"/>
      <c r="D45" s="298"/>
      <c r="E45" s="301" t="s">
        <v>114</v>
      </c>
      <c r="F45" s="298"/>
      <c r="G45" s="298" t="s">
        <v>387</v>
      </c>
      <c r="H45" s="298"/>
      <c r="I45" s="298"/>
      <c r="J45" s="298"/>
      <c r="K45" s="296"/>
    </row>
    <row r="46" s="1" customFormat="1" ht="12.75" customHeight="1">
      <c r="B46" s="299"/>
      <c r="C46" s="300"/>
      <c r="D46" s="298"/>
      <c r="E46" s="298"/>
      <c r="F46" s="298"/>
      <c r="G46" s="298"/>
      <c r="H46" s="298"/>
      <c r="I46" s="298"/>
      <c r="J46" s="298"/>
      <c r="K46" s="296"/>
    </row>
    <row r="47" s="1" customFormat="1" ht="15" customHeight="1">
      <c r="B47" s="299"/>
      <c r="C47" s="300"/>
      <c r="D47" s="298" t="s">
        <v>388</v>
      </c>
      <c r="E47" s="298"/>
      <c r="F47" s="298"/>
      <c r="G47" s="298"/>
      <c r="H47" s="298"/>
      <c r="I47" s="298"/>
      <c r="J47" s="298"/>
      <c r="K47" s="296"/>
    </row>
    <row r="48" s="1" customFormat="1" ht="15" customHeight="1">
      <c r="B48" s="299"/>
      <c r="C48" s="300"/>
      <c r="D48" s="300"/>
      <c r="E48" s="298" t="s">
        <v>389</v>
      </c>
      <c r="F48" s="298"/>
      <c r="G48" s="298"/>
      <c r="H48" s="298"/>
      <c r="I48" s="298"/>
      <c r="J48" s="298"/>
      <c r="K48" s="296"/>
    </row>
    <row r="49" s="1" customFormat="1" ht="15" customHeight="1">
      <c r="B49" s="299"/>
      <c r="C49" s="300"/>
      <c r="D49" s="300"/>
      <c r="E49" s="298" t="s">
        <v>390</v>
      </c>
      <c r="F49" s="298"/>
      <c r="G49" s="298"/>
      <c r="H49" s="298"/>
      <c r="I49" s="298"/>
      <c r="J49" s="298"/>
      <c r="K49" s="296"/>
    </row>
    <row r="50" s="1" customFormat="1" ht="15" customHeight="1">
      <c r="B50" s="299"/>
      <c r="C50" s="300"/>
      <c r="D50" s="300"/>
      <c r="E50" s="298" t="s">
        <v>391</v>
      </c>
      <c r="F50" s="298"/>
      <c r="G50" s="298"/>
      <c r="H50" s="298"/>
      <c r="I50" s="298"/>
      <c r="J50" s="298"/>
      <c r="K50" s="296"/>
    </row>
    <row r="51" s="1" customFormat="1" ht="15" customHeight="1">
      <c r="B51" s="299"/>
      <c r="C51" s="300"/>
      <c r="D51" s="298" t="s">
        <v>392</v>
      </c>
      <c r="E51" s="298"/>
      <c r="F51" s="298"/>
      <c r="G51" s="298"/>
      <c r="H51" s="298"/>
      <c r="I51" s="298"/>
      <c r="J51" s="298"/>
      <c r="K51" s="296"/>
    </row>
    <row r="52" s="1" customFormat="1" ht="25.5" customHeight="1">
      <c r="B52" s="294"/>
      <c r="C52" s="295" t="s">
        <v>393</v>
      </c>
      <c r="D52" s="295"/>
      <c r="E52" s="295"/>
      <c r="F52" s="295"/>
      <c r="G52" s="295"/>
      <c r="H52" s="295"/>
      <c r="I52" s="295"/>
      <c r="J52" s="295"/>
      <c r="K52" s="296"/>
    </row>
    <row r="53" s="1" customFormat="1" ht="5.25" customHeight="1">
      <c r="B53" s="294"/>
      <c r="C53" s="297"/>
      <c r="D53" s="297"/>
      <c r="E53" s="297"/>
      <c r="F53" s="297"/>
      <c r="G53" s="297"/>
      <c r="H53" s="297"/>
      <c r="I53" s="297"/>
      <c r="J53" s="297"/>
      <c r="K53" s="296"/>
    </row>
    <row r="54" s="1" customFormat="1" ht="15" customHeight="1">
      <c r="B54" s="294"/>
      <c r="C54" s="298" t="s">
        <v>394</v>
      </c>
      <c r="D54" s="298"/>
      <c r="E54" s="298"/>
      <c r="F54" s="298"/>
      <c r="G54" s="298"/>
      <c r="H54" s="298"/>
      <c r="I54" s="298"/>
      <c r="J54" s="298"/>
      <c r="K54" s="296"/>
    </row>
    <row r="55" s="1" customFormat="1" ht="15" customHeight="1">
      <c r="B55" s="294"/>
      <c r="C55" s="298" t="s">
        <v>395</v>
      </c>
      <c r="D55" s="298"/>
      <c r="E55" s="298"/>
      <c r="F55" s="298"/>
      <c r="G55" s="298"/>
      <c r="H55" s="298"/>
      <c r="I55" s="298"/>
      <c r="J55" s="298"/>
      <c r="K55" s="296"/>
    </row>
    <row r="56" s="1" customFormat="1" ht="12.75" customHeight="1">
      <c r="B56" s="294"/>
      <c r="C56" s="298"/>
      <c r="D56" s="298"/>
      <c r="E56" s="298"/>
      <c r="F56" s="298"/>
      <c r="G56" s="298"/>
      <c r="H56" s="298"/>
      <c r="I56" s="298"/>
      <c r="J56" s="298"/>
      <c r="K56" s="296"/>
    </row>
    <row r="57" s="1" customFormat="1" ht="15" customHeight="1">
      <c r="B57" s="294"/>
      <c r="C57" s="298" t="s">
        <v>396</v>
      </c>
      <c r="D57" s="298"/>
      <c r="E57" s="298"/>
      <c r="F57" s="298"/>
      <c r="G57" s="298"/>
      <c r="H57" s="298"/>
      <c r="I57" s="298"/>
      <c r="J57" s="298"/>
      <c r="K57" s="296"/>
    </row>
    <row r="58" s="1" customFormat="1" ht="15" customHeight="1">
      <c r="B58" s="294"/>
      <c r="C58" s="300"/>
      <c r="D58" s="298" t="s">
        <v>397</v>
      </c>
      <c r="E58" s="298"/>
      <c r="F58" s="298"/>
      <c r="G58" s="298"/>
      <c r="H58" s="298"/>
      <c r="I58" s="298"/>
      <c r="J58" s="298"/>
      <c r="K58" s="296"/>
    </row>
    <row r="59" s="1" customFormat="1" ht="15" customHeight="1">
      <c r="B59" s="294"/>
      <c r="C59" s="300"/>
      <c r="D59" s="298" t="s">
        <v>398</v>
      </c>
      <c r="E59" s="298"/>
      <c r="F59" s="298"/>
      <c r="G59" s="298"/>
      <c r="H59" s="298"/>
      <c r="I59" s="298"/>
      <c r="J59" s="298"/>
      <c r="K59" s="296"/>
    </row>
    <row r="60" s="1" customFormat="1" ht="15" customHeight="1">
      <c r="B60" s="294"/>
      <c r="C60" s="300"/>
      <c r="D60" s="298" t="s">
        <v>399</v>
      </c>
      <c r="E60" s="298"/>
      <c r="F60" s="298"/>
      <c r="G60" s="298"/>
      <c r="H60" s="298"/>
      <c r="I60" s="298"/>
      <c r="J60" s="298"/>
      <c r="K60" s="296"/>
    </row>
    <row r="61" s="1" customFormat="1" ht="15" customHeight="1">
      <c r="B61" s="294"/>
      <c r="C61" s="300"/>
      <c r="D61" s="298" t="s">
        <v>400</v>
      </c>
      <c r="E61" s="298"/>
      <c r="F61" s="298"/>
      <c r="G61" s="298"/>
      <c r="H61" s="298"/>
      <c r="I61" s="298"/>
      <c r="J61" s="298"/>
      <c r="K61" s="296"/>
    </row>
    <row r="62" s="1" customFormat="1" ht="15" customHeight="1">
      <c r="B62" s="294"/>
      <c r="C62" s="300"/>
      <c r="D62" s="303" t="s">
        <v>401</v>
      </c>
      <c r="E62" s="303"/>
      <c r="F62" s="303"/>
      <c r="G62" s="303"/>
      <c r="H62" s="303"/>
      <c r="I62" s="303"/>
      <c r="J62" s="303"/>
      <c r="K62" s="296"/>
    </row>
    <row r="63" s="1" customFormat="1" ht="15" customHeight="1">
      <c r="B63" s="294"/>
      <c r="C63" s="300"/>
      <c r="D63" s="298" t="s">
        <v>402</v>
      </c>
      <c r="E63" s="298"/>
      <c r="F63" s="298"/>
      <c r="G63" s="298"/>
      <c r="H63" s="298"/>
      <c r="I63" s="298"/>
      <c r="J63" s="298"/>
      <c r="K63" s="296"/>
    </row>
    <row r="64" s="1" customFormat="1" ht="12.75" customHeight="1">
      <c r="B64" s="294"/>
      <c r="C64" s="300"/>
      <c r="D64" s="300"/>
      <c r="E64" s="304"/>
      <c r="F64" s="300"/>
      <c r="G64" s="300"/>
      <c r="H64" s="300"/>
      <c r="I64" s="300"/>
      <c r="J64" s="300"/>
      <c r="K64" s="296"/>
    </row>
    <row r="65" s="1" customFormat="1" ht="15" customHeight="1">
      <c r="B65" s="294"/>
      <c r="C65" s="300"/>
      <c r="D65" s="298" t="s">
        <v>403</v>
      </c>
      <c r="E65" s="298"/>
      <c r="F65" s="298"/>
      <c r="G65" s="298"/>
      <c r="H65" s="298"/>
      <c r="I65" s="298"/>
      <c r="J65" s="298"/>
      <c r="K65" s="296"/>
    </row>
    <row r="66" s="1" customFormat="1" ht="15" customHeight="1">
      <c r="B66" s="294"/>
      <c r="C66" s="300"/>
      <c r="D66" s="303" t="s">
        <v>404</v>
      </c>
      <c r="E66" s="303"/>
      <c r="F66" s="303"/>
      <c r="G66" s="303"/>
      <c r="H66" s="303"/>
      <c r="I66" s="303"/>
      <c r="J66" s="303"/>
      <c r="K66" s="296"/>
    </row>
    <row r="67" s="1" customFormat="1" ht="15" customHeight="1">
      <c r="B67" s="294"/>
      <c r="C67" s="300"/>
      <c r="D67" s="298" t="s">
        <v>405</v>
      </c>
      <c r="E67" s="298"/>
      <c r="F67" s="298"/>
      <c r="G67" s="298"/>
      <c r="H67" s="298"/>
      <c r="I67" s="298"/>
      <c r="J67" s="298"/>
      <c r="K67" s="296"/>
    </row>
    <row r="68" s="1" customFormat="1" ht="15" customHeight="1">
      <c r="B68" s="294"/>
      <c r="C68" s="300"/>
      <c r="D68" s="298" t="s">
        <v>406</v>
      </c>
      <c r="E68" s="298"/>
      <c r="F68" s="298"/>
      <c r="G68" s="298"/>
      <c r="H68" s="298"/>
      <c r="I68" s="298"/>
      <c r="J68" s="298"/>
      <c r="K68" s="296"/>
    </row>
    <row r="69" s="1" customFormat="1" ht="15" customHeight="1">
      <c r="B69" s="294"/>
      <c r="C69" s="300"/>
      <c r="D69" s="298" t="s">
        <v>407</v>
      </c>
      <c r="E69" s="298"/>
      <c r="F69" s="298"/>
      <c r="G69" s="298"/>
      <c r="H69" s="298"/>
      <c r="I69" s="298"/>
      <c r="J69" s="298"/>
      <c r="K69" s="296"/>
    </row>
    <row r="70" s="1" customFormat="1" ht="15" customHeight="1">
      <c r="B70" s="294"/>
      <c r="C70" s="300"/>
      <c r="D70" s="298" t="s">
        <v>408</v>
      </c>
      <c r="E70" s="298"/>
      <c r="F70" s="298"/>
      <c r="G70" s="298"/>
      <c r="H70" s="298"/>
      <c r="I70" s="298"/>
      <c r="J70" s="298"/>
      <c r="K70" s="296"/>
    </row>
    <row r="71" s="1" customFormat="1" ht="12.75" customHeight="1">
      <c r="B71" s="305"/>
      <c r="C71" s="306"/>
      <c r="D71" s="306"/>
      <c r="E71" s="306"/>
      <c r="F71" s="306"/>
      <c r="G71" s="306"/>
      <c r="H71" s="306"/>
      <c r="I71" s="306"/>
      <c r="J71" s="306"/>
      <c r="K71" s="307"/>
    </row>
    <row r="72" s="1" customFormat="1" ht="18.75" customHeight="1">
      <c r="B72" s="308"/>
      <c r="C72" s="308"/>
      <c r="D72" s="308"/>
      <c r="E72" s="308"/>
      <c r="F72" s="308"/>
      <c r="G72" s="308"/>
      <c r="H72" s="308"/>
      <c r="I72" s="308"/>
      <c r="J72" s="308"/>
      <c r="K72" s="309"/>
    </row>
    <row r="73" s="1" customFormat="1" ht="18.75" customHeight="1">
      <c r="B73" s="309"/>
      <c r="C73" s="309"/>
      <c r="D73" s="309"/>
      <c r="E73" s="309"/>
      <c r="F73" s="309"/>
      <c r="G73" s="309"/>
      <c r="H73" s="309"/>
      <c r="I73" s="309"/>
      <c r="J73" s="309"/>
      <c r="K73" s="309"/>
    </row>
    <row r="74" s="1" customFormat="1" ht="7.5" customHeight="1">
      <c r="B74" s="310"/>
      <c r="C74" s="311"/>
      <c r="D74" s="311"/>
      <c r="E74" s="311"/>
      <c r="F74" s="311"/>
      <c r="G74" s="311"/>
      <c r="H74" s="311"/>
      <c r="I74" s="311"/>
      <c r="J74" s="311"/>
      <c r="K74" s="312"/>
    </row>
    <row r="75" s="1" customFormat="1" ht="45" customHeight="1">
      <c r="B75" s="313"/>
      <c r="C75" s="314" t="s">
        <v>409</v>
      </c>
      <c r="D75" s="314"/>
      <c r="E75" s="314"/>
      <c r="F75" s="314"/>
      <c r="G75" s="314"/>
      <c r="H75" s="314"/>
      <c r="I75" s="314"/>
      <c r="J75" s="314"/>
      <c r="K75" s="315"/>
    </row>
    <row r="76" s="1" customFormat="1" ht="17.25" customHeight="1">
      <c r="B76" s="313"/>
      <c r="C76" s="316" t="s">
        <v>410</v>
      </c>
      <c r="D76" s="316"/>
      <c r="E76" s="316"/>
      <c r="F76" s="316" t="s">
        <v>411</v>
      </c>
      <c r="G76" s="317"/>
      <c r="H76" s="316" t="s">
        <v>55</v>
      </c>
      <c r="I76" s="316" t="s">
        <v>58</v>
      </c>
      <c r="J76" s="316" t="s">
        <v>412</v>
      </c>
      <c r="K76" s="315"/>
    </row>
    <row r="77" s="1" customFormat="1" ht="17.25" customHeight="1">
      <c r="B77" s="313"/>
      <c r="C77" s="318" t="s">
        <v>413</v>
      </c>
      <c r="D77" s="318"/>
      <c r="E77" s="318"/>
      <c r="F77" s="319" t="s">
        <v>414</v>
      </c>
      <c r="G77" s="320"/>
      <c r="H77" s="318"/>
      <c r="I77" s="318"/>
      <c r="J77" s="318" t="s">
        <v>415</v>
      </c>
      <c r="K77" s="315"/>
    </row>
    <row r="78" s="1" customFormat="1" ht="5.25" customHeight="1">
      <c r="B78" s="313"/>
      <c r="C78" s="321"/>
      <c r="D78" s="321"/>
      <c r="E78" s="321"/>
      <c r="F78" s="321"/>
      <c r="G78" s="322"/>
      <c r="H78" s="321"/>
      <c r="I78" s="321"/>
      <c r="J78" s="321"/>
      <c r="K78" s="315"/>
    </row>
    <row r="79" s="1" customFormat="1" ht="15" customHeight="1">
      <c r="B79" s="313"/>
      <c r="C79" s="301" t="s">
        <v>54</v>
      </c>
      <c r="D79" s="323"/>
      <c r="E79" s="323"/>
      <c r="F79" s="324" t="s">
        <v>416</v>
      </c>
      <c r="G79" s="325"/>
      <c r="H79" s="301" t="s">
        <v>417</v>
      </c>
      <c r="I79" s="301" t="s">
        <v>418</v>
      </c>
      <c r="J79" s="301">
        <v>20</v>
      </c>
      <c r="K79" s="315"/>
    </row>
    <row r="80" s="1" customFormat="1" ht="15" customHeight="1">
      <c r="B80" s="313"/>
      <c r="C80" s="301" t="s">
        <v>419</v>
      </c>
      <c r="D80" s="301"/>
      <c r="E80" s="301"/>
      <c r="F80" s="324" t="s">
        <v>416</v>
      </c>
      <c r="G80" s="325"/>
      <c r="H80" s="301" t="s">
        <v>420</v>
      </c>
      <c r="I80" s="301" t="s">
        <v>418</v>
      </c>
      <c r="J80" s="301">
        <v>120</v>
      </c>
      <c r="K80" s="315"/>
    </row>
    <row r="81" s="1" customFormat="1" ht="15" customHeight="1">
      <c r="B81" s="326"/>
      <c r="C81" s="301" t="s">
        <v>421</v>
      </c>
      <c r="D81" s="301"/>
      <c r="E81" s="301"/>
      <c r="F81" s="324" t="s">
        <v>422</v>
      </c>
      <c r="G81" s="325"/>
      <c r="H81" s="301" t="s">
        <v>423</v>
      </c>
      <c r="I81" s="301" t="s">
        <v>418</v>
      </c>
      <c r="J81" s="301">
        <v>50</v>
      </c>
      <c r="K81" s="315"/>
    </row>
    <row r="82" s="1" customFormat="1" ht="15" customHeight="1">
      <c r="B82" s="326"/>
      <c r="C82" s="301" t="s">
        <v>424</v>
      </c>
      <c r="D82" s="301"/>
      <c r="E82" s="301"/>
      <c r="F82" s="324" t="s">
        <v>416</v>
      </c>
      <c r="G82" s="325"/>
      <c r="H82" s="301" t="s">
        <v>425</v>
      </c>
      <c r="I82" s="301" t="s">
        <v>426</v>
      </c>
      <c r="J82" s="301"/>
      <c r="K82" s="315"/>
    </row>
    <row r="83" s="1" customFormat="1" ht="15" customHeight="1">
      <c r="B83" s="326"/>
      <c r="C83" s="327" t="s">
        <v>427</v>
      </c>
      <c r="D83" s="327"/>
      <c r="E83" s="327"/>
      <c r="F83" s="328" t="s">
        <v>422</v>
      </c>
      <c r="G83" s="327"/>
      <c r="H83" s="327" t="s">
        <v>428</v>
      </c>
      <c r="I83" s="327" t="s">
        <v>418</v>
      </c>
      <c r="J83" s="327">
        <v>15</v>
      </c>
      <c r="K83" s="315"/>
    </row>
    <row r="84" s="1" customFormat="1" ht="15" customHeight="1">
      <c r="B84" s="326"/>
      <c r="C84" s="327" t="s">
        <v>429</v>
      </c>
      <c r="D84" s="327"/>
      <c r="E84" s="327"/>
      <c r="F84" s="328" t="s">
        <v>422</v>
      </c>
      <c r="G84" s="327"/>
      <c r="H84" s="327" t="s">
        <v>430</v>
      </c>
      <c r="I84" s="327" t="s">
        <v>418</v>
      </c>
      <c r="J84" s="327">
        <v>15</v>
      </c>
      <c r="K84" s="315"/>
    </row>
    <row r="85" s="1" customFormat="1" ht="15" customHeight="1">
      <c r="B85" s="326"/>
      <c r="C85" s="327" t="s">
        <v>431</v>
      </c>
      <c r="D85" s="327"/>
      <c r="E85" s="327"/>
      <c r="F85" s="328" t="s">
        <v>422</v>
      </c>
      <c r="G85" s="327"/>
      <c r="H85" s="327" t="s">
        <v>432</v>
      </c>
      <c r="I85" s="327" t="s">
        <v>418</v>
      </c>
      <c r="J85" s="327">
        <v>20</v>
      </c>
      <c r="K85" s="315"/>
    </row>
    <row r="86" s="1" customFormat="1" ht="15" customHeight="1">
      <c r="B86" s="326"/>
      <c r="C86" s="327" t="s">
        <v>433</v>
      </c>
      <c r="D86" s="327"/>
      <c r="E86" s="327"/>
      <c r="F86" s="328" t="s">
        <v>422</v>
      </c>
      <c r="G86" s="327"/>
      <c r="H86" s="327" t="s">
        <v>434</v>
      </c>
      <c r="I86" s="327" t="s">
        <v>418</v>
      </c>
      <c r="J86" s="327">
        <v>20</v>
      </c>
      <c r="K86" s="315"/>
    </row>
    <row r="87" s="1" customFormat="1" ht="15" customHeight="1">
      <c r="B87" s="326"/>
      <c r="C87" s="301" t="s">
        <v>435</v>
      </c>
      <c r="D87" s="301"/>
      <c r="E87" s="301"/>
      <c r="F87" s="324" t="s">
        <v>422</v>
      </c>
      <c r="G87" s="325"/>
      <c r="H87" s="301" t="s">
        <v>436</v>
      </c>
      <c r="I87" s="301" t="s">
        <v>418</v>
      </c>
      <c r="J87" s="301">
        <v>50</v>
      </c>
      <c r="K87" s="315"/>
    </row>
    <row r="88" s="1" customFormat="1" ht="15" customHeight="1">
      <c r="B88" s="326"/>
      <c r="C88" s="301" t="s">
        <v>437</v>
      </c>
      <c r="D88" s="301"/>
      <c r="E88" s="301"/>
      <c r="F88" s="324" t="s">
        <v>422</v>
      </c>
      <c r="G88" s="325"/>
      <c r="H88" s="301" t="s">
        <v>438</v>
      </c>
      <c r="I88" s="301" t="s">
        <v>418</v>
      </c>
      <c r="J88" s="301">
        <v>20</v>
      </c>
      <c r="K88" s="315"/>
    </row>
    <row r="89" s="1" customFormat="1" ht="15" customHeight="1">
      <c r="B89" s="326"/>
      <c r="C89" s="301" t="s">
        <v>439</v>
      </c>
      <c r="D89" s="301"/>
      <c r="E89" s="301"/>
      <c r="F89" s="324" t="s">
        <v>422</v>
      </c>
      <c r="G89" s="325"/>
      <c r="H89" s="301" t="s">
        <v>440</v>
      </c>
      <c r="I89" s="301" t="s">
        <v>418</v>
      </c>
      <c r="J89" s="301">
        <v>20</v>
      </c>
      <c r="K89" s="315"/>
    </row>
    <row r="90" s="1" customFormat="1" ht="15" customHeight="1">
      <c r="B90" s="326"/>
      <c r="C90" s="301" t="s">
        <v>441</v>
      </c>
      <c r="D90" s="301"/>
      <c r="E90" s="301"/>
      <c r="F90" s="324" t="s">
        <v>422</v>
      </c>
      <c r="G90" s="325"/>
      <c r="H90" s="301" t="s">
        <v>442</v>
      </c>
      <c r="I90" s="301" t="s">
        <v>418</v>
      </c>
      <c r="J90" s="301">
        <v>50</v>
      </c>
      <c r="K90" s="315"/>
    </row>
    <row r="91" s="1" customFormat="1" ht="15" customHeight="1">
      <c r="B91" s="326"/>
      <c r="C91" s="301" t="s">
        <v>443</v>
      </c>
      <c r="D91" s="301"/>
      <c r="E91" s="301"/>
      <c r="F91" s="324" t="s">
        <v>422</v>
      </c>
      <c r="G91" s="325"/>
      <c r="H91" s="301" t="s">
        <v>443</v>
      </c>
      <c r="I91" s="301" t="s">
        <v>418</v>
      </c>
      <c r="J91" s="301">
        <v>50</v>
      </c>
      <c r="K91" s="315"/>
    </row>
    <row r="92" s="1" customFormat="1" ht="15" customHeight="1">
      <c r="B92" s="326"/>
      <c r="C92" s="301" t="s">
        <v>444</v>
      </c>
      <c r="D92" s="301"/>
      <c r="E92" s="301"/>
      <c r="F92" s="324" t="s">
        <v>422</v>
      </c>
      <c r="G92" s="325"/>
      <c r="H92" s="301" t="s">
        <v>445</v>
      </c>
      <c r="I92" s="301" t="s">
        <v>418</v>
      </c>
      <c r="J92" s="301">
        <v>255</v>
      </c>
      <c r="K92" s="315"/>
    </row>
    <row r="93" s="1" customFormat="1" ht="15" customHeight="1">
      <c r="B93" s="326"/>
      <c r="C93" s="301" t="s">
        <v>446</v>
      </c>
      <c r="D93" s="301"/>
      <c r="E93" s="301"/>
      <c r="F93" s="324" t="s">
        <v>416</v>
      </c>
      <c r="G93" s="325"/>
      <c r="H93" s="301" t="s">
        <v>447</v>
      </c>
      <c r="I93" s="301" t="s">
        <v>448</v>
      </c>
      <c r="J93" s="301"/>
      <c r="K93" s="315"/>
    </row>
    <row r="94" s="1" customFormat="1" ht="15" customHeight="1">
      <c r="B94" s="326"/>
      <c r="C94" s="301" t="s">
        <v>449</v>
      </c>
      <c r="D94" s="301"/>
      <c r="E94" s="301"/>
      <c r="F94" s="324" t="s">
        <v>416</v>
      </c>
      <c r="G94" s="325"/>
      <c r="H94" s="301" t="s">
        <v>450</v>
      </c>
      <c r="I94" s="301" t="s">
        <v>451</v>
      </c>
      <c r="J94" s="301"/>
      <c r="K94" s="315"/>
    </row>
    <row r="95" s="1" customFormat="1" ht="15" customHeight="1">
      <c r="B95" s="326"/>
      <c r="C95" s="301" t="s">
        <v>452</v>
      </c>
      <c r="D95" s="301"/>
      <c r="E95" s="301"/>
      <c r="F95" s="324" t="s">
        <v>416</v>
      </c>
      <c r="G95" s="325"/>
      <c r="H95" s="301" t="s">
        <v>452</v>
      </c>
      <c r="I95" s="301" t="s">
        <v>451</v>
      </c>
      <c r="J95" s="301"/>
      <c r="K95" s="315"/>
    </row>
    <row r="96" s="1" customFormat="1" ht="15" customHeight="1">
      <c r="B96" s="326"/>
      <c r="C96" s="301" t="s">
        <v>39</v>
      </c>
      <c r="D96" s="301"/>
      <c r="E96" s="301"/>
      <c r="F96" s="324" t="s">
        <v>416</v>
      </c>
      <c r="G96" s="325"/>
      <c r="H96" s="301" t="s">
        <v>453</v>
      </c>
      <c r="I96" s="301" t="s">
        <v>451</v>
      </c>
      <c r="J96" s="301"/>
      <c r="K96" s="315"/>
    </row>
    <row r="97" s="1" customFormat="1" ht="15" customHeight="1">
      <c r="B97" s="326"/>
      <c r="C97" s="301" t="s">
        <v>49</v>
      </c>
      <c r="D97" s="301"/>
      <c r="E97" s="301"/>
      <c r="F97" s="324" t="s">
        <v>416</v>
      </c>
      <c r="G97" s="325"/>
      <c r="H97" s="301" t="s">
        <v>454</v>
      </c>
      <c r="I97" s="301" t="s">
        <v>451</v>
      </c>
      <c r="J97" s="301"/>
      <c r="K97" s="315"/>
    </row>
    <row r="98" s="1" customFormat="1" ht="15" customHeight="1">
      <c r="B98" s="329"/>
      <c r="C98" s="330"/>
      <c r="D98" s="330"/>
      <c r="E98" s="330"/>
      <c r="F98" s="330"/>
      <c r="G98" s="330"/>
      <c r="H98" s="330"/>
      <c r="I98" s="330"/>
      <c r="J98" s="330"/>
      <c r="K98" s="331"/>
    </row>
    <row r="99" s="1" customFormat="1" ht="18.75" customHeight="1">
      <c r="B99" s="332"/>
      <c r="C99" s="333"/>
      <c r="D99" s="333"/>
      <c r="E99" s="333"/>
      <c r="F99" s="333"/>
      <c r="G99" s="333"/>
      <c r="H99" s="333"/>
      <c r="I99" s="333"/>
      <c r="J99" s="333"/>
      <c r="K99" s="332"/>
    </row>
    <row r="100" s="1" customFormat="1" ht="18.75" customHeight="1">
      <c r="B100" s="309"/>
      <c r="C100" s="309"/>
      <c r="D100" s="309"/>
      <c r="E100" s="309"/>
      <c r="F100" s="309"/>
      <c r="G100" s="309"/>
      <c r="H100" s="309"/>
      <c r="I100" s="309"/>
      <c r="J100" s="309"/>
      <c r="K100" s="309"/>
    </row>
    <row r="101" s="1" customFormat="1" ht="7.5" customHeight="1">
      <c r="B101" s="310"/>
      <c r="C101" s="311"/>
      <c r="D101" s="311"/>
      <c r="E101" s="311"/>
      <c r="F101" s="311"/>
      <c r="G101" s="311"/>
      <c r="H101" s="311"/>
      <c r="I101" s="311"/>
      <c r="J101" s="311"/>
      <c r="K101" s="312"/>
    </row>
    <row r="102" s="1" customFormat="1" ht="45" customHeight="1">
      <c r="B102" s="313"/>
      <c r="C102" s="314" t="s">
        <v>455</v>
      </c>
      <c r="D102" s="314"/>
      <c r="E102" s="314"/>
      <c r="F102" s="314"/>
      <c r="G102" s="314"/>
      <c r="H102" s="314"/>
      <c r="I102" s="314"/>
      <c r="J102" s="314"/>
      <c r="K102" s="315"/>
    </row>
    <row r="103" s="1" customFormat="1" ht="17.25" customHeight="1">
      <c r="B103" s="313"/>
      <c r="C103" s="316" t="s">
        <v>410</v>
      </c>
      <c r="D103" s="316"/>
      <c r="E103" s="316"/>
      <c r="F103" s="316" t="s">
        <v>411</v>
      </c>
      <c r="G103" s="317"/>
      <c r="H103" s="316" t="s">
        <v>55</v>
      </c>
      <c r="I103" s="316" t="s">
        <v>58</v>
      </c>
      <c r="J103" s="316" t="s">
        <v>412</v>
      </c>
      <c r="K103" s="315"/>
    </row>
    <row r="104" s="1" customFormat="1" ht="17.25" customHeight="1">
      <c r="B104" s="313"/>
      <c r="C104" s="318" t="s">
        <v>413</v>
      </c>
      <c r="D104" s="318"/>
      <c r="E104" s="318"/>
      <c r="F104" s="319" t="s">
        <v>414</v>
      </c>
      <c r="G104" s="320"/>
      <c r="H104" s="318"/>
      <c r="I104" s="318"/>
      <c r="J104" s="318" t="s">
        <v>415</v>
      </c>
      <c r="K104" s="315"/>
    </row>
    <row r="105" s="1" customFormat="1" ht="5.25" customHeight="1">
      <c r="B105" s="313"/>
      <c r="C105" s="316"/>
      <c r="D105" s="316"/>
      <c r="E105" s="316"/>
      <c r="F105" s="316"/>
      <c r="G105" s="334"/>
      <c r="H105" s="316"/>
      <c r="I105" s="316"/>
      <c r="J105" s="316"/>
      <c r="K105" s="315"/>
    </row>
    <row r="106" s="1" customFormat="1" ht="15" customHeight="1">
      <c r="B106" s="313"/>
      <c r="C106" s="301" t="s">
        <v>54</v>
      </c>
      <c r="D106" s="323"/>
      <c r="E106" s="323"/>
      <c r="F106" s="324" t="s">
        <v>416</v>
      </c>
      <c r="G106" s="301"/>
      <c r="H106" s="301" t="s">
        <v>456</v>
      </c>
      <c r="I106" s="301" t="s">
        <v>418</v>
      </c>
      <c r="J106" s="301">
        <v>20</v>
      </c>
      <c r="K106" s="315"/>
    </row>
    <row r="107" s="1" customFormat="1" ht="15" customHeight="1">
      <c r="B107" s="313"/>
      <c r="C107" s="301" t="s">
        <v>419</v>
      </c>
      <c r="D107" s="301"/>
      <c r="E107" s="301"/>
      <c r="F107" s="324" t="s">
        <v>416</v>
      </c>
      <c r="G107" s="301"/>
      <c r="H107" s="301" t="s">
        <v>456</v>
      </c>
      <c r="I107" s="301" t="s">
        <v>418</v>
      </c>
      <c r="J107" s="301">
        <v>120</v>
      </c>
      <c r="K107" s="315"/>
    </row>
    <row r="108" s="1" customFormat="1" ht="15" customHeight="1">
      <c r="B108" s="326"/>
      <c r="C108" s="301" t="s">
        <v>421</v>
      </c>
      <c r="D108" s="301"/>
      <c r="E108" s="301"/>
      <c r="F108" s="324" t="s">
        <v>422</v>
      </c>
      <c r="G108" s="301"/>
      <c r="H108" s="301" t="s">
        <v>456</v>
      </c>
      <c r="I108" s="301" t="s">
        <v>418</v>
      </c>
      <c r="J108" s="301">
        <v>50</v>
      </c>
      <c r="K108" s="315"/>
    </row>
    <row r="109" s="1" customFormat="1" ht="15" customHeight="1">
      <c r="B109" s="326"/>
      <c r="C109" s="301" t="s">
        <v>424</v>
      </c>
      <c r="D109" s="301"/>
      <c r="E109" s="301"/>
      <c r="F109" s="324" t="s">
        <v>416</v>
      </c>
      <c r="G109" s="301"/>
      <c r="H109" s="301" t="s">
        <v>456</v>
      </c>
      <c r="I109" s="301" t="s">
        <v>426</v>
      </c>
      <c r="J109" s="301"/>
      <c r="K109" s="315"/>
    </row>
    <row r="110" s="1" customFormat="1" ht="15" customHeight="1">
      <c r="B110" s="326"/>
      <c r="C110" s="301" t="s">
        <v>435</v>
      </c>
      <c r="D110" s="301"/>
      <c r="E110" s="301"/>
      <c r="F110" s="324" t="s">
        <v>422</v>
      </c>
      <c r="G110" s="301"/>
      <c r="H110" s="301" t="s">
        <v>456</v>
      </c>
      <c r="I110" s="301" t="s">
        <v>418</v>
      </c>
      <c r="J110" s="301">
        <v>50</v>
      </c>
      <c r="K110" s="315"/>
    </row>
    <row r="111" s="1" customFormat="1" ht="15" customHeight="1">
      <c r="B111" s="326"/>
      <c r="C111" s="301" t="s">
        <v>443</v>
      </c>
      <c r="D111" s="301"/>
      <c r="E111" s="301"/>
      <c r="F111" s="324" t="s">
        <v>422</v>
      </c>
      <c r="G111" s="301"/>
      <c r="H111" s="301" t="s">
        <v>456</v>
      </c>
      <c r="I111" s="301" t="s">
        <v>418</v>
      </c>
      <c r="J111" s="301">
        <v>50</v>
      </c>
      <c r="K111" s="315"/>
    </row>
    <row r="112" s="1" customFormat="1" ht="15" customHeight="1">
      <c r="B112" s="326"/>
      <c r="C112" s="301" t="s">
        <v>441</v>
      </c>
      <c r="D112" s="301"/>
      <c r="E112" s="301"/>
      <c r="F112" s="324" t="s">
        <v>422</v>
      </c>
      <c r="G112" s="301"/>
      <c r="H112" s="301" t="s">
        <v>456</v>
      </c>
      <c r="I112" s="301" t="s">
        <v>418</v>
      </c>
      <c r="J112" s="301">
        <v>50</v>
      </c>
      <c r="K112" s="315"/>
    </row>
    <row r="113" s="1" customFormat="1" ht="15" customHeight="1">
      <c r="B113" s="326"/>
      <c r="C113" s="301" t="s">
        <v>54</v>
      </c>
      <c r="D113" s="301"/>
      <c r="E113" s="301"/>
      <c r="F113" s="324" t="s">
        <v>416</v>
      </c>
      <c r="G113" s="301"/>
      <c r="H113" s="301" t="s">
        <v>457</v>
      </c>
      <c r="I113" s="301" t="s">
        <v>418</v>
      </c>
      <c r="J113" s="301">
        <v>20</v>
      </c>
      <c r="K113" s="315"/>
    </row>
    <row r="114" s="1" customFormat="1" ht="15" customHeight="1">
      <c r="B114" s="326"/>
      <c r="C114" s="301" t="s">
        <v>458</v>
      </c>
      <c r="D114" s="301"/>
      <c r="E114" s="301"/>
      <c r="F114" s="324" t="s">
        <v>416</v>
      </c>
      <c r="G114" s="301"/>
      <c r="H114" s="301" t="s">
        <v>459</v>
      </c>
      <c r="I114" s="301" t="s">
        <v>418</v>
      </c>
      <c r="J114" s="301">
        <v>120</v>
      </c>
      <c r="K114" s="315"/>
    </row>
    <row r="115" s="1" customFormat="1" ht="15" customHeight="1">
      <c r="B115" s="326"/>
      <c r="C115" s="301" t="s">
        <v>39</v>
      </c>
      <c r="D115" s="301"/>
      <c r="E115" s="301"/>
      <c r="F115" s="324" t="s">
        <v>416</v>
      </c>
      <c r="G115" s="301"/>
      <c r="H115" s="301" t="s">
        <v>460</v>
      </c>
      <c r="I115" s="301" t="s">
        <v>451</v>
      </c>
      <c r="J115" s="301"/>
      <c r="K115" s="315"/>
    </row>
    <row r="116" s="1" customFormat="1" ht="15" customHeight="1">
      <c r="B116" s="326"/>
      <c r="C116" s="301" t="s">
        <v>49</v>
      </c>
      <c r="D116" s="301"/>
      <c r="E116" s="301"/>
      <c r="F116" s="324" t="s">
        <v>416</v>
      </c>
      <c r="G116" s="301"/>
      <c r="H116" s="301" t="s">
        <v>461</v>
      </c>
      <c r="I116" s="301" t="s">
        <v>451</v>
      </c>
      <c r="J116" s="301"/>
      <c r="K116" s="315"/>
    </row>
    <row r="117" s="1" customFormat="1" ht="15" customHeight="1">
      <c r="B117" s="326"/>
      <c r="C117" s="301" t="s">
        <v>58</v>
      </c>
      <c r="D117" s="301"/>
      <c r="E117" s="301"/>
      <c r="F117" s="324" t="s">
        <v>416</v>
      </c>
      <c r="G117" s="301"/>
      <c r="H117" s="301" t="s">
        <v>462</v>
      </c>
      <c r="I117" s="301" t="s">
        <v>463</v>
      </c>
      <c r="J117" s="301"/>
      <c r="K117" s="315"/>
    </row>
    <row r="118" s="1" customFormat="1" ht="15" customHeight="1">
      <c r="B118" s="329"/>
      <c r="C118" s="335"/>
      <c r="D118" s="335"/>
      <c r="E118" s="335"/>
      <c r="F118" s="335"/>
      <c r="G118" s="335"/>
      <c r="H118" s="335"/>
      <c r="I118" s="335"/>
      <c r="J118" s="335"/>
      <c r="K118" s="331"/>
    </row>
    <row r="119" s="1" customFormat="1" ht="18.75" customHeight="1">
      <c r="B119" s="336"/>
      <c r="C119" s="337"/>
      <c r="D119" s="337"/>
      <c r="E119" s="337"/>
      <c r="F119" s="338"/>
      <c r="G119" s="337"/>
      <c r="H119" s="337"/>
      <c r="I119" s="337"/>
      <c r="J119" s="337"/>
      <c r="K119" s="336"/>
    </row>
    <row r="120" s="1" customFormat="1" ht="18.75" customHeight="1">
      <c r="B120" s="309"/>
      <c r="C120" s="309"/>
      <c r="D120" s="309"/>
      <c r="E120" s="309"/>
      <c r="F120" s="309"/>
      <c r="G120" s="309"/>
      <c r="H120" s="309"/>
      <c r="I120" s="309"/>
      <c r="J120" s="309"/>
      <c r="K120" s="309"/>
    </row>
    <row r="121" s="1" customFormat="1" ht="7.5" customHeight="1">
      <c r="B121" s="339"/>
      <c r="C121" s="340"/>
      <c r="D121" s="340"/>
      <c r="E121" s="340"/>
      <c r="F121" s="340"/>
      <c r="G121" s="340"/>
      <c r="H121" s="340"/>
      <c r="I121" s="340"/>
      <c r="J121" s="340"/>
      <c r="K121" s="341"/>
    </row>
    <row r="122" s="1" customFormat="1" ht="45" customHeight="1">
      <c r="B122" s="342"/>
      <c r="C122" s="292" t="s">
        <v>464</v>
      </c>
      <c r="D122" s="292"/>
      <c r="E122" s="292"/>
      <c r="F122" s="292"/>
      <c r="G122" s="292"/>
      <c r="H122" s="292"/>
      <c r="I122" s="292"/>
      <c r="J122" s="292"/>
      <c r="K122" s="343"/>
    </row>
    <row r="123" s="1" customFormat="1" ht="17.25" customHeight="1">
      <c r="B123" s="344"/>
      <c r="C123" s="316" t="s">
        <v>410</v>
      </c>
      <c r="D123" s="316"/>
      <c r="E123" s="316"/>
      <c r="F123" s="316" t="s">
        <v>411</v>
      </c>
      <c r="G123" s="317"/>
      <c r="H123" s="316" t="s">
        <v>55</v>
      </c>
      <c r="I123" s="316" t="s">
        <v>58</v>
      </c>
      <c r="J123" s="316" t="s">
        <v>412</v>
      </c>
      <c r="K123" s="345"/>
    </row>
    <row r="124" s="1" customFormat="1" ht="17.25" customHeight="1">
      <c r="B124" s="344"/>
      <c r="C124" s="318" t="s">
        <v>413</v>
      </c>
      <c r="D124" s="318"/>
      <c r="E124" s="318"/>
      <c r="F124" s="319" t="s">
        <v>414</v>
      </c>
      <c r="G124" s="320"/>
      <c r="H124" s="318"/>
      <c r="I124" s="318"/>
      <c r="J124" s="318" t="s">
        <v>415</v>
      </c>
      <c r="K124" s="345"/>
    </row>
    <row r="125" s="1" customFormat="1" ht="5.25" customHeight="1">
      <c r="B125" s="346"/>
      <c r="C125" s="321"/>
      <c r="D125" s="321"/>
      <c r="E125" s="321"/>
      <c r="F125" s="321"/>
      <c r="G125" s="347"/>
      <c r="H125" s="321"/>
      <c r="I125" s="321"/>
      <c r="J125" s="321"/>
      <c r="K125" s="348"/>
    </row>
    <row r="126" s="1" customFormat="1" ht="15" customHeight="1">
      <c r="B126" s="346"/>
      <c r="C126" s="301" t="s">
        <v>419</v>
      </c>
      <c r="D126" s="323"/>
      <c r="E126" s="323"/>
      <c r="F126" s="324" t="s">
        <v>416</v>
      </c>
      <c r="G126" s="301"/>
      <c r="H126" s="301" t="s">
        <v>456</v>
      </c>
      <c r="I126" s="301" t="s">
        <v>418</v>
      </c>
      <c r="J126" s="301">
        <v>120</v>
      </c>
      <c r="K126" s="349"/>
    </row>
    <row r="127" s="1" customFormat="1" ht="15" customHeight="1">
      <c r="B127" s="346"/>
      <c r="C127" s="301" t="s">
        <v>465</v>
      </c>
      <c r="D127" s="301"/>
      <c r="E127" s="301"/>
      <c r="F127" s="324" t="s">
        <v>416</v>
      </c>
      <c r="G127" s="301"/>
      <c r="H127" s="301" t="s">
        <v>466</v>
      </c>
      <c r="I127" s="301" t="s">
        <v>418</v>
      </c>
      <c r="J127" s="301" t="s">
        <v>467</v>
      </c>
      <c r="K127" s="349"/>
    </row>
    <row r="128" s="1" customFormat="1" ht="15" customHeight="1">
      <c r="B128" s="346"/>
      <c r="C128" s="301" t="s">
        <v>86</v>
      </c>
      <c r="D128" s="301"/>
      <c r="E128" s="301"/>
      <c r="F128" s="324" t="s">
        <v>416</v>
      </c>
      <c r="G128" s="301"/>
      <c r="H128" s="301" t="s">
        <v>468</v>
      </c>
      <c r="I128" s="301" t="s">
        <v>418</v>
      </c>
      <c r="J128" s="301" t="s">
        <v>467</v>
      </c>
      <c r="K128" s="349"/>
    </row>
    <row r="129" s="1" customFormat="1" ht="15" customHeight="1">
      <c r="B129" s="346"/>
      <c r="C129" s="301" t="s">
        <v>427</v>
      </c>
      <c r="D129" s="301"/>
      <c r="E129" s="301"/>
      <c r="F129" s="324" t="s">
        <v>422</v>
      </c>
      <c r="G129" s="301"/>
      <c r="H129" s="301" t="s">
        <v>428</v>
      </c>
      <c r="I129" s="301" t="s">
        <v>418</v>
      </c>
      <c r="J129" s="301">
        <v>15</v>
      </c>
      <c r="K129" s="349"/>
    </row>
    <row r="130" s="1" customFormat="1" ht="15" customHeight="1">
      <c r="B130" s="346"/>
      <c r="C130" s="327" t="s">
        <v>429</v>
      </c>
      <c r="D130" s="327"/>
      <c r="E130" s="327"/>
      <c r="F130" s="328" t="s">
        <v>422</v>
      </c>
      <c r="G130" s="327"/>
      <c r="H130" s="327" t="s">
        <v>430</v>
      </c>
      <c r="I130" s="327" t="s">
        <v>418</v>
      </c>
      <c r="J130" s="327">
        <v>15</v>
      </c>
      <c r="K130" s="349"/>
    </row>
    <row r="131" s="1" customFormat="1" ht="15" customHeight="1">
      <c r="B131" s="346"/>
      <c r="C131" s="327" t="s">
        <v>431</v>
      </c>
      <c r="D131" s="327"/>
      <c r="E131" s="327"/>
      <c r="F131" s="328" t="s">
        <v>422</v>
      </c>
      <c r="G131" s="327"/>
      <c r="H131" s="327" t="s">
        <v>432</v>
      </c>
      <c r="I131" s="327" t="s">
        <v>418</v>
      </c>
      <c r="J131" s="327">
        <v>20</v>
      </c>
      <c r="K131" s="349"/>
    </row>
    <row r="132" s="1" customFormat="1" ht="15" customHeight="1">
      <c r="B132" s="346"/>
      <c r="C132" s="327" t="s">
        <v>433</v>
      </c>
      <c r="D132" s="327"/>
      <c r="E132" s="327"/>
      <c r="F132" s="328" t="s">
        <v>422</v>
      </c>
      <c r="G132" s="327"/>
      <c r="H132" s="327" t="s">
        <v>434</v>
      </c>
      <c r="I132" s="327" t="s">
        <v>418</v>
      </c>
      <c r="J132" s="327">
        <v>20</v>
      </c>
      <c r="K132" s="349"/>
    </row>
    <row r="133" s="1" customFormat="1" ht="15" customHeight="1">
      <c r="B133" s="346"/>
      <c r="C133" s="301" t="s">
        <v>421</v>
      </c>
      <c r="D133" s="301"/>
      <c r="E133" s="301"/>
      <c r="F133" s="324" t="s">
        <v>422</v>
      </c>
      <c r="G133" s="301"/>
      <c r="H133" s="301" t="s">
        <v>456</v>
      </c>
      <c r="I133" s="301" t="s">
        <v>418</v>
      </c>
      <c r="J133" s="301">
        <v>50</v>
      </c>
      <c r="K133" s="349"/>
    </row>
    <row r="134" s="1" customFormat="1" ht="15" customHeight="1">
      <c r="B134" s="346"/>
      <c r="C134" s="301" t="s">
        <v>435</v>
      </c>
      <c r="D134" s="301"/>
      <c r="E134" s="301"/>
      <c r="F134" s="324" t="s">
        <v>422</v>
      </c>
      <c r="G134" s="301"/>
      <c r="H134" s="301" t="s">
        <v>456</v>
      </c>
      <c r="I134" s="301" t="s">
        <v>418</v>
      </c>
      <c r="J134" s="301">
        <v>50</v>
      </c>
      <c r="K134" s="349"/>
    </row>
    <row r="135" s="1" customFormat="1" ht="15" customHeight="1">
      <c r="B135" s="346"/>
      <c r="C135" s="301" t="s">
        <v>441</v>
      </c>
      <c r="D135" s="301"/>
      <c r="E135" s="301"/>
      <c r="F135" s="324" t="s">
        <v>422</v>
      </c>
      <c r="G135" s="301"/>
      <c r="H135" s="301" t="s">
        <v>456</v>
      </c>
      <c r="I135" s="301" t="s">
        <v>418</v>
      </c>
      <c r="J135" s="301">
        <v>50</v>
      </c>
      <c r="K135" s="349"/>
    </row>
    <row r="136" s="1" customFormat="1" ht="15" customHeight="1">
      <c r="B136" s="346"/>
      <c r="C136" s="301" t="s">
        <v>443</v>
      </c>
      <c r="D136" s="301"/>
      <c r="E136" s="301"/>
      <c r="F136" s="324" t="s">
        <v>422</v>
      </c>
      <c r="G136" s="301"/>
      <c r="H136" s="301" t="s">
        <v>456</v>
      </c>
      <c r="I136" s="301" t="s">
        <v>418</v>
      </c>
      <c r="J136" s="301">
        <v>50</v>
      </c>
      <c r="K136" s="349"/>
    </row>
    <row r="137" s="1" customFormat="1" ht="15" customHeight="1">
      <c r="B137" s="346"/>
      <c r="C137" s="301" t="s">
        <v>444</v>
      </c>
      <c r="D137" s="301"/>
      <c r="E137" s="301"/>
      <c r="F137" s="324" t="s">
        <v>422</v>
      </c>
      <c r="G137" s="301"/>
      <c r="H137" s="301" t="s">
        <v>469</v>
      </c>
      <c r="I137" s="301" t="s">
        <v>418</v>
      </c>
      <c r="J137" s="301">
        <v>255</v>
      </c>
      <c r="K137" s="349"/>
    </row>
    <row r="138" s="1" customFormat="1" ht="15" customHeight="1">
      <c r="B138" s="346"/>
      <c r="C138" s="301" t="s">
        <v>446</v>
      </c>
      <c r="D138" s="301"/>
      <c r="E138" s="301"/>
      <c r="F138" s="324" t="s">
        <v>416</v>
      </c>
      <c r="G138" s="301"/>
      <c r="H138" s="301" t="s">
        <v>470</v>
      </c>
      <c r="I138" s="301" t="s">
        <v>448</v>
      </c>
      <c r="J138" s="301"/>
      <c r="K138" s="349"/>
    </row>
    <row r="139" s="1" customFormat="1" ht="15" customHeight="1">
      <c r="B139" s="346"/>
      <c r="C139" s="301" t="s">
        <v>449</v>
      </c>
      <c r="D139" s="301"/>
      <c r="E139" s="301"/>
      <c r="F139" s="324" t="s">
        <v>416</v>
      </c>
      <c r="G139" s="301"/>
      <c r="H139" s="301" t="s">
        <v>471</v>
      </c>
      <c r="I139" s="301" t="s">
        <v>451</v>
      </c>
      <c r="J139" s="301"/>
      <c r="K139" s="349"/>
    </row>
    <row r="140" s="1" customFormat="1" ht="15" customHeight="1">
      <c r="B140" s="346"/>
      <c r="C140" s="301" t="s">
        <v>452</v>
      </c>
      <c r="D140" s="301"/>
      <c r="E140" s="301"/>
      <c r="F140" s="324" t="s">
        <v>416</v>
      </c>
      <c r="G140" s="301"/>
      <c r="H140" s="301" t="s">
        <v>452</v>
      </c>
      <c r="I140" s="301" t="s">
        <v>451</v>
      </c>
      <c r="J140" s="301"/>
      <c r="K140" s="349"/>
    </row>
    <row r="141" s="1" customFormat="1" ht="15" customHeight="1">
      <c r="B141" s="346"/>
      <c r="C141" s="301" t="s">
        <v>39</v>
      </c>
      <c r="D141" s="301"/>
      <c r="E141" s="301"/>
      <c r="F141" s="324" t="s">
        <v>416</v>
      </c>
      <c r="G141" s="301"/>
      <c r="H141" s="301" t="s">
        <v>472</v>
      </c>
      <c r="I141" s="301" t="s">
        <v>451</v>
      </c>
      <c r="J141" s="301"/>
      <c r="K141" s="349"/>
    </row>
    <row r="142" s="1" customFormat="1" ht="15" customHeight="1">
      <c r="B142" s="346"/>
      <c r="C142" s="301" t="s">
        <v>473</v>
      </c>
      <c r="D142" s="301"/>
      <c r="E142" s="301"/>
      <c r="F142" s="324" t="s">
        <v>416</v>
      </c>
      <c r="G142" s="301"/>
      <c r="H142" s="301" t="s">
        <v>474</v>
      </c>
      <c r="I142" s="301" t="s">
        <v>451</v>
      </c>
      <c r="J142" s="301"/>
      <c r="K142" s="349"/>
    </row>
    <row r="143" s="1" customFormat="1" ht="15" customHeight="1">
      <c r="B143" s="350"/>
      <c r="C143" s="351"/>
      <c r="D143" s="351"/>
      <c r="E143" s="351"/>
      <c r="F143" s="351"/>
      <c r="G143" s="351"/>
      <c r="H143" s="351"/>
      <c r="I143" s="351"/>
      <c r="J143" s="351"/>
      <c r="K143" s="352"/>
    </row>
    <row r="144" s="1" customFormat="1" ht="18.75" customHeight="1">
      <c r="B144" s="337"/>
      <c r="C144" s="337"/>
      <c r="D144" s="337"/>
      <c r="E144" s="337"/>
      <c r="F144" s="338"/>
      <c r="G144" s="337"/>
      <c r="H144" s="337"/>
      <c r="I144" s="337"/>
      <c r="J144" s="337"/>
      <c r="K144" s="337"/>
    </row>
    <row r="145" s="1" customFormat="1" ht="18.75" customHeight="1">
      <c r="B145" s="309"/>
      <c r="C145" s="309"/>
      <c r="D145" s="309"/>
      <c r="E145" s="309"/>
      <c r="F145" s="309"/>
      <c r="G145" s="309"/>
      <c r="H145" s="309"/>
      <c r="I145" s="309"/>
      <c r="J145" s="309"/>
      <c r="K145" s="309"/>
    </row>
    <row r="146" s="1" customFormat="1" ht="7.5" customHeight="1">
      <c r="B146" s="310"/>
      <c r="C146" s="311"/>
      <c r="D146" s="311"/>
      <c r="E146" s="311"/>
      <c r="F146" s="311"/>
      <c r="G146" s="311"/>
      <c r="H146" s="311"/>
      <c r="I146" s="311"/>
      <c r="J146" s="311"/>
      <c r="K146" s="312"/>
    </row>
    <row r="147" s="1" customFormat="1" ht="45" customHeight="1">
      <c r="B147" s="313"/>
      <c r="C147" s="314" t="s">
        <v>475</v>
      </c>
      <c r="D147" s="314"/>
      <c r="E147" s="314"/>
      <c r="F147" s="314"/>
      <c r="G147" s="314"/>
      <c r="H147" s="314"/>
      <c r="I147" s="314"/>
      <c r="J147" s="314"/>
      <c r="K147" s="315"/>
    </row>
    <row r="148" s="1" customFormat="1" ht="17.25" customHeight="1">
      <c r="B148" s="313"/>
      <c r="C148" s="316" t="s">
        <v>410</v>
      </c>
      <c r="D148" s="316"/>
      <c r="E148" s="316"/>
      <c r="F148" s="316" t="s">
        <v>411</v>
      </c>
      <c r="G148" s="317"/>
      <c r="H148" s="316" t="s">
        <v>55</v>
      </c>
      <c r="I148" s="316" t="s">
        <v>58</v>
      </c>
      <c r="J148" s="316" t="s">
        <v>412</v>
      </c>
      <c r="K148" s="315"/>
    </row>
    <row r="149" s="1" customFormat="1" ht="17.25" customHeight="1">
      <c r="B149" s="313"/>
      <c r="C149" s="318" t="s">
        <v>413</v>
      </c>
      <c r="D149" s="318"/>
      <c r="E149" s="318"/>
      <c r="F149" s="319" t="s">
        <v>414</v>
      </c>
      <c r="G149" s="320"/>
      <c r="H149" s="318"/>
      <c r="I149" s="318"/>
      <c r="J149" s="318" t="s">
        <v>415</v>
      </c>
      <c r="K149" s="315"/>
    </row>
    <row r="150" s="1" customFormat="1" ht="5.25" customHeight="1">
      <c r="B150" s="326"/>
      <c r="C150" s="321"/>
      <c r="D150" s="321"/>
      <c r="E150" s="321"/>
      <c r="F150" s="321"/>
      <c r="G150" s="322"/>
      <c r="H150" s="321"/>
      <c r="I150" s="321"/>
      <c r="J150" s="321"/>
      <c r="K150" s="349"/>
    </row>
    <row r="151" s="1" customFormat="1" ht="15" customHeight="1">
      <c r="B151" s="326"/>
      <c r="C151" s="353" t="s">
        <v>419</v>
      </c>
      <c r="D151" s="301"/>
      <c r="E151" s="301"/>
      <c r="F151" s="354" t="s">
        <v>416</v>
      </c>
      <c r="G151" s="301"/>
      <c r="H151" s="353" t="s">
        <v>456</v>
      </c>
      <c r="I151" s="353" t="s">
        <v>418</v>
      </c>
      <c r="J151" s="353">
        <v>120</v>
      </c>
      <c r="K151" s="349"/>
    </row>
    <row r="152" s="1" customFormat="1" ht="15" customHeight="1">
      <c r="B152" s="326"/>
      <c r="C152" s="353" t="s">
        <v>465</v>
      </c>
      <c r="D152" s="301"/>
      <c r="E152" s="301"/>
      <c r="F152" s="354" t="s">
        <v>416</v>
      </c>
      <c r="G152" s="301"/>
      <c r="H152" s="353" t="s">
        <v>476</v>
      </c>
      <c r="I152" s="353" t="s">
        <v>418</v>
      </c>
      <c r="J152" s="353" t="s">
        <v>467</v>
      </c>
      <c r="K152" s="349"/>
    </row>
    <row r="153" s="1" customFormat="1" ht="15" customHeight="1">
      <c r="B153" s="326"/>
      <c r="C153" s="353" t="s">
        <v>86</v>
      </c>
      <c r="D153" s="301"/>
      <c r="E153" s="301"/>
      <c r="F153" s="354" t="s">
        <v>416</v>
      </c>
      <c r="G153" s="301"/>
      <c r="H153" s="353" t="s">
        <v>477</v>
      </c>
      <c r="I153" s="353" t="s">
        <v>418</v>
      </c>
      <c r="J153" s="353" t="s">
        <v>467</v>
      </c>
      <c r="K153" s="349"/>
    </row>
    <row r="154" s="1" customFormat="1" ht="15" customHeight="1">
      <c r="B154" s="326"/>
      <c r="C154" s="353" t="s">
        <v>421</v>
      </c>
      <c r="D154" s="301"/>
      <c r="E154" s="301"/>
      <c r="F154" s="354" t="s">
        <v>422</v>
      </c>
      <c r="G154" s="301"/>
      <c r="H154" s="353" t="s">
        <v>456</v>
      </c>
      <c r="I154" s="353" t="s">
        <v>418</v>
      </c>
      <c r="J154" s="353">
        <v>50</v>
      </c>
      <c r="K154" s="349"/>
    </row>
    <row r="155" s="1" customFormat="1" ht="15" customHeight="1">
      <c r="B155" s="326"/>
      <c r="C155" s="353" t="s">
        <v>424</v>
      </c>
      <c r="D155" s="301"/>
      <c r="E155" s="301"/>
      <c r="F155" s="354" t="s">
        <v>416</v>
      </c>
      <c r="G155" s="301"/>
      <c r="H155" s="353" t="s">
        <v>456</v>
      </c>
      <c r="I155" s="353" t="s">
        <v>426</v>
      </c>
      <c r="J155" s="353"/>
      <c r="K155" s="349"/>
    </row>
    <row r="156" s="1" customFormat="1" ht="15" customHeight="1">
      <c r="B156" s="326"/>
      <c r="C156" s="353" t="s">
        <v>435</v>
      </c>
      <c r="D156" s="301"/>
      <c r="E156" s="301"/>
      <c r="F156" s="354" t="s">
        <v>422</v>
      </c>
      <c r="G156" s="301"/>
      <c r="H156" s="353" t="s">
        <v>456</v>
      </c>
      <c r="I156" s="353" t="s">
        <v>418</v>
      </c>
      <c r="J156" s="353">
        <v>50</v>
      </c>
      <c r="K156" s="349"/>
    </row>
    <row r="157" s="1" customFormat="1" ht="15" customHeight="1">
      <c r="B157" s="326"/>
      <c r="C157" s="353" t="s">
        <v>443</v>
      </c>
      <c r="D157" s="301"/>
      <c r="E157" s="301"/>
      <c r="F157" s="354" t="s">
        <v>422</v>
      </c>
      <c r="G157" s="301"/>
      <c r="H157" s="353" t="s">
        <v>456</v>
      </c>
      <c r="I157" s="353" t="s">
        <v>418</v>
      </c>
      <c r="J157" s="353">
        <v>50</v>
      </c>
      <c r="K157" s="349"/>
    </row>
    <row r="158" s="1" customFormat="1" ht="15" customHeight="1">
      <c r="B158" s="326"/>
      <c r="C158" s="353" t="s">
        <v>441</v>
      </c>
      <c r="D158" s="301"/>
      <c r="E158" s="301"/>
      <c r="F158" s="354" t="s">
        <v>422</v>
      </c>
      <c r="G158" s="301"/>
      <c r="H158" s="353" t="s">
        <v>456</v>
      </c>
      <c r="I158" s="353" t="s">
        <v>418</v>
      </c>
      <c r="J158" s="353">
        <v>50</v>
      </c>
      <c r="K158" s="349"/>
    </row>
    <row r="159" s="1" customFormat="1" ht="15" customHeight="1">
      <c r="B159" s="326"/>
      <c r="C159" s="353" t="s">
        <v>94</v>
      </c>
      <c r="D159" s="301"/>
      <c r="E159" s="301"/>
      <c r="F159" s="354" t="s">
        <v>416</v>
      </c>
      <c r="G159" s="301"/>
      <c r="H159" s="353" t="s">
        <v>478</v>
      </c>
      <c r="I159" s="353" t="s">
        <v>418</v>
      </c>
      <c r="J159" s="353" t="s">
        <v>479</v>
      </c>
      <c r="K159" s="349"/>
    </row>
    <row r="160" s="1" customFormat="1" ht="15" customHeight="1">
      <c r="B160" s="326"/>
      <c r="C160" s="353" t="s">
        <v>480</v>
      </c>
      <c r="D160" s="301"/>
      <c r="E160" s="301"/>
      <c r="F160" s="354" t="s">
        <v>416</v>
      </c>
      <c r="G160" s="301"/>
      <c r="H160" s="353" t="s">
        <v>481</v>
      </c>
      <c r="I160" s="353" t="s">
        <v>451</v>
      </c>
      <c r="J160" s="353"/>
      <c r="K160" s="349"/>
    </row>
    <row r="161" s="1" customFormat="1" ht="15" customHeight="1">
      <c r="B161" s="355"/>
      <c r="C161" s="335"/>
      <c r="D161" s="335"/>
      <c r="E161" s="335"/>
      <c r="F161" s="335"/>
      <c r="G161" s="335"/>
      <c r="H161" s="335"/>
      <c r="I161" s="335"/>
      <c r="J161" s="335"/>
      <c r="K161" s="356"/>
    </row>
    <row r="162" s="1" customFormat="1" ht="18.75" customHeight="1">
      <c r="B162" s="337"/>
      <c r="C162" s="347"/>
      <c r="D162" s="347"/>
      <c r="E162" s="347"/>
      <c r="F162" s="357"/>
      <c r="G162" s="347"/>
      <c r="H162" s="347"/>
      <c r="I162" s="347"/>
      <c r="J162" s="347"/>
      <c r="K162" s="337"/>
    </row>
    <row r="163" s="1" customFormat="1" ht="18.75" customHeight="1">
      <c r="B163" s="309"/>
      <c r="C163" s="309"/>
      <c r="D163" s="309"/>
      <c r="E163" s="309"/>
      <c r="F163" s="309"/>
      <c r="G163" s="309"/>
      <c r="H163" s="309"/>
      <c r="I163" s="309"/>
      <c r="J163" s="309"/>
      <c r="K163" s="309"/>
    </row>
    <row r="164" s="1" customFormat="1" ht="7.5" customHeight="1">
      <c r="B164" s="288"/>
      <c r="C164" s="289"/>
      <c r="D164" s="289"/>
      <c r="E164" s="289"/>
      <c r="F164" s="289"/>
      <c r="G164" s="289"/>
      <c r="H164" s="289"/>
      <c r="I164" s="289"/>
      <c r="J164" s="289"/>
      <c r="K164" s="290"/>
    </row>
    <row r="165" s="1" customFormat="1" ht="45" customHeight="1">
      <c r="B165" s="291"/>
      <c r="C165" s="292" t="s">
        <v>482</v>
      </c>
      <c r="D165" s="292"/>
      <c r="E165" s="292"/>
      <c r="F165" s="292"/>
      <c r="G165" s="292"/>
      <c r="H165" s="292"/>
      <c r="I165" s="292"/>
      <c r="J165" s="292"/>
      <c r="K165" s="293"/>
    </row>
    <row r="166" s="1" customFormat="1" ht="17.25" customHeight="1">
      <c r="B166" s="291"/>
      <c r="C166" s="316" t="s">
        <v>410</v>
      </c>
      <c r="D166" s="316"/>
      <c r="E166" s="316"/>
      <c r="F166" s="316" t="s">
        <v>411</v>
      </c>
      <c r="G166" s="358"/>
      <c r="H166" s="359" t="s">
        <v>55</v>
      </c>
      <c r="I166" s="359" t="s">
        <v>58</v>
      </c>
      <c r="J166" s="316" t="s">
        <v>412</v>
      </c>
      <c r="K166" s="293"/>
    </row>
    <row r="167" s="1" customFormat="1" ht="17.25" customHeight="1">
      <c r="B167" s="294"/>
      <c r="C167" s="318" t="s">
        <v>413</v>
      </c>
      <c r="D167" s="318"/>
      <c r="E167" s="318"/>
      <c r="F167" s="319" t="s">
        <v>414</v>
      </c>
      <c r="G167" s="360"/>
      <c r="H167" s="361"/>
      <c r="I167" s="361"/>
      <c r="J167" s="318" t="s">
        <v>415</v>
      </c>
      <c r="K167" s="296"/>
    </row>
    <row r="168" s="1" customFormat="1" ht="5.25" customHeight="1">
      <c r="B168" s="326"/>
      <c r="C168" s="321"/>
      <c r="D168" s="321"/>
      <c r="E168" s="321"/>
      <c r="F168" s="321"/>
      <c r="G168" s="322"/>
      <c r="H168" s="321"/>
      <c r="I168" s="321"/>
      <c r="J168" s="321"/>
      <c r="K168" s="349"/>
    </row>
    <row r="169" s="1" customFormat="1" ht="15" customHeight="1">
      <c r="B169" s="326"/>
      <c r="C169" s="301" t="s">
        <v>419</v>
      </c>
      <c r="D169" s="301"/>
      <c r="E169" s="301"/>
      <c r="F169" s="324" t="s">
        <v>416</v>
      </c>
      <c r="G169" s="301"/>
      <c r="H169" s="301" t="s">
        <v>456</v>
      </c>
      <c r="I169" s="301" t="s">
        <v>418</v>
      </c>
      <c r="J169" s="301">
        <v>120</v>
      </c>
      <c r="K169" s="349"/>
    </row>
    <row r="170" s="1" customFormat="1" ht="15" customHeight="1">
      <c r="B170" s="326"/>
      <c r="C170" s="301" t="s">
        <v>465</v>
      </c>
      <c r="D170" s="301"/>
      <c r="E170" s="301"/>
      <c r="F170" s="324" t="s">
        <v>416</v>
      </c>
      <c r="G170" s="301"/>
      <c r="H170" s="301" t="s">
        <v>466</v>
      </c>
      <c r="I170" s="301" t="s">
        <v>418</v>
      </c>
      <c r="J170" s="301" t="s">
        <v>467</v>
      </c>
      <c r="K170" s="349"/>
    </row>
    <row r="171" s="1" customFormat="1" ht="15" customHeight="1">
      <c r="B171" s="326"/>
      <c r="C171" s="301" t="s">
        <v>86</v>
      </c>
      <c r="D171" s="301"/>
      <c r="E171" s="301"/>
      <c r="F171" s="324" t="s">
        <v>416</v>
      </c>
      <c r="G171" s="301"/>
      <c r="H171" s="301" t="s">
        <v>483</v>
      </c>
      <c r="I171" s="301" t="s">
        <v>418</v>
      </c>
      <c r="J171" s="301" t="s">
        <v>467</v>
      </c>
      <c r="K171" s="349"/>
    </row>
    <row r="172" s="1" customFormat="1" ht="15" customHeight="1">
      <c r="B172" s="326"/>
      <c r="C172" s="301" t="s">
        <v>421</v>
      </c>
      <c r="D172" s="301"/>
      <c r="E172" s="301"/>
      <c r="F172" s="324" t="s">
        <v>422</v>
      </c>
      <c r="G172" s="301"/>
      <c r="H172" s="301" t="s">
        <v>483</v>
      </c>
      <c r="I172" s="301" t="s">
        <v>418</v>
      </c>
      <c r="J172" s="301">
        <v>50</v>
      </c>
      <c r="K172" s="349"/>
    </row>
    <row r="173" s="1" customFormat="1" ht="15" customHeight="1">
      <c r="B173" s="326"/>
      <c r="C173" s="301" t="s">
        <v>424</v>
      </c>
      <c r="D173" s="301"/>
      <c r="E173" s="301"/>
      <c r="F173" s="324" t="s">
        <v>416</v>
      </c>
      <c r="G173" s="301"/>
      <c r="H173" s="301" t="s">
        <v>483</v>
      </c>
      <c r="I173" s="301" t="s">
        <v>426</v>
      </c>
      <c r="J173" s="301"/>
      <c r="K173" s="349"/>
    </row>
    <row r="174" s="1" customFormat="1" ht="15" customHeight="1">
      <c r="B174" s="326"/>
      <c r="C174" s="301" t="s">
        <v>435</v>
      </c>
      <c r="D174" s="301"/>
      <c r="E174" s="301"/>
      <c r="F174" s="324" t="s">
        <v>422</v>
      </c>
      <c r="G174" s="301"/>
      <c r="H174" s="301" t="s">
        <v>483</v>
      </c>
      <c r="I174" s="301" t="s">
        <v>418</v>
      </c>
      <c r="J174" s="301">
        <v>50</v>
      </c>
      <c r="K174" s="349"/>
    </row>
    <row r="175" s="1" customFormat="1" ht="15" customHeight="1">
      <c r="B175" s="326"/>
      <c r="C175" s="301" t="s">
        <v>443</v>
      </c>
      <c r="D175" s="301"/>
      <c r="E175" s="301"/>
      <c r="F175" s="324" t="s">
        <v>422</v>
      </c>
      <c r="G175" s="301"/>
      <c r="H175" s="301" t="s">
        <v>483</v>
      </c>
      <c r="I175" s="301" t="s">
        <v>418</v>
      </c>
      <c r="J175" s="301">
        <v>50</v>
      </c>
      <c r="K175" s="349"/>
    </row>
    <row r="176" s="1" customFormat="1" ht="15" customHeight="1">
      <c r="B176" s="326"/>
      <c r="C176" s="301" t="s">
        <v>441</v>
      </c>
      <c r="D176" s="301"/>
      <c r="E176" s="301"/>
      <c r="F176" s="324" t="s">
        <v>422</v>
      </c>
      <c r="G176" s="301"/>
      <c r="H176" s="301" t="s">
        <v>483</v>
      </c>
      <c r="I176" s="301" t="s">
        <v>418</v>
      </c>
      <c r="J176" s="301">
        <v>50</v>
      </c>
      <c r="K176" s="349"/>
    </row>
    <row r="177" s="1" customFormat="1" ht="15" customHeight="1">
      <c r="B177" s="326"/>
      <c r="C177" s="301" t="s">
        <v>110</v>
      </c>
      <c r="D177" s="301"/>
      <c r="E177" s="301"/>
      <c r="F177" s="324" t="s">
        <v>416</v>
      </c>
      <c r="G177" s="301"/>
      <c r="H177" s="301" t="s">
        <v>484</v>
      </c>
      <c r="I177" s="301" t="s">
        <v>485</v>
      </c>
      <c r="J177" s="301"/>
      <c r="K177" s="349"/>
    </row>
    <row r="178" s="1" customFormat="1" ht="15" customHeight="1">
      <c r="B178" s="326"/>
      <c r="C178" s="301" t="s">
        <v>58</v>
      </c>
      <c r="D178" s="301"/>
      <c r="E178" s="301"/>
      <c r="F178" s="324" t="s">
        <v>416</v>
      </c>
      <c r="G178" s="301"/>
      <c r="H178" s="301" t="s">
        <v>486</v>
      </c>
      <c r="I178" s="301" t="s">
        <v>487</v>
      </c>
      <c r="J178" s="301">
        <v>1</v>
      </c>
      <c r="K178" s="349"/>
    </row>
    <row r="179" s="1" customFormat="1" ht="15" customHeight="1">
      <c r="B179" s="326"/>
      <c r="C179" s="301" t="s">
        <v>54</v>
      </c>
      <c r="D179" s="301"/>
      <c r="E179" s="301"/>
      <c r="F179" s="324" t="s">
        <v>416</v>
      </c>
      <c r="G179" s="301"/>
      <c r="H179" s="301" t="s">
        <v>488</v>
      </c>
      <c r="I179" s="301" t="s">
        <v>418</v>
      </c>
      <c r="J179" s="301">
        <v>20</v>
      </c>
      <c r="K179" s="349"/>
    </row>
    <row r="180" s="1" customFormat="1" ht="15" customHeight="1">
      <c r="B180" s="326"/>
      <c r="C180" s="301" t="s">
        <v>55</v>
      </c>
      <c r="D180" s="301"/>
      <c r="E180" s="301"/>
      <c r="F180" s="324" t="s">
        <v>416</v>
      </c>
      <c r="G180" s="301"/>
      <c r="H180" s="301" t="s">
        <v>489</v>
      </c>
      <c r="I180" s="301" t="s">
        <v>418</v>
      </c>
      <c r="J180" s="301">
        <v>255</v>
      </c>
      <c r="K180" s="349"/>
    </row>
    <row r="181" s="1" customFormat="1" ht="15" customHeight="1">
      <c r="B181" s="326"/>
      <c r="C181" s="301" t="s">
        <v>111</v>
      </c>
      <c r="D181" s="301"/>
      <c r="E181" s="301"/>
      <c r="F181" s="324" t="s">
        <v>416</v>
      </c>
      <c r="G181" s="301"/>
      <c r="H181" s="301" t="s">
        <v>380</v>
      </c>
      <c r="I181" s="301" t="s">
        <v>418</v>
      </c>
      <c r="J181" s="301">
        <v>10</v>
      </c>
      <c r="K181" s="349"/>
    </row>
    <row r="182" s="1" customFormat="1" ht="15" customHeight="1">
      <c r="B182" s="326"/>
      <c r="C182" s="301" t="s">
        <v>112</v>
      </c>
      <c r="D182" s="301"/>
      <c r="E182" s="301"/>
      <c r="F182" s="324" t="s">
        <v>416</v>
      </c>
      <c r="G182" s="301"/>
      <c r="H182" s="301" t="s">
        <v>490</v>
      </c>
      <c r="I182" s="301" t="s">
        <v>451</v>
      </c>
      <c r="J182" s="301"/>
      <c r="K182" s="349"/>
    </row>
    <row r="183" s="1" customFormat="1" ht="15" customHeight="1">
      <c r="B183" s="326"/>
      <c r="C183" s="301" t="s">
        <v>491</v>
      </c>
      <c r="D183" s="301"/>
      <c r="E183" s="301"/>
      <c r="F183" s="324" t="s">
        <v>416</v>
      </c>
      <c r="G183" s="301"/>
      <c r="H183" s="301" t="s">
        <v>492</v>
      </c>
      <c r="I183" s="301" t="s">
        <v>451</v>
      </c>
      <c r="J183" s="301"/>
      <c r="K183" s="349"/>
    </row>
    <row r="184" s="1" customFormat="1" ht="15" customHeight="1">
      <c r="B184" s="326"/>
      <c r="C184" s="301" t="s">
        <v>480</v>
      </c>
      <c r="D184" s="301"/>
      <c r="E184" s="301"/>
      <c r="F184" s="324" t="s">
        <v>416</v>
      </c>
      <c r="G184" s="301"/>
      <c r="H184" s="301" t="s">
        <v>493</v>
      </c>
      <c r="I184" s="301" t="s">
        <v>451</v>
      </c>
      <c r="J184" s="301"/>
      <c r="K184" s="349"/>
    </row>
    <row r="185" s="1" customFormat="1" ht="15" customHeight="1">
      <c r="B185" s="326"/>
      <c r="C185" s="301" t="s">
        <v>114</v>
      </c>
      <c r="D185" s="301"/>
      <c r="E185" s="301"/>
      <c r="F185" s="324" t="s">
        <v>422</v>
      </c>
      <c r="G185" s="301"/>
      <c r="H185" s="301" t="s">
        <v>494</v>
      </c>
      <c r="I185" s="301" t="s">
        <v>418</v>
      </c>
      <c r="J185" s="301">
        <v>50</v>
      </c>
      <c r="K185" s="349"/>
    </row>
    <row r="186" s="1" customFormat="1" ht="15" customHeight="1">
      <c r="B186" s="326"/>
      <c r="C186" s="301" t="s">
        <v>495</v>
      </c>
      <c r="D186" s="301"/>
      <c r="E186" s="301"/>
      <c r="F186" s="324" t="s">
        <v>422</v>
      </c>
      <c r="G186" s="301"/>
      <c r="H186" s="301" t="s">
        <v>496</v>
      </c>
      <c r="I186" s="301" t="s">
        <v>497</v>
      </c>
      <c r="J186" s="301"/>
      <c r="K186" s="349"/>
    </row>
    <row r="187" s="1" customFormat="1" ht="15" customHeight="1">
      <c r="B187" s="326"/>
      <c r="C187" s="301" t="s">
        <v>498</v>
      </c>
      <c r="D187" s="301"/>
      <c r="E187" s="301"/>
      <c r="F187" s="324" t="s">
        <v>422</v>
      </c>
      <c r="G187" s="301"/>
      <c r="H187" s="301" t="s">
        <v>499</v>
      </c>
      <c r="I187" s="301" t="s">
        <v>497</v>
      </c>
      <c r="J187" s="301"/>
      <c r="K187" s="349"/>
    </row>
    <row r="188" s="1" customFormat="1" ht="15" customHeight="1">
      <c r="B188" s="326"/>
      <c r="C188" s="301" t="s">
        <v>500</v>
      </c>
      <c r="D188" s="301"/>
      <c r="E188" s="301"/>
      <c r="F188" s="324" t="s">
        <v>422</v>
      </c>
      <c r="G188" s="301"/>
      <c r="H188" s="301" t="s">
        <v>501</v>
      </c>
      <c r="I188" s="301" t="s">
        <v>497</v>
      </c>
      <c r="J188" s="301"/>
      <c r="K188" s="349"/>
    </row>
    <row r="189" s="1" customFormat="1" ht="15" customHeight="1">
      <c r="B189" s="326"/>
      <c r="C189" s="362" t="s">
        <v>502</v>
      </c>
      <c r="D189" s="301"/>
      <c r="E189" s="301"/>
      <c r="F189" s="324" t="s">
        <v>422</v>
      </c>
      <c r="G189" s="301"/>
      <c r="H189" s="301" t="s">
        <v>503</v>
      </c>
      <c r="I189" s="301" t="s">
        <v>504</v>
      </c>
      <c r="J189" s="363" t="s">
        <v>505</v>
      </c>
      <c r="K189" s="349"/>
    </row>
    <row r="190" s="18" customFormat="1" ht="15" customHeight="1">
      <c r="B190" s="364"/>
      <c r="C190" s="365" t="s">
        <v>506</v>
      </c>
      <c r="D190" s="366"/>
      <c r="E190" s="366"/>
      <c r="F190" s="367" t="s">
        <v>422</v>
      </c>
      <c r="G190" s="366"/>
      <c r="H190" s="366" t="s">
        <v>507</v>
      </c>
      <c r="I190" s="366" t="s">
        <v>504</v>
      </c>
      <c r="J190" s="368" t="s">
        <v>505</v>
      </c>
      <c r="K190" s="369"/>
    </row>
    <row r="191" s="1" customFormat="1" ht="15" customHeight="1">
      <c r="B191" s="326"/>
      <c r="C191" s="362" t="s">
        <v>43</v>
      </c>
      <c r="D191" s="301"/>
      <c r="E191" s="301"/>
      <c r="F191" s="324" t="s">
        <v>416</v>
      </c>
      <c r="G191" s="301"/>
      <c r="H191" s="298" t="s">
        <v>508</v>
      </c>
      <c r="I191" s="301" t="s">
        <v>509</v>
      </c>
      <c r="J191" s="301"/>
      <c r="K191" s="349"/>
    </row>
    <row r="192" s="1" customFormat="1" ht="15" customHeight="1">
      <c r="B192" s="326"/>
      <c r="C192" s="362" t="s">
        <v>510</v>
      </c>
      <c r="D192" s="301"/>
      <c r="E192" s="301"/>
      <c r="F192" s="324" t="s">
        <v>416</v>
      </c>
      <c r="G192" s="301"/>
      <c r="H192" s="301" t="s">
        <v>511</v>
      </c>
      <c r="I192" s="301" t="s">
        <v>451</v>
      </c>
      <c r="J192" s="301"/>
      <c r="K192" s="349"/>
    </row>
    <row r="193" s="1" customFormat="1" ht="15" customHeight="1">
      <c r="B193" s="326"/>
      <c r="C193" s="362" t="s">
        <v>512</v>
      </c>
      <c r="D193" s="301"/>
      <c r="E193" s="301"/>
      <c r="F193" s="324" t="s">
        <v>416</v>
      </c>
      <c r="G193" s="301"/>
      <c r="H193" s="301" t="s">
        <v>513</v>
      </c>
      <c r="I193" s="301" t="s">
        <v>451</v>
      </c>
      <c r="J193" s="301"/>
      <c r="K193" s="349"/>
    </row>
    <row r="194" s="1" customFormat="1" ht="15" customHeight="1">
      <c r="B194" s="326"/>
      <c r="C194" s="362" t="s">
        <v>514</v>
      </c>
      <c r="D194" s="301"/>
      <c r="E194" s="301"/>
      <c r="F194" s="324" t="s">
        <v>422</v>
      </c>
      <c r="G194" s="301"/>
      <c r="H194" s="301" t="s">
        <v>515</v>
      </c>
      <c r="I194" s="301" t="s">
        <v>451</v>
      </c>
      <c r="J194" s="301"/>
      <c r="K194" s="349"/>
    </row>
    <row r="195" s="1" customFormat="1" ht="15" customHeight="1">
      <c r="B195" s="355"/>
      <c r="C195" s="370"/>
      <c r="D195" s="335"/>
      <c r="E195" s="335"/>
      <c r="F195" s="335"/>
      <c r="G195" s="335"/>
      <c r="H195" s="335"/>
      <c r="I195" s="335"/>
      <c r="J195" s="335"/>
      <c r="K195" s="356"/>
    </row>
    <row r="196" s="1" customFormat="1" ht="18.75" customHeight="1">
      <c r="B196" s="337"/>
      <c r="C196" s="347"/>
      <c r="D196" s="347"/>
      <c r="E196" s="347"/>
      <c r="F196" s="357"/>
      <c r="G196" s="347"/>
      <c r="H196" s="347"/>
      <c r="I196" s="347"/>
      <c r="J196" s="347"/>
      <c r="K196" s="337"/>
    </row>
    <row r="197" s="1" customFormat="1" ht="18.75" customHeight="1">
      <c r="B197" s="337"/>
      <c r="C197" s="347"/>
      <c r="D197" s="347"/>
      <c r="E197" s="347"/>
      <c r="F197" s="357"/>
      <c r="G197" s="347"/>
      <c r="H197" s="347"/>
      <c r="I197" s="347"/>
      <c r="J197" s="347"/>
      <c r="K197" s="337"/>
    </row>
    <row r="198" s="1" customFormat="1" ht="18.75" customHeight="1">
      <c r="B198" s="309"/>
      <c r="C198" s="309"/>
      <c r="D198" s="309"/>
      <c r="E198" s="309"/>
      <c r="F198" s="309"/>
      <c r="G198" s="309"/>
      <c r="H198" s="309"/>
      <c r="I198" s="309"/>
      <c r="J198" s="309"/>
      <c r="K198" s="309"/>
    </row>
    <row r="199" s="1" customFormat="1" ht="13.5">
      <c r="B199" s="288"/>
      <c r="C199" s="289"/>
      <c r="D199" s="289"/>
      <c r="E199" s="289"/>
      <c r="F199" s="289"/>
      <c r="G199" s="289"/>
      <c r="H199" s="289"/>
      <c r="I199" s="289"/>
      <c r="J199" s="289"/>
      <c r="K199" s="290"/>
    </row>
    <row r="200" s="1" customFormat="1" ht="21">
      <c r="B200" s="291"/>
      <c r="C200" s="292" t="s">
        <v>516</v>
      </c>
      <c r="D200" s="292"/>
      <c r="E200" s="292"/>
      <c r="F200" s="292"/>
      <c r="G200" s="292"/>
      <c r="H200" s="292"/>
      <c r="I200" s="292"/>
      <c r="J200" s="292"/>
      <c r="K200" s="293"/>
    </row>
    <row r="201" s="1" customFormat="1" ht="25.5" customHeight="1">
      <c r="B201" s="291"/>
      <c r="C201" s="371" t="s">
        <v>517</v>
      </c>
      <c r="D201" s="371"/>
      <c r="E201" s="371"/>
      <c r="F201" s="371" t="s">
        <v>518</v>
      </c>
      <c r="G201" s="372"/>
      <c r="H201" s="371" t="s">
        <v>519</v>
      </c>
      <c r="I201" s="371"/>
      <c r="J201" s="371"/>
      <c r="K201" s="293"/>
    </row>
    <row r="202" s="1" customFormat="1" ht="5.25" customHeight="1">
      <c r="B202" s="326"/>
      <c r="C202" s="321"/>
      <c r="D202" s="321"/>
      <c r="E202" s="321"/>
      <c r="F202" s="321"/>
      <c r="G202" s="347"/>
      <c r="H202" s="321"/>
      <c r="I202" s="321"/>
      <c r="J202" s="321"/>
      <c r="K202" s="349"/>
    </row>
    <row r="203" s="1" customFormat="1" ht="15" customHeight="1">
      <c r="B203" s="326"/>
      <c r="C203" s="301" t="s">
        <v>509</v>
      </c>
      <c r="D203" s="301"/>
      <c r="E203" s="301"/>
      <c r="F203" s="324" t="s">
        <v>44</v>
      </c>
      <c r="G203" s="301"/>
      <c r="H203" s="301" t="s">
        <v>520</v>
      </c>
      <c r="I203" s="301"/>
      <c r="J203" s="301"/>
      <c r="K203" s="349"/>
    </row>
    <row r="204" s="1" customFormat="1" ht="15" customHeight="1">
      <c r="B204" s="326"/>
      <c r="C204" s="301"/>
      <c r="D204" s="301"/>
      <c r="E204" s="301"/>
      <c r="F204" s="324" t="s">
        <v>45</v>
      </c>
      <c r="G204" s="301"/>
      <c r="H204" s="301" t="s">
        <v>521</v>
      </c>
      <c r="I204" s="301"/>
      <c r="J204" s="301"/>
      <c r="K204" s="349"/>
    </row>
    <row r="205" s="1" customFormat="1" ht="15" customHeight="1">
      <c r="B205" s="326"/>
      <c r="C205" s="301"/>
      <c r="D205" s="301"/>
      <c r="E205" s="301"/>
      <c r="F205" s="324" t="s">
        <v>48</v>
      </c>
      <c r="G205" s="301"/>
      <c r="H205" s="301" t="s">
        <v>522</v>
      </c>
      <c r="I205" s="301"/>
      <c r="J205" s="301"/>
      <c r="K205" s="349"/>
    </row>
    <row r="206" s="1" customFormat="1" ht="15" customHeight="1">
      <c r="B206" s="326"/>
      <c r="C206" s="301"/>
      <c r="D206" s="301"/>
      <c r="E206" s="301"/>
      <c r="F206" s="324" t="s">
        <v>46</v>
      </c>
      <c r="G206" s="301"/>
      <c r="H206" s="301" t="s">
        <v>523</v>
      </c>
      <c r="I206" s="301"/>
      <c r="J206" s="301"/>
      <c r="K206" s="349"/>
    </row>
    <row r="207" s="1" customFormat="1" ht="15" customHeight="1">
      <c r="B207" s="326"/>
      <c r="C207" s="301"/>
      <c r="D207" s="301"/>
      <c r="E207" s="301"/>
      <c r="F207" s="324" t="s">
        <v>47</v>
      </c>
      <c r="G207" s="301"/>
      <c r="H207" s="301" t="s">
        <v>524</v>
      </c>
      <c r="I207" s="301"/>
      <c r="J207" s="301"/>
      <c r="K207" s="349"/>
    </row>
    <row r="208" s="1" customFormat="1" ht="15" customHeight="1">
      <c r="B208" s="326"/>
      <c r="C208" s="301"/>
      <c r="D208" s="301"/>
      <c r="E208" s="301"/>
      <c r="F208" s="324"/>
      <c r="G208" s="301"/>
      <c r="H208" s="301"/>
      <c r="I208" s="301"/>
      <c r="J208" s="301"/>
      <c r="K208" s="349"/>
    </row>
    <row r="209" s="1" customFormat="1" ht="15" customHeight="1">
      <c r="B209" s="326"/>
      <c r="C209" s="301" t="s">
        <v>463</v>
      </c>
      <c r="D209" s="301"/>
      <c r="E209" s="301"/>
      <c r="F209" s="324" t="s">
        <v>79</v>
      </c>
      <c r="G209" s="301"/>
      <c r="H209" s="301" t="s">
        <v>525</v>
      </c>
      <c r="I209" s="301"/>
      <c r="J209" s="301"/>
      <c r="K209" s="349"/>
    </row>
    <row r="210" s="1" customFormat="1" ht="15" customHeight="1">
      <c r="B210" s="326"/>
      <c r="C210" s="301"/>
      <c r="D210" s="301"/>
      <c r="E210" s="301"/>
      <c r="F210" s="324" t="s">
        <v>359</v>
      </c>
      <c r="G210" s="301"/>
      <c r="H210" s="301" t="s">
        <v>360</v>
      </c>
      <c r="I210" s="301"/>
      <c r="J210" s="301"/>
      <c r="K210" s="349"/>
    </row>
    <row r="211" s="1" customFormat="1" ht="15" customHeight="1">
      <c r="B211" s="326"/>
      <c r="C211" s="301"/>
      <c r="D211" s="301"/>
      <c r="E211" s="301"/>
      <c r="F211" s="324" t="s">
        <v>357</v>
      </c>
      <c r="G211" s="301"/>
      <c r="H211" s="301" t="s">
        <v>526</v>
      </c>
      <c r="I211" s="301"/>
      <c r="J211" s="301"/>
      <c r="K211" s="349"/>
    </row>
    <row r="212" s="1" customFormat="1" ht="15" customHeight="1">
      <c r="B212" s="373"/>
      <c r="C212" s="301"/>
      <c r="D212" s="301"/>
      <c r="E212" s="301"/>
      <c r="F212" s="324" t="s">
        <v>361</v>
      </c>
      <c r="G212" s="362"/>
      <c r="H212" s="353" t="s">
        <v>362</v>
      </c>
      <c r="I212" s="353"/>
      <c r="J212" s="353"/>
      <c r="K212" s="374"/>
    </row>
    <row r="213" s="1" customFormat="1" ht="15" customHeight="1">
      <c r="B213" s="373"/>
      <c r="C213" s="301"/>
      <c r="D213" s="301"/>
      <c r="E213" s="301"/>
      <c r="F213" s="324" t="s">
        <v>363</v>
      </c>
      <c r="G213" s="362"/>
      <c r="H213" s="353" t="s">
        <v>527</v>
      </c>
      <c r="I213" s="353"/>
      <c r="J213" s="353"/>
      <c r="K213" s="374"/>
    </row>
    <row r="214" s="1" customFormat="1" ht="15" customHeight="1">
      <c r="B214" s="373"/>
      <c r="C214" s="301"/>
      <c r="D214" s="301"/>
      <c r="E214" s="301"/>
      <c r="F214" s="324"/>
      <c r="G214" s="362"/>
      <c r="H214" s="353"/>
      <c r="I214" s="353"/>
      <c r="J214" s="353"/>
      <c r="K214" s="374"/>
    </row>
    <row r="215" s="1" customFormat="1" ht="15" customHeight="1">
      <c r="B215" s="373"/>
      <c r="C215" s="301" t="s">
        <v>487</v>
      </c>
      <c r="D215" s="301"/>
      <c r="E215" s="301"/>
      <c r="F215" s="324">
        <v>1</v>
      </c>
      <c r="G215" s="362"/>
      <c r="H215" s="353" t="s">
        <v>528</v>
      </c>
      <c r="I215" s="353"/>
      <c r="J215" s="353"/>
      <c r="K215" s="374"/>
    </row>
    <row r="216" s="1" customFormat="1" ht="15" customHeight="1">
      <c r="B216" s="373"/>
      <c r="C216" s="301"/>
      <c r="D216" s="301"/>
      <c r="E216" s="301"/>
      <c r="F216" s="324">
        <v>2</v>
      </c>
      <c r="G216" s="362"/>
      <c r="H216" s="353" t="s">
        <v>529</v>
      </c>
      <c r="I216" s="353"/>
      <c r="J216" s="353"/>
      <c r="K216" s="374"/>
    </row>
    <row r="217" s="1" customFormat="1" ht="15" customHeight="1">
      <c r="B217" s="373"/>
      <c r="C217" s="301"/>
      <c r="D217" s="301"/>
      <c r="E217" s="301"/>
      <c r="F217" s="324">
        <v>3</v>
      </c>
      <c r="G217" s="362"/>
      <c r="H217" s="353" t="s">
        <v>530</v>
      </c>
      <c r="I217" s="353"/>
      <c r="J217" s="353"/>
      <c r="K217" s="374"/>
    </row>
    <row r="218" s="1" customFormat="1" ht="15" customHeight="1">
      <c r="B218" s="373"/>
      <c r="C218" s="301"/>
      <c r="D218" s="301"/>
      <c r="E218" s="301"/>
      <c r="F218" s="324">
        <v>4</v>
      </c>
      <c r="G218" s="362"/>
      <c r="H218" s="353" t="s">
        <v>531</v>
      </c>
      <c r="I218" s="353"/>
      <c r="J218" s="353"/>
      <c r="K218" s="374"/>
    </row>
    <row r="219" s="1" customFormat="1" ht="12.75" customHeight="1">
      <c r="B219" s="375"/>
      <c r="C219" s="376"/>
      <c r="D219" s="376"/>
      <c r="E219" s="376"/>
      <c r="F219" s="376"/>
      <c r="G219" s="376"/>
      <c r="H219" s="376"/>
      <c r="I219" s="376"/>
      <c r="J219" s="376"/>
      <c r="K219" s="377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TATA\pc</dc:creator>
  <cp:lastModifiedBy>TATA\pc</cp:lastModifiedBy>
  <dcterms:created xsi:type="dcterms:W3CDTF">2024-12-06T11:53:16Z</dcterms:created>
  <dcterms:modified xsi:type="dcterms:W3CDTF">2024-12-06T11:53:17Z</dcterms:modified>
</cp:coreProperties>
</file>