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2 - Modernizace šaten a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'SO2 - Modernizace šaten a...'!$C$103:$K$700</definedName>
    <definedName name="_xlnm.Print_Area" localSheetId="1">'SO2 - Modernizace šaten a...'!$C$4:$J$39,'SO2 - Modernizace šaten a...'!$C$45:$J$85,'SO2 - Modernizace šaten a...'!$C$91:$K$700</definedName>
    <definedName name="_xlnm.Print_Titles" localSheetId="1">'SO2 - Modernizace šaten a...'!$103:$103</definedName>
    <definedName name="_xlnm.Print_Area" localSheetId="2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699"/>
  <c r="BH699"/>
  <c r="BG699"/>
  <c r="BF699"/>
  <c r="T699"/>
  <c r="R699"/>
  <c r="P699"/>
  <c r="BI697"/>
  <c r="BH697"/>
  <c r="BG697"/>
  <c r="BF697"/>
  <c r="T697"/>
  <c r="R697"/>
  <c r="P697"/>
  <c r="BI692"/>
  <c r="BH692"/>
  <c r="BG692"/>
  <c r="BF692"/>
  <c r="T692"/>
  <c r="R692"/>
  <c r="P692"/>
  <c r="BI690"/>
  <c r="BH690"/>
  <c r="BG690"/>
  <c r="BF690"/>
  <c r="T690"/>
  <c r="R690"/>
  <c r="P690"/>
  <c r="BI685"/>
  <c r="BH685"/>
  <c r="BG685"/>
  <c r="BF685"/>
  <c r="T685"/>
  <c r="R685"/>
  <c r="P685"/>
  <c r="BI676"/>
  <c r="BH676"/>
  <c r="BG676"/>
  <c r="BF676"/>
  <c r="T676"/>
  <c r="R676"/>
  <c r="P676"/>
  <c r="BI673"/>
  <c r="BH673"/>
  <c r="BG673"/>
  <c r="BF673"/>
  <c r="T673"/>
  <c r="R673"/>
  <c r="P673"/>
  <c r="BI671"/>
  <c r="BH671"/>
  <c r="BG671"/>
  <c r="BF671"/>
  <c r="T671"/>
  <c r="R671"/>
  <c r="P671"/>
  <c r="BI664"/>
  <c r="BH664"/>
  <c r="BG664"/>
  <c r="BF664"/>
  <c r="T664"/>
  <c r="R664"/>
  <c r="P664"/>
  <c r="BI662"/>
  <c r="BH662"/>
  <c r="BG662"/>
  <c r="BF662"/>
  <c r="T662"/>
  <c r="R662"/>
  <c r="P662"/>
  <c r="BI660"/>
  <c r="BH660"/>
  <c r="BG660"/>
  <c r="BF660"/>
  <c r="T660"/>
  <c r="R660"/>
  <c r="P660"/>
  <c r="BI658"/>
  <c r="BH658"/>
  <c r="BG658"/>
  <c r="BF658"/>
  <c r="T658"/>
  <c r="R658"/>
  <c r="P658"/>
  <c r="BI656"/>
  <c r="BH656"/>
  <c r="BG656"/>
  <c r="BF656"/>
  <c r="T656"/>
  <c r="R656"/>
  <c r="P656"/>
  <c r="BI653"/>
  <c r="BH653"/>
  <c r="BG653"/>
  <c r="BF653"/>
  <c r="T653"/>
  <c r="R653"/>
  <c r="P653"/>
  <c r="BI648"/>
  <c r="BH648"/>
  <c r="BG648"/>
  <c r="BF648"/>
  <c r="T648"/>
  <c r="R648"/>
  <c r="P648"/>
  <c r="BI646"/>
  <c r="BH646"/>
  <c r="BG646"/>
  <c r="BF646"/>
  <c r="T646"/>
  <c r="R646"/>
  <c r="P646"/>
  <c r="BI644"/>
  <c r="BH644"/>
  <c r="BG644"/>
  <c r="BF644"/>
  <c r="T644"/>
  <c r="R644"/>
  <c r="P644"/>
  <c r="BI641"/>
  <c r="BH641"/>
  <c r="BG641"/>
  <c r="BF641"/>
  <c r="T641"/>
  <c r="R641"/>
  <c r="P641"/>
  <c r="BI638"/>
  <c r="BH638"/>
  <c r="BG638"/>
  <c r="BF638"/>
  <c r="T638"/>
  <c r="R638"/>
  <c r="P638"/>
  <c r="BI636"/>
  <c r="BH636"/>
  <c r="BG636"/>
  <c r="BF636"/>
  <c r="T636"/>
  <c r="R636"/>
  <c r="P636"/>
  <c r="BI633"/>
  <c r="BH633"/>
  <c r="BG633"/>
  <c r="BF633"/>
  <c r="T633"/>
  <c r="R633"/>
  <c r="P633"/>
  <c r="BI630"/>
  <c r="BH630"/>
  <c r="BG630"/>
  <c r="BF630"/>
  <c r="T630"/>
  <c r="R630"/>
  <c r="P630"/>
  <c r="BI627"/>
  <c r="BH627"/>
  <c r="BG627"/>
  <c r="BF627"/>
  <c r="T627"/>
  <c r="R627"/>
  <c r="P627"/>
  <c r="BI625"/>
  <c r="BH625"/>
  <c r="BG625"/>
  <c r="BF625"/>
  <c r="T625"/>
  <c r="R625"/>
  <c r="P625"/>
  <c r="BI623"/>
  <c r="BH623"/>
  <c r="BG623"/>
  <c r="BF623"/>
  <c r="T623"/>
  <c r="R623"/>
  <c r="P623"/>
  <c r="BI614"/>
  <c r="BH614"/>
  <c r="BG614"/>
  <c r="BF614"/>
  <c r="T614"/>
  <c r="R614"/>
  <c r="P614"/>
  <c r="BI611"/>
  <c r="BH611"/>
  <c r="BG611"/>
  <c r="BF611"/>
  <c r="T611"/>
  <c r="R611"/>
  <c r="P611"/>
  <c r="BI608"/>
  <c r="BH608"/>
  <c r="BG608"/>
  <c r="BF608"/>
  <c r="T608"/>
  <c r="R608"/>
  <c r="P608"/>
  <c r="BI603"/>
  <c r="BH603"/>
  <c r="BG603"/>
  <c r="BF603"/>
  <c r="T603"/>
  <c r="R603"/>
  <c r="P603"/>
  <c r="BI600"/>
  <c r="BH600"/>
  <c r="BG600"/>
  <c r="BF600"/>
  <c r="T600"/>
  <c r="R600"/>
  <c r="P600"/>
  <c r="BI591"/>
  <c r="BH591"/>
  <c r="BG591"/>
  <c r="BF591"/>
  <c r="T591"/>
  <c r="R591"/>
  <c r="P591"/>
  <c r="BI589"/>
  <c r="BH589"/>
  <c r="BG589"/>
  <c r="BF589"/>
  <c r="T589"/>
  <c r="R589"/>
  <c r="P589"/>
  <c r="BI587"/>
  <c r="BH587"/>
  <c r="BG587"/>
  <c r="BF587"/>
  <c r="T587"/>
  <c r="R587"/>
  <c r="P587"/>
  <c r="BI576"/>
  <c r="BH576"/>
  <c r="BG576"/>
  <c r="BF576"/>
  <c r="T576"/>
  <c r="R576"/>
  <c r="P576"/>
  <c r="BI573"/>
  <c r="BH573"/>
  <c r="BG573"/>
  <c r="BF573"/>
  <c r="T573"/>
  <c r="R573"/>
  <c r="P573"/>
  <c r="BI572"/>
  <c r="BH572"/>
  <c r="BG572"/>
  <c r="BF572"/>
  <c r="T572"/>
  <c r="R572"/>
  <c r="P572"/>
  <c r="BI570"/>
  <c r="BH570"/>
  <c r="BG570"/>
  <c r="BF570"/>
  <c r="T570"/>
  <c r="R570"/>
  <c r="P570"/>
  <c r="BI569"/>
  <c r="BH569"/>
  <c r="BG569"/>
  <c r="BF569"/>
  <c r="T569"/>
  <c r="R569"/>
  <c r="P569"/>
  <c r="BI567"/>
  <c r="BH567"/>
  <c r="BG567"/>
  <c r="BF567"/>
  <c r="T567"/>
  <c r="R567"/>
  <c r="P567"/>
  <c r="BI564"/>
  <c r="BH564"/>
  <c r="BG564"/>
  <c r="BF564"/>
  <c r="T564"/>
  <c r="R564"/>
  <c r="P564"/>
  <c r="BI559"/>
  <c r="BH559"/>
  <c r="BG559"/>
  <c r="BF559"/>
  <c r="T559"/>
  <c r="R559"/>
  <c r="P559"/>
  <c r="BI556"/>
  <c r="BH556"/>
  <c r="BG556"/>
  <c r="BF556"/>
  <c r="T556"/>
  <c r="R556"/>
  <c r="P556"/>
  <c r="BI555"/>
  <c r="BH555"/>
  <c r="BG555"/>
  <c r="BF555"/>
  <c r="T555"/>
  <c r="R555"/>
  <c r="P555"/>
  <c r="BI553"/>
  <c r="BH553"/>
  <c r="BG553"/>
  <c r="BF553"/>
  <c r="T553"/>
  <c r="R553"/>
  <c r="P553"/>
  <c r="BI551"/>
  <c r="BH551"/>
  <c r="BG551"/>
  <c r="BF551"/>
  <c r="T551"/>
  <c r="R551"/>
  <c r="P551"/>
  <c r="BI549"/>
  <c r="BH549"/>
  <c r="BG549"/>
  <c r="BF549"/>
  <c r="T549"/>
  <c r="R549"/>
  <c r="P549"/>
  <c r="BI548"/>
  <c r="BH548"/>
  <c r="BG548"/>
  <c r="BF548"/>
  <c r="T548"/>
  <c r="R548"/>
  <c r="P548"/>
  <c r="BI546"/>
  <c r="BH546"/>
  <c r="BG546"/>
  <c r="BF546"/>
  <c r="T546"/>
  <c r="R546"/>
  <c r="P546"/>
  <c r="BI543"/>
  <c r="BH543"/>
  <c r="BG543"/>
  <c r="BF543"/>
  <c r="T543"/>
  <c r="R543"/>
  <c r="P543"/>
  <c r="BI538"/>
  <c r="BH538"/>
  <c r="BG538"/>
  <c r="BF538"/>
  <c r="T538"/>
  <c r="R538"/>
  <c r="P538"/>
  <c r="BI537"/>
  <c r="BH537"/>
  <c r="BG537"/>
  <c r="BF537"/>
  <c r="T537"/>
  <c r="R537"/>
  <c r="P537"/>
  <c r="BI535"/>
  <c r="BH535"/>
  <c r="BG535"/>
  <c r="BF535"/>
  <c r="T535"/>
  <c r="R535"/>
  <c r="P535"/>
  <c r="BI534"/>
  <c r="BH534"/>
  <c r="BG534"/>
  <c r="BF534"/>
  <c r="T534"/>
  <c r="R534"/>
  <c r="P534"/>
  <c r="BI532"/>
  <c r="BH532"/>
  <c r="BG532"/>
  <c r="BF532"/>
  <c r="T532"/>
  <c r="R532"/>
  <c r="P532"/>
  <c r="BI531"/>
  <c r="BH531"/>
  <c r="BG531"/>
  <c r="BF531"/>
  <c r="T531"/>
  <c r="R531"/>
  <c r="P531"/>
  <c r="BI529"/>
  <c r="BH529"/>
  <c r="BG529"/>
  <c r="BF529"/>
  <c r="T529"/>
  <c r="R529"/>
  <c r="P529"/>
  <c r="BI528"/>
  <c r="BH528"/>
  <c r="BG528"/>
  <c r="BF528"/>
  <c r="T528"/>
  <c r="R528"/>
  <c r="P528"/>
  <c r="BI526"/>
  <c r="BH526"/>
  <c r="BG526"/>
  <c r="BF526"/>
  <c r="T526"/>
  <c r="R526"/>
  <c r="P526"/>
  <c r="BI523"/>
  <c r="BH523"/>
  <c r="BG523"/>
  <c r="BF523"/>
  <c r="T523"/>
  <c r="R523"/>
  <c r="P523"/>
  <c r="BI522"/>
  <c r="BH522"/>
  <c r="BG522"/>
  <c r="BF522"/>
  <c r="T522"/>
  <c r="R522"/>
  <c r="P522"/>
  <c r="BI521"/>
  <c r="BH521"/>
  <c r="BG521"/>
  <c r="BF521"/>
  <c r="T521"/>
  <c r="R521"/>
  <c r="P521"/>
  <c r="BI518"/>
  <c r="BH518"/>
  <c r="BG518"/>
  <c r="BF518"/>
  <c r="T518"/>
  <c r="R518"/>
  <c r="P518"/>
  <c r="BI516"/>
  <c r="BH516"/>
  <c r="BG516"/>
  <c r="BF516"/>
  <c r="T516"/>
  <c r="R516"/>
  <c r="P516"/>
  <c r="BI515"/>
  <c r="BH515"/>
  <c r="BG515"/>
  <c r="BF515"/>
  <c r="T515"/>
  <c r="R515"/>
  <c r="P515"/>
  <c r="BI514"/>
  <c r="BH514"/>
  <c r="BG514"/>
  <c r="BF514"/>
  <c r="T514"/>
  <c r="R514"/>
  <c r="P514"/>
  <c r="BI512"/>
  <c r="BH512"/>
  <c r="BG512"/>
  <c r="BF512"/>
  <c r="T512"/>
  <c r="R512"/>
  <c r="P512"/>
  <c r="BI511"/>
  <c r="BH511"/>
  <c r="BG511"/>
  <c r="BF511"/>
  <c r="T511"/>
  <c r="R511"/>
  <c r="P511"/>
  <c r="BI510"/>
  <c r="BH510"/>
  <c r="BG510"/>
  <c r="BF510"/>
  <c r="T510"/>
  <c r="R510"/>
  <c r="P510"/>
  <c r="BI508"/>
  <c r="BH508"/>
  <c r="BG508"/>
  <c r="BF508"/>
  <c r="T508"/>
  <c r="R508"/>
  <c r="P508"/>
  <c r="BI507"/>
  <c r="BH507"/>
  <c r="BG507"/>
  <c r="BF507"/>
  <c r="T507"/>
  <c r="R507"/>
  <c r="P507"/>
  <c r="BI505"/>
  <c r="BH505"/>
  <c r="BG505"/>
  <c r="BF505"/>
  <c r="T505"/>
  <c r="R505"/>
  <c r="P505"/>
  <c r="BI504"/>
  <c r="BH504"/>
  <c r="BG504"/>
  <c r="BF504"/>
  <c r="T504"/>
  <c r="R504"/>
  <c r="P504"/>
  <c r="BI502"/>
  <c r="BH502"/>
  <c r="BG502"/>
  <c r="BF502"/>
  <c r="T502"/>
  <c r="R502"/>
  <c r="P502"/>
  <c r="BI501"/>
  <c r="BH501"/>
  <c r="BG501"/>
  <c r="BF501"/>
  <c r="T501"/>
  <c r="R501"/>
  <c r="P501"/>
  <c r="BI499"/>
  <c r="BH499"/>
  <c r="BG499"/>
  <c r="BF499"/>
  <c r="T499"/>
  <c r="R499"/>
  <c r="P499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1"/>
  <c r="BH491"/>
  <c r="BG491"/>
  <c r="BF491"/>
  <c r="T491"/>
  <c r="R491"/>
  <c r="P491"/>
  <c r="BI489"/>
  <c r="BH489"/>
  <c r="BG489"/>
  <c r="BF489"/>
  <c r="T489"/>
  <c r="R489"/>
  <c r="P489"/>
  <c r="BI488"/>
  <c r="BH488"/>
  <c r="BG488"/>
  <c r="BF488"/>
  <c r="T488"/>
  <c r="R488"/>
  <c r="P488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8"/>
  <c r="BH478"/>
  <c r="BG478"/>
  <c r="BF478"/>
  <c r="T478"/>
  <c r="R478"/>
  <c r="P478"/>
  <c r="BI476"/>
  <c r="BH476"/>
  <c r="BG476"/>
  <c r="BF476"/>
  <c r="T476"/>
  <c r="R476"/>
  <c r="P476"/>
  <c r="BI474"/>
  <c r="BH474"/>
  <c r="BG474"/>
  <c r="BF474"/>
  <c r="T474"/>
  <c r="R474"/>
  <c r="P474"/>
  <c r="BI469"/>
  <c r="BH469"/>
  <c r="BG469"/>
  <c r="BF469"/>
  <c r="T469"/>
  <c r="R469"/>
  <c r="P469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4"/>
  <c r="BH434"/>
  <c r="BG434"/>
  <c r="BF434"/>
  <c r="T434"/>
  <c r="R434"/>
  <c r="P434"/>
  <c r="BI432"/>
  <c r="BH432"/>
  <c r="BG432"/>
  <c r="BF432"/>
  <c r="T432"/>
  <c r="R432"/>
  <c r="P432"/>
  <c r="BI431"/>
  <c r="BH431"/>
  <c r="BG431"/>
  <c r="BF431"/>
  <c r="T431"/>
  <c r="R431"/>
  <c r="P431"/>
  <c r="BI428"/>
  <c r="BH428"/>
  <c r="BG428"/>
  <c r="BF428"/>
  <c r="T428"/>
  <c r="R428"/>
  <c r="P428"/>
  <c r="BI426"/>
  <c r="BH426"/>
  <c r="BG426"/>
  <c r="BF426"/>
  <c r="T426"/>
  <c r="R426"/>
  <c r="P426"/>
  <c r="BI424"/>
  <c r="BH424"/>
  <c r="BG424"/>
  <c r="BF424"/>
  <c r="T424"/>
  <c r="R424"/>
  <c r="P424"/>
  <c r="BI423"/>
  <c r="BH423"/>
  <c r="BG423"/>
  <c r="BF423"/>
  <c r="T423"/>
  <c r="R423"/>
  <c r="P423"/>
  <c r="BI422"/>
  <c r="BH422"/>
  <c r="BG422"/>
  <c r="BF422"/>
  <c r="T422"/>
  <c r="R422"/>
  <c r="P422"/>
  <c r="BI421"/>
  <c r="BH421"/>
  <c r="BG421"/>
  <c r="BF421"/>
  <c r="T421"/>
  <c r="R421"/>
  <c r="P421"/>
  <c r="BI420"/>
  <c r="BH420"/>
  <c r="BG420"/>
  <c r="BF420"/>
  <c r="T420"/>
  <c r="R420"/>
  <c r="P420"/>
  <c r="BI419"/>
  <c r="BH419"/>
  <c r="BG419"/>
  <c r="BF419"/>
  <c r="T419"/>
  <c r="R419"/>
  <c r="P419"/>
  <c r="BI418"/>
  <c r="BH418"/>
  <c r="BG418"/>
  <c r="BF418"/>
  <c r="T418"/>
  <c r="R418"/>
  <c r="P418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3"/>
  <c r="BH393"/>
  <c r="BG393"/>
  <c r="BF393"/>
  <c r="T393"/>
  <c r="R393"/>
  <c r="P393"/>
  <c r="BI388"/>
  <c r="BH388"/>
  <c r="BG388"/>
  <c r="BF388"/>
  <c r="T388"/>
  <c r="R388"/>
  <c r="P388"/>
  <c r="BI386"/>
  <c r="BH386"/>
  <c r="BG386"/>
  <c r="BF386"/>
  <c r="T386"/>
  <c r="R386"/>
  <c r="P386"/>
  <c r="BI382"/>
  <c r="BH382"/>
  <c r="BG382"/>
  <c r="BF382"/>
  <c r="T382"/>
  <c r="R382"/>
  <c r="P382"/>
  <c r="BI377"/>
  <c r="BH377"/>
  <c r="BG377"/>
  <c r="BF377"/>
  <c r="T377"/>
  <c r="R377"/>
  <c r="P377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1"/>
  <c r="BH361"/>
  <c r="BG361"/>
  <c r="BF361"/>
  <c r="T361"/>
  <c r="R361"/>
  <c r="P361"/>
  <c r="BI357"/>
  <c r="BH357"/>
  <c r="BG357"/>
  <c r="BF357"/>
  <c r="T357"/>
  <c r="T356"/>
  <c r="R357"/>
  <c r="R356"/>
  <c r="P357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7"/>
  <c r="BH347"/>
  <c r="BG347"/>
  <c r="BF347"/>
  <c r="T347"/>
  <c r="R347"/>
  <c r="P347"/>
  <c r="BI345"/>
  <c r="BH345"/>
  <c r="BG345"/>
  <c r="BF345"/>
  <c r="T345"/>
  <c r="R345"/>
  <c r="P345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05"/>
  <c r="BH305"/>
  <c r="BG305"/>
  <c r="BF305"/>
  <c r="T305"/>
  <c r="R305"/>
  <c r="P305"/>
  <c r="BI294"/>
  <c r="BH294"/>
  <c r="BG294"/>
  <c r="BF294"/>
  <c r="T294"/>
  <c r="R294"/>
  <c r="P294"/>
  <c r="BI285"/>
  <c r="BH285"/>
  <c r="BG285"/>
  <c r="BF285"/>
  <c r="T285"/>
  <c r="R285"/>
  <c r="P285"/>
  <c r="BI278"/>
  <c r="BH278"/>
  <c r="BG278"/>
  <c r="BF278"/>
  <c r="T278"/>
  <c r="R278"/>
  <c r="P278"/>
  <c r="BI276"/>
  <c r="BH276"/>
  <c r="BG276"/>
  <c r="BF276"/>
  <c r="T276"/>
  <c r="R276"/>
  <c r="P276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0"/>
  <c r="BH220"/>
  <c r="BG220"/>
  <c r="BF220"/>
  <c r="T220"/>
  <c r="T219"/>
  <c r="R220"/>
  <c r="R219"/>
  <c r="P220"/>
  <c r="P219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06"/>
  <c r="BH206"/>
  <c r="BG206"/>
  <c r="BF206"/>
  <c r="T206"/>
  <c r="R206"/>
  <c r="P206"/>
  <c r="BI201"/>
  <c r="BH201"/>
  <c r="BG201"/>
  <c r="BF201"/>
  <c r="T201"/>
  <c r="R201"/>
  <c r="P201"/>
  <c r="BI197"/>
  <c r="BH197"/>
  <c r="BG197"/>
  <c r="BF197"/>
  <c r="T197"/>
  <c r="R197"/>
  <c r="P197"/>
  <c r="BI195"/>
  <c r="BH195"/>
  <c r="BG195"/>
  <c r="BF195"/>
  <c r="T195"/>
  <c r="R195"/>
  <c r="P195"/>
  <c r="BI190"/>
  <c r="BH190"/>
  <c r="BG190"/>
  <c r="BF190"/>
  <c r="T190"/>
  <c r="R190"/>
  <c r="P190"/>
  <c r="BI188"/>
  <c r="BH188"/>
  <c r="BG188"/>
  <c r="BF188"/>
  <c r="T188"/>
  <c r="R188"/>
  <c r="P188"/>
  <c r="BI183"/>
  <c r="BH183"/>
  <c r="BG183"/>
  <c r="BF183"/>
  <c r="T183"/>
  <c r="R183"/>
  <c r="P183"/>
  <c r="BI174"/>
  <c r="BH174"/>
  <c r="BG174"/>
  <c r="BF174"/>
  <c r="T174"/>
  <c r="R174"/>
  <c r="P174"/>
  <c r="BI172"/>
  <c r="BH172"/>
  <c r="BG172"/>
  <c r="BF172"/>
  <c r="T172"/>
  <c r="R172"/>
  <c r="P172"/>
  <c r="BI163"/>
  <c r="BH163"/>
  <c r="BG163"/>
  <c r="BF163"/>
  <c r="T163"/>
  <c r="R163"/>
  <c r="P163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4"/>
  <c r="BH134"/>
  <c r="BG134"/>
  <c r="BF134"/>
  <c r="T134"/>
  <c r="R134"/>
  <c r="P134"/>
  <c r="BI132"/>
  <c r="BH132"/>
  <c r="BG132"/>
  <c r="BF132"/>
  <c r="T132"/>
  <c r="R132"/>
  <c r="P132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07"/>
  <c r="BH107"/>
  <c r="BG107"/>
  <c r="BF107"/>
  <c r="T107"/>
  <c r="R107"/>
  <c r="P107"/>
  <c r="J100"/>
  <c r="F100"/>
  <c r="F98"/>
  <c r="E96"/>
  <c r="J54"/>
  <c r="F54"/>
  <c r="F52"/>
  <c r="E50"/>
  <c r="J24"/>
  <c r="E24"/>
  <c r="J101"/>
  <c r="J23"/>
  <c r="J18"/>
  <c r="E18"/>
  <c r="F101"/>
  <c r="J17"/>
  <c r="J12"/>
  <c r="J52"/>
  <c r="E7"/>
  <c r="E94"/>
  <c i="1" r="L50"/>
  <c r="AM50"/>
  <c r="AM49"/>
  <c r="L49"/>
  <c r="AM47"/>
  <c r="L47"/>
  <c r="L45"/>
  <c r="L44"/>
  <c i="2" r="J600"/>
  <c r="BK569"/>
  <c r="BK564"/>
  <c r="BK553"/>
  <c r="J546"/>
  <c r="J535"/>
  <c r="J522"/>
  <c r="BK518"/>
  <c r="BK515"/>
  <c r="J510"/>
  <c r="BK502"/>
  <c r="J495"/>
  <c r="J481"/>
  <c r="J478"/>
  <c r="BK466"/>
  <c r="J458"/>
  <c r="BK449"/>
  <c r="J442"/>
  <c r="J432"/>
  <c r="J426"/>
  <c r="BK422"/>
  <c r="BK418"/>
  <c r="BK409"/>
  <c r="BK403"/>
  <c r="J388"/>
  <c r="J366"/>
  <c r="J361"/>
  <c r="J353"/>
  <c r="J345"/>
  <c r="BK330"/>
  <c r="BK319"/>
  <c r="J269"/>
  <c r="J265"/>
  <c r="J259"/>
  <c r="BK251"/>
  <c r="J236"/>
  <c r="BK218"/>
  <c r="BK206"/>
  <c r="J190"/>
  <c r="BK172"/>
  <c r="BK147"/>
  <c r="BK134"/>
  <c r="BK120"/>
  <c i="1" r="AS54"/>
  <c i="2" r="BK699"/>
  <c r="J692"/>
  <c r="BK685"/>
  <c r="J671"/>
  <c r="J660"/>
  <c r="J656"/>
  <c r="J638"/>
  <c r="J636"/>
  <c r="J630"/>
  <c r="BK623"/>
  <c r="BK611"/>
  <c r="BK591"/>
  <c r="J576"/>
  <c r="J573"/>
  <c r="BK570"/>
  <c r="J559"/>
  <c r="BK549"/>
  <c r="BK538"/>
  <c r="BK532"/>
  <c r="BK522"/>
  <c r="J515"/>
  <c r="BK512"/>
  <c r="J505"/>
  <c r="BK495"/>
  <c r="BK488"/>
  <c r="BK481"/>
  <c r="J474"/>
  <c r="BK462"/>
  <c r="J453"/>
  <c r="J446"/>
  <c r="J438"/>
  <c r="BK431"/>
  <c r="J421"/>
  <c r="J419"/>
  <c r="J415"/>
  <c r="J403"/>
  <c r="BK396"/>
  <c r="BK386"/>
  <c r="BK370"/>
  <c r="BK354"/>
  <c r="J352"/>
  <c r="J339"/>
  <c r="J322"/>
  <c r="BK305"/>
  <c r="BK276"/>
  <c r="BK263"/>
  <c r="J255"/>
  <c r="J243"/>
  <c r="BK231"/>
  <c r="J206"/>
  <c r="BK197"/>
  <c r="J183"/>
  <c r="J150"/>
  <c r="J141"/>
  <c r="J120"/>
  <c r="J107"/>
  <c r="BK662"/>
  <c r="J658"/>
  <c r="J653"/>
  <c r="BK646"/>
  <c r="J644"/>
  <c r="BK600"/>
  <c r="J567"/>
  <c r="BK559"/>
  <c r="BK551"/>
  <c r="J543"/>
  <c r="J534"/>
  <c r="BK528"/>
  <c r="BK521"/>
  <c r="J514"/>
  <c r="J508"/>
  <c r="J504"/>
  <c r="BK497"/>
  <c r="J489"/>
  <c r="J483"/>
  <c r="J464"/>
  <c r="J460"/>
  <c r="BK456"/>
  <c r="J589"/>
  <c r="J556"/>
  <c r="J548"/>
  <c r="J538"/>
  <c r="J532"/>
  <c r="J529"/>
  <c r="BK526"/>
  <c r="J512"/>
  <c r="BK507"/>
  <c r="J499"/>
  <c r="J491"/>
  <c r="J488"/>
  <c r="BK485"/>
  <c r="BK474"/>
  <c r="J462"/>
  <c r="BK453"/>
  <c r="BK446"/>
  <c r="J440"/>
  <c r="J436"/>
  <c r="BK424"/>
  <c r="J420"/>
  <c r="J413"/>
  <c r="BK407"/>
  <c r="J398"/>
  <c r="BK382"/>
  <c r="J370"/>
  <c r="J355"/>
  <c r="BK350"/>
  <c r="J336"/>
  <c r="BK327"/>
  <c r="J305"/>
  <c r="J285"/>
  <c r="J261"/>
  <c r="BK255"/>
  <c r="BK243"/>
  <c r="J231"/>
  <c r="BK216"/>
  <c r="J197"/>
  <c r="BK183"/>
  <c r="BK153"/>
  <c r="BK144"/>
  <c r="J125"/>
  <c r="J116"/>
  <c r="BK107"/>
  <c r="BK697"/>
  <c r="BK690"/>
  <c r="J676"/>
  <c r="J673"/>
  <c r="J662"/>
  <c r="J646"/>
  <c r="J641"/>
  <c r="J633"/>
  <c r="J627"/>
  <c r="BK614"/>
  <c r="J611"/>
  <c r="J608"/>
  <c r="BK587"/>
  <c r="J572"/>
  <c r="BK567"/>
  <c r="J553"/>
  <c r="BK546"/>
  <c r="BK535"/>
  <c r="BK529"/>
  <c r="J526"/>
  <c r="J518"/>
  <c r="BK510"/>
  <c r="J502"/>
  <c r="BK499"/>
  <c r="BK491"/>
  <c r="J485"/>
  <c r="J466"/>
  <c r="BK458"/>
  <c r="J449"/>
  <c r="BK442"/>
  <c r="J434"/>
  <c r="J424"/>
  <c r="J422"/>
  <c r="BK417"/>
  <c r="J409"/>
  <c r="BK400"/>
  <c r="J393"/>
  <c r="J377"/>
  <c r="BK361"/>
  <c r="J357"/>
  <c r="J347"/>
  <c r="J330"/>
  <c r="J319"/>
  <c r="BK285"/>
  <c r="BK267"/>
  <c r="BK259"/>
  <c r="J251"/>
  <c r="BK236"/>
  <c r="J218"/>
  <c r="BK213"/>
  <c r="BK195"/>
  <c r="J163"/>
  <c r="J144"/>
  <c r="J132"/>
  <c r="BK118"/>
  <c r="J664"/>
  <c r="BK660"/>
  <c r="BK656"/>
  <c r="J648"/>
  <c r="BK644"/>
  <c r="J603"/>
  <c r="J591"/>
  <c r="J570"/>
  <c r="J555"/>
  <c r="J549"/>
  <c r="J537"/>
  <c r="J531"/>
  <c r="BK523"/>
  <c r="BK516"/>
  <c r="BK511"/>
  <c r="BK505"/>
  <c r="BK501"/>
  <c r="J493"/>
  <c r="BK487"/>
  <c r="J476"/>
  <c r="BK469"/>
  <c r="BK451"/>
  <c r="BK447"/>
  <c r="BK444"/>
  <c r="BK438"/>
  <c r="BK434"/>
  <c r="J431"/>
  <c r="J428"/>
  <c r="J423"/>
  <c r="BK421"/>
  <c r="BK419"/>
  <c r="BK415"/>
  <c r="BK413"/>
  <c r="BK411"/>
  <c r="J405"/>
  <c r="J400"/>
  <c r="BK393"/>
  <c r="J386"/>
  <c r="BK377"/>
  <c r="J372"/>
  <c r="J368"/>
  <c r="BK357"/>
  <c r="J354"/>
  <c r="BK352"/>
  <c r="BK347"/>
  <c r="BK339"/>
  <c r="J333"/>
  <c r="BK322"/>
  <c r="BK316"/>
  <c r="J294"/>
  <c r="J278"/>
  <c r="J276"/>
  <c r="J267"/>
  <c r="J263"/>
  <c r="BK257"/>
  <c r="BK253"/>
  <c r="J245"/>
  <c r="J241"/>
  <c r="BK233"/>
  <c r="J220"/>
  <c r="J213"/>
  <c r="J201"/>
  <c r="J195"/>
  <c r="BK190"/>
  <c r="BK188"/>
  <c r="J174"/>
  <c r="BK163"/>
  <c r="BK150"/>
  <c r="BK141"/>
  <c r="BK132"/>
  <c r="J123"/>
  <c r="J118"/>
  <c r="J114"/>
  <c r="J699"/>
  <c r="J697"/>
  <c r="BK692"/>
  <c r="J690"/>
  <c r="J685"/>
  <c r="BK676"/>
  <c r="BK673"/>
  <c r="BK671"/>
  <c r="BK664"/>
  <c r="BK658"/>
  <c r="BK653"/>
  <c r="BK648"/>
  <c r="BK641"/>
  <c r="BK638"/>
  <c r="BK636"/>
  <c r="BK633"/>
  <c r="BK630"/>
  <c r="BK627"/>
  <c r="BK625"/>
  <c r="J625"/>
  <c r="J623"/>
  <c r="J614"/>
  <c r="BK608"/>
  <c r="BK603"/>
  <c r="BK589"/>
  <c r="J587"/>
  <c r="BK576"/>
  <c r="BK573"/>
  <c r="BK572"/>
  <c r="J569"/>
  <c r="J564"/>
  <c r="BK556"/>
  <c r="BK555"/>
  <c r="J551"/>
  <c r="BK548"/>
  <c r="BK543"/>
  <c r="BK537"/>
  <c r="BK534"/>
  <c r="BK531"/>
  <c r="J528"/>
  <c r="J523"/>
  <c r="J521"/>
  <c r="J516"/>
  <c r="BK514"/>
  <c r="J511"/>
  <c r="BK508"/>
  <c r="J507"/>
  <c r="BK504"/>
  <c r="J501"/>
  <c r="J497"/>
  <c r="BK493"/>
  <c r="BK489"/>
  <c r="J487"/>
  <c r="BK483"/>
  <c r="BK478"/>
  <c r="BK476"/>
  <c r="J469"/>
  <c r="BK464"/>
  <c r="BK460"/>
  <c r="J456"/>
  <c r="J451"/>
  <c r="J447"/>
  <c r="J444"/>
  <c r="BK440"/>
  <c r="BK436"/>
  <c r="BK432"/>
  <c r="BK428"/>
  <c r="BK426"/>
  <c r="BK423"/>
  <c r="BK420"/>
  <c r="J418"/>
  <c r="J417"/>
  <c r="J411"/>
  <c r="J407"/>
  <c r="BK405"/>
  <c r="BK398"/>
  <c r="J396"/>
  <c r="BK388"/>
  <c r="J382"/>
  <c r="BK372"/>
  <c r="BK368"/>
  <c r="BK366"/>
  <c r="BK355"/>
  <c r="BK353"/>
  <c r="J350"/>
  <c r="BK345"/>
  <c r="BK336"/>
  <c r="BK333"/>
  <c r="J327"/>
  <c r="J316"/>
  <c r="BK294"/>
  <c r="BK278"/>
  <c r="BK269"/>
  <c r="BK265"/>
  <c r="BK261"/>
  <c r="J257"/>
  <c r="J253"/>
  <c r="BK245"/>
  <c r="BK241"/>
  <c r="J233"/>
  <c r="BK220"/>
  <c r="J216"/>
  <c r="BK201"/>
  <c r="J188"/>
  <c r="BK174"/>
  <c r="J172"/>
  <c r="J153"/>
  <c r="J147"/>
  <c r="J134"/>
  <c r="BK125"/>
  <c r="BK123"/>
  <c r="BK116"/>
  <c r="BK114"/>
  <c l="1" r="P106"/>
  <c r="T106"/>
  <c r="P143"/>
  <c r="T143"/>
  <c r="P162"/>
  <c r="T162"/>
  <c r="P200"/>
  <c r="T200"/>
  <c r="R215"/>
  <c r="BK230"/>
  <c r="J230"/>
  <c r="J67"/>
  <c r="BK235"/>
  <c r="J235"/>
  <c r="J68"/>
  <c r="T235"/>
  <c r="P344"/>
  <c r="T344"/>
  <c r="P360"/>
  <c r="T360"/>
  <c r="P395"/>
  <c r="T395"/>
  <c r="P430"/>
  <c r="T430"/>
  <c r="P455"/>
  <c r="T455"/>
  <c r="P468"/>
  <c r="BK480"/>
  <c r="J480"/>
  <c r="J77"/>
  <c r="R480"/>
  <c r="BK525"/>
  <c r="J525"/>
  <c r="J78"/>
  <c r="R525"/>
  <c r="BK558"/>
  <c r="J558"/>
  <c r="J79"/>
  <c r="R558"/>
  <c r="BK566"/>
  <c r="J566"/>
  <c r="J80"/>
  <c r="P566"/>
  <c r="BK575"/>
  <c r="J575"/>
  <c r="J81"/>
  <c r="R575"/>
  <c r="BK613"/>
  <c r="J613"/>
  <c r="J82"/>
  <c r="R613"/>
  <c r="BK640"/>
  <c r="J640"/>
  <c r="J83"/>
  <c r="R640"/>
  <c r="BK675"/>
  <c r="J675"/>
  <c r="J84"/>
  <c r="R675"/>
  <c r="BK106"/>
  <c r="J106"/>
  <c r="J61"/>
  <c r="R106"/>
  <c r="BK143"/>
  <c r="J143"/>
  <c r="J62"/>
  <c r="R143"/>
  <c r="BK162"/>
  <c r="J162"/>
  <c r="J63"/>
  <c r="R162"/>
  <c r="BK200"/>
  <c r="J200"/>
  <c r="J64"/>
  <c r="R200"/>
  <c r="BK215"/>
  <c r="J215"/>
  <c r="J65"/>
  <c r="P215"/>
  <c r="T215"/>
  <c r="P230"/>
  <c r="R230"/>
  <c r="T230"/>
  <c r="P235"/>
  <c r="R235"/>
  <c r="BK344"/>
  <c r="J344"/>
  <c r="J69"/>
  <c r="R344"/>
  <c r="BK360"/>
  <c r="J360"/>
  <c r="J72"/>
  <c r="R360"/>
  <c r="BK395"/>
  <c r="J395"/>
  <c r="J73"/>
  <c r="R395"/>
  <c r="BK430"/>
  <c r="J430"/>
  <c r="J74"/>
  <c r="R430"/>
  <c r="BK455"/>
  <c r="J455"/>
  <c r="J75"/>
  <c r="R455"/>
  <c r="BK468"/>
  <c r="J468"/>
  <c r="J76"/>
  <c r="R468"/>
  <c r="T468"/>
  <c r="P480"/>
  <c r="T480"/>
  <c r="P525"/>
  <c r="T525"/>
  <c r="P558"/>
  <c r="T558"/>
  <c r="R566"/>
  <c r="T566"/>
  <c r="P575"/>
  <c r="T575"/>
  <c r="P613"/>
  <c r="T613"/>
  <c r="P640"/>
  <c r="T640"/>
  <c r="P675"/>
  <c r="T675"/>
  <c r="BK219"/>
  <c r="J219"/>
  <c r="J66"/>
  <c r="BK356"/>
  <c r="J356"/>
  <c r="J70"/>
  <c r="E48"/>
  <c r="F55"/>
  <c r="J98"/>
  <c r="BE107"/>
  <c r="BE114"/>
  <c r="BE120"/>
  <c r="BE123"/>
  <c r="BE132"/>
  <c r="BE141"/>
  <c r="BE153"/>
  <c r="BE163"/>
  <c r="BE183"/>
  <c r="BE188"/>
  <c r="BE190"/>
  <c r="BE195"/>
  <c r="BE206"/>
  <c r="BE218"/>
  <c r="BE233"/>
  <c r="BE236"/>
  <c r="BE243"/>
  <c r="BE251"/>
  <c r="BE253"/>
  <c r="BE255"/>
  <c r="BE257"/>
  <c r="BE261"/>
  <c r="BE265"/>
  <c r="BE276"/>
  <c r="BE278"/>
  <c r="BE294"/>
  <c r="BE305"/>
  <c r="BE316"/>
  <c r="BE327"/>
  <c r="BE333"/>
  <c r="BE352"/>
  <c r="BE353"/>
  <c r="BE361"/>
  <c r="BE366"/>
  <c r="BE368"/>
  <c r="BE372"/>
  <c r="BE377"/>
  <c r="BE386"/>
  <c r="BE388"/>
  <c r="BE398"/>
  <c r="BE400"/>
  <c r="BE407"/>
  <c r="BE411"/>
  <c r="BE413"/>
  <c r="BE415"/>
  <c r="BE418"/>
  <c r="BE419"/>
  <c r="BE421"/>
  <c r="BE423"/>
  <c r="BE424"/>
  <c r="BE426"/>
  <c r="BE431"/>
  <c r="BE434"/>
  <c r="BE438"/>
  <c r="BE444"/>
  <c r="BE449"/>
  <c r="BE453"/>
  <c r="BE456"/>
  <c r="BE462"/>
  <c r="BE474"/>
  <c r="BE481"/>
  <c r="BE485"/>
  <c r="BE488"/>
  <c r="BE489"/>
  <c r="BE495"/>
  <c r="BE497"/>
  <c r="BE501"/>
  <c r="BE502"/>
  <c r="BE505"/>
  <c r="BE507"/>
  <c r="BE511"/>
  <c r="BE515"/>
  <c r="BE521"/>
  <c r="BE528"/>
  <c r="BE529"/>
  <c r="BE535"/>
  <c r="BE538"/>
  <c r="BE546"/>
  <c r="BE549"/>
  <c r="BE553"/>
  <c r="BE556"/>
  <c r="BE559"/>
  <c r="BE567"/>
  <c r="BE569"/>
  <c r="BE572"/>
  <c r="BE573"/>
  <c r="BE576"/>
  <c r="BE587"/>
  <c r="BE589"/>
  <c r="BE591"/>
  <c r="BE603"/>
  <c r="BE608"/>
  <c r="BE611"/>
  <c r="BE614"/>
  <c r="BE623"/>
  <c r="BE625"/>
  <c r="BE627"/>
  <c r="BE630"/>
  <c r="BE633"/>
  <c r="BE636"/>
  <c r="BE638"/>
  <c r="BE644"/>
  <c r="BE648"/>
  <c r="BE656"/>
  <c r="BE660"/>
  <c r="BE662"/>
  <c r="BE673"/>
  <c r="BE676"/>
  <c r="BE685"/>
  <c r="BE690"/>
  <c r="BE692"/>
  <c r="BE697"/>
  <c r="BE699"/>
  <c r="J55"/>
  <c r="BE116"/>
  <c r="BE118"/>
  <c r="BE125"/>
  <c r="BE134"/>
  <c r="BE144"/>
  <c r="BE147"/>
  <c r="BE150"/>
  <c r="BE172"/>
  <c r="BE174"/>
  <c r="BE197"/>
  <c r="BE201"/>
  <c r="BE213"/>
  <c r="BE216"/>
  <c r="BE220"/>
  <c r="BE231"/>
  <c r="BE241"/>
  <c r="BE245"/>
  <c r="BE259"/>
  <c r="BE263"/>
  <c r="BE267"/>
  <c r="BE269"/>
  <c r="BE285"/>
  <c r="BE319"/>
  <c r="BE322"/>
  <c r="BE330"/>
  <c r="BE336"/>
  <c r="BE339"/>
  <c r="BE345"/>
  <c r="BE347"/>
  <c r="BE350"/>
  <c r="BE354"/>
  <c r="BE355"/>
  <c r="BE357"/>
  <c r="BE370"/>
  <c r="BE382"/>
  <c r="BE393"/>
  <c r="BE396"/>
  <c r="BE403"/>
  <c r="BE405"/>
  <c r="BE409"/>
  <c r="BE417"/>
  <c r="BE420"/>
  <c r="BE422"/>
  <c r="BE428"/>
  <c r="BE432"/>
  <c r="BE436"/>
  <c r="BE440"/>
  <c r="BE442"/>
  <c r="BE446"/>
  <c r="BE447"/>
  <c r="BE451"/>
  <c r="BE458"/>
  <c r="BE460"/>
  <c r="BE464"/>
  <c r="BE466"/>
  <c r="BE469"/>
  <c r="BE476"/>
  <c r="BE478"/>
  <c r="BE483"/>
  <c r="BE487"/>
  <c r="BE491"/>
  <c r="BE493"/>
  <c r="BE499"/>
  <c r="BE504"/>
  <c r="BE508"/>
  <c r="BE510"/>
  <c r="BE512"/>
  <c r="BE514"/>
  <c r="BE516"/>
  <c r="BE518"/>
  <c r="BE522"/>
  <c r="BE523"/>
  <c r="BE526"/>
  <c r="BE531"/>
  <c r="BE532"/>
  <c r="BE534"/>
  <c r="BE537"/>
  <c r="BE543"/>
  <c r="BE548"/>
  <c r="BE551"/>
  <c r="BE555"/>
  <c r="BE564"/>
  <c r="BE570"/>
  <c r="BE600"/>
  <c r="BE641"/>
  <c r="BE646"/>
  <c r="BE653"/>
  <c r="BE658"/>
  <c r="BE664"/>
  <c r="BE671"/>
  <c r="F34"/>
  <c i="1" r="BA55"/>
  <c r="BA54"/>
  <c r="W30"/>
  <c i="2" r="J34"/>
  <c i="1" r="AW55"/>
  <c i="2" r="F37"/>
  <c i="1" r="BD55"/>
  <c r="BD54"/>
  <c r="W33"/>
  <c i="2" r="F35"/>
  <c i="1" r="BB55"/>
  <c r="BB54"/>
  <c r="W31"/>
  <c i="2" r="F36"/>
  <c i="1" r="BC55"/>
  <c r="BC54"/>
  <c r="W32"/>
  <c i="2" l="1" r="R359"/>
  <c r="P359"/>
  <c r="T105"/>
  <c r="R105"/>
  <c r="R104"/>
  <c r="T359"/>
  <c r="P105"/>
  <c r="P104"/>
  <c i="1" r="AU55"/>
  <c i="2" r="BK105"/>
  <c r="BK359"/>
  <c r="J359"/>
  <c r="J71"/>
  <c i="1" r="AW54"/>
  <c r="AK30"/>
  <c r="AX54"/>
  <c i="2" r="J33"/>
  <c i="1" r="AV55"/>
  <c r="AT55"/>
  <c r="AU54"/>
  <c r="AY54"/>
  <c i="2" r="F33"/>
  <c i="1" r="AZ55"/>
  <c r="AZ54"/>
  <c r="W29"/>
  <c i="2" l="1" r="BK104"/>
  <c r="J104"/>
  <c r="J59"/>
  <c r="T104"/>
  <c r="J105"/>
  <c r="J60"/>
  <c i="1" r="AV54"/>
  <c r="AK29"/>
  <c i="2" l="1" r="J30"/>
  <c i="1" r="AG55"/>
  <c r="AG54"/>
  <c r="AK26"/>
  <c r="AT54"/>
  <c r="AN54"/>
  <c i="2" l="1" r="J39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<sst xmlns="http://schemas.openxmlformats.org/spreadsheetml/2006/main">
  <si>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</si>
  <si>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</si>
  <si>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</si>
  <si>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</si>
  <si>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</si>
  <si>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{45cb97e1-bcd9-414d-a44a-7e2df669904d}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</si>
  <si>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</si>
  <si>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</si>
  <si>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</si>
  <si>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</si>
  <si>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</si>
  <si>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</si>
  <si>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</si>
  <si>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</si>
  <si>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081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</si>
  <si>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</si>
  <si>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</si>
  <si>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ZŠ Děčín IX, Na Pěšině 330 - stavební úpravy</t>
  </si>
  <si>
    <t>KSO:</t>
  </si>
  <si>
    <t/>
  </si>
  <si>
    <t>CC-CZ:</t>
  </si>
  <si>
    <t>Místo:</t>
  </si>
  <si>
    <t>ZŠ Děčín IX, Na Pěšině 330</t>
  </si>
  <si>
    <t>Datum:</t>
  </si>
  <si>
    <t>24. 6. 2022</t>
  </si>
  <si>
    <t>Zadavatel:</t>
  </si>
  <si>
    <t>IČ:</t>
  </si>
  <si>
    <t>261238</t>
  </si>
  <si>
    <t>Statutární město Děčín</t>
  </si>
  <si>
    <t>DIČ:</t>
  </si>
  <si>
    <t>Uchazeč:</t>
  </si>
  <si>
    <t>Vyplň údaj</t>
  </si>
  <si>
    <t>Projektant:</t>
  </si>
  <si>
    <t>69288992</t>
  </si>
  <si>
    <t>Vladimír Vidai</t>
  </si>
  <si>
    <t>CZ5705170625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</si>
  <si>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</si>
  <si>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</si>
  <si>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</si>
  <si>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</si>
  <si>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</si>
  <si>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</si>
  <si>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</si>
  <si>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</si>
  <si>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</si>
  <si>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</si>
  <si>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</si>
  <si>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</si>
  <si>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</si>
  <si>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</si>
  <si>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</si>
  <si>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</si>
  <si>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</si>
  <si>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</si>
  <si>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</si>
  <si>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</si>
  <si>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</si>
  <si>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</si>
  <si>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</si>
  <si>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</si>
  <si>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</si>
  <si>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</si>
  <si>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</si>
  <si>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</si>
  <si>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</si>
  <si>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</si>
  <si>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</si>
  <si>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</si>
  <si>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</si>
  <si>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</si>
  <si>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</si>
  <si>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</si>
  <si>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</si>
  <si>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</si>
  <si>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</si>
  <si>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</si>
  <si>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</si>
  <si>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</si>
  <si>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</si>
  <si>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</si>
  <si>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SO2</t>
  </si>
  <si>
    <t>Modernizace šaten a umýváren v pavilonu MVD3</t>
  </si>
  <si>
    <t>STA</t>
  </si>
  <si>
    <t>1</t>
  </si>
  <si>
    <t>{c38dedf7-54eb-45c8-adea-abbc661fe9f9}</t>
  </si>
  <si>
    <t>2</t>
  </si>
  <si>
    <t>KRYCÍ LIST SOUPISU PRACÍ</t>
  </si>
  <si>
    <t>Objekt:</t>
  </si>
  <si>
    <t>SO2 - Modernizace šaten a umýváren v pavilonu MVD3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</si>
  <si>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</si>
  <si>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</si>
  <si>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</si>
  <si>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</si>
  <si>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</si>
  <si>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</si>
  <si>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</si>
  <si>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61 - Úprava povrchů vnitřních</t>
  </si>
  <si>
    <t xml:space="preserve">    63 - Podlahy a podlahové konstrukce</t>
  </si>
  <si>
    <t xml:space="preserve">    64 - Osazování výplní otvorů</t>
  </si>
  <si>
    <t xml:space="preserve">    94 - Lešení</t>
  </si>
  <si>
    <t xml:space="preserve">    95 - Různé dokončovací konstrukce a práce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</si>
  <si>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</si>
  <si>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</si>
  <si>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</si>
  <si>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</si>
  <si>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</si>
  <si>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</si>
  <si>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</si>
  <si>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</si>
  <si>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</si>
  <si>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</si>
  <si>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</si>
  <si>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</si>
  <si>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</si>
  <si>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</si>
  <si>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</si>
  <si>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</si>
  <si>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</si>
  <si>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</si>
  <si>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</si>
  <si>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</si>
  <si>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</si>
  <si>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</si>
  <si>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</si>
  <si>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</si>
  <si>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</si>
  <si>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</si>
  <si>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</si>
  <si>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</si>
  <si>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</si>
  <si>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</si>
  <si>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</si>
  <si>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</si>
  <si>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</si>
  <si>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</si>
  <si>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</si>
  <si>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132212132</t>
  </si>
  <si>
    <t>Hloubení nezapažených rýh šířky do 800 mm ručně s urovnáním dna do předepsaného profilu a spádu v hornině třídy těžitelnosti I skupiny 3 nesoudržných</t>
  </si>
  <si>
    <t>m3</t>
  </si>
  <si>
    <t>CS ÚRS 2022 01</t>
  </si>
  <si>
    <t>4</t>
  </si>
  <si>
    <t>1399547428</t>
  </si>
  <si>
    <t>Online PSC</t>
  </si>
  <si>
    <t>https://podminky.urs.cz/item/CS_URS_2022_01/132212132</t>
  </si>
  <si>
    <t>VV</t>
  </si>
  <si>
    <t xml:space="preserve">"ZTI_napojení kanalizace z 1.22 v chodbě"3,20*0,80*1,00   </t>
  </si>
  <si>
    <t xml:space="preserve">"ZTI_napojení kanalizace z 1.25 v chodbě"3,20*0,80*1,00   </t>
  </si>
  <si>
    <t>"ZTI_ležatá kanalizace v 1.22"(7,50+4*4,20)*0,40*0,40</t>
  </si>
  <si>
    <t>"ZTI_ležatá kanalizace v 1.25"(7,50+4*4,20)*0,40*0,40</t>
  </si>
  <si>
    <t>Součet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</si>
  <si>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</si>
  <si>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</si>
  <si>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-1272449516</t>
  </si>
  <si>
    <t>https://podminky.urs.cz/item/CS_URS_2022_01/162211311</t>
  </si>
  <si>
    <t>3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</si>
  <si>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</si>
  <si>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</si>
  <si>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2116503296</t>
  </si>
  <si>
    <t>https://podminky.urs.cz/item/CS_URS_2022_01/162211319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</si>
  <si>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</si>
  <si>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</si>
  <si>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-2070032536</t>
  </si>
  <si>
    <t>https://podminky.urs.cz/item/CS_URS_2022_01/162751117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</si>
  <si>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</si>
  <si>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</si>
  <si>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</si>
  <si>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-1047767838</t>
  </si>
  <si>
    <t>https://podminky.urs.cz/item/CS_URS_2022_01/162751119</t>
  </si>
  <si>
    <t>12,896*5 'Přepočtené koeficientem množství</t>
  </si>
  <si>
    <t>6</t>
  </si>
  <si>
    <t>M</t>
  </si>
  <si>
    <t>94621007</t>
  </si>
  <si>
    <t xml:space="preserve">poplatek za uložení stavebního odpadu zeminy a kamení  zatříděného kódem 17 05 04 na recyklační skládku</t>
  </si>
  <si>
    <t>t</t>
  </si>
  <si>
    <t>8</t>
  </si>
  <si>
    <t>592994988</t>
  </si>
  <si>
    <t>12,896*1,6 'Přepočtené koeficientem množství</t>
  </si>
  <si>
    <t>7</t>
  </si>
  <si>
    <t>174111101</t>
  </si>
  <si>
    <t>Zásyp sypaninou z jakékoliv horniny ručně s uložením výkopku ve vrstvách se zhutněním jam, šachet, rýh nebo kolem objektů v těchto vykopávkách</t>
  </si>
  <si>
    <t>-416201739</t>
  </si>
  <si>
    <t>https://podminky.urs.cz/item/CS_URS_2022_01/174111101</t>
  </si>
  <si>
    <t>"ZTI_napojení kanalizace z 1.22 v chodbě"3,20*0,80*0,80</t>
  </si>
  <si>
    <t>"ZTI_napojení kanalizace z 1.25 v chodbě"3,20*0,80*0,80</t>
  </si>
  <si>
    <t>"ZTI_ležatá kanalizace v 1.22"(7,50+4*4,20)*0,40*0,20</t>
  </si>
  <si>
    <t>"ZTI_ležatá kanalizace v 1.25"(7,50+4*4,20)*0,40*0,20</t>
  </si>
  <si>
    <t>58981122</t>
  </si>
  <si>
    <t>recyklát betonový frakce 0/32</t>
  </si>
  <si>
    <t>100201964</t>
  </si>
  <si>
    <t>7,984*1,7 'Přepočtené koeficientem množství</t>
  </si>
  <si>
    <t>9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</si>
  <si>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</si>
  <si>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</si>
  <si>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-1910074330</t>
  </si>
  <si>
    <t>https://podminky.urs.cz/item/CS_URS_2022_01/175111101</t>
  </si>
  <si>
    <t>"ZTI_napojení kanalizace z 1.22 v chodbě"3,20*0,80*0,30</t>
  </si>
  <si>
    <t>"ZTI_napojení kanalizace z 1.25 v chodbě"3,20*0,80*0,30</t>
  </si>
  <si>
    <t>10</t>
  </si>
  <si>
    <t>58337303</t>
  </si>
  <si>
    <t>štěrkopísek frakce 0/8</t>
  </si>
  <si>
    <t>68593075</t>
  </si>
  <si>
    <t>5,424*2 'Přepočtené koeficientem množství</t>
  </si>
  <si>
    <t>Svislé a kompletní konstrukce</t>
  </si>
  <si>
    <t>11</t>
  </si>
  <si>
    <t>340235211</t>
  </si>
  <si>
    <t>Zazdívka otvorů v příčkách nebo stěnách cihlami plnými pálenými plochy do 0,0225 m2, tloušťky do 100 mm</t>
  </si>
  <si>
    <t>kus</t>
  </si>
  <si>
    <t>756998323</t>
  </si>
  <si>
    <t>https://podminky.urs.cz/item/CS_URS_2022_01/340235211</t>
  </si>
  <si>
    <t>"ZTI vodovod"4</t>
  </si>
  <si>
    <t>12</t>
  </si>
  <si>
    <t>340237211</t>
  </si>
  <si>
    <t>Zazdívka otvorů v příčkách nebo stěnách cihlami plnými pálenými plochy přes 0,09 m2 do 0,25 m2, tloušťky do 100 mm</t>
  </si>
  <si>
    <t>-1766733453</t>
  </si>
  <si>
    <t>https://podminky.urs.cz/item/CS_URS_2022_01/340237211</t>
  </si>
  <si>
    <t>"VZT"3</t>
  </si>
  <si>
    <t>13</t>
  </si>
  <si>
    <t>342291131</t>
  </si>
  <si>
    <t>Ukotvení příček plochými kotvami, do konstrukce betonové</t>
  </si>
  <si>
    <t>m</t>
  </si>
  <si>
    <t>-200599381</t>
  </si>
  <si>
    <t>https://podminky.urs.cz/item/CS_URS_2022_01/342291131</t>
  </si>
  <si>
    <t>16*3,23</t>
  </si>
  <si>
    <t>14</t>
  </si>
  <si>
    <t>346272236</t>
  </si>
  <si>
    <t>Přizdívky z pórobetonových tvárnic objemová hmotnost do 500 kg/m3, na tenké maltové lože, tloušťka přizdívky 100 mm</t>
  </si>
  <si>
    <t>m2</t>
  </si>
  <si>
    <t>-945973261</t>
  </si>
  <si>
    <t>https://podminky.urs.cz/item/CS_URS_2022_01/346272236</t>
  </si>
  <si>
    <t>"místnost 1.22 sprchy"(2*3,30+3,00)*3,23</t>
  </si>
  <si>
    <t>"místnost 1.22 umývárna"2*2,90*3,23</t>
  </si>
  <si>
    <t>Mezisoučet místnost 1.22</t>
  </si>
  <si>
    <t>"místnost 1.25 sprchy"(2*3,30+3,00)*3,23</t>
  </si>
  <si>
    <t>"místnost 1.25 umývárna"2*2,90*3,23</t>
  </si>
  <si>
    <t>Mezisoučet místnost 1.25</t>
  </si>
  <si>
    <t>61</t>
  </si>
  <si>
    <t>Úprava povrchů vnitřních</t>
  </si>
  <si>
    <t>611131121</t>
  </si>
  <si>
    <t>Podkladní a spojovací vrstva vnitřních omítaných ploch penetrace disperzní nanášená ručně stropů</t>
  </si>
  <si>
    <t>66333216</t>
  </si>
  <si>
    <t>https://podminky.urs.cz/item/CS_URS_2022_01/611131121</t>
  </si>
  <si>
    <t>"místnost 1.21"18,56</t>
  </si>
  <si>
    <t>"místnost 1.22"21,06</t>
  </si>
  <si>
    <t>"místnost 1.23"19,71</t>
  </si>
  <si>
    <t>"místnost 1.24"20,68</t>
  </si>
  <si>
    <t>"místnost 1.25"22,46</t>
  </si>
  <si>
    <t>"místnost 1.26"20,96</t>
  </si>
  <si>
    <t>16</t>
  </si>
  <si>
    <t>611325421</t>
  </si>
  <si>
    <t>Oprava vápenocementové omítky vnitřních ploch štukové dvouvrstvé, tloušťky do 20 mm a tloušťky štuku do 3 mm stropů, v rozsahu opravované plochy do 10%</t>
  </si>
  <si>
    <t>1366798235</t>
  </si>
  <si>
    <t>https://podminky.urs.cz/item/CS_URS_2022_01/611325421</t>
  </si>
  <si>
    <t>17</t>
  </si>
  <si>
    <t>612131121</t>
  </si>
  <si>
    <t>Podkladní a spojovací vrstva vnitřních omítaných ploch penetrace disperzní nanášená ručně stěn</t>
  </si>
  <si>
    <t>-349262461</t>
  </si>
  <si>
    <t>https://podminky.urs.cz/item/CS_URS_2022_01/612131121</t>
  </si>
  <si>
    <t>"místnost 1.21"(2,50+7,42)*2*3,23-2,30*2,30</t>
  </si>
  <si>
    <t>"místnost 1.22"(3,00+3,30)*2*1,23+(3,14+3,00)*2*1,23</t>
  </si>
  <si>
    <t>"místnost 1.23"(2,70+7,37)*2*3,23-2,30*2,30</t>
  </si>
  <si>
    <t>"místnost 1.24"(2,82+7,37)*2*3,23-2,30*2,30</t>
  </si>
  <si>
    <t>"místnost 1.25"(3,14+3,30)*2*1,23+(3,00+3,00)*2*1,23</t>
  </si>
  <si>
    <t>"místnost 1.26"(2,86+7,37)*2*3,23-2,30*2,30</t>
  </si>
  <si>
    <t>18</t>
  </si>
  <si>
    <t>612135101</t>
  </si>
  <si>
    <t>Hrubá výplň rýh maltou jakékoli šířky rýhy ve stěnách</t>
  </si>
  <si>
    <t>-881480261</t>
  </si>
  <si>
    <t>https://podminky.urs.cz/item/CS_URS_2022_01/612135101</t>
  </si>
  <si>
    <t>"EI"64,00*0,04</t>
  </si>
  <si>
    <t>"EI"28,00*0,07</t>
  </si>
  <si>
    <t>19</t>
  </si>
  <si>
    <t>612142001</t>
  </si>
  <si>
    <t>Potažení vnitřních ploch pletivem v ploše nebo pruzích, na plném podkladu sklovláknitým vtlačením do tmelu stěn</t>
  </si>
  <si>
    <t>2013687633</t>
  </si>
  <si>
    <t>https://podminky.urs.cz/item/CS_URS_2022_01/612142001</t>
  </si>
  <si>
    <t>20</t>
  </si>
  <si>
    <t>612325121</t>
  </si>
  <si>
    <t>Vápenocementová omítka rýh štuková ve stěnách, šířky rýhy do 150 mm</t>
  </si>
  <si>
    <t>-1264272481</t>
  </si>
  <si>
    <t>https://podminky.urs.cz/item/CS_URS_2022_01/612325121</t>
  </si>
  <si>
    <t>"EI"64,00*0,15</t>
  </si>
  <si>
    <t>"EI"28,00*0,15</t>
  </si>
  <si>
    <t>612321131</t>
  </si>
  <si>
    <t>Potažení vnitřních ploch vápenocementovým štukem tloušťky do 3 mm svislých konstrukcí stěn</t>
  </si>
  <si>
    <t>-284620893</t>
  </si>
  <si>
    <t>https://podminky.urs.cz/item/CS_URS_2022_01/612321131</t>
  </si>
  <si>
    <t>22</t>
  </si>
  <si>
    <t>612325221</t>
  </si>
  <si>
    <t>Vápenocementová omítka jednotlivých malých ploch štuková na stěnách, plochy jednotlivě do 0,09 m2</t>
  </si>
  <si>
    <t>-580347968</t>
  </si>
  <si>
    <t>https://podminky.urs.cz/item/CS_URS_2022_01/612325221</t>
  </si>
  <si>
    <t>63</t>
  </si>
  <si>
    <t>Podlahy a podlahové konstrukce</t>
  </si>
  <si>
    <t>23</t>
  </si>
  <si>
    <t>631311134</t>
  </si>
  <si>
    <t>Mazanina z betonu prostého bez zvýšených nároků na prostředí tl. přes 120 do 240 mm tř. C 16/20</t>
  </si>
  <si>
    <t>-1267042480</t>
  </si>
  <si>
    <t>https://podminky.urs.cz/item/CS_URS_2022_01/631311134</t>
  </si>
  <si>
    <t>"místnost 1.22"21,06*0,20</t>
  </si>
  <si>
    <t>"místnost 1.25"22,46*0,20</t>
  </si>
  <si>
    <t>24</t>
  </si>
  <si>
    <t>631312131</t>
  </si>
  <si>
    <t>Doplnění dosavadních mazanin prostým betonem s dodáním hmot, bez potěru, plochy jednotlivě přes 1 m2 do 4 m2 a tl. přes 80 mm</t>
  </si>
  <si>
    <t>-1329170178</t>
  </si>
  <si>
    <t>https://podminky.urs.cz/item/CS_URS_2022_01/631312131</t>
  </si>
  <si>
    <t>Součet podkladní beton</t>
  </si>
  <si>
    <t>25</t>
  </si>
  <si>
    <t>631319013</t>
  </si>
  <si>
    <t>Příplatek k cenám mazanin za úpravu povrchu mazaniny přehlazením, mazanina tl. přes 120 do 240 mm</t>
  </si>
  <si>
    <t>429057558</t>
  </si>
  <si>
    <t>https://podminky.urs.cz/item/CS_URS_2022_01/631319013</t>
  </si>
  <si>
    <t>64</t>
  </si>
  <si>
    <t>Osazování výplní otvorů</t>
  </si>
  <si>
    <t>26</t>
  </si>
  <si>
    <t>642944121</t>
  </si>
  <si>
    <t>Osazení ocelových dveřních zárubní lisovaných nebo z úhelníků dodatečně s vybetonováním prahu, plochy do 2,5 m2</t>
  </si>
  <si>
    <t>-726022832</t>
  </si>
  <si>
    <t>https://podminky.urs.cz/item/CS_URS_2022_01/642944121</t>
  </si>
  <si>
    <t>27</t>
  </si>
  <si>
    <t>55331487</t>
  </si>
  <si>
    <t>zárubeň jednokřídlá ocelová pro zdění tl stěny 110-150mm rozměru 800/1970, 2100mm</t>
  </si>
  <si>
    <t>-419765334</t>
  </si>
  <si>
    <t>94</t>
  </si>
  <si>
    <t>Lešení</t>
  </si>
  <si>
    <t>28</t>
  </si>
  <si>
    <t>949101111</t>
  </si>
  <si>
    <t>Lešení pomocné pracovní pro objekty pozemních staveb pro zatížení do 150 kg/m2, o výšce lešeňové podlahy do 1,9 m</t>
  </si>
  <si>
    <t>-489977559</t>
  </si>
  <si>
    <t>https://podminky.urs.cz/item/CS_URS_2022_01/949101111</t>
  </si>
  <si>
    <t>"ZTI a EI chodba"20</t>
  </si>
  <si>
    <t>95</t>
  </si>
  <si>
    <t>Různé dokončovací konstrukce a práce</t>
  </si>
  <si>
    <t>29</t>
  </si>
  <si>
    <t>952902021</t>
  </si>
  <si>
    <t>Čištění budov při provádění oprav a udržovacích prací podlah hladkých zametením</t>
  </si>
  <si>
    <t>-56781162</t>
  </si>
  <si>
    <t>https://podminky.urs.cz/item/CS_URS_2022_01/952902021</t>
  </si>
  <si>
    <t>30</t>
  </si>
  <si>
    <t>952902031</t>
  </si>
  <si>
    <t>Čištění budov při provádění oprav a udržovacích prací podlah hladkých omytím</t>
  </si>
  <si>
    <t>1317543722</t>
  </si>
  <si>
    <t>https://podminky.urs.cz/item/CS_URS_2022_01/952902031</t>
  </si>
  <si>
    <t>96</t>
  </si>
  <si>
    <t>Bourání konstrukcí</t>
  </si>
  <si>
    <t>31</t>
  </si>
  <si>
    <t>711131811</t>
  </si>
  <si>
    <t>Odstranění izolace proti zemní vlhkosti na ploše vodorovné V</t>
  </si>
  <si>
    <t>-79520735</t>
  </si>
  <si>
    <t>https://podminky.urs.cz/item/CS_URS_2022_01/711131811</t>
  </si>
  <si>
    <t>"místnost 1.22 sprchy"3,14*3,30</t>
  </si>
  <si>
    <t>"místnost 1.25 sprchy"3,24*3,30</t>
  </si>
  <si>
    <t>32</t>
  </si>
  <si>
    <t>721210813</t>
  </si>
  <si>
    <t>Demontáž kanalizačního příslušenství vpustí podlahových DN 100</t>
  </si>
  <si>
    <t>883030737</t>
  </si>
  <si>
    <t>https://podminky.urs.cz/item/CS_URS_2022_01/721210813</t>
  </si>
  <si>
    <t>33</t>
  </si>
  <si>
    <t>721210818</t>
  </si>
  <si>
    <t>Demontáž kanalizačního příslušenství vpustí sprchových DN 100</t>
  </si>
  <si>
    <t>-1505950959</t>
  </si>
  <si>
    <t>https://podminky.urs.cz/item/CS_URS_2022_01/721210818</t>
  </si>
  <si>
    <t>34</t>
  </si>
  <si>
    <t>722170801</t>
  </si>
  <si>
    <t>Demontáž rozvodů vody z plastů do Ø 25 mm</t>
  </si>
  <si>
    <t>1936527124</t>
  </si>
  <si>
    <t>https://podminky.urs.cz/item/CS_URS_2022_01/722170801</t>
  </si>
  <si>
    <t>3*12,00</t>
  </si>
  <si>
    <t>2*8,00</t>
  </si>
  <si>
    <t>2*14*2,00</t>
  </si>
  <si>
    <t>35</t>
  </si>
  <si>
    <t>725210821</t>
  </si>
  <si>
    <t>Demontáž umyvadel bez výtokových armatur umyvadel</t>
  </si>
  <si>
    <t>soubor</t>
  </si>
  <si>
    <t>-1036407681</t>
  </si>
  <si>
    <t>https://podminky.urs.cz/item/CS_URS_2022_01/725210821</t>
  </si>
  <si>
    <t>36</t>
  </si>
  <si>
    <t>725820801</t>
  </si>
  <si>
    <t>Demontáž baterií nástěnných do G 3/4</t>
  </si>
  <si>
    <t>193067669</t>
  </si>
  <si>
    <t>https://podminky.urs.cz/item/CS_URS_2022_01/725820801</t>
  </si>
  <si>
    <t>37</t>
  </si>
  <si>
    <t>725840850</t>
  </si>
  <si>
    <t>Demontáž baterií sprchových diferenciálních do G 3/4 x 1</t>
  </si>
  <si>
    <t>825793586</t>
  </si>
  <si>
    <t>https://podminky.urs.cz/item/CS_URS_2022_01/725840850</t>
  </si>
  <si>
    <t>38</t>
  </si>
  <si>
    <t>725840860</t>
  </si>
  <si>
    <t>Demontáž baterií sprchových diferenciálních sprchových ramen nebo sprch táhlových</t>
  </si>
  <si>
    <t>-1984410400</t>
  </si>
  <si>
    <t>https://podminky.urs.cz/item/CS_URS_2022_01/725840860</t>
  </si>
  <si>
    <t>39</t>
  </si>
  <si>
    <t>741311813</t>
  </si>
  <si>
    <t>Demontáž spínačů bez zachování funkčnosti (do suti) nástěnných, pro prostředí normální do 10 A, připojení šroubové do 2 svorek</t>
  </si>
  <si>
    <t>-1287460785</t>
  </si>
  <si>
    <t>https://podminky.urs.cz/item/CS_URS_2022_01/741311813</t>
  </si>
  <si>
    <t>40</t>
  </si>
  <si>
    <t>741371821</t>
  </si>
  <si>
    <t>Demontáž svítidel bez zachování funkčnosti (do suti) interiérových modulového systému zářivkových, délky do 1100 mm</t>
  </si>
  <si>
    <t>783410747</t>
  </si>
  <si>
    <t>https://podminky.urs.cz/item/CS_URS_2022_01/741371821</t>
  </si>
  <si>
    <t>41</t>
  </si>
  <si>
    <t>751398822</t>
  </si>
  <si>
    <t>Demontáž ostatních zařízení větrací mřížky stěnové, průřezu přes 0,040 do 0,100 m2</t>
  </si>
  <si>
    <t>859082441</t>
  </si>
  <si>
    <t>https://podminky.urs.cz/item/CS_URS_2022_01/751398822</t>
  </si>
  <si>
    <t>42</t>
  </si>
  <si>
    <t>751511804</t>
  </si>
  <si>
    <t>Demontáž potrubí plechového skupiny I čtyřhranného s přírubou nebo bez příruby tloušťky plechu 0,8 mm, průřezu do 0,13 m2</t>
  </si>
  <si>
    <t>23845284</t>
  </si>
  <si>
    <t>https://podminky.urs.cz/item/CS_URS_2022_01/751511804</t>
  </si>
  <si>
    <t>43</t>
  </si>
  <si>
    <t>751571812</t>
  </si>
  <si>
    <t>Demontáž závěsu čtyřhranného potrubí z montované konstrukce z nosníků, kotveného do betonu</t>
  </si>
  <si>
    <t>1046505712</t>
  </si>
  <si>
    <t>https://podminky.urs.cz/item/CS_URS_2022_01/751571812</t>
  </si>
  <si>
    <t>44</t>
  </si>
  <si>
    <t>766411821</t>
  </si>
  <si>
    <t>Demontáž obložení stěn palubkami</t>
  </si>
  <si>
    <t>-1431817047</t>
  </si>
  <si>
    <t>https://podminky.urs.cz/item/CS_URS_2022_01/766411821</t>
  </si>
  <si>
    <t>"místnost 1.21"(2*7,42+2*0,80)*2,00</t>
  </si>
  <si>
    <t>"místnost 1.23"(2*7,37+0,70+0,80)*2,00</t>
  </si>
  <si>
    <t>"místnost 1.24"(2*7,37+0,80+1,20)*2,00</t>
  </si>
  <si>
    <t>"místnost 1.26"(2*7,37+1,13+0,40)*2,00</t>
  </si>
  <si>
    <t>45</t>
  </si>
  <si>
    <t>766411822</t>
  </si>
  <si>
    <t>Demontáž obložení stěn podkladových roštů</t>
  </si>
  <si>
    <t>1257293851</t>
  </si>
  <si>
    <t>https://podminky.urs.cz/item/CS_URS_2022_01/766411822</t>
  </si>
  <si>
    <t>46</t>
  </si>
  <si>
    <t>767132812</t>
  </si>
  <si>
    <t>Demontáž stěn a příček z plechů svařovaných do suti</t>
  </si>
  <si>
    <t>10166809</t>
  </si>
  <si>
    <t>https://podminky.urs.cz/item/CS_URS_2022_01/767132812</t>
  </si>
  <si>
    <t>"místnost 1.22 sprchy"4*0,80*2,00</t>
  </si>
  <si>
    <t>"místnost 1.23 obklad instalací"(0,30+0,60)*3,23</t>
  </si>
  <si>
    <t>"místnost 1.25 sprchy"4*0,80*2,00</t>
  </si>
  <si>
    <t>"místnost 1.26 obklad instalací"(0,40+0,27)*3,23</t>
  </si>
  <si>
    <t>47</t>
  </si>
  <si>
    <t>962031133</t>
  </si>
  <si>
    <t>Bourání instalačních přizdívek z cihel pálených na maltu vápenocementovou včetně keramického obkladu, tl. do 150 mm</t>
  </si>
  <si>
    <t>-1520180375</t>
  </si>
  <si>
    <t>https://podminky.urs.cz/item/CS_URS_2022_01/962031133</t>
  </si>
  <si>
    <t>"místnost 1.22 sprchy"(2*3,30+3,00)*2,00</t>
  </si>
  <si>
    <t>"místnost 1.22 umývárna"2*2,90*2,00</t>
  </si>
  <si>
    <t>"místnost 1.25 sprchy"(2*3,30+3,00)*2,00</t>
  </si>
  <si>
    <t>"místnost 1.25 umývárna"2*2,90*2,00</t>
  </si>
  <si>
    <t>48</t>
  </si>
  <si>
    <t>965042241</t>
  </si>
  <si>
    <t>Bourání mazanin betonových nebo z litého asfaltu tl. přes 100 mm, plochy přes 4 m2</t>
  </si>
  <si>
    <t>2029309770</t>
  </si>
  <si>
    <t>https://podminky.urs.cz/item/CS_URS_2022_01/965042241</t>
  </si>
  <si>
    <t>Mezisoučet podklad pod dlažbu</t>
  </si>
  <si>
    <t>Mezisoučet podkladní beton</t>
  </si>
  <si>
    <t>49</t>
  </si>
  <si>
    <t>965081213</t>
  </si>
  <si>
    <t>Bourání podlah z dlaždic bez podkladního lože nebo mazaniny, s jakoukoliv výplní spár keramických nebo xylolitových tl. do 10 mm, plochy přes 1 m2</t>
  </si>
  <si>
    <t>-916240395</t>
  </si>
  <si>
    <t>https://podminky.urs.cz/item/CS_URS_2022_01/965081213</t>
  </si>
  <si>
    <t>"ZTI_napojení kanalizace z 1.22 v chodbě"3,20*0,80</t>
  </si>
  <si>
    <t>"ZTI_napojení kanalizace z 1.25 v chodbě"3,20*0,80</t>
  </si>
  <si>
    <t>50</t>
  </si>
  <si>
    <t>968072455</t>
  </si>
  <si>
    <t>Vybourání kovových rámů oken s křídly, dveřních zárubní, vrat, stěn, ostění nebo obkladů dveřních zárubní, plochy do 2 m2</t>
  </si>
  <si>
    <t>321423998</t>
  </si>
  <si>
    <t>https://podminky.urs.cz/item/CS_URS_2022_01/968072455</t>
  </si>
  <si>
    <t>4*0,80*2,00</t>
  </si>
  <si>
    <t>51</t>
  </si>
  <si>
    <t>971052231</t>
  </si>
  <si>
    <t>Vybourání a prorážení otvorů v železobetonových příčkách a zdech základových nebo nadzákladových, plochy do 0,0225 m2, tl. do 150 mm</t>
  </si>
  <si>
    <t>-1166664657</t>
  </si>
  <si>
    <t>https://podminky.urs.cz/item/CS_URS_2022_01/971052231</t>
  </si>
  <si>
    <t>"ZTI vodovod"4*2</t>
  </si>
  <si>
    <t>52</t>
  </si>
  <si>
    <t>971052331</t>
  </si>
  <si>
    <t>Vybourání a prorážení otvorů v železobetonových příčkách a zdech základových nebo nadzákladových, plochy do 0,09 m2, tl. do 150 mm</t>
  </si>
  <si>
    <t>314568330</t>
  </si>
  <si>
    <t>https://podminky.urs.cz/item/CS_URS_2022_01/971052331</t>
  </si>
  <si>
    <t>"ZTI_nyky pro TS.vently"4</t>
  </si>
  <si>
    <t>53</t>
  </si>
  <si>
    <t>973031616</t>
  </si>
  <si>
    <t>Vysekání výklenků nebo kapes ve zdivu z cihel na maltu vápennou nebo vápenocementovou kapes pro špalíky a krabice, velikosti do 100x100x50 mm</t>
  </si>
  <si>
    <t>-1685586087</t>
  </si>
  <si>
    <t>https://podminky.urs.cz/item/CS_URS_2022_01/973031616</t>
  </si>
  <si>
    <t xml:space="preserve">"EI"16 </t>
  </si>
  <si>
    <t>54</t>
  </si>
  <si>
    <t>974031121</t>
  </si>
  <si>
    <t>Vysekání rýh ve zdivu cihelném na maltu vápennou nebo vápenocementovou do hl. 30 mm a šířky do 30 mm</t>
  </si>
  <si>
    <t>363358310</t>
  </si>
  <si>
    <t>https://podminky.urs.cz/item/CS_URS_2022_01/974031121</t>
  </si>
  <si>
    <t>"EI"64</t>
  </si>
  <si>
    <t>55</t>
  </si>
  <si>
    <t>974031122</t>
  </si>
  <si>
    <t>Vysekání rýh ve zdivu cihelném na maltu vápennou nebo vápenocementovou do hl. 30 mm a šířky do 70 mm</t>
  </si>
  <si>
    <t>-1571551538</t>
  </si>
  <si>
    <t>https://podminky.urs.cz/item/CS_URS_2022_01/974031122</t>
  </si>
  <si>
    <t>"EI"28</t>
  </si>
  <si>
    <t>56</t>
  </si>
  <si>
    <t>977131114</t>
  </si>
  <si>
    <t>Vrty příklepovými vrtáky do cihelného zdiva nebo prostého betonu průměru 14 mm</t>
  </si>
  <si>
    <t>-78215405</t>
  </si>
  <si>
    <t>https://podminky.urs.cz/item/CS_URS_2022_01/977131114</t>
  </si>
  <si>
    <t>"EI"5</t>
  </si>
  <si>
    <t>57</t>
  </si>
  <si>
    <t>977311112</t>
  </si>
  <si>
    <t>Řezání stávajících betonových mazanin bez vyztužení hloubky přes 50 do 100 mm</t>
  </si>
  <si>
    <t>1091725256</t>
  </si>
  <si>
    <t>https://podminky.urs.cz/item/CS_URS_2022_01/977311112</t>
  </si>
  <si>
    <t>"ZTI_napojení kanalizace z 1.22 v chodbě"2*3,20+0,80</t>
  </si>
  <si>
    <t>"ZTI_napojení kanalizace z 1.25 v chodbě"2*3,20+0,80</t>
  </si>
  <si>
    <t>997</t>
  </si>
  <si>
    <t>Přesun sutě</t>
  </si>
  <si>
    <t>58</t>
  </si>
  <si>
    <t>997013211</t>
  </si>
  <si>
    <t>Vnitrostaveništní doprava suti a vybouraných hmot vodorovně do 50 m svisle ručně pro budovy a haly výšky do 6 m</t>
  </si>
  <si>
    <t>-1767915748</t>
  </si>
  <si>
    <t>https://podminky.urs.cz/item/CS_URS_2022_01/997013211</t>
  </si>
  <si>
    <t>59</t>
  </si>
  <si>
    <t>997013509</t>
  </si>
  <si>
    <t>Odvoz suti a vybouraných hmot na skládku nebo meziskládku se složením, na vzdálenost Příplatek k ceně za každý další i započatý 1 km přes 1 km</t>
  </si>
  <si>
    <t>-1528723875</t>
  </si>
  <si>
    <t>https://podminky.urs.cz/item/CS_URS_2022_01/997013509</t>
  </si>
  <si>
    <t>56,637*14 'Přepočtené koeficientem množství</t>
  </si>
  <si>
    <t>60</t>
  </si>
  <si>
    <t>997013511</t>
  </si>
  <si>
    <t>Odvoz suti a vybouraných hmot z meziskládky na skládku s naložením a se složením, na vzdálenost do 1 km</t>
  </si>
  <si>
    <t>-1966077501</t>
  </si>
  <si>
    <t>https://podminky.urs.cz/item/CS_URS_2022_01/997013511</t>
  </si>
  <si>
    <t>94621000</t>
  </si>
  <si>
    <t>poplatek za uložení stavebního odpadu betonového zatříděného kódem 17 01 01 na recyklační skládku</t>
  </si>
  <si>
    <t>-1589951505</t>
  </si>
  <si>
    <t>62</t>
  </si>
  <si>
    <t>94621002</t>
  </si>
  <si>
    <t>poplatek za uložení stavebního odpadu cihelného zatříděného kódem 17 01 02 na recyklační skládku</t>
  </si>
  <si>
    <t>149286231</t>
  </si>
  <si>
    <t>94621003</t>
  </si>
  <si>
    <t>poplatek za uložení stavebního odpadu keramického zatříděného kódem 17 01 03 na recyklační skládku</t>
  </si>
  <si>
    <t>-1125336210</t>
  </si>
  <si>
    <t>94620250</t>
  </si>
  <si>
    <t>poplatek za uložení směsného stavebního a demoličního odpadu zatříděného kódem 17 09 04</t>
  </si>
  <si>
    <t>1861882967</t>
  </si>
  <si>
    <t>998</t>
  </si>
  <si>
    <t>Přesun hmot</t>
  </si>
  <si>
    <t>65</t>
  </si>
  <si>
    <t>998018001</t>
  </si>
  <si>
    <t>Přesun hmot pro budovy občanské výstavby, bydlení, výrobu a služby ruční - bez užití mechanizace vodorovná dopravní vzdálenost do 100 m pro budovy s jakoukoliv nosnou konstrukcí výšky do 6 m</t>
  </si>
  <si>
    <t>231688589</t>
  </si>
  <si>
    <t>https://podminky.urs.cz/item/CS_URS_2022_01/998018001</t>
  </si>
  <si>
    <t>PSV</t>
  </si>
  <si>
    <t>Práce a dodávky PSV</t>
  </si>
  <si>
    <t>711</t>
  </si>
  <si>
    <t>Izolace proti vodě, vlhkosti a plynům</t>
  </si>
  <si>
    <t>66</t>
  </si>
  <si>
    <t>711111001</t>
  </si>
  <si>
    <t>Provedení izolace proti zemní vlhkosti natěradly a tmely za studena na ploše vodorovné V nátěrem penetračním</t>
  </si>
  <si>
    <t>-1728561073</t>
  </si>
  <si>
    <t>https://podminky.urs.cz/item/CS_URS_2022_01/711111001</t>
  </si>
  <si>
    <t>67</t>
  </si>
  <si>
    <t>11163150</t>
  </si>
  <si>
    <t>lak penetrační asfaltový</t>
  </si>
  <si>
    <t>-415726584</t>
  </si>
  <si>
    <t>5,12*0,00033 'Přepočtené koeficientem množství</t>
  </si>
  <si>
    <t>68</t>
  </si>
  <si>
    <t>711141559</t>
  </si>
  <si>
    <t>Provedení izolace proti zemní vlhkosti pásy přitavením NAIP na ploše vodorovné V</t>
  </si>
  <si>
    <t>1662607608</t>
  </si>
  <si>
    <t>https://podminky.urs.cz/item/CS_URS_2022_01/711141559</t>
  </si>
  <si>
    <t>69</t>
  </si>
  <si>
    <t>62832001</t>
  </si>
  <si>
    <t>pás asfaltový natavitelný oxidovaný tl 3,5mm typu V60 S35 s vložkou ze skleněné rohože, s jemnozrnným minerálním posypem</t>
  </si>
  <si>
    <t>2137320011</t>
  </si>
  <si>
    <t>5,12*1,1655 'Přepočtené koeficientem množství</t>
  </si>
  <si>
    <t>70</t>
  </si>
  <si>
    <t>711193121</t>
  </si>
  <si>
    <t>Izolace proti zemní vlhkosti ostatní těsnicí hmotou dvousložkovou na bázi cementu na ploše vodorovné V</t>
  </si>
  <si>
    <t>304821551</t>
  </si>
  <si>
    <t>https://podminky.urs.cz/item/CS_URS_2022_01/711193121</t>
  </si>
  <si>
    <t>71</t>
  </si>
  <si>
    <t>711193131</t>
  </si>
  <si>
    <t>Izolace proti zemní vlhkosti ostatní těsnicí hmotou dvousložkovou na bázi cementu na ploše svislé S</t>
  </si>
  <si>
    <t>-1629899151</t>
  </si>
  <si>
    <t>https://podminky.urs.cz/item/CS_URS_2022_01/711193131</t>
  </si>
  <si>
    <t>"místnost 1.22"(2*2,94+4*1,20+2*3,89+2*3,30)*0,20</t>
  </si>
  <si>
    <t>"místnost 1.25"(2*3,14+4*1,30+2*3,30+2*2,94)*0,20</t>
  </si>
  <si>
    <t>72</t>
  </si>
  <si>
    <t>71174556R</t>
  </si>
  <si>
    <t>Napojení stěrkové izolace na stávající živičnou izolaci včetně úpravy podkladu</t>
  </si>
  <si>
    <t>R-položka</t>
  </si>
  <si>
    <t>-1645174190</t>
  </si>
  <si>
    <t>"místnost 1.22"2*0,80</t>
  </si>
  <si>
    <t>"místnost 1.25"2*0,80</t>
  </si>
  <si>
    <t>73</t>
  </si>
  <si>
    <t>771591241</t>
  </si>
  <si>
    <t>Izolace podlahy pod dlažbu těsnícími izolačními pásy vnitřní kout</t>
  </si>
  <si>
    <t>1937047093</t>
  </si>
  <si>
    <t>https://podminky.urs.cz/item/CS_URS_2022_01/771591241</t>
  </si>
  <si>
    <t>74</t>
  </si>
  <si>
    <t>771591264</t>
  </si>
  <si>
    <t>Izolace podlahy pod dlažbu těsnícími izolačními pásy mezi podlahou a stěnu</t>
  </si>
  <si>
    <t>-2091863160</t>
  </si>
  <si>
    <t>https://podminky.urs.cz/item/CS_URS_2022_01/771591264</t>
  </si>
  <si>
    <t xml:space="preserve">"místnost 1.21. sprchy"(2,94+3,30+2*1,20)*2   </t>
  </si>
  <si>
    <t xml:space="preserve">"místnost 1.25. sprchy"(3,14+3,30+2*1,30)*2   </t>
  </si>
  <si>
    <t>75</t>
  </si>
  <si>
    <t>998711101</t>
  </si>
  <si>
    <t>Přesun hmot pro izolace proti vodě, vlhkosti a plynům stanovený z hmotnosti přesunovaného materiálu vodorovná dopravní vzdálenost do 50 m v objektech výšky do 6 m</t>
  </si>
  <si>
    <t>481256349</t>
  </si>
  <si>
    <t>https://podminky.urs.cz/item/CS_URS_2022_01/998711101</t>
  </si>
  <si>
    <t>721</t>
  </si>
  <si>
    <t>Zdravotechnika - vnitřní kanalizace</t>
  </si>
  <si>
    <t>76</t>
  </si>
  <si>
    <t>359901212</t>
  </si>
  <si>
    <t>Monitoring (kamerový systém) stávající kanalizace</t>
  </si>
  <si>
    <t>270626003</t>
  </si>
  <si>
    <t>https://podminky.urs.cz/item/CS_URS_2022_01/359901212</t>
  </si>
  <si>
    <t>77</t>
  </si>
  <si>
    <t>721.1</t>
  </si>
  <si>
    <t>Napojení na stávající kanalizaci</t>
  </si>
  <si>
    <t>-29597274</t>
  </si>
  <si>
    <t>https://podminky.urs.cz/item/CS_URS_2022_01/721.1</t>
  </si>
  <si>
    <t>78</t>
  </si>
  <si>
    <t>721173401</t>
  </si>
  <si>
    <t>Potrubí z trub PVC SN4 svodné (ležaté) DN 110</t>
  </si>
  <si>
    <t>-2076335523</t>
  </si>
  <si>
    <t>https://podminky.urs.cz/item/CS_URS_2022_01/721173401</t>
  </si>
  <si>
    <t>2*(4,50+4*2,00)</t>
  </si>
  <si>
    <t>79</t>
  </si>
  <si>
    <t>721173403</t>
  </si>
  <si>
    <t>Potrubí z trub PVC SN4 svodné (ležaté) DN 160</t>
  </si>
  <si>
    <t>1784505557</t>
  </si>
  <si>
    <t>https://podminky.urs.cz/item/CS_URS_2022_01/721173403</t>
  </si>
  <si>
    <t>80</t>
  </si>
  <si>
    <t>721174024</t>
  </si>
  <si>
    <t>Potrubí z trub polypropylenových odpadní (svislé) DN 75</t>
  </si>
  <si>
    <t>1986585433</t>
  </si>
  <si>
    <t>https://podminky.urs.cz/item/CS_URS_2022_01/721174024</t>
  </si>
  <si>
    <t>81</t>
  </si>
  <si>
    <t>721174042</t>
  </si>
  <si>
    <t>Potrubí z trub polypropylenových připojovací DN 40</t>
  </si>
  <si>
    <t>1862009361</t>
  </si>
  <si>
    <t>https://podminky.urs.cz/item/CS_URS_2022_01/721174042</t>
  </si>
  <si>
    <t>82</t>
  </si>
  <si>
    <t>721174043</t>
  </si>
  <si>
    <t>Potrubí z trub polypropylenových připojovací DN 50</t>
  </si>
  <si>
    <t>-2105229017</t>
  </si>
  <si>
    <t>https://podminky.urs.cz/item/CS_URS_2022_01/721174043</t>
  </si>
  <si>
    <t>83</t>
  </si>
  <si>
    <t>721194104</t>
  </si>
  <si>
    <t>Vyměření přípojek na potrubí vyvedení a upevnění odpadních výpustek DN 40</t>
  </si>
  <si>
    <t>1254846189</t>
  </si>
  <si>
    <t>https://podminky.urs.cz/item/CS_URS_2022_01/721194104</t>
  </si>
  <si>
    <t>84</t>
  </si>
  <si>
    <t>721194107</t>
  </si>
  <si>
    <t>Vyměření přípojek na potrubí vyvedení a upevnění odpadních výpustek DN 70</t>
  </si>
  <si>
    <t>2016359994</t>
  </si>
  <si>
    <t>https://podminky.urs.cz/item/CS_URS_2022_01/721194107</t>
  </si>
  <si>
    <t>85</t>
  </si>
  <si>
    <t>721219128</t>
  </si>
  <si>
    <t>Odtokové sprchové žlaby montáž odtokových sprchových žlabů ostatních typů délky do 1050 mm</t>
  </si>
  <si>
    <t>-1564336720</t>
  </si>
  <si>
    <t>https://podminky.urs.cz/item/CS_URS_2022_01/721219128</t>
  </si>
  <si>
    <t>86</t>
  </si>
  <si>
    <t>600702</t>
  </si>
  <si>
    <t>sprchový žlábek s přírubou a těsněním pro instalaci ke stěně, dl. 700 mm</t>
  </si>
  <si>
    <t>-752847326</t>
  </si>
  <si>
    <t>87</t>
  </si>
  <si>
    <t>601002</t>
  </si>
  <si>
    <t>sprchový žlábek s přírubou a těsněním pro instalaci ke stěně, dl. 1000 mm</t>
  </si>
  <si>
    <t>-855199036</t>
  </si>
  <si>
    <t>88</t>
  </si>
  <si>
    <t>600710</t>
  </si>
  <si>
    <t>designová mřížka nerezová ocel, dl. 700 mm</t>
  </si>
  <si>
    <t>-554282339</t>
  </si>
  <si>
    <t>89</t>
  </si>
  <si>
    <t>601010</t>
  </si>
  <si>
    <t>designová mřížka nerezová ocel, dl. 1000 mm</t>
  </si>
  <si>
    <t>-362833614</t>
  </si>
  <si>
    <t>90</t>
  </si>
  <si>
    <t>650002</t>
  </si>
  <si>
    <t>zápachová uzávěrka odpad DN70, 1,2 l/s</t>
  </si>
  <si>
    <t>-311561377</t>
  </si>
  <si>
    <t>91</t>
  </si>
  <si>
    <t>650003</t>
  </si>
  <si>
    <t>čelo žlábku</t>
  </si>
  <si>
    <t>-1025173036</t>
  </si>
  <si>
    <t>92</t>
  </si>
  <si>
    <t>721290111</t>
  </si>
  <si>
    <t>Zkouška těsnosti kanalizace v objektech vodou do DN 125</t>
  </si>
  <si>
    <t>-166979250</t>
  </si>
  <si>
    <t>93</t>
  </si>
  <si>
    <t>721290112</t>
  </si>
  <si>
    <t>Zkouška těsnosti kanalizace v objektech vodou DN 150 nebo DN 200</t>
  </si>
  <si>
    <t>369040721</t>
  </si>
  <si>
    <t>https://podminky.urs.cz/item/CS_URS_2022_01/721290112</t>
  </si>
  <si>
    <t>721910922</t>
  </si>
  <si>
    <t>Pročištění ležatých svodů do DN 300</t>
  </si>
  <si>
    <t>-1642008</t>
  </si>
  <si>
    <t>https://podminky.urs.cz/item/CS_URS_2022_01/721910922</t>
  </si>
  <si>
    <t>998721101</t>
  </si>
  <si>
    <t>Přesun hmot pro vnitřní kanalizace stanovený z hmotnosti přesunovaného materiálu vodorovná dopravní vzdálenost do 50 m v objektech výšky do 6 m</t>
  </si>
  <si>
    <t>-1950213421</t>
  </si>
  <si>
    <t>https://podminky.urs.cz/item/CS_URS_2022_01/998721101</t>
  </si>
  <si>
    <t>722</t>
  </si>
  <si>
    <t>Zdravotechnika - vnitřní vodovod</t>
  </si>
  <si>
    <t>722.1</t>
  </si>
  <si>
    <t>Napojení na stávající rozvody vodovodu</t>
  </si>
  <si>
    <t>1064300628</t>
  </si>
  <si>
    <t>97</t>
  </si>
  <si>
    <t>722174002</t>
  </si>
  <si>
    <t>Potrubí z plastových trubek z polypropylenu PPR svařovaných polyfúzně PN 16 (SDR 7,4) D 20 x 2,8</t>
  </si>
  <si>
    <t>1614501198</t>
  </si>
  <si>
    <t>https://podminky.urs.cz/item/CS_URS_2022_01/722174002</t>
  </si>
  <si>
    <t>98</t>
  </si>
  <si>
    <t>722174003</t>
  </si>
  <si>
    <t>Potrubí z plastových trubek z polypropylenu PPR svařovaných polyfúzně PN 16 (SDR 7,4) D 25 x 3,5</t>
  </si>
  <si>
    <t>-1484203308</t>
  </si>
  <si>
    <t>https://podminky.urs.cz/item/CS_URS_2022_01/722174003</t>
  </si>
  <si>
    <t>99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</si>
  <si>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</si>
  <si>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</si>
  <si>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-44527996</t>
  </si>
  <si>
    <t>https://podminky.urs.cz/item/CS_URS_2022_01/722181231</t>
  </si>
  <si>
    <t>100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</si>
  <si>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</si>
  <si>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</si>
  <si>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1103742997</t>
  </si>
  <si>
    <t>https://podminky.urs.cz/item/CS_URS_2022_01/722181232</t>
  </si>
  <si>
    <t>101</t>
  </si>
  <si>
    <t>722190401</t>
  </si>
  <si>
    <t>Zřízení přípojek na potrubí vyvedení a upevnění výpustek do DN 25</t>
  </si>
  <si>
    <t>490521994</t>
  </si>
  <si>
    <t>https://podminky.urs.cz/item/CS_URS_2022_01/722190401</t>
  </si>
  <si>
    <t>102</t>
  </si>
  <si>
    <t>722230103</t>
  </si>
  <si>
    <t>Armatury se dvěma závity ventily přímé G 1"</t>
  </si>
  <si>
    <t>1350353718</t>
  </si>
  <si>
    <t>https://podminky.urs.cz/item/CS_URS_2022_01/722230103</t>
  </si>
  <si>
    <t>103</t>
  </si>
  <si>
    <t>722239103</t>
  </si>
  <si>
    <t>Armatury se dvěma závity montáž vodovodních armatur se dvěma závity ostatních typů G 1"</t>
  </si>
  <si>
    <t>1122593989</t>
  </si>
  <si>
    <t>https://podminky.urs.cz/item/CS_URS_2022_01/722239103</t>
  </si>
  <si>
    <t>104</t>
  </si>
  <si>
    <t>R520430</t>
  </si>
  <si>
    <t>termostatický směšovací ventil 1" teplé vody + 38 °C až + 65 °C</t>
  </si>
  <si>
    <t>-29218563</t>
  </si>
  <si>
    <t>105</t>
  </si>
  <si>
    <t>722290226</t>
  </si>
  <si>
    <t>Zkoušky, proplach a desinfekce vodovodního potrubí zkoušky těsnosti vodovodního potrubí závitového do DN 50</t>
  </si>
  <si>
    <t>-599162418</t>
  </si>
  <si>
    <t>https://podminky.urs.cz/item/CS_URS_2022_01/722290226</t>
  </si>
  <si>
    <t>106</t>
  </si>
  <si>
    <t>722290234</t>
  </si>
  <si>
    <t>Zkoušky, proplach a desinfekce vodovodního potrubí proplach a desinfekce vodovodního potrubí do DN 80</t>
  </si>
  <si>
    <t>1021403845</t>
  </si>
  <si>
    <t>https://podminky.urs.cz/item/CS_URS_2022_01/722290234</t>
  </si>
  <si>
    <t>107</t>
  </si>
  <si>
    <t>734261235</t>
  </si>
  <si>
    <t>Šroubení topenářské PN 16 do 120°C přímé G 1</t>
  </si>
  <si>
    <t>-1532670619</t>
  </si>
  <si>
    <t>https://podminky.urs.cz/item/CS_URS_2022_01/734261235</t>
  </si>
  <si>
    <t>108</t>
  </si>
  <si>
    <t>998722101</t>
  </si>
  <si>
    <t>Přesun hmot pro vnitřní vodovod stanovený z hmotnosti přesunovaného materiálu vodorovná dopravní vzdálenost do 50 m v objektech výšky do 6 m</t>
  </si>
  <si>
    <t>-814758700</t>
  </si>
  <si>
    <t>https://podminky.urs.cz/item/CS_URS_2022_01/998722101</t>
  </si>
  <si>
    <t>725</t>
  </si>
  <si>
    <t>Zdravotechnika - zařizovací předměty</t>
  </si>
  <si>
    <t>109</t>
  </si>
  <si>
    <t>725211602</t>
  </si>
  <si>
    <t>Umyvadla keramická bílá bez výtokových armatur připevněná na stěnu šrouby bez sloupu nebo krytu na sifon</t>
  </si>
  <si>
    <t>-1321686875</t>
  </si>
  <si>
    <t>https://podminky.urs.cz/item/CS_URS_2022_01/725211602</t>
  </si>
  <si>
    <t>110</t>
  </si>
  <si>
    <t>725813111</t>
  </si>
  <si>
    <t>Ventily rohové bez připojovací trubičky nebo flexi hadičky G 1/2"</t>
  </si>
  <si>
    <t>2037864389</t>
  </si>
  <si>
    <t>https://podminky.urs.cz/item/CS_URS_2022_01/725813111</t>
  </si>
  <si>
    <t>111</t>
  </si>
  <si>
    <t>725822611</t>
  </si>
  <si>
    <t>Baterie umyvadlové stojánkové pákové bez výpusti</t>
  </si>
  <si>
    <t>436351253</t>
  </si>
  <si>
    <t>https://podminky.urs.cz/item/CS_URS_2022_01/725822611</t>
  </si>
  <si>
    <t>112</t>
  </si>
  <si>
    <t>725841333</t>
  </si>
  <si>
    <t>Baterie sprchové podomítkové (zápustné) s pevnou sprchou</t>
  </si>
  <si>
    <t>1414198937</t>
  </si>
  <si>
    <t>https://podminky.urs.cz/item/CS_URS_2022_01/725841333</t>
  </si>
  <si>
    <t>113</t>
  </si>
  <si>
    <t>725980123</t>
  </si>
  <si>
    <t>Dvířka 30/30</t>
  </si>
  <si>
    <t>1477036899</t>
  </si>
  <si>
    <t>https://podminky.urs.cz/item/CS_URS_2022_01/725980123</t>
  </si>
  <si>
    <t>114</t>
  </si>
  <si>
    <t>998725101</t>
  </si>
  <si>
    <t>Přesun hmot pro zařizovací předměty stanovený z hmotnosti přesunovaného materiálu vodorovná dopravní vzdálenost do 50 m v objektech výšky do 6 m</t>
  </si>
  <si>
    <t>990100263</t>
  </si>
  <si>
    <t>https://podminky.urs.cz/item/CS_URS_2022_01/998725101</t>
  </si>
  <si>
    <t>735</t>
  </si>
  <si>
    <t>Ústřední vytápění - otopná tělesa</t>
  </si>
  <si>
    <t>115</t>
  </si>
  <si>
    <t>735117110</t>
  </si>
  <si>
    <t>Otopná tělesa litinová článková se základním nátěrem výkon 88-136,1 W/článek odpojení a připojení po nátěru</t>
  </si>
  <si>
    <t>-1073920356</t>
  </si>
  <si>
    <t>https://podminky.urs.cz/item/CS_URS_2022_01/735117110</t>
  </si>
  <si>
    <t xml:space="preserve">4*35*0,31   </t>
  </si>
  <si>
    <t xml:space="preserve">2*22*0,31   </t>
  </si>
  <si>
    <t>116</t>
  </si>
  <si>
    <t>735191910</t>
  </si>
  <si>
    <t>Ostatní opravy otopných těles napuštění vody do otopného systému včetně potrubí (bez kotle a ohříváků) otopných těles</t>
  </si>
  <si>
    <t>1968597734</t>
  </si>
  <si>
    <t>https://podminky.urs.cz/item/CS_URS_2022_01/735191910</t>
  </si>
  <si>
    <t>117</t>
  </si>
  <si>
    <t>735494811</t>
  </si>
  <si>
    <t>Vypuštění vody z otopných soustav bez kotlů, ohříváků, zásobníků a nádrží</t>
  </si>
  <si>
    <t>-780137299</t>
  </si>
  <si>
    <t>https://podminky.urs.cz/item/CS_URS_2022_01/735494811</t>
  </si>
  <si>
    <t>118</t>
  </si>
  <si>
    <t>998735201</t>
  </si>
  <si>
    <t>Přesun hmot pro otopná tělesa stanovený procentní sazbou (%) z ceny vodorovná dopravní vzdálenost do 50 m v objektech výšky do 6 m</t>
  </si>
  <si>
    <t>%</t>
  </si>
  <si>
    <t>1576375461</t>
  </si>
  <si>
    <t>https://podminky.urs.cz/item/CS_URS_2022_01/998735201</t>
  </si>
  <si>
    <t>741</t>
  </si>
  <si>
    <t>Elektroinstalace - silnoproud</t>
  </si>
  <si>
    <t>119</t>
  </si>
  <si>
    <t>741110511</t>
  </si>
  <si>
    <t>Montáž lišt a kanálků elektroinstalačních se spojkami, ohyby a rohy a s nasunutím do krabic vkládacích s víčkem, šířky do 60 mm</t>
  </si>
  <si>
    <t>1807141667</t>
  </si>
  <si>
    <t>https://podminky.urs.cz/item/CS_URS_2022_01/741110511</t>
  </si>
  <si>
    <t>120</t>
  </si>
  <si>
    <t>34571012</t>
  </si>
  <si>
    <t>lišta elektroinstalační vkládací 40x15mm</t>
  </si>
  <si>
    <t>-411090628</t>
  </si>
  <si>
    <t>124*1,05 'Přepočtené koeficientem množství</t>
  </si>
  <si>
    <t>121</t>
  </si>
  <si>
    <t>741112001</t>
  </si>
  <si>
    <t>Montáž krabic elektroinstalačních bez napojení na trubky a lišty, demontáže a montáže víčka a přístroje protahovacích nebo odbočných zapuštěných plastových kruhových</t>
  </si>
  <si>
    <t>763295081</t>
  </si>
  <si>
    <t>https://podminky.urs.cz/item/CS_URS_2022_01/741112001</t>
  </si>
  <si>
    <t>122</t>
  </si>
  <si>
    <t>34571450</t>
  </si>
  <si>
    <t>krabice pod omítku PVC přístrojová kruhová D 70mm</t>
  </si>
  <si>
    <t>665915747</t>
  </si>
  <si>
    <t>123</t>
  </si>
  <si>
    <t>34571521</t>
  </si>
  <si>
    <t>krabice pod omítku PVC odbočná kruhová D 70mm s víčkem a svorkovnicí</t>
  </si>
  <si>
    <t>-1510278690</t>
  </si>
  <si>
    <t>124</t>
  </si>
  <si>
    <t>741122015</t>
  </si>
  <si>
    <t>Montáž kabelů měděných bez ukončení uložených pod omítku plných kulatých (např. CYKY), počtu a průřezu žil 3x1,5 mm2</t>
  </si>
  <si>
    <t>2099642146</t>
  </si>
  <si>
    <t>https://podminky.urs.cz/item/CS_URS_2022_01/741122015</t>
  </si>
  <si>
    <t>125</t>
  </si>
  <si>
    <t>741122016</t>
  </si>
  <si>
    <t>Montáž kabelů měděných bez ukončení uložených pod omítku plných kulatých (např. CYKY), počtu a průřezu žil 3x2,5 až 6 mm2</t>
  </si>
  <si>
    <t>-1601106951</t>
  </si>
  <si>
    <t>https://podminky.urs.cz/item/CS_URS_2022_01/741122016</t>
  </si>
  <si>
    <t>126</t>
  </si>
  <si>
    <t>741122211</t>
  </si>
  <si>
    <t>Montáž kabelů měděných bez ukončení uložených volně nebo v liště plných kulatých (např. CYKY) počtu a průřezu žil 3x1,5 až 6 mm2</t>
  </si>
  <si>
    <t>-826195268</t>
  </si>
  <si>
    <t>https://podminky.urs.cz/item/CS_URS_2022_01/741122211</t>
  </si>
  <si>
    <t>127</t>
  </si>
  <si>
    <t>34111030</t>
  </si>
  <si>
    <t>kabel instalační jádro Cu plné izolace PVC plášť PVC 450/750V (CYKY) 3x1,5mm2</t>
  </si>
  <si>
    <t>605197805</t>
  </si>
  <si>
    <t>304*1,15 'Přepočtené koeficientem množství</t>
  </si>
  <si>
    <t>128</t>
  </si>
  <si>
    <t>34111036</t>
  </si>
  <si>
    <t>kabel instalační jádro Cu plné izolace PVC plášť PVC 450/750V (CYKY) 3x2,5mm2</t>
  </si>
  <si>
    <t>-1453548494</t>
  </si>
  <si>
    <t>112*1,15 'Přepočtené koeficientem množství</t>
  </si>
  <si>
    <t>129</t>
  </si>
  <si>
    <t>741310001</t>
  </si>
  <si>
    <t>Montáž spínačů jedno nebo dvoupólových nástěnných se zapojením vodičů, pro prostředí normální spínačů, řazení 1-jednopólových</t>
  </si>
  <si>
    <t>-1124164199</t>
  </si>
  <si>
    <t>https://podminky.urs.cz/item/CS_URS_2022_01/741310001</t>
  </si>
  <si>
    <t>130</t>
  </si>
  <si>
    <t>34535015</t>
  </si>
  <si>
    <t>spínač nástěnný jednopólový, řazení 1</t>
  </si>
  <si>
    <t>878012684</t>
  </si>
  <si>
    <t>131</t>
  </si>
  <si>
    <t>741310022</t>
  </si>
  <si>
    <t>Montáž spínačů jedno nebo dvoupólových nástěnných se zapojením vodičů, pro prostředí normální přepínačů, řazení 6-střídavých</t>
  </si>
  <si>
    <t>1183477321</t>
  </si>
  <si>
    <t>https://podminky.urs.cz/item/CS_URS_2022_01/741310022</t>
  </si>
  <si>
    <t>132</t>
  </si>
  <si>
    <t>34535018</t>
  </si>
  <si>
    <t>přepínač nástěnný střídavý, řazení 6</t>
  </si>
  <si>
    <t>1500795636</t>
  </si>
  <si>
    <t>133</t>
  </si>
  <si>
    <t>741313001</t>
  </si>
  <si>
    <t>Montáž zásuvek domovních se zapojením vodičů bezšroubové připojení polozapuštěných nebo zapuštěných 10/16 A, provedení 2P + PE</t>
  </si>
  <si>
    <t>593234812</t>
  </si>
  <si>
    <t>https://podminky.urs.cz/item/CS_URS_2022_01/741313001</t>
  </si>
  <si>
    <t>134</t>
  </si>
  <si>
    <t>34555202</t>
  </si>
  <si>
    <t>zásuvka zápustná jednonásobná základní provedení</t>
  </si>
  <si>
    <t>-1643564845</t>
  </si>
  <si>
    <t>135</t>
  </si>
  <si>
    <t>741321003</t>
  </si>
  <si>
    <t>Montáž proudových chráničů se zapojením vodičů dvoupólových nn do 25 A ve skříni</t>
  </si>
  <si>
    <t>360845549</t>
  </si>
  <si>
    <t>https://podminky.urs.cz/item/CS_URS_2022_01/741321003</t>
  </si>
  <si>
    <t>136</t>
  </si>
  <si>
    <t>11.016.533</t>
  </si>
  <si>
    <t>proudový chránič s nadproudovou ochranou 16A char. B, rozdíl. proud 0,03 A</t>
  </si>
  <si>
    <t>1583960963</t>
  </si>
  <si>
    <t>137</t>
  </si>
  <si>
    <t>11.016.535</t>
  </si>
  <si>
    <t>proudový chránič s nadproudovou ochranou 10A char. B, rozdíl. proud 0,03 A</t>
  </si>
  <si>
    <t>1580182966</t>
  </si>
  <si>
    <t>138</t>
  </si>
  <si>
    <t>741372062</t>
  </si>
  <si>
    <t>Montáž svítidel s integrovaným zdrojem LED se zapojením vodičů interiérových přisazených stropních hranatých nebo kruhových, plochy přes 0,09 do 0,36 m2</t>
  </si>
  <si>
    <t>827156632</t>
  </si>
  <si>
    <t>https://podminky.urs.cz/item/CS_URS_2022_01/741372062</t>
  </si>
  <si>
    <t>139</t>
  </si>
  <si>
    <t>10000759R</t>
  </si>
  <si>
    <t>LED svítidlo přisazené plastové OPÁL 2.4ft8800/840, 120cm, 4000°K, 58W, 7280lm, IP54 (A)</t>
  </si>
  <si>
    <t>-1688370731</t>
  </si>
  <si>
    <t>140</t>
  </si>
  <si>
    <t>10000760R</t>
  </si>
  <si>
    <t>LED svítidlo přisazené průmyslové plastové LED 2.5ft 11000/840, 150cm, 4000°K, 71W, 10230lm, IP66 (B)</t>
  </si>
  <si>
    <t>-1973366840</t>
  </si>
  <si>
    <t>141</t>
  </si>
  <si>
    <t>741810001</t>
  </si>
  <si>
    <t>Zkoušky a prohlídky elektrických rozvodů a zařízení celková prohlídka a vyhotovení revizní zprávy pro objem montážních prací do 100 tis. Kč</t>
  </si>
  <si>
    <t>-414019599</t>
  </si>
  <si>
    <t>https://podminky.urs.cz/item/CS_URS_2022_01/741810001</t>
  </si>
  <si>
    <t>142</t>
  </si>
  <si>
    <t>HZS2232</t>
  </si>
  <si>
    <t>Hodinové zúčtovací sazby profesí PSV provádění stavebních instalací elektrikář odborný</t>
  </si>
  <si>
    <t>hod</t>
  </si>
  <si>
    <t>-1264543371</t>
  </si>
  <si>
    <t>https://podminky.urs.cz/item/CS_URS_2022_01/HZS2232</t>
  </si>
  <si>
    <t>P</t>
  </si>
  <si>
    <t>Poznámka k položce:_x000d_
úpravy v rozvaděči a ostatní práce</t>
  </si>
  <si>
    <t>143</t>
  </si>
  <si>
    <t>59042125</t>
  </si>
  <si>
    <t>sádra šedá</t>
  </si>
  <si>
    <t>kg</t>
  </si>
  <si>
    <t>-1959110558</t>
  </si>
  <si>
    <t>144</t>
  </si>
  <si>
    <t>31412858</t>
  </si>
  <si>
    <t>hřebík stavební hlava zápustná mřížkovaná 4x100mm</t>
  </si>
  <si>
    <t>613496173</t>
  </si>
  <si>
    <t>145</t>
  </si>
  <si>
    <t>998741101</t>
  </si>
  <si>
    <t>Přesun hmot pro silnoproud stanovený z hmotnosti přesunovaného materiálu vodorovná dopravní vzdálenost do 50 m v objektech výšky do 6 m</t>
  </si>
  <si>
    <t>-241807344</t>
  </si>
  <si>
    <t>https://podminky.urs.cz/item/CS_URS_2022_01/998741101</t>
  </si>
  <si>
    <t>751</t>
  </si>
  <si>
    <t>Vzduchotechnika</t>
  </si>
  <si>
    <t>146</t>
  </si>
  <si>
    <t>751133012</t>
  </si>
  <si>
    <t>Montáž ventilátoru diagonálního nízkotlakého potrubního nevýbušného, průměru přes 100 do 200 mm</t>
  </si>
  <si>
    <t>-1535429651</t>
  </si>
  <si>
    <t>https://podminky.urs.cz/item/CS_URS_2022_01/751133012</t>
  </si>
  <si>
    <t>147</t>
  </si>
  <si>
    <t>4291433R</t>
  </si>
  <si>
    <t>diagonální potrubní ventilátor do kruhového potrubí DN 200 včetně doběhového spínače, otáčky: 2630 min-1, výkon: 125 W, napětí: 230 V, proud: 0,5 A, průtok (0 Pa): 1080 m3, akustický tlak: 58/42/55 [dB(A)]</t>
  </si>
  <si>
    <t>1928447268</t>
  </si>
  <si>
    <t>148</t>
  </si>
  <si>
    <t>751322012</t>
  </si>
  <si>
    <t>Montáž talířových ventilů, anemostatů, dýz talířového ventilu, průměru přes 100 do 200 mm</t>
  </si>
  <si>
    <t>465504665</t>
  </si>
  <si>
    <t>https://podminky.urs.cz/item/CS_URS_2022_01/751322012</t>
  </si>
  <si>
    <t>149</t>
  </si>
  <si>
    <t>4297220R</t>
  </si>
  <si>
    <t>výústka 0-425-125</t>
  </si>
  <si>
    <t>-619969305</t>
  </si>
  <si>
    <t>150</t>
  </si>
  <si>
    <t>751398022</t>
  </si>
  <si>
    <t>Montáž ostatních zařízení větrací mřížky stěnové, průřezu přes 0,04 do 0,100 m2</t>
  </si>
  <si>
    <t>219321120</t>
  </si>
  <si>
    <t>https://podminky.urs.cz/item/CS_URS_2022_01/751398022</t>
  </si>
  <si>
    <t>151</t>
  </si>
  <si>
    <t>42972431</t>
  </si>
  <si>
    <t>mřížka stěnová uzavřená dvouřadá kovová úhel lamel 0° 300x300mm</t>
  </si>
  <si>
    <t>-845972341</t>
  </si>
  <si>
    <t>152</t>
  </si>
  <si>
    <t>751398102</t>
  </si>
  <si>
    <t>Montáž ostatních zařízení uzavírací klapky do kruhového potrubí bez příruby, průměru přes 100 do 200 mm</t>
  </si>
  <si>
    <t>-1692978060</t>
  </si>
  <si>
    <t>https://podminky.urs.cz/item/CS_URS_2022_01/751398102</t>
  </si>
  <si>
    <t>153</t>
  </si>
  <si>
    <t>42971024</t>
  </si>
  <si>
    <t>klapka kruhová zpětná Pz D 200mm</t>
  </si>
  <si>
    <t>830866639</t>
  </si>
  <si>
    <t>154</t>
  </si>
  <si>
    <t>751510042</t>
  </si>
  <si>
    <t>Vzduchotechnické potrubí z pozinkovaného plechu kruhové, trouba spirálně vinutá bez příruby, průměru přes 100 do 200 mm</t>
  </si>
  <si>
    <t>549303953</t>
  </si>
  <si>
    <t>https://podminky.urs.cz/item/CS_URS_2022_01/751510042</t>
  </si>
  <si>
    <t>"D150"2*1,40+2*1,10</t>
  </si>
  <si>
    <t>"D200"13,50+4,40</t>
  </si>
  <si>
    <t>155</t>
  </si>
  <si>
    <t>751510043</t>
  </si>
  <si>
    <t>Vzduchotechnické potrubí z pozinkovaného plechu kruhové, trouba spirálně vinutá bez příruby, průměru přes 200 do 300 mm</t>
  </si>
  <si>
    <t>1445747233</t>
  </si>
  <si>
    <t>https://podminky.urs.cz/item/CS_URS_2022_01/751510043</t>
  </si>
  <si>
    <t>"D250"2,50+0,90+1,40</t>
  </si>
  <si>
    <t>156</t>
  </si>
  <si>
    <t>751514414</t>
  </si>
  <si>
    <t>Montáž přechodu osového nebo pravoúhlého do plechového potrubí čtyřhranného s přírubou, průřezu přes 0,140 do 0,210 m2</t>
  </si>
  <si>
    <t>-1450442667</t>
  </si>
  <si>
    <t>https://podminky.urs.cz/item/CS_URS_2022_01/751514414</t>
  </si>
  <si>
    <t>157</t>
  </si>
  <si>
    <t>42982203</t>
  </si>
  <si>
    <t>přechod čtyřhranný Pz průřez do 0,13m2</t>
  </si>
  <si>
    <t>-1976967030</t>
  </si>
  <si>
    <t>158</t>
  </si>
  <si>
    <t>751572102</t>
  </si>
  <si>
    <t>Závěs kruhového potrubí pomocí objímky, kotvené do betonu průměru potrubí přes 100 do 200 mm</t>
  </si>
  <si>
    <t>1435895210</t>
  </si>
  <si>
    <t>https://podminky.urs.cz/item/CS_URS_2022_01/751572102</t>
  </si>
  <si>
    <t>159</t>
  </si>
  <si>
    <t>751572103</t>
  </si>
  <si>
    <t>Závěs kruhového potrubí pomocí objímky, kotvené do betonu průměru potrubí přes 200 do 300 mm</t>
  </si>
  <si>
    <t>956985355</t>
  </si>
  <si>
    <t>https://podminky.urs.cz/item/CS_URS_2022_01/751572103</t>
  </si>
  <si>
    <t>160</t>
  </si>
  <si>
    <t>751691111</t>
  </si>
  <si>
    <t>Zaregulování systému vzduchotechnického zařízení za 1 koncový (distribuční) prvek</t>
  </si>
  <si>
    <t>477945574</t>
  </si>
  <si>
    <t>https://podminky.urs.cz/item/CS_URS_2022_01/751691111</t>
  </si>
  <si>
    <t>161</t>
  </si>
  <si>
    <t>751721R04</t>
  </si>
  <si>
    <t>Drobný montážní a spojovací materiál</t>
  </si>
  <si>
    <t>-1643343129</t>
  </si>
  <si>
    <t>162</t>
  </si>
  <si>
    <t>998751101</t>
  </si>
  <si>
    <t>Přesun hmot pro vzduchotechniku stanovený z hmotnosti přesunovaného materiálu vodorovná dopravní vzdálenost do 100 m v objektech výšky do 12 m</t>
  </si>
  <si>
    <t>436591894</t>
  </si>
  <si>
    <t>https://podminky.urs.cz/item/CS_URS_2022_01/998751101</t>
  </si>
  <si>
    <t>763</t>
  </si>
  <si>
    <t>Konstrukce suché výstavby</t>
  </si>
  <si>
    <t>163</t>
  </si>
  <si>
    <t>763164551</t>
  </si>
  <si>
    <t>Obklad konstrukcí sádrokartonovými deskami včetně ochranných úhelníků ve tvaru L rozvinuté šíře přes 0,8 m, opláštěný deskou standardní A, tl. 12,5 mm</t>
  </si>
  <si>
    <t>1070337622</t>
  </si>
  <si>
    <t>https://podminky.urs.cz/item/CS_URS_2022_01/763164551</t>
  </si>
  <si>
    <t>164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</si>
  <si>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</si>
  <si>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</si>
  <si>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321942339</t>
  </si>
  <si>
    <t>https://podminky.urs.cz/item/CS_URS_2022_01/998763301</t>
  </si>
  <si>
    <t>766</t>
  </si>
  <si>
    <t>Konstrukce truhlářské</t>
  </si>
  <si>
    <t>165</t>
  </si>
  <si>
    <t>766660001</t>
  </si>
  <si>
    <t>Montáž dveřních křídel dřevěných nebo plastových otevíravých do ocelové zárubně povrchově upravených jednokřídlových, šířky do 800 mm</t>
  </si>
  <si>
    <t>1074291754</t>
  </si>
  <si>
    <t>https://podminky.urs.cz/item/CS_URS_2022_01/766660001</t>
  </si>
  <si>
    <t>166</t>
  </si>
  <si>
    <t>61161002</t>
  </si>
  <si>
    <t>dveře jednokřídlé voštinové povrch lakovaný plné 800x1970-2100mm</t>
  </si>
  <si>
    <t>1109636033</t>
  </si>
  <si>
    <t>167</t>
  </si>
  <si>
    <t>766660729</t>
  </si>
  <si>
    <t>Montáž dveřních doplňků dveřního kování interiérového štítku s klikou</t>
  </si>
  <si>
    <t>-1524411943</t>
  </si>
  <si>
    <t>https://podminky.urs.cz/item/CS_URS_2022_01/766660729</t>
  </si>
  <si>
    <t>168</t>
  </si>
  <si>
    <t>54914622</t>
  </si>
  <si>
    <t>kování dveřní vrchní klika včetně štítu a montážního materiálu BB 72 matný nikl</t>
  </si>
  <si>
    <t>653812127</t>
  </si>
  <si>
    <t>169</t>
  </si>
  <si>
    <t>998766101</t>
  </si>
  <si>
    <t>Přesun hmot pro konstrukce truhlářské stanovený z hmotnosti přesunovaného materiálu vodorovná dopravní vzdálenost do 50 m v objektech výšky do 6 m</t>
  </si>
  <si>
    <t>-1437484255</t>
  </si>
  <si>
    <t>https://podminky.urs.cz/item/CS_URS_2022_01/998766101</t>
  </si>
  <si>
    <t>771</t>
  </si>
  <si>
    <t>Podlahy z dlaždic</t>
  </si>
  <si>
    <t>170</t>
  </si>
  <si>
    <t>771111011</t>
  </si>
  <si>
    <t>Příprava podkladu před provedením dlažby vysátí podlah</t>
  </si>
  <si>
    <t>1590591640</t>
  </si>
  <si>
    <t>https://podminky.urs.cz/item/CS_URS_2022_01/771111011</t>
  </si>
  <si>
    <t>171</t>
  </si>
  <si>
    <t>771121011</t>
  </si>
  <si>
    <t>Příprava podkladu před provedením dlažby nátěr penetrační na podlahu</t>
  </si>
  <si>
    <t>-504419656</t>
  </si>
  <si>
    <t>https://podminky.urs.cz/item/CS_URS_2022_01/771121011</t>
  </si>
  <si>
    <t>172</t>
  </si>
  <si>
    <t>771151012</t>
  </si>
  <si>
    <t>Příprava podkladu před provedením dlažby samonivelační stěrka min.pevnosti 20 MPa, tloušťky přes 3 do 5 mm</t>
  </si>
  <si>
    <t>746363950</t>
  </si>
  <si>
    <t>https://podminky.urs.cz/item/CS_URS_2022_01/771151012</t>
  </si>
  <si>
    <t>173</t>
  </si>
  <si>
    <t>771574114</t>
  </si>
  <si>
    <t>Montáž podlah z dlaždic keramických lepených flexibilním lepidlem maloformátových hladkých přes 19 do 22 ks/m2</t>
  </si>
  <si>
    <t>1412248013</t>
  </si>
  <si>
    <t>https://podminky.urs.cz/item/CS_URS_2022_01/771574114</t>
  </si>
  <si>
    <t>174</t>
  </si>
  <si>
    <t>59761604</t>
  </si>
  <si>
    <t>dlažba keramická hutná hladká do interiéru přes 19 do 22ks/m2</t>
  </si>
  <si>
    <t>581736126</t>
  </si>
  <si>
    <t>Poznámka k položce:_x000d_
protiskluzná úprava, součinitel smykového tření min. 0,5, PEI IV vyšší odolnost otěruvzdornosti. Pro sprchy je nutno dodržet třídu protiskluznosti R12 (ČSN 74 4505). Pro ostatní prostory postačí protiskluznost R10_x000d_
- barva a provedení dle výběru investora</t>
  </si>
  <si>
    <t>123,43*1,1 'Přepočtené koeficientem množství</t>
  </si>
  <si>
    <t>175</t>
  </si>
  <si>
    <t>771574122</t>
  </si>
  <si>
    <t>Montáž podlah z dlaždic keramických lepených flexibilním lepidlem maloformátových hladkých přes 85 do 100 ks/m2</t>
  </si>
  <si>
    <t>-844211295</t>
  </si>
  <si>
    <t>https://podminky.urs.cz/item/CS_URS_2022_01/771574122</t>
  </si>
  <si>
    <t>176</t>
  </si>
  <si>
    <t>59761427</t>
  </si>
  <si>
    <t>dlažba keramická slinutá hladká do interiéru i exteriéru pro vysoké mechanické namáhání přes 85 do 100ks/m2</t>
  </si>
  <si>
    <t>1611413212</t>
  </si>
  <si>
    <t xml:space="preserve">Poznámka k položce:_x000d_
- protiskluzná úprava, součinitel smykového tření min. 0,5, PEI IV vyšší odolnost otěruvzdornosti protiskluznost R10_x000d_
- velikost a barva stejná přibližně stejná  jako stávající</t>
  </si>
  <si>
    <t>5,12*1,1 'Přepočtené koeficientem množství</t>
  </si>
  <si>
    <t>177</t>
  </si>
  <si>
    <t>998771101</t>
  </si>
  <si>
    <t>Přesun hmot pro podlahy z dlaždic stanovený z hmotnosti přesunovaného materiálu vodorovná dopravní vzdálenost do 50 m v objektech výšky do 6 m</t>
  </si>
  <si>
    <t>1722990592</t>
  </si>
  <si>
    <t>https://podminky.urs.cz/item/CS_URS_2022_01/998771101</t>
  </si>
  <si>
    <t>781</t>
  </si>
  <si>
    <t>Dokončovací práce - obklady</t>
  </si>
  <si>
    <t>178</t>
  </si>
  <si>
    <t>781111011</t>
  </si>
  <si>
    <t>Příprava podkladu před provedením obkladu oprášení (ometení) stěny</t>
  </si>
  <si>
    <t>-1191729436</t>
  </si>
  <si>
    <t>https://podminky.urs.cz/item/CS_URS_2022_01/781111011</t>
  </si>
  <si>
    <t xml:space="preserve">"místnost 1.22 sprchy"(3,00+3,30)*2*2,00   </t>
  </si>
  <si>
    <t xml:space="preserve">"místnost 1.22 umývárna"(3,14+3,00)*2*2,00-2,30*(2,30-0,75)   </t>
  </si>
  <si>
    <t xml:space="preserve">"místnost 1.25 sprchy"(3,14+3,30)*2*2,00   </t>
  </si>
  <si>
    <t xml:space="preserve">"místnost 1.25 umývárna"(3,00+3,00)*2*2,00-2,30*(2,30-0,75)   </t>
  </si>
  <si>
    <t>179</t>
  </si>
  <si>
    <t>781121011</t>
  </si>
  <si>
    <t>Příprava podkladu před provedením obkladu nátěr penetrační na stěnu</t>
  </si>
  <si>
    <t>1375717154</t>
  </si>
  <si>
    <t>https://podminky.urs.cz/item/CS_URS_2022_01/781121011</t>
  </si>
  <si>
    <t>180</t>
  </si>
  <si>
    <t>781474115</t>
  </si>
  <si>
    <t>Montáž obkladů vnitřních stěn z dlaždic keramických lepených flexibilním lepidlem maloformátových hladkých přes 22 do 25 ks/m2</t>
  </si>
  <si>
    <t>-2046381568</t>
  </si>
  <si>
    <t>https://podminky.urs.cz/item/CS_URS_2022_01/781474115</t>
  </si>
  <si>
    <t>181</t>
  </si>
  <si>
    <t>59761039</t>
  </si>
  <si>
    <t>obklad keramický hladký přes 22 do 25ks/m2</t>
  </si>
  <si>
    <t>1440399479</t>
  </si>
  <si>
    <t xml:space="preserve">Poznámka k položce:_x000d_
barva a provedení dle výběru investora   </t>
  </si>
  <si>
    <t>92,39*1,1 'Přepočtené koeficientem množství</t>
  </si>
  <si>
    <t>182</t>
  </si>
  <si>
    <t>781494111</t>
  </si>
  <si>
    <t>Obklad - dokončující práce profily ukončovací lepené flexibilním lepidlem rohové</t>
  </si>
  <si>
    <t>845454383</t>
  </si>
  <si>
    <t>https://podminky.urs.cz/item/CS_URS_2022_01/781494111</t>
  </si>
  <si>
    <t>2*(1,50+1,00+1,10+0,80)</t>
  </si>
  <si>
    <t>183</t>
  </si>
  <si>
    <t>781495141</t>
  </si>
  <si>
    <t>Obklad - dokončující práce průnik obkladem kruhový, bez izolace do DN 30</t>
  </si>
  <si>
    <t>1085259266</t>
  </si>
  <si>
    <t>https://podminky.urs.cz/item/CS_URS_2022_01/781495141</t>
  </si>
  <si>
    <t>2*(2*8+6*2)</t>
  </si>
  <si>
    <t>184</t>
  </si>
  <si>
    <t>781495142</t>
  </si>
  <si>
    <t>Obklad - dokončující práce průnik obkladem kruhový, bez izolace přes DN 30 do DN 90</t>
  </si>
  <si>
    <t>-791615482</t>
  </si>
  <si>
    <t>https://podminky.urs.cz/item/CS_URS_2022_01/781495142</t>
  </si>
  <si>
    <t>185</t>
  </si>
  <si>
    <t>998781101</t>
  </si>
  <si>
    <t>Přesun hmot pro obklady keramické stanovený z hmotnosti přesunovaného materiálu vodorovná dopravní vzdálenost do 50 m v objektech výšky do 6 m</t>
  </si>
  <si>
    <t>-1412942300</t>
  </si>
  <si>
    <t>https://podminky.urs.cz/item/CS_URS_2022_01/998781101</t>
  </si>
  <si>
    <t>783</t>
  </si>
  <si>
    <t>Dokončovací práce - nátěry</t>
  </si>
  <si>
    <t>186</t>
  </si>
  <si>
    <t>783314201</t>
  </si>
  <si>
    <t>Základní antikorozní nátěr zámečnických konstrukcí jednonásobný syntetický standardní</t>
  </si>
  <si>
    <t>258180428</t>
  </si>
  <si>
    <t>https://podminky.urs.cz/item/CS_URS_2022_01/783314201</t>
  </si>
  <si>
    <t>"ocelové zárubně"4*5,00*0,30</t>
  </si>
  <si>
    <t>187</t>
  </si>
  <si>
    <t>783315101</t>
  </si>
  <si>
    <t>Mezinátěr zámečnických konstrukcí jednonásobný syntetický standardní</t>
  </si>
  <si>
    <t>1585847961</t>
  </si>
  <si>
    <t>https://podminky.urs.cz/item/CS_URS_2022_01/783315101</t>
  </si>
  <si>
    <t>188</t>
  </si>
  <si>
    <t>783317101</t>
  </si>
  <si>
    <t>Krycí nátěr (email) zámečnických konstrukcí jednonásobný syntetický standardní</t>
  </si>
  <si>
    <t>1590170896</t>
  </si>
  <si>
    <t>https://podminky.urs.cz/item/CS_URS_2022_01/783317101</t>
  </si>
  <si>
    <t>189</t>
  </si>
  <si>
    <t>783601325</t>
  </si>
  <si>
    <t>Příprava podkladu otopných těles před provedením nátěrů článkových odmaštěním vodou ředitelným</t>
  </si>
  <si>
    <t>2104871312</t>
  </si>
  <si>
    <t>https://podminky.urs.cz/item/CS_URS_2022_01/783601325</t>
  </si>
  <si>
    <t>190</t>
  </si>
  <si>
    <t>783601713</t>
  </si>
  <si>
    <t>Příprava podkladu armatur a kovových potrubí před provedením nátěru potrubí do DN 50 mm odmaštěním, odmašťovačem vodou ředitelným</t>
  </si>
  <si>
    <t>1363394657</t>
  </si>
  <si>
    <t>https://podminky.urs.cz/item/CS_URS_2022_01/783601713</t>
  </si>
  <si>
    <t>"potrubí ÚT"6*2*2,00</t>
  </si>
  <si>
    <t>191</t>
  </si>
  <si>
    <t>783614141</t>
  </si>
  <si>
    <t>Základní nátěr otopných těles jednonásobný litinových syntetický</t>
  </si>
  <si>
    <t>1612941197</t>
  </si>
  <si>
    <t>https://podminky.urs.cz/item/CS_URS_2022_01/783614141</t>
  </si>
  <si>
    <t>192</t>
  </si>
  <si>
    <t>783615551</t>
  </si>
  <si>
    <t>Mezinátěr armatur a kovových potrubí potrubí do DN 50 mm syntetický standardní</t>
  </si>
  <si>
    <t>-1738736787</t>
  </si>
  <si>
    <t>https://podminky.urs.cz/item/CS_URS_2022_01/783615551</t>
  </si>
  <si>
    <t>193</t>
  </si>
  <si>
    <t>783617147</t>
  </si>
  <si>
    <t>Krycí nátěr (email) otopných těles litinových dvojnásobný syntetický</t>
  </si>
  <si>
    <t>803050622</t>
  </si>
  <si>
    <t>https://podminky.urs.cz/item/CS_URS_2022_01/783617147</t>
  </si>
  <si>
    <t>194</t>
  </si>
  <si>
    <t>783617611</t>
  </si>
  <si>
    <t>Krycí nátěr (email) armatur a kovových potrubí potrubí do DN 50 mm dvojnásobný syntetický standardní</t>
  </si>
  <si>
    <t>-1067037235</t>
  </si>
  <si>
    <t>https://podminky.urs.cz/item/CS_URS_2022_01/783617611</t>
  </si>
  <si>
    <t>195</t>
  </si>
  <si>
    <t>783801201</t>
  </si>
  <si>
    <t>Příprava podkladu omítek před provedením nátěru obroušení</t>
  </si>
  <si>
    <t>361066952</t>
  </si>
  <si>
    <t>https://podminky.urs.cz/item/CS_URS_2022_01/783801201</t>
  </si>
  <si>
    <t>"místnost 1.21"(2*7,42+2*0,80)*2,00+2,50*0,80</t>
  </si>
  <si>
    <t>"místnost 1.23"(2*7,37+0,70+0,80)*2,00+2,94*0,80</t>
  </si>
  <si>
    <t>"místnost 1.24"(2*7,37+0,80+1,20)*2,00+2,70*0,80</t>
  </si>
  <si>
    <t>"místnost 1.26"(2*7,37+1,13+0,40)*2,00+2,86*0,80</t>
  </si>
  <si>
    <t>196</t>
  </si>
  <si>
    <t>783813101</t>
  </si>
  <si>
    <t>Penetrační nátěr omítek hladkých betonových povrchů syntetický</t>
  </si>
  <si>
    <t>-1203710120</t>
  </si>
  <si>
    <t>https://podminky.urs.cz/item/CS_URS_2022_01/783813101</t>
  </si>
  <si>
    <t>197</t>
  </si>
  <si>
    <t>783817401</t>
  </si>
  <si>
    <t>Krycí (ochranný ) nátěr omítek dvojnásobný hladkých betonových povrchů nebo povrchů z desek na bázi dřeva (dřevovláknitých apod.) syntetický</t>
  </si>
  <si>
    <t>226002733</t>
  </si>
  <si>
    <t>https://podminky.urs.cz/item/CS_URS_2022_01/783817401</t>
  </si>
  <si>
    <t>784</t>
  </si>
  <si>
    <t>Dokončovací práce - malby a tapety</t>
  </si>
  <si>
    <t>198</t>
  </si>
  <si>
    <t>784111011</t>
  </si>
  <si>
    <t>Obroušení podkladu omítky v místnostech výšky do 3,80 m</t>
  </si>
  <si>
    <t>-1153731872</t>
  </si>
  <si>
    <t>https://podminky.urs.cz/item/CS_URS_2022_01/784111011</t>
  </si>
  <si>
    <t>"místnost 1.21"18,56+(2,50+7,42)*2*3,23-2,30*2,30</t>
  </si>
  <si>
    <t>"místnost 1.22"21,06+(3,00+3,30)*2*1,23+(3,14+3,00)*2*1,23</t>
  </si>
  <si>
    <t>"místnost 1.23"19,71+(2,70+7,37)*2*3,23-2,30*2,30</t>
  </si>
  <si>
    <t>"místnost 1.24"20,68+(2,82+7,37)*2*3,23-2,30*2,30</t>
  </si>
  <si>
    <t>"místnost 1.25"22,46+(3,14+3,30)*2*1,23+(3,00+3,00)*2*1,23</t>
  </si>
  <si>
    <t>"místnost 1.26"20,96+(2,86+7,37)*2*3,23-2,30*2,30</t>
  </si>
  <si>
    <t>199</t>
  </si>
  <si>
    <t>784171111</t>
  </si>
  <si>
    <t>Zakrytí nemalovaných ploch (materiál ve specifikaci) včetně pozdějšího odkrytí svislých ploch např. stěn, oken, dveří v místnostech výšky do 3,80</t>
  </si>
  <si>
    <t>-487174249</t>
  </si>
  <si>
    <t>https://podminky.urs.cz/item/CS_URS_2022_01/784171111</t>
  </si>
  <si>
    <t>6*2,30*2,30</t>
  </si>
  <si>
    <t>200</t>
  </si>
  <si>
    <t>28323157</t>
  </si>
  <si>
    <t>fólie pro malířské potřeby zakrývací tl 14µ 4x5m</t>
  </si>
  <si>
    <t>4945605</t>
  </si>
  <si>
    <t>38,14*1,05 'Přepočtené koeficientem množství</t>
  </si>
  <si>
    <t>201</t>
  </si>
  <si>
    <t>58124833</t>
  </si>
  <si>
    <t>páska pro malířské potřeby maskovací krepová 19mmx50m</t>
  </si>
  <si>
    <t>-1460535146</t>
  </si>
  <si>
    <t>6*4*2,30</t>
  </si>
  <si>
    <t>4*5,00</t>
  </si>
  <si>
    <t>75,2*1,02 'Přepočtené koeficientem množství</t>
  </si>
  <si>
    <t>202</t>
  </si>
  <si>
    <t>784181101</t>
  </si>
  <si>
    <t>Penetrace podkladu jednonásobná základní akrylátová bezbarvá v místnostech výšky do 3,80 m</t>
  </si>
  <si>
    <t>1881977589</t>
  </si>
  <si>
    <t>https://podminky.urs.cz/item/CS_URS_2022_01/784181101</t>
  </si>
  <si>
    <t>203</t>
  </si>
  <si>
    <t>784211101</t>
  </si>
  <si>
    <t>Malby z malířských směsí oděruvzdorných za mokra dvojnásobné, bílé za mokra oděruvzdorné výborně v místnostech výšky do 3,80 m</t>
  </si>
  <si>
    <t>-1321061315</t>
  </si>
  <si>
    <t>https://podminky.urs.cz/item/CS_URS_2022_01/784211101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</si>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</sst>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32212132" TargetMode="External" /><Relationship Id="rId2" Type="http://schemas.openxmlformats.org/officeDocument/2006/relationships/hyperlink" Target="https://podminky.urs.cz/item/CS_URS_2022_01/162211311" TargetMode="External" /><Relationship Id="rId3" Type="http://schemas.openxmlformats.org/officeDocument/2006/relationships/hyperlink" Target="https://podminky.urs.cz/item/CS_URS_2022_01/162211319" TargetMode="External" /><Relationship Id="rId4" Type="http://schemas.openxmlformats.org/officeDocument/2006/relationships/hyperlink" Target="https://podminky.urs.cz/item/CS_URS_2022_01/162751117" TargetMode="External" /><Relationship Id="rId5" Type="http://schemas.openxmlformats.org/officeDocument/2006/relationships/hyperlink" Target="https://podminky.urs.cz/item/CS_URS_2022_01/162751119" TargetMode="External" /><Relationship Id="rId6" Type="http://schemas.openxmlformats.org/officeDocument/2006/relationships/hyperlink" Target="https://podminky.urs.cz/item/CS_URS_2022_01/174111101" TargetMode="External" /><Relationship Id="rId7" Type="http://schemas.openxmlformats.org/officeDocument/2006/relationships/hyperlink" Target="https://podminky.urs.cz/item/CS_URS_2022_01/175111101" TargetMode="External" /><Relationship Id="rId8" Type="http://schemas.openxmlformats.org/officeDocument/2006/relationships/hyperlink" Target="https://podminky.urs.cz/item/CS_URS_2022_01/340235211" TargetMode="External" /><Relationship Id="rId9" Type="http://schemas.openxmlformats.org/officeDocument/2006/relationships/hyperlink" Target="https://podminky.urs.cz/item/CS_URS_2022_01/340237211" TargetMode="External" /><Relationship Id="rId10" Type="http://schemas.openxmlformats.org/officeDocument/2006/relationships/hyperlink" Target="https://podminky.urs.cz/item/CS_URS_2022_01/342291131" TargetMode="External" /><Relationship Id="rId11" Type="http://schemas.openxmlformats.org/officeDocument/2006/relationships/hyperlink" Target="https://podminky.urs.cz/item/CS_URS_2022_01/346272236" TargetMode="External" /><Relationship Id="rId12" Type="http://schemas.openxmlformats.org/officeDocument/2006/relationships/hyperlink" Target="https://podminky.urs.cz/item/CS_URS_2022_01/611131121" TargetMode="External" /><Relationship Id="rId13" Type="http://schemas.openxmlformats.org/officeDocument/2006/relationships/hyperlink" Target="https://podminky.urs.cz/item/CS_URS_2022_01/611325421" TargetMode="External" /><Relationship Id="rId14" Type="http://schemas.openxmlformats.org/officeDocument/2006/relationships/hyperlink" Target="https://podminky.urs.cz/item/CS_URS_2022_01/612131121" TargetMode="External" /><Relationship Id="rId15" Type="http://schemas.openxmlformats.org/officeDocument/2006/relationships/hyperlink" Target="https://podminky.urs.cz/item/CS_URS_2022_01/612135101" TargetMode="External" /><Relationship Id="rId16" Type="http://schemas.openxmlformats.org/officeDocument/2006/relationships/hyperlink" Target="https://podminky.urs.cz/item/CS_URS_2022_01/612142001" TargetMode="External" /><Relationship Id="rId17" Type="http://schemas.openxmlformats.org/officeDocument/2006/relationships/hyperlink" Target="https://podminky.urs.cz/item/CS_URS_2022_01/612325121" TargetMode="External" /><Relationship Id="rId18" Type="http://schemas.openxmlformats.org/officeDocument/2006/relationships/hyperlink" Target="https://podminky.urs.cz/item/CS_URS_2022_01/612321131" TargetMode="External" /><Relationship Id="rId19" Type="http://schemas.openxmlformats.org/officeDocument/2006/relationships/hyperlink" Target="https://podminky.urs.cz/item/CS_URS_2022_01/612325221" TargetMode="External" /><Relationship Id="rId20" Type="http://schemas.openxmlformats.org/officeDocument/2006/relationships/hyperlink" Target="https://podminky.urs.cz/item/CS_URS_2022_01/631311134" TargetMode="External" /><Relationship Id="rId21" Type="http://schemas.openxmlformats.org/officeDocument/2006/relationships/hyperlink" Target="https://podminky.urs.cz/item/CS_URS_2022_01/631312131" TargetMode="External" /><Relationship Id="rId22" Type="http://schemas.openxmlformats.org/officeDocument/2006/relationships/hyperlink" Target="https://podminky.urs.cz/item/CS_URS_2022_01/631319013" TargetMode="External" /><Relationship Id="rId23" Type="http://schemas.openxmlformats.org/officeDocument/2006/relationships/hyperlink" Target="https://podminky.urs.cz/item/CS_URS_2022_01/642944121" TargetMode="External" /><Relationship Id="rId24" Type="http://schemas.openxmlformats.org/officeDocument/2006/relationships/hyperlink" Target="https://podminky.urs.cz/item/CS_URS_2022_01/949101111" TargetMode="External" /><Relationship Id="rId25" Type="http://schemas.openxmlformats.org/officeDocument/2006/relationships/hyperlink" Target="https://podminky.urs.cz/item/CS_URS_2022_01/952902021" TargetMode="External" /><Relationship Id="rId26" Type="http://schemas.openxmlformats.org/officeDocument/2006/relationships/hyperlink" Target="https://podminky.urs.cz/item/CS_URS_2022_01/952902031" TargetMode="External" /><Relationship Id="rId27" Type="http://schemas.openxmlformats.org/officeDocument/2006/relationships/hyperlink" Target="https://podminky.urs.cz/item/CS_URS_2022_01/711131811" TargetMode="External" /><Relationship Id="rId28" Type="http://schemas.openxmlformats.org/officeDocument/2006/relationships/hyperlink" Target="https://podminky.urs.cz/item/CS_URS_2022_01/721210813" TargetMode="External" /><Relationship Id="rId29" Type="http://schemas.openxmlformats.org/officeDocument/2006/relationships/hyperlink" Target="https://podminky.urs.cz/item/CS_URS_2022_01/721210818" TargetMode="External" /><Relationship Id="rId30" Type="http://schemas.openxmlformats.org/officeDocument/2006/relationships/hyperlink" Target="https://podminky.urs.cz/item/CS_URS_2022_01/722170801" TargetMode="External" /><Relationship Id="rId31" Type="http://schemas.openxmlformats.org/officeDocument/2006/relationships/hyperlink" Target="https://podminky.urs.cz/item/CS_URS_2022_01/725210821" TargetMode="External" /><Relationship Id="rId32" Type="http://schemas.openxmlformats.org/officeDocument/2006/relationships/hyperlink" Target="https://podminky.urs.cz/item/CS_URS_2022_01/725820801" TargetMode="External" /><Relationship Id="rId33" Type="http://schemas.openxmlformats.org/officeDocument/2006/relationships/hyperlink" Target="https://podminky.urs.cz/item/CS_URS_2022_01/725840850" TargetMode="External" /><Relationship Id="rId34" Type="http://schemas.openxmlformats.org/officeDocument/2006/relationships/hyperlink" Target="https://podminky.urs.cz/item/CS_URS_2022_01/725840860" TargetMode="External" /><Relationship Id="rId35" Type="http://schemas.openxmlformats.org/officeDocument/2006/relationships/hyperlink" Target="https://podminky.urs.cz/item/CS_URS_2022_01/741311813" TargetMode="External" /><Relationship Id="rId36" Type="http://schemas.openxmlformats.org/officeDocument/2006/relationships/hyperlink" Target="https://podminky.urs.cz/item/CS_URS_2022_01/741371821" TargetMode="External" /><Relationship Id="rId37" Type="http://schemas.openxmlformats.org/officeDocument/2006/relationships/hyperlink" Target="https://podminky.urs.cz/item/CS_URS_2022_01/751398822" TargetMode="External" /><Relationship Id="rId38" Type="http://schemas.openxmlformats.org/officeDocument/2006/relationships/hyperlink" Target="https://podminky.urs.cz/item/CS_URS_2022_01/751511804" TargetMode="External" /><Relationship Id="rId39" Type="http://schemas.openxmlformats.org/officeDocument/2006/relationships/hyperlink" Target="https://podminky.urs.cz/item/CS_URS_2022_01/751571812" TargetMode="External" /><Relationship Id="rId40" Type="http://schemas.openxmlformats.org/officeDocument/2006/relationships/hyperlink" Target="https://podminky.urs.cz/item/CS_URS_2022_01/766411821" TargetMode="External" /><Relationship Id="rId41" Type="http://schemas.openxmlformats.org/officeDocument/2006/relationships/hyperlink" Target="https://podminky.urs.cz/item/CS_URS_2022_01/766411822" TargetMode="External" /><Relationship Id="rId42" Type="http://schemas.openxmlformats.org/officeDocument/2006/relationships/hyperlink" Target="https://podminky.urs.cz/item/CS_URS_2022_01/767132812" TargetMode="External" /><Relationship Id="rId43" Type="http://schemas.openxmlformats.org/officeDocument/2006/relationships/hyperlink" Target="https://podminky.urs.cz/item/CS_URS_2022_01/962031133" TargetMode="External" /><Relationship Id="rId44" Type="http://schemas.openxmlformats.org/officeDocument/2006/relationships/hyperlink" Target="https://podminky.urs.cz/item/CS_URS_2022_01/965042241" TargetMode="External" /><Relationship Id="rId45" Type="http://schemas.openxmlformats.org/officeDocument/2006/relationships/hyperlink" Target="https://podminky.urs.cz/item/CS_URS_2022_01/965081213" TargetMode="External" /><Relationship Id="rId46" Type="http://schemas.openxmlformats.org/officeDocument/2006/relationships/hyperlink" Target="https://podminky.urs.cz/item/CS_URS_2022_01/968072455" TargetMode="External" /><Relationship Id="rId47" Type="http://schemas.openxmlformats.org/officeDocument/2006/relationships/hyperlink" Target="https://podminky.urs.cz/item/CS_URS_2022_01/971052231" TargetMode="External" /><Relationship Id="rId48" Type="http://schemas.openxmlformats.org/officeDocument/2006/relationships/hyperlink" Target="https://podminky.urs.cz/item/CS_URS_2022_01/971052331" TargetMode="External" /><Relationship Id="rId49" Type="http://schemas.openxmlformats.org/officeDocument/2006/relationships/hyperlink" Target="https://podminky.urs.cz/item/CS_URS_2022_01/973031616" TargetMode="External" /><Relationship Id="rId50" Type="http://schemas.openxmlformats.org/officeDocument/2006/relationships/hyperlink" Target="https://podminky.urs.cz/item/CS_URS_2022_01/974031121" TargetMode="External" /><Relationship Id="rId51" Type="http://schemas.openxmlformats.org/officeDocument/2006/relationships/hyperlink" Target="https://podminky.urs.cz/item/CS_URS_2022_01/974031122" TargetMode="External" /><Relationship Id="rId52" Type="http://schemas.openxmlformats.org/officeDocument/2006/relationships/hyperlink" Target="https://podminky.urs.cz/item/CS_URS_2022_01/977131114" TargetMode="External" /><Relationship Id="rId53" Type="http://schemas.openxmlformats.org/officeDocument/2006/relationships/hyperlink" Target="https://podminky.urs.cz/item/CS_URS_2022_01/977311112" TargetMode="External" /><Relationship Id="rId54" Type="http://schemas.openxmlformats.org/officeDocument/2006/relationships/hyperlink" Target="https://podminky.urs.cz/item/CS_URS_2022_01/997013211" TargetMode="External" /><Relationship Id="rId55" Type="http://schemas.openxmlformats.org/officeDocument/2006/relationships/hyperlink" Target="https://podminky.urs.cz/item/CS_URS_2022_01/997013509" TargetMode="External" /><Relationship Id="rId56" Type="http://schemas.openxmlformats.org/officeDocument/2006/relationships/hyperlink" Target="https://podminky.urs.cz/item/CS_URS_2022_01/997013511" TargetMode="External" /><Relationship Id="rId57" Type="http://schemas.openxmlformats.org/officeDocument/2006/relationships/hyperlink" Target="https://podminky.urs.cz/item/CS_URS_2022_01/998018001" TargetMode="External" /><Relationship Id="rId58" Type="http://schemas.openxmlformats.org/officeDocument/2006/relationships/hyperlink" Target="https://podminky.urs.cz/item/CS_URS_2022_01/711111001" TargetMode="External" /><Relationship Id="rId59" Type="http://schemas.openxmlformats.org/officeDocument/2006/relationships/hyperlink" Target="https://podminky.urs.cz/item/CS_URS_2022_01/711141559" TargetMode="External" /><Relationship Id="rId60" Type="http://schemas.openxmlformats.org/officeDocument/2006/relationships/hyperlink" Target="https://podminky.urs.cz/item/CS_URS_2022_01/711193121" TargetMode="External" /><Relationship Id="rId61" Type="http://schemas.openxmlformats.org/officeDocument/2006/relationships/hyperlink" Target="https://podminky.urs.cz/item/CS_URS_2022_01/711193131" TargetMode="External" /><Relationship Id="rId62" Type="http://schemas.openxmlformats.org/officeDocument/2006/relationships/hyperlink" Target="https://podminky.urs.cz/item/CS_URS_2022_01/771591241" TargetMode="External" /><Relationship Id="rId63" Type="http://schemas.openxmlformats.org/officeDocument/2006/relationships/hyperlink" Target="https://podminky.urs.cz/item/CS_URS_2022_01/771591264" TargetMode="External" /><Relationship Id="rId64" Type="http://schemas.openxmlformats.org/officeDocument/2006/relationships/hyperlink" Target="https://podminky.urs.cz/item/CS_URS_2022_01/998711101" TargetMode="External" /><Relationship Id="rId65" Type="http://schemas.openxmlformats.org/officeDocument/2006/relationships/hyperlink" Target="https://podminky.urs.cz/item/CS_URS_2022_01/359901212" TargetMode="External" /><Relationship Id="rId66" Type="http://schemas.openxmlformats.org/officeDocument/2006/relationships/hyperlink" Target="https://podminky.urs.cz/item/CS_URS_2022_01/721.1" TargetMode="External" /><Relationship Id="rId67" Type="http://schemas.openxmlformats.org/officeDocument/2006/relationships/hyperlink" Target="https://podminky.urs.cz/item/CS_URS_2022_01/721173401" TargetMode="External" /><Relationship Id="rId68" Type="http://schemas.openxmlformats.org/officeDocument/2006/relationships/hyperlink" Target="https://podminky.urs.cz/item/CS_URS_2022_01/721173403" TargetMode="External" /><Relationship Id="rId69" Type="http://schemas.openxmlformats.org/officeDocument/2006/relationships/hyperlink" Target="https://podminky.urs.cz/item/CS_URS_2022_01/721174024" TargetMode="External" /><Relationship Id="rId70" Type="http://schemas.openxmlformats.org/officeDocument/2006/relationships/hyperlink" Target="https://podminky.urs.cz/item/CS_URS_2022_01/721174042" TargetMode="External" /><Relationship Id="rId71" Type="http://schemas.openxmlformats.org/officeDocument/2006/relationships/hyperlink" Target="https://podminky.urs.cz/item/CS_URS_2022_01/721174043" TargetMode="External" /><Relationship Id="rId72" Type="http://schemas.openxmlformats.org/officeDocument/2006/relationships/hyperlink" Target="https://podminky.urs.cz/item/CS_URS_2022_01/721194104" TargetMode="External" /><Relationship Id="rId73" Type="http://schemas.openxmlformats.org/officeDocument/2006/relationships/hyperlink" Target="https://podminky.urs.cz/item/CS_URS_2022_01/721194107" TargetMode="External" /><Relationship Id="rId74" Type="http://schemas.openxmlformats.org/officeDocument/2006/relationships/hyperlink" Target="https://podminky.urs.cz/item/CS_URS_2022_01/721219128" TargetMode="External" /><Relationship Id="rId75" Type="http://schemas.openxmlformats.org/officeDocument/2006/relationships/hyperlink" Target="https://podminky.urs.cz/item/CS_URS_2022_01/721290112" TargetMode="External" /><Relationship Id="rId76" Type="http://schemas.openxmlformats.org/officeDocument/2006/relationships/hyperlink" Target="https://podminky.urs.cz/item/CS_URS_2022_01/721910922" TargetMode="External" /><Relationship Id="rId77" Type="http://schemas.openxmlformats.org/officeDocument/2006/relationships/hyperlink" Target="https://podminky.urs.cz/item/CS_URS_2022_01/998721101" TargetMode="External" /><Relationship Id="rId78" Type="http://schemas.openxmlformats.org/officeDocument/2006/relationships/hyperlink" Target="https://podminky.urs.cz/item/CS_URS_2022_01/722174002" TargetMode="External" /><Relationship Id="rId79" Type="http://schemas.openxmlformats.org/officeDocument/2006/relationships/hyperlink" Target="https://podminky.urs.cz/item/CS_URS_2022_01/722174003" TargetMode="External" /><Relationship Id="rId80" Type="http://schemas.openxmlformats.org/officeDocument/2006/relationships/hyperlink" Target="https://podminky.urs.cz/item/CS_URS_2022_01/722181231" TargetMode="External" /><Relationship Id="rId81" Type="http://schemas.openxmlformats.org/officeDocument/2006/relationships/hyperlink" Target="https://podminky.urs.cz/item/CS_URS_2022_01/722181232" TargetMode="External" /><Relationship Id="rId82" Type="http://schemas.openxmlformats.org/officeDocument/2006/relationships/hyperlink" Target="https://podminky.urs.cz/item/CS_URS_2022_01/722190401" TargetMode="External" /><Relationship Id="rId83" Type="http://schemas.openxmlformats.org/officeDocument/2006/relationships/hyperlink" Target="https://podminky.urs.cz/item/CS_URS_2022_01/722230103" TargetMode="External" /><Relationship Id="rId84" Type="http://schemas.openxmlformats.org/officeDocument/2006/relationships/hyperlink" Target="https://podminky.urs.cz/item/CS_URS_2022_01/722239103" TargetMode="External" /><Relationship Id="rId85" Type="http://schemas.openxmlformats.org/officeDocument/2006/relationships/hyperlink" Target="https://podminky.urs.cz/item/CS_URS_2022_01/722290226" TargetMode="External" /><Relationship Id="rId86" Type="http://schemas.openxmlformats.org/officeDocument/2006/relationships/hyperlink" Target="https://podminky.urs.cz/item/CS_URS_2022_01/722290234" TargetMode="External" /><Relationship Id="rId87" Type="http://schemas.openxmlformats.org/officeDocument/2006/relationships/hyperlink" Target="https://podminky.urs.cz/item/CS_URS_2022_01/734261235" TargetMode="External" /><Relationship Id="rId88" Type="http://schemas.openxmlformats.org/officeDocument/2006/relationships/hyperlink" Target="https://podminky.urs.cz/item/CS_URS_2022_01/998722101" TargetMode="External" /><Relationship Id="rId89" Type="http://schemas.openxmlformats.org/officeDocument/2006/relationships/hyperlink" Target="https://podminky.urs.cz/item/CS_URS_2022_01/725211602" TargetMode="External" /><Relationship Id="rId90" Type="http://schemas.openxmlformats.org/officeDocument/2006/relationships/hyperlink" Target="https://podminky.urs.cz/item/CS_URS_2022_01/725813111" TargetMode="External" /><Relationship Id="rId91" Type="http://schemas.openxmlformats.org/officeDocument/2006/relationships/hyperlink" Target="https://podminky.urs.cz/item/CS_URS_2022_01/725822611" TargetMode="External" /><Relationship Id="rId92" Type="http://schemas.openxmlformats.org/officeDocument/2006/relationships/hyperlink" Target="https://podminky.urs.cz/item/CS_URS_2022_01/725841333" TargetMode="External" /><Relationship Id="rId93" Type="http://schemas.openxmlformats.org/officeDocument/2006/relationships/hyperlink" Target="https://podminky.urs.cz/item/CS_URS_2022_01/725980123" TargetMode="External" /><Relationship Id="rId94" Type="http://schemas.openxmlformats.org/officeDocument/2006/relationships/hyperlink" Target="https://podminky.urs.cz/item/CS_URS_2022_01/998725101" TargetMode="External" /><Relationship Id="rId95" Type="http://schemas.openxmlformats.org/officeDocument/2006/relationships/hyperlink" Target="https://podminky.urs.cz/item/CS_URS_2022_01/735117110" TargetMode="External" /><Relationship Id="rId96" Type="http://schemas.openxmlformats.org/officeDocument/2006/relationships/hyperlink" Target="https://podminky.urs.cz/item/CS_URS_2022_01/735191910" TargetMode="External" /><Relationship Id="rId97" Type="http://schemas.openxmlformats.org/officeDocument/2006/relationships/hyperlink" Target="https://podminky.urs.cz/item/CS_URS_2022_01/735494811" TargetMode="External" /><Relationship Id="rId98" Type="http://schemas.openxmlformats.org/officeDocument/2006/relationships/hyperlink" Target="https://podminky.urs.cz/item/CS_URS_2022_01/998735201" TargetMode="External" /><Relationship Id="rId99" Type="http://schemas.openxmlformats.org/officeDocument/2006/relationships/hyperlink" Target="https://podminky.urs.cz/item/CS_URS_2022_01/741110511" TargetMode="External" /><Relationship Id="rId100" Type="http://schemas.openxmlformats.org/officeDocument/2006/relationships/hyperlink" Target="https://podminky.urs.cz/item/CS_URS_2022_01/741112001" TargetMode="External" /><Relationship Id="rId101" Type="http://schemas.openxmlformats.org/officeDocument/2006/relationships/hyperlink" Target="https://podminky.urs.cz/item/CS_URS_2022_01/741122015" TargetMode="External" /><Relationship Id="rId102" Type="http://schemas.openxmlformats.org/officeDocument/2006/relationships/hyperlink" Target="https://podminky.urs.cz/item/CS_URS_2022_01/741122016" TargetMode="External" /><Relationship Id="rId103" Type="http://schemas.openxmlformats.org/officeDocument/2006/relationships/hyperlink" Target="https://podminky.urs.cz/item/CS_URS_2022_01/741122211" TargetMode="External" /><Relationship Id="rId104" Type="http://schemas.openxmlformats.org/officeDocument/2006/relationships/hyperlink" Target="https://podminky.urs.cz/item/CS_URS_2022_01/741310001" TargetMode="External" /><Relationship Id="rId105" Type="http://schemas.openxmlformats.org/officeDocument/2006/relationships/hyperlink" Target="https://podminky.urs.cz/item/CS_URS_2022_01/741310022" TargetMode="External" /><Relationship Id="rId106" Type="http://schemas.openxmlformats.org/officeDocument/2006/relationships/hyperlink" Target="https://podminky.urs.cz/item/CS_URS_2022_01/741313001" TargetMode="External" /><Relationship Id="rId107" Type="http://schemas.openxmlformats.org/officeDocument/2006/relationships/hyperlink" Target="https://podminky.urs.cz/item/CS_URS_2022_01/741321003" TargetMode="External" /><Relationship Id="rId108" Type="http://schemas.openxmlformats.org/officeDocument/2006/relationships/hyperlink" Target="https://podminky.urs.cz/item/CS_URS_2022_01/741372062" TargetMode="External" /><Relationship Id="rId109" Type="http://schemas.openxmlformats.org/officeDocument/2006/relationships/hyperlink" Target="https://podminky.urs.cz/item/CS_URS_2022_01/741810001" TargetMode="External" /><Relationship Id="rId110" Type="http://schemas.openxmlformats.org/officeDocument/2006/relationships/hyperlink" Target="https://podminky.urs.cz/item/CS_URS_2022_01/HZS2232" TargetMode="External" /><Relationship Id="rId111" Type="http://schemas.openxmlformats.org/officeDocument/2006/relationships/hyperlink" Target="https://podminky.urs.cz/item/CS_URS_2022_01/998741101" TargetMode="External" /><Relationship Id="rId112" Type="http://schemas.openxmlformats.org/officeDocument/2006/relationships/hyperlink" Target="https://podminky.urs.cz/item/CS_URS_2022_01/751133012" TargetMode="External" /><Relationship Id="rId113" Type="http://schemas.openxmlformats.org/officeDocument/2006/relationships/hyperlink" Target="https://podminky.urs.cz/item/CS_URS_2022_01/751322012" TargetMode="External" /><Relationship Id="rId114" Type="http://schemas.openxmlformats.org/officeDocument/2006/relationships/hyperlink" Target="https://podminky.urs.cz/item/CS_URS_2022_01/751398022" TargetMode="External" /><Relationship Id="rId115" Type="http://schemas.openxmlformats.org/officeDocument/2006/relationships/hyperlink" Target="https://podminky.urs.cz/item/CS_URS_2022_01/751398102" TargetMode="External" /><Relationship Id="rId116" Type="http://schemas.openxmlformats.org/officeDocument/2006/relationships/hyperlink" Target="https://podminky.urs.cz/item/CS_URS_2022_01/751510042" TargetMode="External" /><Relationship Id="rId117" Type="http://schemas.openxmlformats.org/officeDocument/2006/relationships/hyperlink" Target="https://podminky.urs.cz/item/CS_URS_2022_01/751510043" TargetMode="External" /><Relationship Id="rId118" Type="http://schemas.openxmlformats.org/officeDocument/2006/relationships/hyperlink" Target="https://podminky.urs.cz/item/CS_URS_2022_01/751514414" TargetMode="External" /><Relationship Id="rId119" Type="http://schemas.openxmlformats.org/officeDocument/2006/relationships/hyperlink" Target="https://podminky.urs.cz/item/CS_URS_2022_01/751572102" TargetMode="External" /><Relationship Id="rId120" Type="http://schemas.openxmlformats.org/officeDocument/2006/relationships/hyperlink" Target="https://podminky.urs.cz/item/CS_URS_2022_01/751572103" TargetMode="External" /><Relationship Id="rId121" Type="http://schemas.openxmlformats.org/officeDocument/2006/relationships/hyperlink" Target="https://podminky.urs.cz/item/CS_URS_2022_01/751691111" TargetMode="External" /><Relationship Id="rId122" Type="http://schemas.openxmlformats.org/officeDocument/2006/relationships/hyperlink" Target="https://podminky.urs.cz/item/CS_URS_2022_01/998751101" TargetMode="External" /><Relationship Id="rId123" Type="http://schemas.openxmlformats.org/officeDocument/2006/relationships/hyperlink" Target="https://podminky.urs.cz/item/CS_URS_2022_01/763164551" TargetMode="External" /><Relationship Id="rId124" Type="http://schemas.openxmlformats.org/officeDocument/2006/relationships/hyperlink" Target="https://podminky.urs.cz/item/CS_URS_2022_01/998763301" TargetMode="External" /><Relationship Id="rId125" Type="http://schemas.openxmlformats.org/officeDocument/2006/relationships/hyperlink" Target="https://podminky.urs.cz/item/CS_URS_2022_01/766660001" TargetMode="External" /><Relationship Id="rId126" Type="http://schemas.openxmlformats.org/officeDocument/2006/relationships/hyperlink" Target="https://podminky.urs.cz/item/CS_URS_2022_01/766660729" TargetMode="External" /><Relationship Id="rId127" Type="http://schemas.openxmlformats.org/officeDocument/2006/relationships/hyperlink" Target="https://podminky.urs.cz/item/CS_URS_2022_01/998766101" TargetMode="External" /><Relationship Id="rId128" Type="http://schemas.openxmlformats.org/officeDocument/2006/relationships/hyperlink" Target="https://podminky.urs.cz/item/CS_URS_2022_01/771111011" TargetMode="External" /><Relationship Id="rId129" Type="http://schemas.openxmlformats.org/officeDocument/2006/relationships/hyperlink" Target="https://podminky.urs.cz/item/CS_URS_2022_01/771121011" TargetMode="External" /><Relationship Id="rId130" Type="http://schemas.openxmlformats.org/officeDocument/2006/relationships/hyperlink" Target="https://podminky.urs.cz/item/CS_URS_2022_01/771151012" TargetMode="External" /><Relationship Id="rId131" Type="http://schemas.openxmlformats.org/officeDocument/2006/relationships/hyperlink" Target="https://podminky.urs.cz/item/CS_URS_2022_01/771574114" TargetMode="External" /><Relationship Id="rId132" Type="http://schemas.openxmlformats.org/officeDocument/2006/relationships/hyperlink" Target="https://podminky.urs.cz/item/CS_URS_2022_01/771574122" TargetMode="External" /><Relationship Id="rId133" Type="http://schemas.openxmlformats.org/officeDocument/2006/relationships/hyperlink" Target="https://podminky.urs.cz/item/CS_URS_2022_01/998771101" TargetMode="External" /><Relationship Id="rId134" Type="http://schemas.openxmlformats.org/officeDocument/2006/relationships/hyperlink" Target="https://podminky.urs.cz/item/CS_URS_2022_01/781111011" TargetMode="External" /><Relationship Id="rId135" Type="http://schemas.openxmlformats.org/officeDocument/2006/relationships/hyperlink" Target="https://podminky.urs.cz/item/CS_URS_2022_01/781121011" TargetMode="External" /><Relationship Id="rId136" Type="http://schemas.openxmlformats.org/officeDocument/2006/relationships/hyperlink" Target="https://podminky.urs.cz/item/CS_URS_2022_01/781474115" TargetMode="External" /><Relationship Id="rId137" Type="http://schemas.openxmlformats.org/officeDocument/2006/relationships/hyperlink" Target="https://podminky.urs.cz/item/CS_URS_2022_01/781494111" TargetMode="External" /><Relationship Id="rId138" Type="http://schemas.openxmlformats.org/officeDocument/2006/relationships/hyperlink" Target="https://podminky.urs.cz/item/CS_URS_2022_01/781495141" TargetMode="External" /><Relationship Id="rId139" Type="http://schemas.openxmlformats.org/officeDocument/2006/relationships/hyperlink" Target="https://podminky.urs.cz/item/CS_URS_2022_01/781495142" TargetMode="External" /><Relationship Id="rId140" Type="http://schemas.openxmlformats.org/officeDocument/2006/relationships/hyperlink" Target="https://podminky.urs.cz/item/CS_URS_2022_01/998781101" TargetMode="External" /><Relationship Id="rId141" Type="http://schemas.openxmlformats.org/officeDocument/2006/relationships/hyperlink" Target="https://podminky.urs.cz/item/CS_URS_2022_01/783314201" TargetMode="External" /><Relationship Id="rId142" Type="http://schemas.openxmlformats.org/officeDocument/2006/relationships/hyperlink" Target="https://podminky.urs.cz/item/CS_URS_2022_01/783315101" TargetMode="External" /><Relationship Id="rId143" Type="http://schemas.openxmlformats.org/officeDocument/2006/relationships/hyperlink" Target="https://podminky.urs.cz/item/CS_URS_2022_01/783317101" TargetMode="External" /><Relationship Id="rId144" Type="http://schemas.openxmlformats.org/officeDocument/2006/relationships/hyperlink" Target="https://podminky.urs.cz/item/CS_URS_2022_01/783601325" TargetMode="External" /><Relationship Id="rId145" Type="http://schemas.openxmlformats.org/officeDocument/2006/relationships/hyperlink" Target="https://podminky.urs.cz/item/CS_URS_2022_01/783601713" TargetMode="External" /><Relationship Id="rId146" Type="http://schemas.openxmlformats.org/officeDocument/2006/relationships/hyperlink" Target="https://podminky.urs.cz/item/CS_URS_2022_01/783614141" TargetMode="External" /><Relationship Id="rId147" Type="http://schemas.openxmlformats.org/officeDocument/2006/relationships/hyperlink" Target="https://podminky.urs.cz/item/CS_URS_2022_01/783615551" TargetMode="External" /><Relationship Id="rId148" Type="http://schemas.openxmlformats.org/officeDocument/2006/relationships/hyperlink" Target="https://podminky.urs.cz/item/CS_URS_2022_01/783617147" TargetMode="External" /><Relationship Id="rId149" Type="http://schemas.openxmlformats.org/officeDocument/2006/relationships/hyperlink" Target="https://podminky.urs.cz/item/CS_URS_2022_01/783617611" TargetMode="External" /><Relationship Id="rId150" Type="http://schemas.openxmlformats.org/officeDocument/2006/relationships/hyperlink" Target="https://podminky.urs.cz/item/CS_URS_2022_01/783801201" TargetMode="External" /><Relationship Id="rId151" Type="http://schemas.openxmlformats.org/officeDocument/2006/relationships/hyperlink" Target="https://podminky.urs.cz/item/CS_URS_2022_01/783813101" TargetMode="External" /><Relationship Id="rId152" Type="http://schemas.openxmlformats.org/officeDocument/2006/relationships/hyperlink" Target="https://podminky.urs.cz/item/CS_URS_2022_01/783817401" TargetMode="External" /><Relationship Id="rId153" Type="http://schemas.openxmlformats.org/officeDocument/2006/relationships/hyperlink" Target="https://podminky.urs.cz/item/CS_URS_2022_01/784111011" TargetMode="External" /><Relationship Id="rId154" Type="http://schemas.openxmlformats.org/officeDocument/2006/relationships/hyperlink" Target="https://podminky.urs.cz/item/CS_URS_2022_01/784171111" TargetMode="External" /><Relationship Id="rId155" Type="http://schemas.openxmlformats.org/officeDocument/2006/relationships/hyperlink" Target="https://podminky.urs.cz/item/CS_URS_2022_01/784181101" TargetMode="External" /><Relationship Id="rId156" Type="http://schemas.openxmlformats.org/officeDocument/2006/relationships/hyperlink" Target="https://podminky.urs.cz/item/CS_URS_2022_01/784211101" TargetMode="External" /><Relationship Id="rId15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35</v>
      </c>
      <c r="AO17" s="23"/>
      <c r="AP17" s="23"/>
      <c r="AQ17" s="23"/>
      <c r="AR17" s="21"/>
      <c r="BE17" s="32"/>
      <c r="BS17" s="18" t="s">
        <v>36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41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45</v>
      </c>
      <c r="E29" s="48"/>
      <c r="F29" s="33" t="s">
        <v>46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47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48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49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50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51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52</v>
      </c>
      <c r="U35" s="55"/>
      <c r="V35" s="55"/>
      <c r="W35" s="55"/>
      <c r="X35" s="57" t="s">
        <v>53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081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ZŠ Děčín IX, Na Pěšině 330 - stavební úpravy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ZŠ Děčín IX, Na Pěšině 330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24. 6. 2022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Statutární město Děčín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32</v>
      </c>
      <c r="AJ49" s="41"/>
      <c r="AK49" s="41"/>
      <c r="AL49" s="41"/>
      <c r="AM49" s="74" t="str">
        <f>IF(E17="","",E17)</f>
        <v>Vladimír Vidai</v>
      </c>
      <c r="AN49" s="65"/>
      <c r="AO49" s="65"/>
      <c r="AP49" s="65"/>
      <c r="AQ49" s="41"/>
      <c r="AR49" s="45"/>
      <c r="AS49" s="75" t="s">
        <v>55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30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37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56</v>
      </c>
      <c r="D52" s="88"/>
      <c r="E52" s="88"/>
      <c r="F52" s="88"/>
      <c r="G52" s="88"/>
      <c r="H52" s="89"/>
      <c r="I52" s="90" t="s">
        <v>57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58</v>
      </c>
      <c r="AH52" s="88"/>
      <c r="AI52" s="88"/>
      <c r="AJ52" s="88"/>
      <c r="AK52" s="88"/>
      <c r="AL52" s="88"/>
      <c r="AM52" s="88"/>
      <c r="AN52" s="90" t="s">
        <v>59</v>
      </c>
      <c r="AO52" s="88"/>
      <c r="AP52" s="88"/>
      <c r="AQ52" s="92" t="s">
        <v>60</v>
      </c>
      <c r="AR52" s="45"/>
      <c r="AS52" s="93" t="s">
        <v>61</v>
      </c>
      <c r="AT52" s="94" t="s">
        <v>62</v>
      </c>
      <c r="AU52" s="94" t="s">
        <v>63</v>
      </c>
      <c r="AV52" s="94" t="s">
        <v>64</v>
      </c>
      <c r="AW52" s="94" t="s">
        <v>65</v>
      </c>
      <c r="AX52" s="94" t="s">
        <v>66</v>
      </c>
      <c r="AY52" s="94" t="s">
        <v>67</v>
      </c>
      <c r="AZ52" s="94" t="s">
        <v>68</v>
      </c>
      <c r="BA52" s="94" t="s">
        <v>69</v>
      </c>
      <c r="BB52" s="94" t="s">
        <v>70</v>
      </c>
      <c r="BC52" s="94" t="s">
        <v>71</v>
      </c>
      <c r="BD52" s="95" t="s">
        <v>72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73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74</v>
      </c>
      <c r="BT54" s="110" t="s">
        <v>75</v>
      </c>
      <c r="BU54" s="111" t="s">
        <v>76</v>
      </c>
      <c r="BV54" s="110" t="s">
        <v>77</v>
      </c>
      <c r="BW54" s="110" t="s">
        <v>5</v>
      </c>
      <c r="BX54" s="110" t="s">
        <v>78</v>
      </c>
      <c r="CL54" s="110" t="s">
        <v>19</v>
      </c>
    </row>
    <row r="55" s="7" customFormat="1" ht="24.75" customHeight="1">
      <c r="A55" s="112" t="s">
        <v>79</v>
      </c>
      <c r="B55" s="113"/>
      <c r="C55" s="114"/>
      <c r="D55" s="115" t="s">
        <v>80</v>
      </c>
      <c r="E55" s="115"/>
      <c r="F55" s="115"/>
      <c r="G55" s="115"/>
      <c r="H55" s="115"/>
      <c r="I55" s="116"/>
      <c r="J55" s="115" t="s">
        <v>81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'SO2 - Modernizace šaten a...'!J30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82</v>
      </c>
      <c r="AR55" s="119"/>
      <c r="AS55" s="120">
        <v>0</v>
      </c>
      <c r="AT55" s="121">
        <f>ROUND(SUM(AV55:AW55),2)</f>
        <v>0</v>
      </c>
      <c r="AU55" s="122">
        <f>'SO2 - Modernizace šaten a...'!P104</f>
        <v>0</v>
      </c>
      <c r="AV55" s="121">
        <f>'SO2 - Modernizace šaten a...'!J33</f>
        <v>0</v>
      </c>
      <c r="AW55" s="121">
        <f>'SO2 - Modernizace šaten a...'!J34</f>
        <v>0</v>
      </c>
      <c r="AX55" s="121">
        <f>'SO2 - Modernizace šaten a...'!J35</f>
        <v>0</v>
      </c>
      <c r="AY55" s="121">
        <f>'SO2 - Modernizace šaten a...'!J36</f>
        <v>0</v>
      </c>
      <c r="AZ55" s="121">
        <f>'SO2 - Modernizace šaten a...'!F33</f>
        <v>0</v>
      </c>
      <c r="BA55" s="121">
        <f>'SO2 - Modernizace šaten a...'!F34</f>
        <v>0</v>
      </c>
      <c r="BB55" s="121">
        <f>'SO2 - Modernizace šaten a...'!F35</f>
        <v>0</v>
      </c>
      <c r="BC55" s="121">
        <f>'SO2 - Modernizace šaten a...'!F36</f>
        <v>0</v>
      </c>
      <c r="BD55" s="123">
        <f>'SO2 - Modernizace šaten a...'!F37</f>
        <v>0</v>
      </c>
      <c r="BE55" s="7"/>
      <c r="BT55" s="124" t="s">
        <v>83</v>
      </c>
      <c r="BV55" s="124" t="s">
        <v>77</v>
      </c>
      <c r="BW55" s="124" t="s">
        <v>84</v>
      </c>
      <c r="BX55" s="124" t="s">
        <v>5</v>
      </c>
      <c r="CL55" s="124" t="s">
        <v>19</v>
      </c>
      <c r="CM55" s="124" t="s">
        <v>85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+sXpi6lqRLm8/AluNv3GPs/FVHC684scvksRlUFPB+JprP/BmtDO4vddf8uigYBMmQuL/xNzf/WR889EhrFxzQ==" hashValue="JY3i8PtICqREKgmS0r/iJ1zXGncFp96d4+pcRo+y28PNNCiQASPuIULa6DwW8p56Xah+MXN5HDO2a+eExESAkA==" algorithmName="SHA-512" password="CB19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2 - Modernizace šaten 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85</v>
      </c>
    </row>
    <row r="4" s="1" customFormat="1" ht="24.96" customHeight="1">
      <c r="B4" s="21"/>
      <c r="D4" s="127" t="s">
        <v>86</v>
      </c>
      <c r="L4" s="21"/>
      <c r="M4" s="12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29" t="s">
        <v>16</v>
      </c>
      <c r="L6" s="21"/>
    </row>
    <row r="7" s="1" customFormat="1" ht="16.5" customHeight="1">
      <c r="B7" s="21"/>
      <c r="E7" s="130" t="str">
        <f>'Rekapitulace stavby'!K6</f>
        <v>ZŠ Děčín IX, Na Pěšině 330 - stavební úpravy</v>
      </c>
      <c r="F7" s="129"/>
      <c r="G7" s="129"/>
      <c r="H7" s="129"/>
      <c r="L7" s="21"/>
    </row>
    <row r="8" s="2" customFormat="1" ht="12" customHeight="1">
      <c r="A8" s="39"/>
      <c r="B8" s="45"/>
      <c r="C8" s="39"/>
      <c r="D8" s="129" t="s">
        <v>87</v>
      </c>
      <c r="E8" s="39"/>
      <c r="F8" s="39"/>
      <c r="G8" s="39"/>
      <c r="H8" s="39"/>
      <c r="I8" s="39"/>
      <c r="J8" s="39"/>
      <c r="K8" s="39"/>
      <c r="L8" s="13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2" t="s">
        <v>88</v>
      </c>
      <c r="F9" s="39"/>
      <c r="G9" s="39"/>
      <c r="H9" s="39"/>
      <c r="I9" s="39"/>
      <c r="J9" s="39"/>
      <c r="K9" s="39"/>
      <c r="L9" s="13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29" t="s">
        <v>18</v>
      </c>
      <c r="E11" s="39"/>
      <c r="F11" s="133" t="s">
        <v>19</v>
      </c>
      <c r="G11" s="39"/>
      <c r="H11" s="39"/>
      <c r="I11" s="129" t="s">
        <v>20</v>
      </c>
      <c r="J11" s="133" t="s">
        <v>19</v>
      </c>
      <c r="K11" s="39"/>
      <c r="L11" s="13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9" t="s">
        <v>21</v>
      </c>
      <c r="E12" s="39"/>
      <c r="F12" s="133" t="s">
        <v>22</v>
      </c>
      <c r="G12" s="39"/>
      <c r="H12" s="39"/>
      <c r="I12" s="129" t="s">
        <v>23</v>
      </c>
      <c r="J12" s="134" t="str">
        <f>'Rekapitulace stavby'!AN8</f>
        <v>24. 6. 2022</v>
      </c>
      <c r="K12" s="39"/>
      <c r="L12" s="13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29" t="s">
        <v>25</v>
      </c>
      <c r="E14" s="39"/>
      <c r="F14" s="39"/>
      <c r="G14" s="39"/>
      <c r="H14" s="39"/>
      <c r="I14" s="129" t="s">
        <v>26</v>
      </c>
      <c r="J14" s="133" t="s">
        <v>27</v>
      </c>
      <c r="K14" s="39"/>
      <c r="L14" s="13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3" t="s">
        <v>28</v>
      </c>
      <c r="F15" s="39"/>
      <c r="G15" s="39"/>
      <c r="H15" s="39"/>
      <c r="I15" s="129" t="s">
        <v>29</v>
      </c>
      <c r="J15" s="133" t="s">
        <v>19</v>
      </c>
      <c r="K15" s="39"/>
      <c r="L15" s="13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29" t="s">
        <v>30</v>
      </c>
      <c r="E17" s="39"/>
      <c r="F17" s="39"/>
      <c r="G17" s="39"/>
      <c r="H17" s="39"/>
      <c r="I17" s="129" t="s">
        <v>26</v>
      </c>
      <c r="J17" s="34" t="str">
        <f>'Rekapitulace stavby'!AN13</f>
        <v>Vyplň údaj</v>
      </c>
      <c r="K17" s="39"/>
      <c r="L17" s="13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3"/>
      <c r="G18" s="133"/>
      <c r="H18" s="133"/>
      <c r="I18" s="129" t="s">
        <v>29</v>
      </c>
      <c r="J18" s="34" t="str">
        <f>'Rekapitulace stavby'!AN14</f>
        <v>Vyplň údaj</v>
      </c>
      <c r="K18" s="39"/>
      <c r="L18" s="13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29" t="s">
        <v>32</v>
      </c>
      <c r="E20" s="39"/>
      <c r="F20" s="39"/>
      <c r="G20" s="39"/>
      <c r="H20" s="39"/>
      <c r="I20" s="129" t="s">
        <v>26</v>
      </c>
      <c r="J20" s="133" t="s">
        <v>33</v>
      </c>
      <c r="K20" s="39"/>
      <c r="L20" s="13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3" t="s">
        <v>34</v>
      </c>
      <c r="F21" s="39"/>
      <c r="G21" s="39"/>
      <c r="H21" s="39"/>
      <c r="I21" s="129" t="s">
        <v>29</v>
      </c>
      <c r="J21" s="133" t="s">
        <v>35</v>
      </c>
      <c r="K21" s="39"/>
      <c r="L21" s="13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29" t="s">
        <v>37</v>
      </c>
      <c r="E23" s="39"/>
      <c r="F23" s="39"/>
      <c r="G23" s="39"/>
      <c r="H23" s="39"/>
      <c r="I23" s="129" t="s">
        <v>26</v>
      </c>
      <c r="J23" s="133" t="str">
        <f>IF('Rekapitulace stavby'!AN19="","",'Rekapitulace stavby'!AN19)</f>
        <v/>
      </c>
      <c r="K23" s="39"/>
      <c r="L23" s="13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3" t="str">
        <f>IF('Rekapitulace stavby'!E20="","",'Rekapitulace stavby'!E20)</f>
        <v xml:space="preserve"> </v>
      </c>
      <c r="F24" s="39"/>
      <c r="G24" s="39"/>
      <c r="H24" s="39"/>
      <c r="I24" s="129" t="s">
        <v>29</v>
      </c>
      <c r="J24" s="133" t="str">
        <f>IF('Rekapitulace stavby'!AN20="","",'Rekapitulace stavby'!AN20)</f>
        <v/>
      </c>
      <c r="K24" s="39"/>
      <c r="L24" s="13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29" t="s">
        <v>39</v>
      </c>
      <c r="E26" s="39"/>
      <c r="F26" s="39"/>
      <c r="G26" s="39"/>
      <c r="H26" s="39"/>
      <c r="I26" s="39"/>
      <c r="J26" s="39"/>
      <c r="K26" s="39"/>
      <c r="L26" s="13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5"/>
      <c r="B27" s="136"/>
      <c r="C27" s="135"/>
      <c r="D27" s="135"/>
      <c r="E27" s="137" t="s">
        <v>19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0" t="s">
        <v>41</v>
      </c>
      <c r="E30" s="39"/>
      <c r="F30" s="39"/>
      <c r="G30" s="39"/>
      <c r="H30" s="39"/>
      <c r="I30" s="39"/>
      <c r="J30" s="141">
        <f>ROUND(J104, 2)</f>
        <v>0</v>
      </c>
      <c r="K30" s="39"/>
      <c r="L30" s="13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39"/>
      <c r="E31" s="139"/>
      <c r="F31" s="139"/>
      <c r="G31" s="139"/>
      <c r="H31" s="139"/>
      <c r="I31" s="139"/>
      <c r="J31" s="139"/>
      <c r="K31" s="139"/>
      <c r="L31" s="13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2" t="s">
        <v>43</v>
      </c>
      <c r="G32" s="39"/>
      <c r="H32" s="39"/>
      <c r="I32" s="142" t="s">
        <v>42</v>
      </c>
      <c r="J32" s="142" t="s">
        <v>44</v>
      </c>
      <c r="K32" s="39"/>
      <c r="L32" s="13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3" t="s">
        <v>45</v>
      </c>
      <c r="E33" s="129" t="s">
        <v>46</v>
      </c>
      <c r="F33" s="144">
        <f>ROUND((SUM(BE104:BE700)),  2)</f>
        <v>0</v>
      </c>
      <c r="G33" s="39"/>
      <c r="H33" s="39"/>
      <c r="I33" s="145">
        <v>0.20999999999999999</v>
      </c>
      <c r="J33" s="144">
        <f>ROUND(((SUM(BE104:BE700))*I33),  2)</f>
        <v>0</v>
      </c>
      <c r="K33" s="39"/>
      <c r="L33" s="13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29" t="s">
        <v>47</v>
      </c>
      <c r="F34" s="144">
        <f>ROUND((SUM(BF104:BF700)),  2)</f>
        <v>0</v>
      </c>
      <c r="G34" s="39"/>
      <c r="H34" s="39"/>
      <c r="I34" s="145">
        <v>0.14999999999999999</v>
      </c>
      <c r="J34" s="144">
        <f>ROUND(((SUM(BF104:BF700))*I34),  2)</f>
        <v>0</v>
      </c>
      <c r="K34" s="39"/>
      <c r="L34" s="13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48</v>
      </c>
      <c r="F35" s="144">
        <f>ROUND((SUM(BG104:BG700)),  2)</f>
        <v>0</v>
      </c>
      <c r="G35" s="39"/>
      <c r="H35" s="39"/>
      <c r="I35" s="145">
        <v>0.20999999999999999</v>
      </c>
      <c r="J35" s="144">
        <f>0</f>
        <v>0</v>
      </c>
      <c r="K35" s="39"/>
      <c r="L35" s="13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29" t="s">
        <v>49</v>
      </c>
      <c r="F36" s="144">
        <f>ROUND((SUM(BH104:BH700)),  2)</f>
        <v>0</v>
      </c>
      <c r="G36" s="39"/>
      <c r="H36" s="39"/>
      <c r="I36" s="145">
        <v>0.14999999999999999</v>
      </c>
      <c r="J36" s="144">
        <f>0</f>
        <v>0</v>
      </c>
      <c r="K36" s="39"/>
      <c r="L36" s="13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29" t="s">
        <v>50</v>
      </c>
      <c r="F37" s="144">
        <f>ROUND((SUM(BI104:BI700)),  2)</f>
        <v>0</v>
      </c>
      <c r="G37" s="39"/>
      <c r="H37" s="39"/>
      <c r="I37" s="145">
        <v>0</v>
      </c>
      <c r="J37" s="144">
        <f>0</f>
        <v>0</v>
      </c>
      <c r="K37" s="39"/>
      <c r="L37" s="13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6"/>
      <c r="D39" s="147" t="s">
        <v>51</v>
      </c>
      <c r="E39" s="148"/>
      <c r="F39" s="148"/>
      <c r="G39" s="149" t="s">
        <v>52</v>
      </c>
      <c r="H39" s="150" t="s">
        <v>53</v>
      </c>
      <c r="I39" s="148"/>
      <c r="J39" s="151">
        <f>SUM(J30:J37)</f>
        <v>0</v>
      </c>
      <c r="K39" s="152"/>
      <c r="L39" s="13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3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5"/>
      <c r="C44" s="156"/>
      <c r="D44" s="156"/>
      <c r="E44" s="156"/>
      <c r="F44" s="156"/>
      <c r="G44" s="156"/>
      <c r="H44" s="156"/>
      <c r="I44" s="156"/>
      <c r="J44" s="156"/>
      <c r="K44" s="156"/>
      <c r="L44" s="131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89</v>
      </c>
      <c r="D45" s="41"/>
      <c r="E45" s="41"/>
      <c r="F45" s="41"/>
      <c r="G45" s="41"/>
      <c r="H45" s="41"/>
      <c r="I45" s="41"/>
      <c r="J45" s="41"/>
      <c r="K45" s="41"/>
      <c r="L45" s="131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7" t="str">
        <f>E7</f>
        <v>ZŠ Děčín IX, Na Pěšině 330 - stavební úpravy</v>
      </c>
      <c r="F48" s="33"/>
      <c r="G48" s="33"/>
      <c r="H48" s="33"/>
      <c r="I48" s="41"/>
      <c r="J48" s="41"/>
      <c r="K48" s="41"/>
      <c r="L48" s="13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41"/>
      <c r="E49" s="41"/>
      <c r="F49" s="41"/>
      <c r="G49" s="41"/>
      <c r="H49" s="41"/>
      <c r="I49" s="41"/>
      <c r="J49" s="41"/>
      <c r="K49" s="41"/>
      <c r="L49" s="13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SO2 - Modernizace šaten a umýváren v pavilonu MVD3</v>
      </c>
      <c r="F50" s="41"/>
      <c r="G50" s="41"/>
      <c r="H50" s="41"/>
      <c r="I50" s="41"/>
      <c r="J50" s="41"/>
      <c r="K50" s="41"/>
      <c r="L50" s="13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1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ZŠ Děčín IX, Na Pěšině 330</v>
      </c>
      <c r="G52" s="41"/>
      <c r="H52" s="41"/>
      <c r="I52" s="33" t="s">
        <v>23</v>
      </c>
      <c r="J52" s="73" t="str">
        <f>IF(J12="","",J12)</f>
        <v>24. 6. 2022</v>
      </c>
      <c r="K52" s="41"/>
      <c r="L52" s="13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Děčín</v>
      </c>
      <c r="G54" s="41"/>
      <c r="H54" s="41"/>
      <c r="I54" s="33" t="s">
        <v>32</v>
      </c>
      <c r="J54" s="37" t="str">
        <f>E21</f>
        <v>Vladimír Vidai</v>
      </c>
      <c r="K54" s="41"/>
      <c r="L54" s="13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37</v>
      </c>
      <c r="J55" s="37" t="str">
        <f>E24</f>
        <v xml:space="preserve"> </v>
      </c>
      <c r="K55" s="41"/>
      <c r="L55" s="13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8" t="s">
        <v>90</v>
      </c>
      <c r="D57" s="159"/>
      <c r="E57" s="159"/>
      <c r="F57" s="159"/>
      <c r="G57" s="159"/>
      <c r="H57" s="159"/>
      <c r="I57" s="159"/>
      <c r="J57" s="160" t="s">
        <v>91</v>
      </c>
      <c r="K57" s="159"/>
      <c r="L57" s="13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1" t="s">
        <v>73</v>
      </c>
      <c r="D59" s="41"/>
      <c r="E59" s="41"/>
      <c r="F59" s="41"/>
      <c r="G59" s="41"/>
      <c r="H59" s="41"/>
      <c r="I59" s="41"/>
      <c r="J59" s="103">
        <f>J104</f>
        <v>0</v>
      </c>
      <c r="K59" s="41"/>
      <c r="L59" s="13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92</v>
      </c>
    </row>
    <row r="60" s="9" customFormat="1" ht="24.96" customHeight="1">
      <c r="A60" s="9"/>
      <c r="B60" s="162"/>
      <c r="C60" s="163"/>
      <c r="D60" s="164" t="s">
        <v>93</v>
      </c>
      <c r="E60" s="165"/>
      <c r="F60" s="165"/>
      <c r="G60" s="165"/>
      <c r="H60" s="165"/>
      <c r="I60" s="165"/>
      <c r="J60" s="166">
        <f>J105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8"/>
      <c r="C61" s="169"/>
      <c r="D61" s="170" t="s">
        <v>94</v>
      </c>
      <c r="E61" s="171"/>
      <c r="F61" s="171"/>
      <c r="G61" s="171"/>
      <c r="H61" s="171"/>
      <c r="I61" s="171"/>
      <c r="J61" s="172">
        <f>J106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8"/>
      <c r="C62" s="169"/>
      <c r="D62" s="170" t="s">
        <v>95</v>
      </c>
      <c r="E62" s="171"/>
      <c r="F62" s="171"/>
      <c r="G62" s="171"/>
      <c r="H62" s="171"/>
      <c r="I62" s="171"/>
      <c r="J62" s="172">
        <f>J143</f>
        <v>0</v>
      </c>
      <c r="K62" s="169"/>
      <c r="L62" s="17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8"/>
      <c r="C63" s="169"/>
      <c r="D63" s="170" t="s">
        <v>96</v>
      </c>
      <c r="E63" s="171"/>
      <c r="F63" s="171"/>
      <c r="G63" s="171"/>
      <c r="H63" s="171"/>
      <c r="I63" s="171"/>
      <c r="J63" s="172">
        <f>J162</f>
        <v>0</v>
      </c>
      <c r="K63" s="169"/>
      <c r="L63" s="17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8"/>
      <c r="C64" s="169"/>
      <c r="D64" s="170" t="s">
        <v>97</v>
      </c>
      <c r="E64" s="171"/>
      <c r="F64" s="171"/>
      <c r="G64" s="171"/>
      <c r="H64" s="171"/>
      <c r="I64" s="171"/>
      <c r="J64" s="172">
        <f>J200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8"/>
      <c r="C65" s="169"/>
      <c r="D65" s="170" t="s">
        <v>98</v>
      </c>
      <c r="E65" s="171"/>
      <c r="F65" s="171"/>
      <c r="G65" s="171"/>
      <c r="H65" s="171"/>
      <c r="I65" s="171"/>
      <c r="J65" s="172">
        <f>J215</f>
        <v>0</v>
      </c>
      <c r="K65" s="169"/>
      <c r="L65" s="17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8"/>
      <c r="C66" s="169"/>
      <c r="D66" s="170" t="s">
        <v>99</v>
      </c>
      <c r="E66" s="171"/>
      <c r="F66" s="171"/>
      <c r="G66" s="171"/>
      <c r="H66" s="171"/>
      <c r="I66" s="171"/>
      <c r="J66" s="172">
        <f>J219</f>
        <v>0</v>
      </c>
      <c r="K66" s="169"/>
      <c r="L66" s="17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8"/>
      <c r="C67" s="169"/>
      <c r="D67" s="170" t="s">
        <v>100</v>
      </c>
      <c r="E67" s="171"/>
      <c r="F67" s="171"/>
      <c r="G67" s="171"/>
      <c r="H67" s="171"/>
      <c r="I67" s="171"/>
      <c r="J67" s="172">
        <f>J230</f>
        <v>0</v>
      </c>
      <c r="K67" s="169"/>
      <c r="L67" s="17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8"/>
      <c r="C68" s="169"/>
      <c r="D68" s="170" t="s">
        <v>101</v>
      </c>
      <c r="E68" s="171"/>
      <c r="F68" s="171"/>
      <c r="G68" s="171"/>
      <c r="H68" s="171"/>
      <c r="I68" s="171"/>
      <c r="J68" s="172">
        <f>J235</f>
        <v>0</v>
      </c>
      <c r="K68" s="169"/>
      <c r="L68" s="17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8"/>
      <c r="C69" s="169"/>
      <c r="D69" s="170" t="s">
        <v>102</v>
      </c>
      <c r="E69" s="171"/>
      <c r="F69" s="171"/>
      <c r="G69" s="171"/>
      <c r="H69" s="171"/>
      <c r="I69" s="171"/>
      <c r="J69" s="172">
        <f>J344</f>
        <v>0</v>
      </c>
      <c r="K69" s="169"/>
      <c r="L69" s="17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8"/>
      <c r="C70" s="169"/>
      <c r="D70" s="170" t="s">
        <v>103</v>
      </c>
      <c r="E70" s="171"/>
      <c r="F70" s="171"/>
      <c r="G70" s="171"/>
      <c r="H70" s="171"/>
      <c r="I70" s="171"/>
      <c r="J70" s="172">
        <f>J356</f>
        <v>0</v>
      </c>
      <c r="K70" s="169"/>
      <c r="L70" s="17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2"/>
      <c r="C71" s="163"/>
      <c r="D71" s="164" t="s">
        <v>104</v>
      </c>
      <c r="E71" s="165"/>
      <c r="F71" s="165"/>
      <c r="G71" s="165"/>
      <c r="H71" s="165"/>
      <c r="I71" s="165"/>
      <c r="J71" s="166">
        <f>J359</f>
        <v>0</v>
      </c>
      <c r="K71" s="163"/>
      <c r="L71" s="167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68"/>
      <c r="C72" s="169"/>
      <c r="D72" s="170" t="s">
        <v>105</v>
      </c>
      <c r="E72" s="171"/>
      <c r="F72" s="171"/>
      <c r="G72" s="171"/>
      <c r="H72" s="171"/>
      <c r="I72" s="171"/>
      <c r="J72" s="172">
        <f>J360</f>
        <v>0</v>
      </c>
      <c r="K72" s="169"/>
      <c r="L72" s="17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8"/>
      <c r="C73" s="169"/>
      <c r="D73" s="170" t="s">
        <v>106</v>
      </c>
      <c r="E73" s="171"/>
      <c r="F73" s="171"/>
      <c r="G73" s="171"/>
      <c r="H73" s="171"/>
      <c r="I73" s="171"/>
      <c r="J73" s="172">
        <f>J395</f>
        <v>0</v>
      </c>
      <c r="K73" s="169"/>
      <c r="L73" s="17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8"/>
      <c r="C74" s="169"/>
      <c r="D74" s="170" t="s">
        <v>107</v>
      </c>
      <c r="E74" s="171"/>
      <c r="F74" s="171"/>
      <c r="G74" s="171"/>
      <c r="H74" s="171"/>
      <c r="I74" s="171"/>
      <c r="J74" s="172">
        <f>J430</f>
        <v>0</v>
      </c>
      <c r="K74" s="169"/>
      <c r="L74" s="17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8"/>
      <c r="C75" s="169"/>
      <c r="D75" s="170" t="s">
        <v>108</v>
      </c>
      <c r="E75" s="171"/>
      <c r="F75" s="171"/>
      <c r="G75" s="171"/>
      <c r="H75" s="171"/>
      <c r="I75" s="171"/>
      <c r="J75" s="172">
        <f>J455</f>
        <v>0</v>
      </c>
      <c r="K75" s="169"/>
      <c r="L75" s="17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8"/>
      <c r="C76" s="169"/>
      <c r="D76" s="170" t="s">
        <v>109</v>
      </c>
      <c r="E76" s="171"/>
      <c r="F76" s="171"/>
      <c r="G76" s="171"/>
      <c r="H76" s="171"/>
      <c r="I76" s="171"/>
      <c r="J76" s="172">
        <f>J468</f>
        <v>0</v>
      </c>
      <c r="K76" s="169"/>
      <c r="L76" s="173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8"/>
      <c r="C77" s="169"/>
      <c r="D77" s="170" t="s">
        <v>110</v>
      </c>
      <c r="E77" s="171"/>
      <c r="F77" s="171"/>
      <c r="G77" s="171"/>
      <c r="H77" s="171"/>
      <c r="I77" s="171"/>
      <c r="J77" s="172">
        <f>J480</f>
        <v>0</v>
      </c>
      <c r="K77" s="169"/>
      <c r="L77" s="173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8"/>
      <c r="C78" s="169"/>
      <c r="D78" s="170" t="s">
        <v>111</v>
      </c>
      <c r="E78" s="171"/>
      <c r="F78" s="171"/>
      <c r="G78" s="171"/>
      <c r="H78" s="171"/>
      <c r="I78" s="171"/>
      <c r="J78" s="172">
        <f>J525</f>
        <v>0</v>
      </c>
      <c r="K78" s="169"/>
      <c r="L78" s="173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68"/>
      <c r="C79" s="169"/>
      <c r="D79" s="170" t="s">
        <v>112</v>
      </c>
      <c r="E79" s="171"/>
      <c r="F79" s="171"/>
      <c r="G79" s="171"/>
      <c r="H79" s="171"/>
      <c r="I79" s="171"/>
      <c r="J79" s="172">
        <f>J558</f>
        <v>0</v>
      </c>
      <c r="K79" s="169"/>
      <c r="L79" s="173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68"/>
      <c r="C80" s="169"/>
      <c r="D80" s="170" t="s">
        <v>113</v>
      </c>
      <c r="E80" s="171"/>
      <c r="F80" s="171"/>
      <c r="G80" s="171"/>
      <c r="H80" s="171"/>
      <c r="I80" s="171"/>
      <c r="J80" s="172">
        <f>J566</f>
        <v>0</v>
      </c>
      <c r="K80" s="169"/>
      <c r="L80" s="173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68"/>
      <c r="C81" s="169"/>
      <c r="D81" s="170" t="s">
        <v>114</v>
      </c>
      <c r="E81" s="171"/>
      <c r="F81" s="171"/>
      <c r="G81" s="171"/>
      <c r="H81" s="171"/>
      <c r="I81" s="171"/>
      <c r="J81" s="172">
        <f>J575</f>
        <v>0</v>
      </c>
      <c r="K81" s="169"/>
      <c r="L81" s="173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68"/>
      <c r="C82" s="169"/>
      <c r="D82" s="170" t="s">
        <v>115</v>
      </c>
      <c r="E82" s="171"/>
      <c r="F82" s="171"/>
      <c r="G82" s="171"/>
      <c r="H82" s="171"/>
      <c r="I82" s="171"/>
      <c r="J82" s="172">
        <f>J613</f>
        <v>0</v>
      </c>
      <c r="K82" s="169"/>
      <c r="L82" s="173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68"/>
      <c r="C83" s="169"/>
      <c r="D83" s="170" t="s">
        <v>116</v>
      </c>
      <c r="E83" s="171"/>
      <c r="F83" s="171"/>
      <c r="G83" s="171"/>
      <c r="H83" s="171"/>
      <c r="I83" s="171"/>
      <c r="J83" s="172">
        <f>J640</f>
        <v>0</v>
      </c>
      <c r="K83" s="169"/>
      <c r="L83" s="173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68"/>
      <c r="C84" s="169"/>
      <c r="D84" s="170" t="s">
        <v>117</v>
      </c>
      <c r="E84" s="171"/>
      <c r="F84" s="171"/>
      <c r="G84" s="171"/>
      <c r="H84" s="171"/>
      <c r="I84" s="171"/>
      <c r="J84" s="172">
        <f>J675</f>
        <v>0</v>
      </c>
      <c r="K84" s="169"/>
      <c r="L84" s="173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1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131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90" s="2" customFormat="1" ht="6.96" customHeight="1">
      <c r="A90" s="39"/>
      <c r="B90" s="62"/>
      <c r="C90" s="63"/>
      <c r="D90" s="63"/>
      <c r="E90" s="63"/>
      <c r="F90" s="63"/>
      <c r="G90" s="63"/>
      <c r="H90" s="63"/>
      <c r="I90" s="63"/>
      <c r="J90" s="63"/>
      <c r="K90" s="63"/>
      <c r="L90" s="131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4.96" customHeight="1">
      <c r="A91" s="39"/>
      <c r="B91" s="40"/>
      <c r="C91" s="24" t="s">
        <v>118</v>
      </c>
      <c r="D91" s="41"/>
      <c r="E91" s="41"/>
      <c r="F91" s="41"/>
      <c r="G91" s="41"/>
      <c r="H91" s="41"/>
      <c r="I91" s="41"/>
      <c r="J91" s="41"/>
      <c r="K91" s="41"/>
      <c r="L91" s="131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1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16</v>
      </c>
      <c r="D93" s="41"/>
      <c r="E93" s="41"/>
      <c r="F93" s="41"/>
      <c r="G93" s="41"/>
      <c r="H93" s="41"/>
      <c r="I93" s="41"/>
      <c r="J93" s="41"/>
      <c r="K93" s="41"/>
      <c r="L93" s="131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41"/>
      <c r="D94" s="41"/>
      <c r="E94" s="157" t="str">
        <f>E7</f>
        <v>ZŠ Děčín IX, Na Pěšině 330 - stavební úpravy</v>
      </c>
      <c r="F94" s="33"/>
      <c r="G94" s="33"/>
      <c r="H94" s="33"/>
      <c r="I94" s="41"/>
      <c r="J94" s="41"/>
      <c r="K94" s="41"/>
      <c r="L94" s="131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2" customHeight="1">
      <c r="A95" s="39"/>
      <c r="B95" s="40"/>
      <c r="C95" s="33" t="s">
        <v>87</v>
      </c>
      <c r="D95" s="41"/>
      <c r="E95" s="41"/>
      <c r="F95" s="41"/>
      <c r="G95" s="41"/>
      <c r="H95" s="41"/>
      <c r="I95" s="41"/>
      <c r="J95" s="41"/>
      <c r="K95" s="41"/>
      <c r="L95" s="131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6.5" customHeight="1">
      <c r="A96" s="39"/>
      <c r="B96" s="40"/>
      <c r="C96" s="41"/>
      <c r="D96" s="41"/>
      <c r="E96" s="70" t="str">
        <f>E9</f>
        <v>SO2 - Modernizace šaten a umýváren v pavilonu MVD3</v>
      </c>
      <c r="F96" s="41"/>
      <c r="G96" s="41"/>
      <c r="H96" s="41"/>
      <c r="I96" s="41"/>
      <c r="J96" s="41"/>
      <c r="K96" s="41"/>
      <c r="L96" s="131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31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2" customHeight="1">
      <c r="A98" s="39"/>
      <c r="B98" s="40"/>
      <c r="C98" s="33" t="s">
        <v>21</v>
      </c>
      <c r="D98" s="41"/>
      <c r="E98" s="41"/>
      <c r="F98" s="28" t="str">
        <f>F12</f>
        <v>ZŠ Děčín IX, Na Pěšině 330</v>
      </c>
      <c r="G98" s="41"/>
      <c r="H98" s="41"/>
      <c r="I98" s="33" t="s">
        <v>23</v>
      </c>
      <c r="J98" s="73" t="str">
        <f>IF(J12="","",J12)</f>
        <v>24. 6. 2022</v>
      </c>
      <c r="K98" s="41"/>
      <c r="L98" s="131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131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5.15" customHeight="1">
      <c r="A100" s="39"/>
      <c r="B100" s="40"/>
      <c r="C100" s="33" t="s">
        <v>25</v>
      </c>
      <c r="D100" s="41"/>
      <c r="E100" s="41"/>
      <c r="F100" s="28" t="str">
        <f>E15</f>
        <v>Statutární město Děčín</v>
      </c>
      <c r="G100" s="41"/>
      <c r="H100" s="41"/>
      <c r="I100" s="33" t="s">
        <v>32</v>
      </c>
      <c r="J100" s="37" t="str">
        <f>E21</f>
        <v>Vladimír Vidai</v>
      </c>
      <c r="K100" s="41"/>
      <c r="L100" s="131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5.15" customHeight="1">
      <c r="A101" s="39"/>
      <c r="B101" s="40"/>
      <c r="C101" s="33" t="s">
        <v>30</v>
      </c>
      <c r="D101" s="41"/>
      <c r="E101" s="41"/>
      <c r="F101" s="28" t="str">
        <f>IF(E18="","",E18)</f>
        <v>Vyplň údaj</v>
      </c>
      <c r="G101" s="41"/>
      <c r="H101" s="41"/>
      <c r="I101" s="33" t="s">
        <v>37</v>
      </c>
      <c r="J101" s="37" t="str">
        <f>E24</f>
        <v xml:space="preserve"> </v>
      </c>
      <c r="K101" s="41"/>
      <c r="L101" s="131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10.32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131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11" customFormat="1" ht="29.28" customHeight="1">
      <c r="A103" s="174"/>
      <c r="B103" s="175"/>
      <c r="C103" s="176" t="s">
        <v>119</v>
      </c>
      <c r="D103" s="177" t="s">
        <v>60</v>
      </c>
      <c r="E103" s="177" t="s">
        <v>56</v>
      </c>
      <c r="F103" s="177" t="s">
        <v>57</v>
      </c>
      <c r="G103" s="177" t="s">
        <v>120</v>
      </c>
      <c r="H103" s="177" t="s">
        <v>121</v>
      </c>
      <c r="I103" s="177" t="s">
        <v>122</v>
      </c>
      <c r="J103" s="177" t="s">
        <v>91</v>
      </c>
      <c r="K103" s="178" t="s">
        <v>123</v>
      </c>
      <c r="L103" s="179"/>
      <c r="M103" s="93" t="s">
        <v>19</v>
      </c>
      <c r="N103" s="94" t="s">
        <v>45</v>
      </c>
      <c r="O103" s="94" t="s">
        <v>124</v>
      </c>
      <c r="P103" s="94" t="s">
        <v>125</v>
      </c>
      <c r="Q103" s="94" t="s">
        <v>126</v>
      </c>
      <c r="R103" s="94" t="s">
        <v>127</v>
      </c>
      <c r="S103" s="94" t="s">
        <v>128</v>
      </c>
      <c r="T103" s="95" t="s">
        <v>129</v>
      </c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</row>
    <row r="104" s="2" customFormat="1" ht="22.8" customHeight="1">
      <c r="A104" s="39"/>
      <c r="B104" s="40"/>
      <c r="C104" s="100" t="s">
        <v>130</v>
      </c>
      <c r="D104" s="41"/>
      <c r="E104" s="41"/>
      <c r="F104" s="41"/>
      <c r="G104" s="41"/>
      <c r="H104" s="41"/>
      <c r="I104" s="41"/>
      <c r="J104" s="180">
        <f>BK104</f>
        <v>0</v>
      </c>
      <c r="K104" s="41"/>
      <c r="L104" s="45"/>
      <c r="M104" s="96"/>
      <c r="N104" s="181"/>
      <c r="O104" s="97"/>
      <c r="P104" s="182">
        <f>P105+P359</f>
        <v>0</v>
      </c>
      <c r="Q104" s="97"/>
      <c r="R104" s="182">
        <f>R105+R359</f>
        <v>75.40828252</v>
      </c>
      <c r="S104" s="97"/>
      <c r="T104" s="183">
        <f>T105+T359</f>
        <v>56.636910700000001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74</v>
      </c>
      <c r="AU104" s="18" t="s">
        <v>92</v>
      </c>
      <c r="BK104" s="184">
        <f>BK105+BK359</f>
        <v>0</v>
      </c>
    </row>
    <row r="105" s="12" customFormat="1" ht="25.92" customHeight="1">
      <c r="A105" s="12"/>
      <c r="B105" s="185"/>
      <c r="C105" s="186"/>
      <c r="D105" s="187" t="s">
        <v>74</v>
      </c>
      <c r="E105" s="188" t="s">
        <v>131</v>
      </c>
      <c r="F105" s="188" t="s">
        <v>132</v>
      </c>
      <c r="G105" s="186"/>
      <c r="H105" s="186"/>
      <c r="I105" s="189"/>
      <c r="J105" s="190">
        <f>BK105</f>
        <v>0</v>
      </c>
      <c r="K105" s="186"/>
      <c r="L105" s="191"/>
      <c r="M105" s="192"/>
      <c r="N105" s="193"/>
      <c r="O105" s="193"/>
      <c r="P105" s="194">
        <f>P106+P143+P162+P200+P215+P219+P230+P235+P344+P356</f>
        <v>0</v>
      </c>
      <c r="Q105" s="193"/>
      <c r="R105" s="194">
        <f>R106+R143+R162+R200+R215+R219+R230+R235+R344+R356</f>
        <v>67.240138819999999</v>
      </c>
      <c r="S105" s="193"/>
      <c r="T105" s="195">
        <f>T106+T143+T162+T200+T215+T219+T230+T235+T344+T356</f>
        <v>56.573232400000002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6" t="s">
        <v>83</v>
      </c>
      <c r="AT105" s="197" t="s">
        <v>74</v>
      </c>
      <c r="AU105" s="197" t="s">
        <v>75</v>
      </c>
      <c r="AY105" s="196" t="s">
        <v>133</v>
      </c>
      <c r="BK105" s="198">
        <f>BK106+BK143+BK162+BK200+BK215+BK219+BK230+BK235+BK344+BK356</f>
        <v>0</v>
      </c>
    </row>
    <row r="106" s="12" customFormat="1" ht="22.8" customHeight="1">
      <c r="A106" s="12"/>
      <c r="B106" s="185"/>
      <c r="C106" s="186"/>
      <c r="D106" s="187" t="s">
        <v>74</v>
      </c>
      <c r="E106" s="199" t="s">
        <v>83</v>
      </c>
      <c r="F106" s="199" t="s">
        <v>134</v>
      </c>
      <c r="G106" s="186"/>
      <c r="H106" s="186"/>
      <c r="I106" s="189"/>
      <c r="J106" s="200">
        <f>BK106</f>
        <v>0</v>
      </c>
      <c r="K106" s="186"/>
      <c r="L106" s="191"/>
      <c r="M106" s="192"/>
      <c r="N106" s="193"/>
      <c r="O106" s="193"/>
      <c r="P106" s="194">
        <f>SUM(P107:P142)</f>
        <v>0</v>
      </c>
      <c r="Q106" s="193"/>
      <c r="R106" s="194">
        <f>SUM(R107:R142)</f>
        <v>24.420999999999999</v>
      </c>
      <c r="S106" s="193"/>
      <c r="T106" s="195">
        <f>SUM(T107:T142)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6" t="s">
        <v>83</v>
      </c>
      <c r="AT106" s="197" t="s">
        <v>74</v>
      </c>
      <c r="AU106" s="197" t="s">
        <v>83</v>
      </c>
      <c r="AY106" s="196" t="s">
        <v>133</v>
      </c>
      <c r="BK106" s="198">
        <f>SUM(BK107:BK142)</f>
        <v>0</v>
      </c>
    </row>
    <row r="107" s="2" customFormat="1" ht="24.15" customHeight="1">
      <c r="A107" s="39"/>
      <c r="B107" s="40"/>
      <c r="C107" s="201" t="s">
        <v>83</v>
      </c>
      <c r="D107" s="201" t="s">
        <v>135</v>
      </c>
      <c r="E107" s="202" t="s">
        <v>136</v>
      </c>
      <c r="F107" s="203" t="s">
        <v>137</v>
      </c>
      <c r="G107" s="204" t="s">
        <v>138</v>
      </c>
      <c r="H107" s="205">
        <v>12.896000000000001</v>
      </c>
      <c r="I107" s="206"/>
      <c r="J107" s="207">
        <f>ROUND(I107*H107,2)</f>
        <v>0</v>
      </c>
      <c r="K107" s="203" t="s">
        <v>139</v>
      </c>
      <c r="L107" s="45"/>
      <c r="M107" s="208" t="s">
        <v>19</v>
      </c>
      <c r="N107" s="209" t="s">
        <v>46</v>
      </c>
      <c r="O107" s="85"/>
      <c r="P107" s="210">
        <f>O107*H107</f>
        <v>0</v>
      </c>
      <c r="Q107" s="210">
        <v>0</v>
      </c>
      <c r="R107" s="210">
        <f>Q107*H107</f>
        <v>0</v>
      </c>
      <c r="S107" s="210">
        <v>0</v>
      </c>
      <c r="T107" s="21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2" t="s">
        <v>140</v>
      </c>
      <c r="AT107" s="212" t="s">
        <v>135</v>
      </c>
      <c r="AU107" s="212" t="s">
        <v>85</v>
      </c>
      <c r="AY107" s="18" t="s">
        <v>133</v>
      </c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18" t="s">
        <v>83</v>
      </c>
      <c r="BK107" s="213">
        <f>ROUND(I107*H107,2)</f>
        <v>0</v>
      </c>
      <c r="BL107" s="18" t="s">
        <v>140</v>
      </c>
      <c r="BM107" s="212" t="s">
        <v>141</v>
      </c>
    </row>
    <row r="108" s="2" customFormat="1">
      <c r="A108" s="39"/>
      <c r="B108" s="40"/>
      <c r="C108" s="41"/>
      <c r="D108" s="214" t="s">
        <v>142</v>
      </c>
      <c r="E108" s="41"/>
      <c r="F108" s="215" t="s">
        <v>143</v>
      </c>
      <c r="G108" s="41"/>
      <c r="H108" s="41"/>
      <c r="I108" s="216"/>
      <c r="J108" s="41"/>
      <c r="K108" s="41"/>
      <c r="L108" s="45"/>
      <c r="M108" s="217"/>
      <c r="N108" s="21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142</v>
      </c>
      <c r="AU108" s="18" t="s">
        <v>85</v>
      </c>
    </row>
    <row r="109" s="13" customFormat="1">
      <c r="A109" s="13"/>
      <c r="B109" s="219"/>
      <c r="C109" s="220"/>
      <c r="D109" s="221" t="s">
        <v>144</v>
      </c>
      <c r="E109" s="222" t="s">
        <v>19</v>
      </c>
      <c r="F109" s="223" t="s">
        <v>145</v>
      </c>
      <c r="G109" s="220"/>
      <c r="H109" s="224">
        <v>2.5600000000000001</v>
      </c>
      <c r="I109" s="225"/>
      <c r="J109" s="220"/>
      <c r="K109" s="220"/>
      <c r="L109" s="226"/>
      <c r="M109" s="227"/>
      <c r="N109" s="228"/>
      <c r="O109" s="228"/>
      <c r="P109" s="228"/>
      <c r="Q109" s="228"/>
      <c r="R109" s="228"/>
      <c r="S109" s="228"/>
      <c r="T109" s="22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0" t="s">
        <v>144</v>
      </c>
      <c r="AU109" s="230" t="s">
        <v>85</v>
      </c>
      <c r="AV109" s="13" t="s">
        <v>85</v>
      </c>
      <c r="AW109" s="13" t="s">
        <v>36</v>
      </c>
      <c r="AX109" s="13" t="s">
        <v>75</v>
      </c>
      <c r="AY109" s="230" t="s">
        <v>133</v>
      </c>
    </row>
    <row r="110" s="13" customFormat="1">
      <c r="A110" s="13"/>
      <c r="B110" s="219"/>
      <c r="C110" s="220"/>
      <c r="D110" s="221" t="s">
        <v>144</v>
      </c>
      <c r="E110" s="222" t="s">
        <v>19</v>
      </c>
      <c r="F110" s="223" t="s">
        <v>146</v>
      </c>
      <c r="G110" s="220"/>
      <c r="H110" s="224">
        <v>2.5600000000000001</v>
      </c>
      <c r="I110" s="225"/>
      <c r="J110" s="220"/>
      <c r="K110" s="220"/>
      <c r="L110" s="226"/>
      <c r="M110" s="227"/>
      <c r="N110" s="228"/>
      <c r="O110" s="228"/>
      <c r="P110" s="228"/>
      <c r="Q110" s="228"/>
      <c r="R110" s="228"/>
      <c r="S110" s="228"/>
      <c r="T110" s="22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0" t="s">
        <v>144</v>
      </c>
      <c r="AU110" s="230" t="s">
        <v>85</v>
      </c>
      <c r="AV110" s="13" t="s">
        <v>85</v>
      </c>
      <c r="AW110" s="13" t="s">
        <v>36</v>
      </c>
      <c r="AX110" s="13" t="s">
        <v>75</v>
      </c>
      <c r="AY110" s="230" t="s">
        <v>133</v>
      </c>
    </row>
    <row r="111" s="13" customFormat="1">
      <c r="A111" s="13"/>
      <c r="B111" s="219"/>
      <c r="C111" s="220"/>
      <c r="D111" s="221" t="s">
        <v>144</v>
      </c>
      <c r="E111" s="222" t="s">
        <v>19</v>
      </c>
      <c r="F111" s="223" t="s">
        <v>147</v>
      </c>
      <c r="G111" s="220"/>
      <c r="H111" s="224">
        <v>3.8879999999999999</v>
      </c>
      <c r="I111" s="225"/>
      <c r="J111" s="220"/>
      <c r="K111" s="220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144</v>
      </c>
      <c r="AU111" s="230" t="s">
        <v>85</v>
      </c>
      <c r="AV111" s="13" t="s">
        <v>85</v>
      </c>
      <c r="AW111" s="13" t="s">
        <v>36</v>
      </c>
      <c r="AX111" s="13" t="s">
        <v>75</v>
      </c>
      <c r="AY111" s="230" t="s">
        <v>133</v>
      </c>
    </row>
    <row r="112" s="13" customFormat="1">
      <c r="A112" s="13"/>
      <c r="B112" s="219"/>
      <c r="C112" s="220"/>
      <c r="D112" s="221" t="s">
        <v>144</v>
      </c>
      <c r="E112" s="222" t="s">
        <v>19</v>
      </c>
      <c r="F112" s="223" t="s">
        <v>148</v>
      </c>
      <c r="G112" s="220"/>
      <c r="H112" s="224">
        <v>3.8879999999999999</v>
      </c>
      <c r="I112" s="225"/>
      <c r="J112" s="220"/>
      <c r="K112" s="220"/>
      <c r="L112" s="226"/>
      <c r="M112" s="227"/>
      <c r="N112" s="228"/>
      <c r="O112" s="228"/>
      <c r="P112" s="228"/>
      <c r="Q112" s="228"/>
      <c r="R112" s="228"/>
      <c r="S112" s="228"/>
      <c r="T112" s="22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0" t="s">
        <v>144</v>
      </c>
      <c r="AU112" s="230" t="s">
        <v>85</v>
      </c>
      <c r="AV112" s="13" t="s">
        <v>85</v>
      </c>
      <c r="AW112" s="13" t="s">
        <v>36</v>
      </c>
      <c r="AX112" s="13" t="s">
        <v>75</v>
      </c>
      <c r="AY112" s="230" t="s">
        <v>133</v>
      </c>
    </row>
    <row r="113" s="14" customFormat="1">
      <c r="A113" s="14"/>
      <c r="B113" s="231"/>
      <c r="C113" s="232"/>
      <c r="D113" s="221" t="s">
        <v>144</v>
      </c>
      <c r="E113" s="233" t="s">
        <v>19</v>
      </c>
      <c r="F113" s="234" t="s">
        <v>149</v>
      </c>
      <c r="G113" s="232"/>
      <c r="H113" s="235">
        <v>12.895999999999999</v>
      </c>
      <c r="I113" s="236"/>
      <c r="J113" s="232"/>
      <c r="K113" s="232"/>
      <c r="L113" s="237"/>
      <c r="M113" s="238"/>
      <c r="N113" s="239"/>
      <c r="O113" s="239"/>
      <c r="P113" s="239"/>
      <c r="Q113" s="239"/>
      <c r="R113" s="239"/>
      <c r="S113" s="239"/>
      <c r="T113" s="24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1" t="s">
        <v>144</v>
      </c>
      <c r="AU113" s="241" t="s">
        <v>85</v>
      </c>
      <c r="AV113" s="14" t="s">
        <v>140</v>
      </c>
      <c r="AW113" s="14" t="s">
        <v>36</v>
      </c>
      <c r="AX113" s="14" t="s">
        <v>83</v>
      </c>
      <c r="AY113" s="241" t="s">
        <v>133</v>
      </c>
    </row>
    <row r="114" s="2" customFormat="1" ht="33" customHeight="1">
      <c r="A114" s="39"/>
      <c r="B114" s="40"/>
      <c r="C114" s="201" t="s">
        <v>85</v>
      </c>
      <c r="D114" s="201" t="s">
        <v>135</v>
      </c>
      <c r="E114" s="202" t="s">
        <v>150</v>
      </c>
      <c r="F114" s="203" t="s">
        <v>151</v>
      </c>
      <c r="G114" s="204" t="s">
        <v>138</v>
      </c>
      <c r="H114" s="205">
        <v>12.896000000000001</v>
      </c>
      <c r="I114" s="206"/>
      <c r="J114" s="207">
        <f>ROUND(I114*H114,2)</f>
        <v>0</v>
      </c>
      <c r="K114" s="203" t="s">
        <v>139</v>
      </c>
      <c r="L114" s="45"/>
      <c r="M114" s="208" t="s">
        <v>19</v>
      </c>
      <c r="N114" s="209" t="s">
        <v>46</v>
      </c>
      <c r="O114" s="85"/>
      <c r="P114" s="210">
        <f>O114*H114</f>
        <v>0</v>
      </c>
      <c r="Q114" s="210">
        <v>0</v>
      </c>
      <c r="R114" s="210">
        <f>Q114*H114</f>
        <v>0</v>
      </c>
      <c r="S114" s="210">
        <v>0</v>
      </c>
      <c r="T114" s="21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2" t="s">
        <v>140</v>
      </c>
      <c r="AT114" s="212" t="s">
        <v>135</v>
      </c>
      <c r="AU114" s="212" t="s">
        <v>85</v>
      </c>
      <c r="AY114" s="18" t="s">
        <v>133</v>
      </c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18" t="s">
        <v>83</v>
      </c>
      <c r="BK114" s="213">
        <f>ROUND(I114*H114,2)</f>
        <v>0</v>
      </c>
      <c r="BL114" s="18" t="s">
        <v>140</v>
      </c>
      <c r="BM114" s="212" t="s">
        <v>152</v>
      </c>
    </row>
    <row r="115" s="2" customFormat="1">
      <c r="A115" s="39"/>
      <c r="B115" s="40"/>
      <c r="C115" s="41"/>
      <c r="D115" s="214" t="s">
        <v>142</v>
      </c>
      <c r="E115" s="41"/>
      <c r="F115" s="215" t="s">
        <v>153</v>
      </c>
      <c r="G115" s="41"/>
      <c r="H115" s="41"/>
      <c r="I115" s="216"/>
      <c r="J115" s="41"/>
      <c r="K115" s="41"/>
      <c r="L115" s="45"/>
      <c r="M115" s="217"/>
      <c r="N115" s="21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142</v>
      </c>
      <c r="AU115" s="18" t="s">
        <v>85</v>
      </c>
    </row>
    <row r="116" s="2" customFormat="1" ht="33" customHeight="1">
      <c r="A116" s="39"/>
      <c r="B116" s="40"/>
      <c r="C116" s="201" t="s">
        <v>154</v>
      </c>
      <c r="D116" s="201" t="s">
        <v>135</v>
      </c>
      <c r="E116" s="202" t="s">
        <v>155</v>
      </c>
      <c r="F116" s="203" t="s">
        <v>156</v>
      </c>
      <c r="G116" s="204" t="s">
        <v>138</v>
      </c>
      <c r="H116" s="205">
        <v>12.896000000000001</v>
      </c>
      <c r="I116" s="206"/>
      <c r="J116" s="207">
        <f>ROUND(I116*H116,2)</f>
        <v>0</v>
      </c>
      <c r="K116" s="203" t="s">
        <v>139</v>
      </c>
      <c r="L116" s="45"/>
      <c r="M116" s="208" t="s">
        <v>19</v>
      </c>
      <c r="N116" s="209" t="s">
        <v>46</v>
      </c>
      <c r="O116" s="85"/>
      <c r="P116" s="210">
        <f>O116*H116</f>
        <v>0</v>
      </c>
      <c r="Q116" s="210">
        <v>0</v>
      </c>
      <c r="R116" s="210">
        <f>Q116*H116</f>
        <v>0</v>
      </c>
      <c r="S116" s="210">
        <v>0</v>
      </c>
      <c r="T116" s="211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2" t="s">
        <v>140</v>
      </c>
      <c r="AT116" s="212" t="s">
        <v>135</v>
      </c>
      <c r="AU116" s="212" t="s">
        <v>85</v>
      </c>
      <c r="AY116" s="18" t="s">
        <v>133</v>
      </c>
      <c r="BE116" s="213">
        <f>IF(N116="základní",J116,0)</f>
        <v>0</v>
      </c>
      <c r="BF116" s="213">
        <f>IF(N116="snížená",J116,0)</f>
        <v>0</v>
      </c>
      <c r="BG116" s="213">
        <f>IF(N116="zákl. přenesená",J116,0)</f>
        <v>0</v>
      </c>
      <c r="BH116" s="213">
        <f>IF(N116="sníž. přenesená",J116,0)</f>
        <v>0</v>
      </c>
      <c r="BI116" s="213">
        <f>IF(N116="nulová",J116,0)</f>
        <v>0</v>
      </c>
      <c r="BJ116" s="18" t="s">
        <v>83</v>
      </c>
      <c r="BK116" s="213">
        <f>ROUND(I116*H116,2)</f>
        <v>0</v>
      </c>
      <c r="BL116" s="18" t="s">
        <v>140</v>
      </c>
      <c r="BM116" s="212" t="s">
        <v>157</v>
      </c>
    </row>
    <row r="117" s="2" customFormat="1">
      <c r="A117" s="39"/>
      <c r="B117" s="40"/>
      <c r="C117" s="41"/>
      <c r="D117" s="214" t="s">
        <v>142</v>
      </c>
      <c r="E117" s="41"/>
      <c r="F117" s="215" t="s">
        <v>158</v>
      </c>
      <c r="G117" s="41"/>
      <c r="H117" s="41"/>
      <c r="I117" s="216"/>
      <c r="J117" s="41"/>
      <c r="K117" s="41"/>
      <c r="L117" s="45"/>
      <c r="M117" s="217"/>
      <c r="N117" s="21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142</v>
      </c>
      <c r="AU117" s="18" t="s">
        <v>85</v>
      </c>
    </row>
    <row r="118" s="2" customFormat="1" ht="37.8" customHeight="1">
      <c r="A118" s="39"/>
      <c r="B118" s="40"/>
      <c r="C118" s="201" t="s">
        <v>140</v>
      </c>
      <c r="D118" s="201" t="s">
        <v>135</v>
      </c>
      <c r="E118" s="202" t="s">
        <v>159</v>
      </c>
      <c r="F118" s="203" t="s">
        <v>160</v>
      </c>
      <c r="G118" s="204" t="s">
        <v>138</v>
      </c>
      <c r="H118" s="205">
        <v>12.896000000000001</v>
      </c>
      <c r="I118" s="206"/>
      <c r="J118" s="207">
        <f>ROUND(I118*H118,2)</f>
        <v>0</v>
      </c>
      <c r="K118" s="203" t="s">
        <v>139</v>
      </c>
      <c r="L118" s="45"/>
      <c r="M118" s="208" t="s">
        <v>19</v>
      </c>
      <c r="N118" s="209" t="s">
        <v>46</v>
      </c>
      <c r="O118" s="85"/>
      <c r="P118" s="210">
        <f>O118*H118</f>
        <v>0</v>
      </c>
      <c r="Q118" s="210">
        <v>0</v>
      </c>
      <c r="R118" s="210">
        <f>Q118*H118</f>
        <v>0</v>
      </c>
      <c r="S118" s="210">
        <v>0</v>
      </c>
      <c r="T118" s="21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2" t="s">
        <v>140</v>
      </c>
      <c r="AT118" s="212" t="s">
        <v>135</v>
      </c>
      <c r="AU118" s="212" t="s">
        <v>85</v>
      </c>
      <c r="AY118" s="18" t="s">
        <v>133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18" t="s">
        <v>83</v>
      </c>
      <c r="BK118" s="213">
        <f>ROUND(I118*H118,2)</f>
        <v>0</v>
      </c>
      <c r="BL118" s="18" t="s">
        <v>140</v>
      </c>
      <c r="BM118" s="212" t="s">
        <v>161</v>
      </c>
    </row>
    <row r="119" s="2" customFormat="1">
      <c r="A119" s="39"/>
      <c r="B119" s="40"/>
      <c r="C119" s="41"/>
      <c r="D119" s="214" t="s">
        <v>142</v>
      </c>
      <c r="E119" s="41"/>
      <c r="F119" s="215" t="s">
        <v>162</v>
      </c>
      <c r="G119" s="41"/>
      <c r="H119" s="41"/>
      <c r="I119" s="216"/>
      <c r="J119" s="41"/>
      <c r="K119" s="41"/>
      <c r="L119" s="45"/>
      <c r="M119" s="217"/>
      <c r="N119" s="21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142</v>
      </c>
      <c r="AU119" s="18" t="s">
        <v>85</v>
      </c>
    </row>
    <row r="120" s="2" customFormat="1" ht="37.8" customHeight="1">
      <c r="A120" s="39"/>
      <c r="B120" s="40"/>
      <c r="C120" s="201" t="s">
        <v>163</v>
      </c>
      <c r="D120" s="201" t="s">
        <v>135</v>
      </c>
      <c r="E120" s="202" t="s">
        <v>164</v>
      </c>
      <c r="F120" s="203" t="s">
        <v>165</v>
      </c>
      <c r="G120" s="204" t="s">
        <v>138</v>
      </c>
      <c r="H120" s="205">
        <v>64.480000000000004</v>
      </c>
      <c r="I120" s="206"/>
      <c r="J120" s="207">
        <f>ROUND(I120*H120,2)</f>
        <v>0</v>
      </c>
      <c r="K120" s="203" t="s">
        <v>139</v>
      </c>
      <c r="L120" s="45"/>
      <c r="M120" s="208" t="s">
        <v>19</v>
      </c>
      <c r="N120" s="209" t="s">
        <v>46</v>
      </c>
      <c r="O120" s="85"/>
      <c r="P120" s="210">
        <f>O120*H120</f>
        <v>0</v>
      </c>
      <c r="Q120" s="210">
        <v>0</v>
      </c>
      <c r="R120" s="210">
        <f>Q120*H120</f>
        <v>0</v>
      </c>
      <c r="S120" s="210">
        <v>0</v>
      </c>
      <c r="T120" s="21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2" t="s">
        <v>140</v>
      </c>
      <c r="AT120" s="212" t="s">
        <v>135</v>
      </c>
      <c r="AU120" s="212" t="s">
        <v>85</v>
      </c>
      <c r="AY120" s="18" t="s">
        <v>133</v>
      </c>
      <c r="BE120" s="213">
        <f>IF(N120="základní",J120,0)</f>
        <v>0</v>
      </c>
      <c r="BF120" s="213">
        <f>IF(N120="snížená",J120,0)</f>
        <v>0</v>
      </c>
      <c r="BG120" s="213">
        <f>IF(N120="zákl. přenesená",J120,0)</f>
        <v>0</v>
      </c>
      <c r="BH120" s="213">
        <f>IF(N120="sníž. přenesená",J120,0)</f>
        <v>0</v>
      </c>
      <c r="BI120" s="213">
        <f>IF(N120="nulová",J120,0)</f>
        <v>0</v>
      </c>
      <c r="BJ120" s="18" t="s">
        <v>83</v>
      </c>
      <c r="BK120" s="213">
        <f>ROUND(I120*H120,2)</f>
        <v>0</v>
      </c>
      <c r="BL120" s="18" t="s">
        <v>140</v>
      </c>
      <c r="BM120" s="212" t="s">
        <v>166</v>
      </c>
    </row>
    <row r="121" s="2" customFormat="1">
      <c r="A121" s="39"/>
      <c r="B121" s="40"/>
      <c r="C121" s="41"/>
      <c r="D121" s="214" t="s">
        <v>142</v>
      </c>
      <c r="E121" s="41"/>
      <c r="F121" s="215" t="s">
        <v>167</v>
      </c>
      <c r="G121" s="41"/>
      <c r="H121" s="41"/>
      <c r="I121" s="216"/>
      <c r="J121" s="41"/>
      <c r="K121" s="41"/>
      <c r="L121" s="45"/>
      <c r="M121" s="217"/>
      <c r="N121" s="21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142</v>
      </c>
      <c r="AU121" s="18" t="s">
        <v>85</v>
      </c>
    </row>
    <row r="122" s="13" customFormat="1">
      <c r="A122" s="13"/>
      <c r="B122" s="219"/>
      <c r="C122" s="220"/>
      <c r="D122" s="221" t="s">
        <v>144</v>
      </c>
      <c r="E122" s="220"/>
      <c r="F122" s="223" t="s">
        <v>168</v>
      </c>
      <c r="G122" s="220"/>
      <c r="H122" s="224">
        <v>64.480000000000004</v>
      </c>
      <c r="I122" s="225"/>
      <c r="J122" s="220"/>
      <c r="K122" s="220"/>
      <c r="L122" s="226"/>
      <c r="M122" s="227"/>
      <c r="N122" s="228"/>
      <c r="O122" s="228"/>
      <c r="P122" s="228"/>
      <c r="Q122" s="228"/>
      <c r="R122" s="228"/>
      <c r="S122" s="228"/>
      <c r="T122" s="22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0" t="s">
        <v>144</v>
      </c>
      <c r="AU122" s="230" t="s">
        <v>85</v>
      </c>
      <c r="AV122" s="13" t="s">
        <v>85</v>
      </c>
      <c r="AW122" s="13" t="s">
        <v>4</v>
      </c>
      <c r="AX122" s="13" t="s">
        <v>83</v>
      </c>
      <c r="AY122" s="230" t="s">
        <v>133</v>
      </c>
    </row>
    <row r="123" s="2" customFormat="1" ht="21.75" customHeight="1">
      <c r="A123" s="39"/>
      <c r="B123" s="40"/>
      <c r="C123" s="242" t="s">
        <v>169</v>
      </c>
      <c r="D123" s="242" t="s">
        <v>170</v>
      </c>
      <c r="E123" s="243" t="s">
        <v>171</v>
      </c>
      <c r="F123" s="244" t="s">
        <v>172</v>
      </c>
      <c r="G123" s="245" t="s">
        <v>173</v>
      </c>
      <c r="H123" s="246">
        <v>20.634</v>
      </c>
      <c r="I123" s="247"/>
      <c r="J123" s="248">
        <f>ROUND(I123*H123,2)</f>
        <v>0</v>
      </c>
      <c r="K123" s="244" t="s">
        <v>139</v>
      </c>
      <c r="L123" s="249"/>
      <c r="M123" s="250" t="s">
        <v>19</v>
      </c>
      <c r="N123" s="251" t="s">
        <v>46</v>
      </c>
      <c r="O123" s="85"/>
      <c r="P123" s="210">
        <f>O123*H123</f>
        <v>0</v>
      </c>
      <c r="Q123" s="210">
        <v>0</v>
      </c>
      <c r="R123" s="210">
        <f>Q123*H123</f>
        <v>0</v>
      </c>
      <c r="S123" s="210">
        <v>0</v>
      </c>
      <c r="T123" s="21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2" t="s">
        <v>174</v>
      </c>
      <c r="AT123" s="212" t="s">
        <v>170</v>
      </c>
      <c r="AU123" s="212" t="s">
        <v>85</v>
      </c>
      <c r="AY123" s="18" t="s">
        <v>133</v>
      </c>
      <c r="BE123" s="213">
        <f>IF(N123="základní",J123,0)</f>
        <v>0</v>
      </c>
      <c r="BF123" s="213">
        <f>IF(N123="snížená",J123,0)</f>
        <v>0</v>
      </c>
      <c r="BG123" s="213">
        <f>IF(N123="zákl. přenesená",J123,0)</f>
        <v>0</v>
      </c>
      <c r="BH123" s="213">
        <f>IF(N123="sníž. přenesená",J123,0)</f>
        <v>0</v>
      </c>
      <c r="BI123" s="213">
        <f>IF(N123="nulová",J123,0)</f>
        <v>0</v>
      </c>
      <c r="BJ123" s="18" t="s">
        <v>83</v>
      </c>
      <c r="BK123" s="213">
        <f>ROUND(I123*H123,2)</f>
        <v>0</v>
      </c>
      <c r="BL123" s="18" t="s">
        <v>140</v>
      </c>
      <c r="BM123" s="212" t="s">
        <v>175</v>
      </c>
    </row>
    <row r="124" s="13" customFormat="1">
      <c r="A124" s="13"/>
      <c r="B124" s="219"/>
      <c r="C124" s="220"/>
      <c r="D124" s="221" t="s">
        <v>144</v>
      </c>
      <c r="E124" s="220"/>
      <c r="F124" s="223" t="s">
        <v>176</v>
      </c>
      <c r="G124" s="220"/>
      <c r="H124" s="224">
        <v>20.634</v>
      </c>
      <c r="I124" s="225"/>
      <c r="J124" s="220"/>
      <c r="K124" s="220"/>
      <c r="L124" s="226"/>
      <c r="M124" s="227"/>
      <c r="N124" s="228"/>
      <c r="O124" s="228"/>
      <c r="P124" s="228"/>
      <c r="Q124" s="228"/>
      <c r="R124" s="228"/>
      <c r="S124" s="228"/>
      <c r="T124" s="22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0" t="s">
        <v>144</v>
      </c>
      <c r="AU124" s="230" t="s">
        <v>85</v>
      </c>
      <c r="AV124" s="13" t="s">
        <v>85</v>
      </c>
      <c r="AW124" s="13" t="s">
        <v>4</v>
      </c>
      <c r="AX124" s="13" t="s">
        <v>83</v>
      </c>
      <c r="AY124" s="230" t="s">
        <v>133</v>
      </c>
    </row>
    <row r="125" s="2" customFormat="1" ht="24.15" customHeight="1">
      <c r="A125" s="39"/>
      <c r="B125" s="40"/>
      <c r="C125" s="201" t="s">
        <v>177</v>
      </c>
      <c r="D125" s="201" t="s">
        <v>135</v>
      </c>
      <c r="E125" s="202" t="s">
        <v>178</v>
      </c>
      <c r="F125" s="203" t="s">
        <v>179</v>
      </c>
      <c r="G125" s="204" t="s">
        <v>138</v>
      </c>
      <c r="H125" s="205">
        <v>7.984</v>
      </c>
      <c r="I125" s="206"/>
      <c r="J125" s="207">
        <f>ROUND(I125*H125,2)</f>
        <v>0</v>
      </c>
      <c r="K125" s="203" t="s">
        <v>139</v>
      </c>
      <c r="L125" s="45"/>
      <c r="M125" s="208" t="s">
        <v>19</v>
      </c>
      <c r="N125" s="209" t="s">
        <v>46</v>
      </c>
      <c r="O125" s="85"/>
      <c r="P125" s="210">
        <f>O125*H125</f>
        <v>0</v>
      </c>
      <c r="Q125" s="210">
        <v>0</v>
      </c>
      <c r="R125" s="210">
        <f>Q125*H125</f>
        <v>0</v>
      </c>
      <c r="S125" s="210">
        <v>0</v>
      </c>
      <c r="T125" s="21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2" t="s">
        <v>140</v>
      </c>
      <c r="AT125" s="212" t="s">
        <v>135</v>
      </c>
      <c r="AU125" s="212" t="s">
        <v>85</v>
      </c>
      <c r="AY125" s="18" t="s">
        <v>133</v>
      </c>
      <c r="BE125" s="213">
        <f>IF(N125="základní",J125,0)</f>
        <v>0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18" t="s">
        <v>83</v>
      </c>
      <c r="BK125" s="213">
        <f>ROUND(I125*H125,2)</f>
        <v>0</v>
      </c>
      <c r="BL125" s="18" t="s">
        <v>140</v>
      </c>
      <c r="BM125" s="212" t="s">
        <v>180</v>
      </c>
    </row>
    <row r="126" s="2" customFormat="1">
      <c r="A126" s="39"/>
      <c r="B126" s="40"/>
      <c r="C126" s="41"/>
      <c r="D126" s="214" t="s">
        <v>142</v>
      </c>
      <c r="E126" s="41"/>
      <c r="F126" s="215" t="s">
        <v>181</v>
      </c>
      <c r="G126" s="41"/>
      <c r="H126" s="41"/>
      <c r="I126" s="216"/>
      <c r="J126" s="41"/>
      <c r="K126" s="41"/>
      <c r="L126" s="45"/>
      <c r="M126" s="217"/>
      <c r="N126" s="21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142</v>
      </c>
      <c r="AU126" s="18" t="s">
        <v>85</v>
      </c>
    </row>
    <row r="127" s="13" customFormat="1">
      <c r="A127" s="13"/>
      <c r="B127" s="219"/>
      <c r="C127" s="220"/>
      <c r="D127" s="221" t="s">
        <v>144</v>
      </c>
      <c r="E127" s="222" t="s">
        <v>19</v>
      </c>
      <c r="F127" s="223" t="s">
        <v>182</v>
      </c>
      <c r="G127" s="220"/>
      <c r="H127" s="224">
        <v>2.048</v>
      </c>
      <c r="I127" s="225"/>
      <c r="J127" s="220"/>
      <c r="K127" s="220"/>
      <c r="L127" s="226"/>
      <c r="M127" s="227"/>
      <c r="N127" s="228"/>
      <c r="O127" s="228"/>
      <c r="P127" s="228"/>
      <c r="Q127" s="228"/>
      <c r="R127" s="228"/>
      <c r="S127" s="228"/>
      <c r="T127" s="22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0" t="s">
        <v>144</v>
      </c>
      <c r="AU127" s="230" t="s">
        <v>85</v>
      </c>
      <c r="AV127" s="13" t="s">
        <v>85</v>
      </c>
      <c r="AW127" s="13" t="s">
        <v>36</v>
      </c>
      <c r="AX127" s="13" t="s">
        <v>75</v>
      </c>
      <c r="AY127" s="230" t="s">
        <v>133</v>
      </c>
    </row>
    <row r="128" s="13" customFormat="1">
      <c r="A128" s="13"/>
      <c r="B128" s="219"/>
      <c r="C128" s="220"/>
      <c r="D128" s="221" t="s">
        <v>144</v>
      </c>
      <c r="E128" s="222" t="s">
        <v>19</v>
      </c>
      <c r="F128" s="223" t="s">
        <v>183</v>
      </c>
      <c r="G128" s="220"/>
      <c r="H128" s="224">
        <v>2.048</v>
      </c>
      <c r="I128" s="225"/>
      <c r="J128" s="220"/>
      <c r="K128" s="220"/>
      <c r="L128" s="226"/>
      <c r="M128" s="227"/>
      <c r="N128" s="228"/>
      <c r="O128" s="228"/>
      <c r="P128" s="228"/>
      <c r="Q128" s="228"/>
      <c r="R128" s="228"/>
      <c r="S128" s="228"/>
      <c r="T128" s="22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0" t="s">
        <v>144</v>
      </c>
      <c r="AU128" s="230" t="s">
        <v>85</v>
      </c>
      <c r="AV128" s="13" t="s">
        <v>85</v>
      </c>
      <c r="AW128" s="13" t="s">
        <v>36</v>
      </c>
      <c r="AX128" s="13" t="s">
        <v>75</v>
      </c>
      <c r="AY128" s="230" t="s">
        <v>133</v>
      </c>
    </row>
    <row r="129" s="13" customFormat="1">
      <c r="A129" s="13"/>
      <c r="B129" s="219"/>
      <c r="C129" s="220"/>
      <c r="D129" s="221" t="s">
        <v>144</v>
      </c>
      <c r="E129" s="222" t="s">
        <v>19</v>
      </c>
      <c r="F129" s="223" t="s">
        <v>184</v>
      </c>
      <c r="G129" s="220"/>
      <c r="H129" s="224">
        <v>1.944</v>
      </c>
      <c r="I129" s="225"/>
      <c r="J129" s="220"/>
      <c r="K129" s="220"/>
      <c r="L129" s="226"/>
      <c r="M129" s="227"/>
      <c r="N129" s="228"/>
      <c r="O129" s="228"/>
      <c r="P129" s="228"/>
      <c r="Q129" s="228"/>
      <c r="R129" s="228"/>
      <c r="S129" s="228"/>
      <c r="T129" s="22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0" t="s">
        <v>144</v>
      </c>
      <c r="AU129" s="230" t="s">
        <v>85</v>
      </c>
      <c r="AV129" s="13" t="s">
        <v>85</v>
      </c>
      <c r="AW129" s="13" t="s">
        <v>36</v>
      </c>
      <c r="AX129" s="13" t="s">
        <v>75</v>
      </c>
      <c r="AY129" s="230" t="s">
        <v>133</v>
      </c>
    </row>
    <row r="130" s="13" customFormat="1">
      <c r="A130" s="13"/>
      <c r="B130" s="219"/>
      <c r="C130" s="220"/>
      <c r="D130" s="221" t="s">
        <v>144</v>
      </c>
      <c r="E130" s="222" t="s">
        <v>19</v>
      </c>
      <c r="F130" s="223" t="s">
        <v>185</v>
      </c>
      <c r="G130" s="220"/>
      <c r="H130" s="224">
        <v>1.944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0" t="s">
        <v>144</v>
      </c>
      <c r="AU130" s="230" t="s">
        <v>85</v>
      </c>
      <c r="AV130" s="13" t="s">
        <v>85</v>
      </c>
      <c r="AW130" s="13" t="s">
        <v>36</v>
      </c>
      <c r="AX130" s="13" t="s">
        <v>75</v>
      </c>
      <c r="AY130" s="230" t="s">
        <v>133</v>
      </c>
    </row>
    <row r="131" s="14" customFormat="1">
      <c r="A131" s="14"/>
      <c r="B131" s="231"/>
      <c r="C131" s="232"/>
      <c r="D131" s="221" t="s">
        <v>144</v>
      </c>
      <c r="E131" s="233" t="s">
        <v>19</v>
      </c>
      <c r="F131" s="234" t="s">
        <v>149</v>
      </c>
      <c r="G131" s="232"/>
      <c r="H131" s="235">
        <v>7.984</v>
      </c>
      <c r="I131" s="236"/>
      <c r="J131" s="232"/>
      <c r="K131" s="232"/>
      <c r="L131" s="237"/>
      <c r="M131" s="238"/>
      <c r="N131" s="239"/>
      <c r="O131" s="239"/>
      <c r="P131" s="239"/>
      <c r="Q131" s="239"/>
      <c r="R131" s="239"/>
      <c r="S131" s="239"/>
      <c r="T131" s="24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1" t="s">
        <v>144</v>
      </c>
      <c r="AU131" s="241" t="s">
        <v>85</v>
      </c>
      <c r="AV131" s="14" t="s">
        <v>140</v>
      </c>
      <c r="AW131" s="14" t="s">
        <v>36</v>
      </c>
      <c r="AX131" s="14" t="s">
        <v>83</v>
      </c>
      <c r="AY131" s="241" t="s">
        <v>133</v>
      </c>
    </row>
    <row r="132" s="2" customFormat="1" ht="16.5" customHeight="1">
      <c r="A132" s="39"/>
      <c r="B132" s="40"/>
      <c r="C132" s="242" t="s">
        <v>174</v>
      </c>
      <c r="D132" s="242" t="s">
        <v>170</v>
      </c>
      <c r="E132" s="243" t="s">
        <v>186</v>
      </c>
      <c r="F132" s="244" t="s">
        <v>187</v>
      </c>
      <c r="G132" s="245" t="s">
        <v>173</v>
      </c>
      <c r="H132" s="246">
        <v>13.573</v>
      </c>
      <c r="I132" s="247"/>
      <c r="J132" s="248">
        <f>ROUND(I132*H132,2)</f>
        <v>0</v>
      </c>
      <c r="K132" s="244" t="s">
        <v>139</v>
      </c>
      <c r="L132" s="249"/>
      <c r="M132" s="250" t="s">
        <v>19</v>
      </c>
      <c r="N132" s="251" t="s">
        <v>46</v>
      </c>
      <c r="O132" s="85"/>
      <c r="P132" s="210">
        <f>O132*H132</f>
        <v>0</v>
      </c>
      <c r="Q132" s="210">
        <v>1</v>
      </c>
      <c r="R132" s="210">
        <f>Q132*H132</f>
        <v>13.573</v>
      </c>
      <c r="S132" s="210">
        <v>0</v>
      </c>
      <c r="T132" s="21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2" t="s">
        <v>174</v>
      </c>
      <c r="AT132" s="212" t="s">
        <v>170</v>
      </c>
      <c r="AU132" s="212" t="s">
        <v>85</v>
      </c>
      <c r="AY132" s="18" t="s">
        <v>133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18" t="s">
        <v>83</v>
      </c>
      <c r="BK132" s="213">
        <f>ROUND(I132*H132,2)</f>
        <v>0</v>
      </c>
      <c r="BL132" s="18" t="s">
        <v>140</v>
      </c>
      <c r="BM132" s="212" t="s">
        <v>188</v>
      </c>
    </row>
    <row r="133" s="13" customFormat="1">
      <c r="A133" s="13"/>
      <c r="B133" s="219"/>
      <c r="C133" s="220"/>
      <c r="D133" s="221" t="s">
        <v>144</v>
      </c>
      <c r="E133" s="220"/>
      <c r="F133" s="223" t="s">
        <v>189</v>
      </c>
      <c r="G133" s="220"/>
      <c r="H133" s="224">
        <v>13.573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0" t="s">
        <v>144</v>
      </c>
      <c r="AU133" s="230" t="s">
        <v>85</v>
      </c>
      <c r="AV133" s="13" t="s">
        <v>85</v>
      </c>
      <c r="AW133" s="13" t="s">
        <v>4</v>
      </c>
      <c r="AX133" s="13" t="s">
        <v>83</v>
      </c>
      <c r="AY133" s="230" t="s">
        <v>133</v>
      </c>
    </row>
    <row r="134" s="2" customFormat="1" ht="37.8" customHeight="1">
      <c r="A134" s="39"/>
      <c r="B134" s="40"/>
      <c r="C134" s="201" t="s">
        <v>190</v>
      </c>
      <c r="D134" s="201" t="s">
        <v>135</v>
      </c>
      <c r="E134" s="202" t="s">
        <v>191</v>
      </c>
      <c r="F134" s="203" t="s">
        <v>192</v>
      </c>
      <c r="G134" s="204" t="s">
        <v>138</v>
      </c>
      <c r="H134" s="205">
        <v>5.4240000000000004</v>
      </c>
      <c r="I134" s="206"/>
      <c r="J134" s="207">
        <f>ROUND(I134*H134,2)</f>
        <v>0</v>
      </c>
      <c r="K134" s="203" t="s">
        <v>139</v>
      </c>
      <c r="L134" s="45"/>
      <c r="M134" s="208" t="s">
        <v>19</v>
      </c>
      <c r="N134" s="209" t="s">
        <v>46</v>
      </c>
      <c r="O134" s="85"/>
      <c r="P134" s="210">
        <f>O134*H134</f>
        <v>0</v>
      </c>
      <c r="Q134" s="210">
        <v>0</v>
      </c>
      <c r="R134" s="210">
        <f>Q134*H134</f>
        <v>0</v>
      </c>
      <c r="S134" s="210">
        <v>0</v>
      </c>
      <c r="T134" s="21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2" t="s">
        <v>140</v>
      </c>
      <c r="AT134" s="212" t="s">
        <v>135</v>
      </c>
      <c r="AU134" s="212" t="s">
        <v>85</v>
      </c>
      <c r="AY134" s="18" t="s">
        <v>133</v>
      </c>
      <c r="BE134" s="213">
        <f>IF(N134="základní",J134,0)</f>
        <v>0</v>
      </c>
      <c r="BF134" s="213">
        <f>IF(N134="snížená",J134,0)</f>
        <v>0</v>
      </c>
      <c r="BG134" s="213">
        <f>IF(N134="zákl. přenesená",J134,0)</f>
        <v>0</v>
      </c>
      <c r="BH134" s="213">
        <f>IF(N134="sníž. přenesená",J134,0)</f>
        <v>0</v>
      </c>
      <c r="BI134" s="213">
        <f>IF(N134="nulová",J134,0)</f>
        <v>0</v>
      </c>
      <c r="BJ134" s="18" t="s">
        <v>83</v>
      </c>
      <c r="BK134" s="213">
        <f>ROUND(I134*H134,2)</f>
        <v>0</v>
      </c>
      <c r="BL134" s="18" t="s">
        <v>140</v>
      </c>
      <c r="BM134" s="212" t="s">
        <v>193</v>
      </c>
    </row>
    <row r="135" s="2" customFormat="1">
      <c r="A135" s="39"/>
      <c r="B135" s="40"/>
      <c r="C135" s="41"/>
      <c r="D135" s="214" t="s">
        <v>142</v>
      </c>
      <c r="E135" s="41"/>
      <c r="F135" s="215" t="s">
        <v>194</v>
      </c>
      <c r="G135" s="41"/>
      <c r="H135" s="41"/>
      <c r="I135" s="216"/>
      <c r="J135" s="41"/>
      <c r="K135" s="41"/>
      <c r="L135" s="45"/>
      <c r="M135" s="217"/>
      <c r="N135" s="21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142</v>
      </c>
      <c r="AU135" s="18" t="s">
        <v>85</v>
      </c>
    </row>
    <row r="136" s="13" customFormat="1">
      <c r="A136" s="13"/>
      <c r="B136" s="219"/>
      <c r="C136" s="220"/>
      <c r="D136" s="221" t="s">
        <v>144</v>
      </c>
      <c r="E136" s="222" t="s">
        <v>19</v>
      </c>
      <c r="F136" s="223" t="s">
        <v>195</v>
      </c>
      <c r="G136" s="220"/>
      <c r="H136" s="224">
        <v>0.76800000000000002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0" t="s">
        <v>144</v>
      </c>
      <c r="AU136" s="230" t="s">
        <v>85</v>
      </c>
      <c r="AV136" s="13" t="s">
        <v>85</v>
      </c>
      <c r="AW136" s="13" t="s">
        <v>36</v>
      </c>
      <c r="AX136" s="13" t="s">
        <v>75</v>
      </c>
      <c r="AY136" s="230" t="s">
        <v>133</v>
      </c>
    </row>
    <row r="137" s="13" customFormat="1">
      <c r="A137" s="13"/>
      <c r="B137" s="219"/>
      <c r="C137" s="220"/>
      <c r="D137" s="221" t="s">
        <v>144</v>
      </c>
      <c r="E137" s="222" t="s">
        <v>19</v>
      </c>
      <c r="F137" s="223" t="s">
        <v>196</v>
      </c>
      <c r="G137" s="220"/>
      <c r="H137" s="224">
        <v>0.76800000000000002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0" t="s">
        <v>144</v>
      </c>
      <c r="AU137" s="230" t="s">
        <v>85</v>
      </c>
      <c r="AV137" s="13" t="s">
        <v>85</v>
      </c>
      <c r="AW137" s="13" t="s">
        <v>36</v>
      </c>
      <c r="AX137" s="13" t="s">
        <v>75</v>
      </c>
      <c r="AY137" s="230" t="s">
        <v>133</v>
      </c>
    </row>
    <row r="138" s="13" customFormat="1">
      <c r="A138" s="13"/>
      <c r="B138" s="219"/>
      <c r="C138" s="220"/>
      <c r="D138" s="221" t="s">
        <v>144</v>
      </c>
      <c r="E138" s="222" t="s">
        <v>19</v>
      </c>
      <c r="F138" s="223" t="s">
        <v>184</v>
      </c>
      <c r="G138" s="220"/>
      <c r="H138" s="224">
        <v>1.944</v>
      </c>
      <c r="I138" s="225"/>
      <c r="J138" s="220"/>
      <c r="K138" s="220"/>
      <c r="L138" s="226"/>
      <c r="M138" s="227"/>
      <c r="N138" s="228"/>
      <c r="O138" s="228"/>
      <c r="P138" s="228"/>
      <c r="Q138" s="228"/>
      <c r="R138" s="228"/>
      <c r="S138" s="228"/>
      <c r="T138" s="22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0" t="s">
        <v>144</v>
      </c>
      <c r="AU138" s="230" t="s">
        <v>85</v>
      </c>
      <c r="AV138" s="13" t="s">
        <v>85</v>
      </c>
      <c r="AW138" s="13" t="s">
        <v>36</v>
      </c>
      <c r="AX138" s="13" t="s">
        <v>75</v>
      </c>
      <c r="AY138" s="230" t="s">
        <v>133</v>
      </c>
    </row>
    <row r="139" s="13" customFormat="1">
      <c r="A139" s="13"/>
      <c r="B139" s="219"/>
      <c r="C139" s="220"/>
      <c r="D139" s="221" t="s">
        <v>144</v>
      </c>
      <c r="E139" s="222" t="s">
        <v>19</v>
      </c>
      <c r="F139" s="223" t="s">
        <v>185</v>
      </c>
      <c r="G139" s="220"/>
      <c r="H139" s="224">
        <v>1.944</v>
      </c>
      <c r="I139" s="225"/>
      <c r="J139" s="220"/>
      <c r="K139" s="220"/>
      <c r="L139" s="226"/>
      <c r="M139" s="227"/>
      <c r="N139" s="228"/>
      <c r="O139" s="228"/>
      <c r="P139" s="228"/>
      <c r="Q139" s="228"/>
      <c r="R139" s="228"/>
      <c r="S139" s="228"/>
      <c r="T139" s="22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0" t="s">
        <v>144</v>
      </c>
      <c r="AU139" s="230" t="s">
        <v>85</v>
      </c>
      <c r="AV139" s="13" t="s">
        <v>85</v>
      </c>
      <c r="AW139" s="13" t="s">
        <v>36</v>
      </c>
      <c r="AX139" s="13" t="s">
        <v>75</v>
      </c>
      <c r="AY139" s="230" t="s">
        <v>133</v>
      </c>
    </row>
    <row r="140" s="14" customFormat="1">
      <c r="A140" s="14"/>
      <c r="B140" s="231"/>
      <c r="C140" s="232"/>
      <c r="D140" s="221" t="s">
        <v>144</v>
      </c>
      <c r="E140" s="233" t="s">
        <v>19</v>
      </c>
      <c r="F140" s="234" t="s">
        <v>149</v>
      </c>
      <c r="G140" s="232"/>
      <c r="H140" s="235">
        <v>5.4239999999999995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1" t="s">
        <v>144</v>
      </c>
      <c r="AU140" s="241" t="s">
        <v>85</v>
      </c>
      <c r="AV140" s="14" t="s">
        <v>140</v>
      </c>
      <c r="AW140" s="14" t="s">
        <v>36</v>
      </c>
      <c r="AX140" s="14" t="s">
        <v>83</v>
      </c>
      <c r="AY140" s="241" t="s">
        <v>133</v>
      </c>
    </row>
    <row r="141" s="2" customFormat="1" ht="16.5" customHeight="1">
      <c r="A141" s="39"/>
      <c r="B141" s="40"/>
      <c r="C141" s="242" t="s">
        <v>197</v>
      </c>
      <c r="D141" s="242" t="s">
        <v>170</v>
      </c>
      <c r="E141" s="243" t="s">
        <v>198</v>
      </c>
      <c r="F141" s="244" t="s">
        <v>199</v>
      </c>
      <c r="G141" s="245" t="s">
        <v>173</v>
      </c>
      <c r="H141" s="246">
        <v>10.848000000000001</v>
      </c>
      <c r="I141" s="247"/>
      <c r="J141" s="248">
        <f>ROUND(I141*H141,2)</f>
        <v>0</v>
      </c>
      <c r="K141" s="244" t="s">
        <v>139</v>
      </c>
      <c r="L141" s="249"/>
      <c r="M141" s="250" t="s">
        <v>19</v>
      </c>
      <c r="N141" s="251" t="s">
        <v>46</v>
      </c>
      <c r="O141" s="85"/>
      <c r="P141" s="210">
        <f>O141*H141</f>
        <v>0</v>
      </c>
      <c r="Q141" s="210">
        <v>1</v>
      </c>
      <c r="R141" s="210">
        <f>Q141*H141</f>
        <v>10.848000000000001</v>
      </c>
      <c r="S141" s="210">
        <v>0</v>
      </c>
      <c r="T141" s="21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2" t="s">
        <v>174</v>
      </c>
      <c r="AT141" s="212" t="s">
        <v>170</v>
      </c>
      <c r="AU141" s="212" t="s">
        <v>85</v>
      </c>
      <c r="AY141" s="18" t="s">
        <v>133</v>
      </c>
      <c r="BE141" s="213">
        <f>IF(N141="základní",J141,0)</f>
        <v>0</v>
      </c>
      <c r="BF141" s="213">
        <f>IF(N141="snížená",J141,0)</f>
        <v>0</v>
      </c>
      <c r="BG141" s="213">
        <f>IF(N141="zákl. přenesená",J141,0)</f>
        <v>0</v>
      </c>
      <c r="BH141" s="213">
        <f>IF(N141="sníž. přenesená",J141,0)</f>
        <v>0</v>
      </c>
      <c r="BI141" s="213">
        <f>IF(N141="nulová",J141,0)</f>
        <v>0</v>
      </c>
      <c r="BJ141" s="18" t="s">
        <v>83</v>
      </c>
      <c r="BK141" s="213">
        <f>ROUND(I141*H141,2)</f>
        <v>0</v>
      </c>
      <c r="BL141" s="18" t="s">
        <v>140</v>
      </c>
      <c r="BM141" s="212" t="s">
        <v>200</v>
      </c>
    </row>
    <row r="142" s="13" customFormat="1">
      <c r="A142" s="13"/>
      <c r="B142" s="219"/>
      <c r="C142" s="220"/>
      <c r="D142" s="221" t="s">
        <v>144</v>
      </c>
      <c r="E142" s="220"/>
      <c r="F142" s="223" t="s">
        <v>201</v>
      </c>
      <c r="G142" s="220"/>
      <c r="H142" s="224">
        <v>10.848000000000001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0" t="s">
        <v>144</v>
      </c>
      <c r="AU142" s="230" t="s">
        <v>85</v>
      </c>
      <c r="AV142" s="13" t="s">
        <v>85</v>
      </c>
      <c r="AW142" s="13" t="s">
        <v>4</v>
      </c>
      <c r="AX142" s="13" t="s">
        <v>83</v>
      </c>
      <c r="AY142" s="230" t="s">
        <v>133</v>
      </c>
    </row>
    <row r="143" s="12" customFormat="1" ht="22.8" customHeight="1">
      <c r="A143" s="12"/>
      <c r="B143" s="185"/>
      <c r="C143" s="186"/>
      <c r="D143" s="187" t="s">
        <v>74</v>
      </c>
      <c r="E143" s="199" t="s">
        <v>154</v>
      </c>
      <c r="F143" s="199" t="s">
        <v>202</v>
      </c>
      <c r="G143" s="186"/>
      <c r="H143" s="186"/>
      <c r="I143" s="189"/>
      <c r="J143" s="200">
        <f>BK143</f>
        <v>0</v>
      </c>
      <c r="K143" s="186"/>
      <c r="L143" s="191"/>
      <c r="M143" s="192"/>
      <c r="N143" s="193"/>
      <c r="O143" s="193"/>
      <c r="P143" s="194">
        <f>SUM(P144:P161)</f>
        <v>0</v>
      </c>
      <c r="Q143" s="193"/>
      <c r="R143" s="194">
        <f>SUM(R144:R161)</f>
        <v>6.2364926800000005</v>
      </c>
      <c r="S143" s="193"/>
      <c r="T143" s="195">
        <f>SUM(T144:T161)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96" t="s">
        <v>83</v>
      </c>
      <c r="AT143" s="197" t="s">
        <v>74</v>
      </c>
      <c r="AU143" s="197" t="s">
        <v>83</v>
      </c>
      <c r="AY143" s="196" t="s">
        <v>133</v>
      </c>
      <c r="BK143" s="198">
        <f>SUM(BK144:BK161)</f>
        <v>0</v>
      </c>
    </row>
    <row r="144" s="2" customFormat="1" ht="21.75" customHeight="1">
      <c r="A144" s="39"/>
      <c r="B144" s="40"/>
      <c r="C144" s="201" t="s">
        <v>203</v>
      </c>
      <c r="D144" s="201" t="s">
        <v>135</v>
      </c>
      <c r="E144" s="202" t="s">
        <v>204</v>
      </c>
      <c r="F144" s="203" t="s">
        <v>205</v>
      </c>
      <c r="G144" s="204" t="s">
        <v>206</v>
      </c>
      <c r="H144" s="205">
        <v>4</v>
      </c>
      <c r="I144" s="206"/>
      <c r="J144" s="207">
        <f>ROUND(I144*H144,2)</f>
        <v>0</v>
      </c>
      <c r="K144" s="203" t="s">
        <v>139</v>
      </c>
      <c r="L144" s="45"/>
      <c r="M144" s="208" t="s">
        <v>19</v>
      </c>
      <c r="N144" s="209" t="s">
        <v>46</v>
      </c>
      <c r="O144" s="85"/>
      <c r="P144" s="210">
        <f>O144*H144</f>
        <v>0</v>
      </c>
      <c r="Q144" s="210">
        <v>0.00249</v>
      </c>
      <c r="R144" s="210">
        <f>Q144*H144</f>
        <v>0.0099600000000000001</v>
      </c>
      <c r="S144" s="210">
        <v>0</v>
      </c>
      <c r="T144" s="21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2" t="s">
        <v>140</v>
      </c>
      <c r="AT144" s="212" t="s">
        <v>135</v>
      </c>
      <c r="AU144" s="212" t="s">
        <v>85</v>
      </c>
      <c r="AY144" s="18" t="s">
        <v>133</v>
      </c>
      <c r="BE144" s="213">
        <f>IF(N144="základní",J144,0)</f>
        <v>0</v>
      </c>
      <c r="BF144" s="213">
        <f>IF(N144="snížená",J144,0)</f>
        <v>0</v>
      </c>
      <c r="BG144" s="213">
        <f>IF(N144="zákl. přenesená",J144,0)</f>
        <v>0</v>
      </c>
      <c r="BH144" s="213">
        <f>IF(N144="sníž. přenesená",J144,0)</f>
        <v>0</v>
      </c>
      <c r="BI144" s="213">
        <f>IF(N144="nulová",J144,0)</f>
        <v>0</v>
      </c>
      <c r="BJ144" s="18" t="s">
        <v>83</v>
      </c>
      <c r="BK144" s="213">
        <f>ROUND(I144*H144,2)</f>
        <v>0</v>
      </c>
      <c r="BL144" s="18" t="s">
        <v>140</v>
      </c>
      <c r="BM144" s="212" t="s">
        <v>207</v>
      </c>
    </row>
    <row r="145" s="2" customFormat="1">
      <c r="A145" s="39"/>
      <c r="B145" s="40"/>
      <c r="C145" s="41"/>
      <c r="D145" s="214" t="s">
        <v>142</v>
      </c>
      <c r="E145" s="41"/>
      <c r="F145" s="215" t="s">
        <v>208</v>
      </c>
      <c r="G145" s="41"/>
      <c r="H145" s="41"/>
      <c r="I145" s="216"/>
      <c r="J145" s="41"/>
      <c r="K145" s="41"/>
      <c r="L145" s="45"/>
      <c r="M145" s="217"/>
      <c r="N145" s="218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142</v>
      </c>
      <c r="AU145" s="18" t="s">
        <v>85</v>
      </c>
    </row>
    <row r="146" s="13" customFormat="1">
      <c r="A146" s="13"/>
      <c r="B146" s="219"/>
      <c r="C146" s="220"/>
      <c r="D146" s="221" t="s">
        <v>144</v>
      </c>
      <c r="E146" s="222" t="s">
        <v>19</v>
      </c>
      <c r="F146" s="223" t="s">
        <v>209</v>
      </c>
      <c r="G146" s="220"/>
      <c r="H146" s="224">
        <v>4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0" t="s">
        <v>144</v>
      </c>
      <c r="AU146" s="230" t="s">
        <v>85</v>
      </c>
      <c r="AV146" s="13" t="s">
        <v>85</v>
      </c>
      <c r="AW146" s="13" t="s">
        <v>36</v>
      </c>
      <c r="AX146" s="13" t="s">
        <v>83</v>
      </c>
      <c r="AY146" s="230" t="s">
        <v>133</v>
      </c>
    </row>
    <row r="147" s="2" customFormat="1" ht="24.15" customHeight="1">
      <c r="A147" s="39"/>
      <c r="B147" s="40"/>
      <c r="C147" s="201" t="s">
        <v>210</v>
      </c>
      <c r="D147" s="201" t="s">
        <v>135</v>
      </c>
      <c r="E147" s="202" t="s">
        <v>211</v>
      </c>
      <c r="F147" s="203" t="s">
        <v>212</v>
      </c>
      <c r="G147" s="204" t="s">
        <v>206</v>
      </c>
      <c r="H147" s="205">
        <v>3</v>
      </c>
      <c r="I147" s="206"/>
      <c r="J147" s="207">
        <f>ROUND(I147*H147,2)</f>
        <v>0</v>
      </c>
      <c r="K147" s="203" t="s">
        <v>139</v>
      </c>
      <c r="L147" s="45"/>
      <c r="M147" s="208" t="s">
        <v>19</v>
      </c>
      <c r="N147" s="209" t="s">
        <v>46</v>
      </c>
      <c r="O147" s="85"/>
      <c r="P147" s="210">
        <f>O147*H147</f>
        <v>0</v>
      </c>
      <c r="Q147" s="210">
        <v>0.023689999999999999</v>
      </c>
      <c r="R147" s="210">
        <f>Q147*H147</f>
        <v>0.071069999999999994</v>
      </c>
      <c r="S147" s="210">
        <v>0</v>
      </c>
      <c r="T147" s="21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2" t="s">
        <v>140</v>
      </c>
      <c r="AT147" s="212" t="s">
        <v>135</v>
      </c>
      <c r="AU147" s="212" t="s">
        <v>85</v>
      </c>
      <c r="AY147" s="18" t="s">
        <v>133</v>
      </c>
      <c r="BE147" s="213">
        <f>IF(N147="základní",J147,0)</f>
        <v>0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18" t="s">
        <v>83</v>
      </c>
      <c r="BK147" s="213">
        <f>ROUND(I147*H147,2)</f>
        <v>0</v>
      </c>
      <c r="BL147" s="18" t="s">
        <v>140</v>
      </c>
      <c r="BM147" s="212" t="s">
        <v>213</v>
      </c>
    </row>
    <row r="148" s="2" customFormat="1">
      <c r="A148" s="39"/>
      <c r="B148" s="40"/>
      <c r="C148" s="41"/>
      <c r="D148" s="214" t="s">
        <v>142</v>
      </c>
      <c r="E148" s="41"/>
      <c r="F148" s="215" t="s">
        <v>214</v>
      </c>
      <c r="G148" s="41"/>
      <c r="H148" s="41"/>
      <c r="I148" s="216"/>
      <c r="J148" s="41"/>
      <c r="K148" s="41"/>
      <c r="L148" s="45"/>
      <c r="M148" s="217"/>
      <c r="N148" s="218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142</v>
      </c>
      <c r="AU148" s="18" t="s">
        <v>85</v>
      </c>
    </row>
    <row r="149" s="13" customFormat="1">
      <c r="A149" s="13"/>
      <c r="B149" s="219"/>
      <c r="C149" s="220"/>
      <c r="D149" s="221" t="s">
        <v>144</v>
      </c>
      <c r="E149" s="222" t="s">
        <v>19</v>
      </c>
      <c r="F149" s="223" t="s">
        <v>215</v>
      </c>
      <c r="G149" s="220"/>
      <c r="H149" s="224">
        <v>3</v>
      </c>
      <c r="I149" s="225"/>
      <c r="J149" s="220"/>
      <c r="K149" s="220"/>
      <c r="L149" s="226"/>
      <c r="M149" s="227"/>
      <c r="N149" s="228"/>
      <c r="O149" s="228"/>
      <c r="P149" s="228"/>
      <c r="Q149" s="228"/>
      <c r="R149" s="228"/>
      <c r="S149" s="228"/>
      <c r="T149" s="22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0" t="s">
        <v>144</v>
      </c>
      <c r="AU149" s="230" t="s">
        <v>85</v>
      </c>
      <c r="AV149" s="13" t="s">
        <v>85</v>
      </c>
      <c r="AW149" s="13" t="s">
        <v>36</v>
      </c>
      <c r="AX149" s="13" t="s">
        <v>83</v>
      </c>
      <c r="AY149" s="230" t="s">
        <v>133</v>
      </c>
    </row>
    <row r="150" s="2" customFormat="1" ht="16.5" customHeight="1">
      <c r="A150" s="39"/>
      <c r="B150" s="40"/>
      <c r="C150" s="201" t="s">
        <v>216</v>
      </c>
      <c r="D150" s="201" t="s">
        <v>135</v>
      </c>
      <c r="E150" s="202" t="s">
        <v>217</v>
      </c>
      <c r="F150" s="203" t="s">
        <v>218</v>
      </c>
      <c r="G150" s="204" t="s">
        <v>219</v>
      </c>
      <c r="H150" s="205">
        <v>51.68</v>
      </c>
      <c r="I150" s="206"/>
      <c r="J150" s="207">
        <f>ROUND(I150*H150,2)</f>
        <v>0</v>
      </c>
      <c r="K150" s="203" t="s">
        <v>139</v>
      </c>
      <c r="L150" s="45"/>
      <c r="M150" s="208" t="s">
        <v>19</v>
      </c>
      <c r="N150" s="209" t="s">
        <v>46</v>
      </c>
      <c r="O150" s="85"/>
      <c r="P150" s="210">
        <f>O150*H150</f>
        <v>0</v>
      </c>
      <c r="Q150" s="210">
        <v>0.00020000000000000001</v>
      </c>
      <c r="R150" s="210">
        <f>Q150*H150</f>
        <v>0.010336</v>
      </c>
      <c r="S150" s="210">
        <v>0</v>
      </c>
      <c r="T150" s="21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2" t="s">
        <v>140</v>
      </c>
      <c r="AT150" s="212" t="s">
        <v>135</v>
      </c>
      <c r="AU150" s="212" t="s">
        <v>85</v>
      </c>
      <c r="AY150" s="18" t="s">
        <v>133</v>
      </c>
      <c r="BE150" s="213">
        <f>IF(N150="základní",J150,0)</f>
        <v>0</v>
      </c>
      <c r="BF150" s="213">
        <f>IF(N150="snížená",J150,0)</f>
        <v>0</v>
      </c>
      <c r="BG150" s="213">
        <f>IF(N150="zákl. přenesená",J150,0)</f>
        <v>0</v>
      </c>
      <c r="BH150" s="213">
        <f>IF(N150="sníž. přenesená",J150,0)</f>
        <v>0</v>
      </c>
      <c r="BI150" s="213">
        <f>IF(N150="nulová",J150,0)</f>
        <v>0</v>
      </c>
      <c r="BJ150" s="18" t="s">
        <v>83</v>
      </c>
      <c r="BK150" s="213">
        <f>ROUND(I150*H150,2)</f>
        <v>0</v>
      </c>
      <c r="BL150" s="18" t="s">
        <v>140</v>
      </c>
      <c r="BM150" s="212" t="s">
        <v>220</v>
      </c>
    </row>
    <row r="151" s="2" customFormat="1">
      <c r="A151" s="39"/>
      <c r="B151" s="40"/>
      <c r="C151" s="41"/>
      <c r="D151" s="214" t="s">
        <v>142</v>
      </c>
      <c r="E151" s="41"/>
      <c r="F151" s="215" t="s">
        <v>221</v>
      </c>
      <c r="G151" s="41"/>
      <c r="H151" s="41"/>
      <c r="I151" s="216"/>
      <c r="J151" s="41"/>
      <c r="K151" s="41"/>
      <c r="L151" s="45"/>
      <c r="M151" s="217"/>
      <c r="N151" s="21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142</v>
      </c>
      <c r="AU151" s="18" t="s">
        <v>85</v>
      </c>
    </row>
    <row r="152" s="13" customFormat="1">
      <c r="A152" s="13"/>
      <c r="B152" s="219"/>
      <c r="C152" s="220"/>
      <c r="D152" s="221" t="s">
        <v>144</v>
      </c>
      <c r="E152" s="222" t="s">
        <v>19</v>
      </c>
      <c r="F152" s="223" t="s">
        <v>222</v>
      </c>
      <c r="G152" s="220"/>
      <c r="H152" s="224">
        <v>51.68</v>
      </c>
      <c r="I152" s="225"/>
      <c r="J152" s="220"/>
      <c r="K152" s="220"/>
      <c r="L152" s="226"/>
      <c r="M152" s="227"/>
      <c r="N152" s="228"/>
      <c r="O152" s="228"/>
      <c r="P152" s="228"/>
      <c r="Q152" s="228"/>
      <c r="R152" s="228"/>
      <c r="S152" s="228"/>
      <c r="T152" s="22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0" t="s">
        <v>144</v>
      </c>
      <c r="AU152" s="230" t="s">
        <v>85</v>
      </c>
      <c r="AV152" s="13" t="s">
        <v>85</v>
      </c>
      <c r="AW152" s="13" t="s">
        <v>36</v>
      </c>
      <c r="AX152" s="13" t="s">
        <v>83</v>
      </c>
      <c r="AY152" s="230" t="s">
        <v>133</v>
      </c>
    </row>
    <row r="153" s="2" customFormat="1" ht="24.15" customHeight="1">
      <c r="A153" s="39"/>
      <c r="B153" s="40"/>
      <c r="C153" s="201" t="s">
        <v>223</v>
      </c>
      <c r="D153" s="201" t="s">
        <v>135</v>
      </c>
      <c r="E153" s="202" t="s">
        <v>224</v>
      </c>
      <c r="F153" s="203" t="s">
        <v>225</v>
      </c>
      <c r="G153" s="204" t="s">
        <v>226</v>
      </c>
      <c r="H153" s="205">
        <v>99.483999999999995</v>
      </c>
      <c r="I153" s="206"/>
      <c r="J153" s="207">
        <f>ROUND(I153*H153,2)</f>
        <v>0</v>
      </c>
      <c r="K153" s="203" t="s">
        <v>139</v>
      </c>
      <c r="L153" s="45"/>
      <c r="M153" s="208" t="s">
        <v>19</v>
      </c>
      <c r="N153" s="209" t="s">
        <v>46</v>
      </c>
      <c r="O153" s="85"/>
      <c r="P153" s="210">
        <f>O153*H153</f>
        <v>0</v>
      </c>
      <c r="Q153" s="210">
        <v>0.061769999999999999</v>
      </c>
      <c r="R153" s="210">
        <f>Q153*H153</f>
        <v>6.1451266799999997</v>
      </c>
      <c r="S153" s="210">
        <v>0</v>
      </c>
      <c r="T153" s="21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2" t="s">
        <v>140</v>
      </c>
      <c r="AT153" s="212" t="s">
        <v>135</v>
      </c>
      <c r="AU153" s="212" t="s">
        <v>85</v>
      </c>
      <c r="AY153" s="18" t="s">
        <v>133</v>
      </c>
      <c r="BE153" s="213">
        <f>IF(N153="základní",J153,0)</f>
        <v>0</v>
      </c>
      <c r="BF153" s="213">
        <f>IF(N153="snížená",J153,0)</f>
        <v>0</v>
      </c>
      <c r="BG153" s="213">
        <f>IF(N153="zákl. přenesená",J153,0)</f>
        <v>0</v>
      </c>
      <c r="BH153" s="213">
        <f>IF(N153="sníž. přenesená",J153,0)</f>
        <v>0</v>
      </c>
      <c r="BI153" s="213">
        <f>IF(N153="nulová",J153,0)</f>
        <v>0</v>
      </c>
      <c r="BJ153" s="18" t="s">
        <v>83</v>
      </c>
      <c r="BK153" s="213">
        <f>ROUND(I153*H153,2)</f>
        <v>0</v>
      </c>
      <c r="BL153" s="18" t="s">
        <v>140</v>
      </c>
      <c r="BM153" s="212" t="s">
        <v>227</v>
      </c>
    </row>
    <row r="154" s="2" customFormat="1">
      <c r="A154" s="39"/>
      <c r="B154" s="40"/>
      <c r="C154" s="41"/>
      <c r="D154" s="214" t="s">
        <v>142</v>
      </c>
      <c r="E154" s="41"/>
      <c r="F154" s="215" t="s">
        <v>228</v>
      </c>
      <c r="G154" s="41"/>
      <c r="H154" s="41"/>
      <c r="I154" s="216"/>
      <c r="J154" s="41"/>
      <c r="K154" s="41"/>
      <c r="L154" s="45"/>
      <c r="M154" s="217"/>
      <c r="N154" s="21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142</v>
      </c>
      <c r="AU154" s="18" t="s">
        <v>85</v>
      </c>
    </row>
    <row r="155" s="13" customFormat="1">
      <c r="A155" s="13"/>
      <c r="B155" s="219"/>
      <c r="C155" s="220"/>
      <c r="D155" s="221" t="s">
        <v>144</v>
      </c>
      <c r="E155" s="222" t="s">
        <v>19</v>
      </c>
      <c r="F155" s="223" t="s">
        <v>229</v>
      </c>
      <c r="G155" s="220"/>
      <c r="H155" s="224">
        <v>31.007999999999999</v>
      </c>
      <c r="I155" s="225"/>
      <c r="J155" s="220"/>
      <c r="K155" s="220"/>
      <c r="L155" s="226"/>
      <c r="M155" s="227"/>
      <c r="N155" s="228"/>
      <c r="O155" s="228"/>
      <c r="P155" s="228"/>
      <c r="Q155" s="228"/>
      <c r="R155" s="228"/>
      <c r="S155" s="228"/>
      <c r="T155" s="22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0" t="s">
        <v>144</v>
      </c>
      <c r="AU155" s="230" t="s">
        <v>85</v>
      </c>
      <c r="AV155" s="13" t="s">
        <v>85</v>
      </c>
      <c r="AW155" s="13" t="s">
        <v>36</v>
      </c>
      <c r="AX155" s="13" t="s">
        <v>75</v>
      </c>
      <c r="AY155" s="230" t="s">
        <v>133</v>
      </c>
    </row>
    <row r="156" s="13" customFormat="1">
      <c r="A156" s="13"/>
      <c r="B156" s="219"/>
      <c r="C156" s="220"/>
      <c r="D156" s="221" t="s">
        <v>144</v>
      </c>
      <c r="E156" s="222" t="s">
        <v>19</v>
      </c>
      <c r="F156" s="223" t="s">
        <v>230</v>
      </c>
      <c r="G156" s="220"/>
      <c r="H156" s="224">
        <v>18.734000000000002</v>
      </c>
      <c r="I156" s="225"/>
      <c r="J156" s="220"/>
      <c r="K156" s="220"/>
      <c r="L156" s="226"/>
      <c r="M156" s="227"/>
      <c r="N156" s="228"/>
      <c r="O156" s="228"/>
      <c r="P156" s="228"/>
      <c r="Q156" s="228"/>
      <c r="R156" s="228"/>
      <c r="S156" s="228"/>
      <c r="T156" s="22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0" t="s">
        <v>144</v>
      </c>
      <c r="AU156" s="230" t="s">
        <v>85</v>
      </c>
      <c r="AV156" s="13" t="s">
        <v>85</v>
      </c>
      <c r="AW156" s="13" t="s">
        <v>36</v>
      </c>
      <c r="AX156" s="13" t="s">
        <v>75</v>
      </c>
      <c r="AY156" s="230" t="s">
        <v>133</v>
      </c>
    </row>
    <row r="157" s="15" customFormat="1">
      <c r="A157" s="15"/>
      <c r="B157" s="252"/>
      <c r="C157" s="253"/>
      <c r="D157" s="221" t="s">
        <v>144</v>
      </c>
      <c r="E157" s="254" t="s">
        <v>19</v>
      </c>
      <c r="F157" s="255" t="s">
        <v>231</v>
      </c>
      <c r="G157" s="253"/>
      <c r="H157" s="256">
        <v>49.742000000000004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2" t="s">
        <v>144</v>
      </c>
      <c r="AU157" s="262" t="s">
        <v>85</v>
      </c>
      <c r="AV157" s="15" t="s">
        <v>154</v>
      </c>
      <c r="AW157" s="15" t="s">
        <v>36</v>
      </c>
      <c r="AX157" s="15" t="s">
        <v>75</v>
      </c>
      <c r="AY157" s="262" t="s">
        <v>133</v>
      </c>
    </row>
    <row r="158" s="13" customFormat="1">
      <c r="A158" s="13"/>
      <c r="B158" s="219"/>
      <c r="C158" s="220"/>
      <c r="D158" s="221" t="s">
        <v>144</v>
      </c>
      <c r="E158" s="222" t="s">
        <v>19</v>
      </c>
      <c r="F158" s="223" t="s">
        <v>232</v>
      </c>
      <c r="G158" s="220"/>
      <c r="H158" s="224">
        <v>31.007999999999999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0" t="s">
        <v>144</v>
      </c>
      <c r="AU158" s="230" t="s">
        <v>85</v>
      </c>
      <c r="AV158" s="13" t="s">
        <v>85</v>
      </c>
      <c r="AW158" s="13" t="s">
        <v>36</v>
      </c>
      <c r="AX158" s="13" t="s">
        <v>75</v>
      </c>
      <c r="AY158" s="230" t="s">
        <v>133</v>
      </c>
    </row>
    <row r="159" s="13" customFormat="1">
      <c r="A159" s="13"/>
      <c r="B159" s="219"/>
      <c r="C159" s="220"/>
      <c r="D159" s="221" t="s">
        <v>144</v>
      </c>
      <c r="E159" s="222" t="s">
        <v>19</v>
      </c>
      <c r="F159" s="223" t="s">
        <v>233</v>
      </c>
      <c r="G159" s="220"/>
      <c r="H159" s="224">
        <v>18.734000000000002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0" t="s">
        <v>144</v>
      </c>
      <c r="AU159" s="230" t="s">
        <v>85</v>
      </c>
      <c r="AV159" s="13" t="s">
        <v>85</v>
      </c>
      <c r="AW159" s="13" t="s">
        <v>36</v>
      </c>
      <c r="AX159" s="13" t="s">
        <v>75</v>
      </c>
      <c r="AY159" s="230" t="s">
        <v>133</v>
      </c>
    </row>
    <row r="160" s="15" customFormat="1">
      <c r="A160" s="15"/>
      <c r="B160" s="252"/>
      <c r="C160" s="253"/>
      <c r="D160" s="221" t="s">
        <v>144</v>
      </c>
      <c r="E160" s="254" t="s">
        <v>19</v>
      </c>
      <c r="F160" s="255" t="s">
        <v>234</v>
      </c>
      <c r="G160" s="253"/>
      <c r="H160" s="256">
        <v>49.742000000000004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2" t="s">
        <v>144</v>
      </c>
      <c r="AU160" s="262" t="s">
        <v>85</v>
      </c>
      <c r="AV160" s="15" t="s">
        <v>154</v>
      </c>
      <c r="AW160" s="15" t="s">
        <v>36</v>
      </c>
      <c r="AX160" s="15" t="s">
        <v>75</v>
      </c>
      <c r="AY160" s="262" t="s">
        <v>133</v>
      </c>
    </row>
    <row r="161" s="14" customFormat="1">
      <c r="A161" s="14"/>
      <c r="B161" s="231"/>
      <c r="C161" s="232"/>
      <c r="D161" s="221" t="s">
        <v>144</v>
      </c>
      <c r="E161" s="233" t="s">
        <v>19</v>
      </c>
      <c r="F161" s="234" t="s">
        <v>149</v>
      </c>
      <c r="G161" s="232"/>
      <c r="H161" s="235">
        <v>99.484000000000009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1" t="s">
        <v>144</v>
      </c>
      <c r="AU161" s="241" t="s">
        <v>85</v>
      </c>
      <c r="AV161" s="14" t="s">
        <v>140</v>
      </c>
      <c r="AW161" s="14" t="s">
        <v>36</v>
      </c>
      <c r="AX161" s="14" t="s">
        <v>83</v>
      </c>
      <c r="AY161" s="241" t="s">
        <v>133</v>
      </c>
    </row>
    <row r="162" s="12" customFormat="1" ht="22.8" customHeight="1">
      <c r="A162" s="12"/>
      <c r="B162" s="185"/>
      <c r="C162" s="186"/>
      <c r="D162" s="187" t="s">
        <v>74</v>
      </c>
      <c r="E162" s="199" t="s">
        <v>235</v>
      </c>
      <c r="F162" s="199" t="s">
        <v>236</v>
      </c>
      <c r="G162" s="186"/>
      <c r="H162" s="186"/>
      <c r="I162" s="189"/>
      <c r="J162" s="200">
        <f>BK162</f>
        <v>0</v>
      </c>
      <c r="K162" s="186"/>
      <c r="L162" s="191"/>
      <c r="M162" s="192"/>
      <c r="N162" s="193"/>
      <c r="O162" s="193"/>
      <c r="P162" s="194">
        <f>SUM(P163:P199)</f>
        <v>0</v>
      </c>
      <c r="Q162" s="193"/>
      <c r="R162" s="194">
        <f>SUM(R163:R199)</f>
        <v>3.8049396799999995</v>
      </c>
      <c r="S162" s="193"/>
      <c r="T162" s="195">
        <f>SUM(T163:T199)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96" t="s">
        <v>83</v>
      </c>
      <c r="AT162" s="197" t="s">
        <v>74</v>
      </c>
      <c r="AU162" s="197" t="s">
        <v>83</v>
      </c>
      <c r="AY162" s="196" t="s">
        <v>133</v>
      </c>
      <c r="BK162" s="198">
        <f>SUM(BK163:BK199)</f>
        <v>0</v>
      </c>
    </row>
    <row r="163" s="2" customFormat="1" ht="16.5" customHeight="1">
      <c r="A163" s="39"/>
      <c r="B163" s="40"/>
      <c r="C163" s="201" t="s">
        <v>8</v>
      </c>
      <c r="D163" s="201" t="s">
        <v>135</v>
      </c>
      <c r="E163" s="202" t="s">
        <v>237</v>
      </c>
      <c r="F163" s="203" t="s">
        <v>238</v>
      </c>
      <c r="G163" s="204" t="s">
        <v>226</v>
      </c>
      <c r="H163" s="205">
        <v>123.43000000000001</v>
      </c>
      <c r="I163" s="206"/>
      <c r="J163" s="207">
        <f>ROUND(I163*H163,2)</f>
        <v>0</v>
      </c>
      <c r="K163" s="203" t="s">
        <v>139</v>
      </c>
      <c r="L163" s="45"/>
      <c r="M163" s="208" t="s">
        <v>19</v>
      </c>
      <c r="N163" s="209" t="s">
        <v>46</v>
      </c>
      <c r="O163" s="85"/>
      <c r="P163" s="210">
        <f>O163*H163</f>
        <v>0</v>
      </c>
      <c r="Q163" s="210">
        <v>0.00025999999999999998</v>
      </c>
      <c r="R163" s="210">
        <f>Q163*H163</f>
        <v>0.032091799999999997</v>
      </c>
      <c r="S163" s="210">
        <v>0</v>
      </c>
      <c r="T163" s="21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2" t="s">
        <v>140</v>
      </c>
      <c r="AT163" s="212" t="s">
        <v>135</v>
      </c>
      <c r="AU163" s="212" t="s">
        <v>85</v>
      </c>
      <c r="AY163" s="18" t="s">
        <v>133</v>
      </c>
      <c r="BE163" s="213">
        <f>IF(N163="základní",J163,0)</f>
        <v>0</v>
      </c>
      <c r="BF163" s="213">
        <f>IF(N163="snížená",J163,0)</f>
        <v>0</v>
      </c>
      <c r="BG163" s="213">
        <f>IF(N163="zákl. přenesená",J163,0)</f>
        <v>0</v>
      </c>
      <c r="BH163" s="213">
        <f>IF(N163="sníž. přenesená",J163,0)</f>
        <v>0</v>
      </c>
      <c r="BI163" s="213">
        <f>IF(N163="nulová",J163,0)</f>
        <v>0</v>
      </c>
      <c r="BJ163" s="18" t="s">
        <v>83</v>
      </c>
      <c r="BK163" s="213">
        <f>ROUND(I163*H163,2)</f>
        <v>0</v>
      </c>
      <c r="BL163" s="18" t="s">
        <v>140</v>
      </c>
      <c r="BM163" s="212" t="s">
        <v>239</v>
      </c>
    </row>
    <row r="164" s="2" customFormat="1">
      <c r="A164" s="39"/>
      <c r="B164" s="40"/>
      <c r="C164" s="41"/>
      <c r="D164" s="214" t="s">
        <v>142</v>
      </c>
      <c r="E164" s="41"/>
      <c r="F164" s="215" t="s">
        <v>240</v>
      </c>
      <c r="G164" s="41"/>
      <c r="H164" s="41"/>
      <c r="I164" s="216"/>
      <c r="J164" s="41"/>
      <c r="K164" s="41"/>
      <c r="L164" s="45"/>
      <c r="M164" s="217"/>
      <c r="N164" s="21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142</v>
      </c>
      <c r="AU164" s="18" t="s">
        <v>85</v>
      </c>
    </row>
    <row r="165" s="13" customFormat="1">
      <c r="A165" s="13"/>
      <c r="B165" s="219"/>
      <c r="C165" s="220"/>
      <c r="D165" s="221" t="s">
        <v>144</v>
      </c>
      <c r="E165" s="222" t="s">
        <v>19</v>
      </c>
      <c r="F165" s="223" t="s">
        <v>241</v>
      </c>
      <c r="G165" s="220"/>
      <c r="H165" s="224">
        <v>18.559999999999999</v>
      </c>
      <c r="I165" s="225"/>
      <c r="J165" s="220"/>
      <c r="K165" s="220"/>
      <c r="L165" s="226"/>
      <c r="M165" s="227"/>
      <c r="N165" s="228"/>
      <c r="O165" s="228"/>
      <c r="P165" s="228"/>
      <c r="Q165" s="228"/>
      <c r="R165" s="228"/>
      <c r="S165" s="228"/>
      <c r="T165" s="22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0" t="s">
        <v>144</v>
      </c>
      <c r="AU165" s="230" t="s">
        <v>85</v>
      </c>
      <c r="AV165" s="13" t="s">
        <v>85</v>
      </c>
      <c r="AW165" s="13" t="s">
        <v>36</v>
      </c>
      <c r="AX165" s="13" t="s">
        <v>75</v>
      </c>
      <c r="AY165" s="230" t="s">
        <v>133</v>
      </c>
    </row>
    <row r="166" s="13" customFormat="1">
      <c r="A166" s="13"/>
      <c r="B166" s="219"/>
      <c r="C166" s="220"/>
      <c r="D166" s="221" t="s">
        <v>144</v>
      </c>
      <c r="E166" s="222" t="s">
        <v>19</v>
      </c>
      <c r="F166" s="223" t="s">
        <v>242</v>
      </c>
      <c r="G166" s="220"/>
      <c r="H166" s="224">
        <v>21.059999999999999</v>
      </c>
      <c r="I166" s="225"/>
      <c r="J166" s="220"/>
      <c r="K166" s="220"/>
      <c r="L166" s="226"/>
      <c r="M166" s="227"/>
      <c r="N166" s="228"/>
      <c r="O166" s="228"/>
      <c r="P166" s="228"/>
      <c r="Q166" s="228"/>
      <c r="R166" s="228"/>
      <c r="S166" s="228"/>
      <c r="T166" s="22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0" t="s">
        <v>144</v>
      </c>
      <c r="AU166" s="230" t="s">
        <v>85</v>
      </c>
      <c r="AV166" s="13" t="s">
        <v>85</v>
      </c>
      <c r="AW166" s="13" t="s">
        <v>36</v>
      </c>
      <c r="AX166" s="13" t="s">
        <v>75</v>
      </c>
      <c r="AY166" s="230" t="s">
        <v>133</v>
      </c>
    </row>
    <row r="167" s="13" customFormat="1">
      <c r="A167" s="13"/>
      <c r="B167" s="219"/>
      <c r="C167" s="220"/>
      <c r="D167" s="221" t="s">
        <v>144</v>
      </c>
      <c r="E167" s="222" t="s">
        <v>19</v>
      </c>
      <c r="F167" s="223" t="s">
        <v>243</v>
      </c>
      <c r="G167" s="220"/>
      <c r="H167" s="224">
        <v>19.710000000000001</v>
      </c>
      <c r="I167" s="225"/>
      <c r="J167" s="220"/>
      <c r="K167" s="220"/>
      <c r="L167" s="226"/>
      <c r="M167" s="227"/>
      <c r="N167" s="228"/>
      <c r="O167" s="228"/>
      <c r="P167" s="228"/>
      <c r="Q167" s="228"/>
      <c r="R167" s="228"/>
      <c r="S167" s="228"/>
      <c r="T167" s="22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0" t="s">
        <v>144</v>
      </c>
      <c r="AU167" s="230" t="s">
        <v>85</v>
      </c>
      <c r="AV167" s="13" t="s">
        <v>85</v>
      </c>
      <c r="AW167" s="13" t="s">
        <v>36</v>
      </c>
      <c r="AX167" s="13" t="s">
        <v>75</v>
      </c>
      <c r="AY167" s="230" t="s">
        <v>133</v>
      </c>
    </row>
    <row r="168" s="13" customFormat="1">
      <c r="A168" s="13"/>
      <c r="B168" s="219"/>
      <c r="C168" s="220"/>
      <c r="D168" s="221" t="s">
        <v>144</v>
      </c>
      <c r="E168" s="222" t="s">
        <v>19</v>
      </c>
      <c r="F168" s="223" t="s">
        <v>244</v>
      </c>
      <c r="G168" s="220"/>
      <c r="H168" s="224">
        <v>20.68</v>
      </c>
      <c r="I168" s="225"/>
      <c r="J168" s="220"/>
      <c r="K168" s="220"/>
      <c r="L168" s="226"/>
      <c r="M168" s="227"/>
      <c r="N168" s="228"/>
      <c r="O168" s="228"/>
      <c r="P168" s="228"/>
      <c r="Q168" s="228"/>
      <c r="R168" s="228"/>
      <c r="S168" s="228"/>
      <c r="T168" s="22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0" t="s">
        <v>144</v>
      </c>
      <c r="AU168" s="230" t="s">
        <v>85</v>
      </c>
      <c r="AV168" s="13" t="s">
        <v>85</v>
      </c>
      <c r="AW168" s="13" t="s">
        <v>36</v>
      </c>
      <c r="AX168" s="13" t="s">
        <v>75</v>
      </c>
      <c r="AY168" s="230" t="s">
        <v>133</v>
      </c>
    </row>
    <row r="169" s="13" customFormat="1">
      <c r="A169" s="13"/>
      <c r="B169" s="219"/>
      <c r="C169" s="220"/>
      <c r="D169" s="221" t="s">
        <v>144</v>
      </c>
      <c r="E169" s="222" t="s">
        <v>19</v>
      </c>
      <c r="F169" s="223" t="s">
        <v>245</v>
      </c>
      <c r="G169" s="220"/>
      <c r="H169" s="224">
        <v>22.460000000000001</v>
      </c>
      <c r="I169" s="225"/>
      <c r="J169" s="220"/>
      <c r="K169" s="220"/>
      <c r="L169" s="226"/>
      <c r="M169" s="227"/>
      <c r="N169" s="228"/>
      <c r="O169" s="228"/>
      <c r="P169" s="228"/>
      <c r="Q169" s="228"/>
      <c r="R169" s="228"/>
      <c r="S169" s="228"/>
      <c r="T169" s="22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0" t="s">
        <v>144</v>
      </c>
      <c r="AU169" s="230" t="s">
        <v>85</v>
      </c>
      <c r="AV169" s="13" t="s">
        <v>85</v>
      </c>
      <c r="AW169" s="13" t="s">
        <v>36</v>
      </c>
      <c r="AX169" s="13" t="s">
        <v>75</v>
      </c>
      <c r="AY169" s="230" t="s">
        <v>133</v>
      </c>
    </row>
    <row r="170" s="13" customFormat="1">
      <c r="A170" s="13"/>
      <c r="B170" s="219"/>
      <c r="C170" s="220"/>
      <c r="D170" s="221" t="s">
        <v>144</v>
      </c>
      <c r="E170" s="222" t="s">
        <v>19</v>
      </c>
      <c r="F170" s="223" t="s">
        <v>246</v>
      </c>
      <c r="G170" s="220"/>
      <c r="H170" s="224">
        <v>20.960000000000001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0" t="s">
        <v>144</v>
      </c>
      <c r="AU170" s="230" t="s">
        <v>85</v>
      </c>
      <c r="AV170" s="13" t="s">
        <v>85</v>
      </c>
      <c r="AW170" s="13" t="s">
        <v>36</v>
      </c>
      <c r="AX170" s="13" t="s">
        <v>75</v>
      </c>
      <c r="AY170" s="230" t="s">
        <v>133</v>
      </c>
    </row>
    <row r="171" s="14" customFormat="1">
      <c r="A171" s="14"/>
      <c r="B171" s="231"/>
      <c r="C171" s="232"/>
      <c r="D171" s="221" t="s">
        <v>144</v>
      </c>
      <c r="E171" s="233" t="s">
        <v>19</v>
      </c>
      <c r="F171" s="234" t="s">
        <v>149</v>
      </c>
      <c r="G171" s="232"/>
      <c r="H171" s="235">
        <v>123.43000000000001</v>
      </c>
      <c r="I171" s="236"/>
      <c r="J171" s="232"/>
      <c r="K171" s="232"/>
      <c r="L171" s="237"/>
      <c r="M171" s="238"/>
      <c r="N171" s="239"/>
      <c r="O171" s="239"/>
      <c r="P171" s="239"/>
      <c r="Q171" s="239"/>
      <c r="R171" s="239"/>
      <c r="S171" s="239"/>
      <c r="T171" s="24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1" t="s">
        <v>144</v>
      </c>
      <c r="AU171" s="241" t="s">
        <v>85</v>
      </c>
      <c r="AV171" s="14" t="s">
        <v>140</v>
      </c>
      <c r="AW171" s="14" t="s">
        <v>36</v>
      </c>
      <c r="AX171" s="14" t="s">
        <v>83</v>
      </c>
      <c r="AY171" s="241" t="s">
        <v>133</v>
      </c>
    </row>
    <row r="172" s="2" customFormat="1" ht="24.15" customHeight="1">
      <c r="A172" s="39"/>
      <c r="B172" s="40"/>
      <c r="C172" s="201" t="s">
        <v>247</v>
      </c>
      <c r="D172" s="201" t="s">
        <v>135</v>
      </c>
      <c r="E172" s="202" t="s">
        <v>248</v>
      </c>
      <c r="F172" s="203" t="s">
        <v>249</v>
      </c>
      <c r="G172" s="204" t="s">
        <v>226</v>
      </c>
      <c r="H172" s="205">
        <v>123.43000000000001</v>
      </c>
      <c r="I172" s="206"/>
      <c r="J172" s="207">
        <f>ROUND(I172*H172,2)</f>
        <v>0</v>
      </c>
      <c r="K172" s="203" t="s">
        <v>139</v>
      </c>
      <c r="L172" s="45"/>
      <c r="M172" s="208" t="s">
        <v>19</v>
      </c>
      <c r="N172" s="209" t="s">
        <v>46</v>
      </c>
      <c r="O172" s="85"/>
      <c r="P172" s="210">
        <f>O172*H172</f>
        <v>0</v>
      </c>
      <c r="Q172" s="210">
        <v>0.0057000000000000002</v>
      </c>
      <c r="R172" s="210">
        <f>Q172*H172</f>
        <v>0.70355100000000004</v>
      </c>
      <c r="S172" s="210">
        <v>0</v>
      </c>
      <c r="T172" s="21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2" t="s">
        <v>140</v>
      </c>
      <c r="AT172" s="212" t="s">
        <v>135</v>
      </c>
      <c r="AU172" s="212" t="s">
        <v>85</v>
      </c>
      <c r="AY172" s="18" t="s">
        <v>133</v>
      </c>
      <c r="BE172" s="213">
        <f>IF(N172="základní",J172,0)</f>
        <v>0</v>
      </c>
      <c r="BF172" s="213">
        <f>IF(N172="snížená",J172,0)</f>
        <v>0</v>
      </c>
      <c r="BG172" s="213">
        <f>IF(N172="zákl. přenesená",J172,0)</f>
        <v>0</v>
      </c>
      <c r="BH172" s="213">
        <f>IF(N172="sníž. přenesená",J172,0)</f>
        <v>0</v>
      </c>
      <c r="BI172" s="213">
        <f>IF(N172="nulová",J172,0)</f>
        <v>0</v>
      </c>
      <c r="BJ172" s="18" t="s">
        <v>83</v>
      </c>
      <c r="BK172" s="213">
        <f>ROUND(I172*H172,2)</f>
        <v>0</v>
      </c>
      <c r="BL172" s="18" t="s">
        <v>140</v>
      </c>
      <c r="BM172" s="212" t="s">
        <v>250</v>
      </c>
    </row>
    <row r="173" s="2" customFormat="1">
      <c r="A173" s="39"/>
      <c r="B173" s="40"/>
      <c r="C173" s="41"/>
      <c r="D173" s="214" t="s">
        <v>142</v>
      </c>
      <c r="E173" s="41"/>
      <c r="F173" s="215" t="s">
        <v>251</v>
      </c>
      <c r="G173" s="41"/>
      <c r="H173" s="41"/>
      <c r="I173" s="216"/>
      <c r="J173" s="41"/>
      <c r="K173" s="41"/>
      <c r="L173" s="45"/>
      <c r="M173" s="217"/>
      <c r="N173" s="21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142</v>
      </c>
      <c r="AU173" s="18" t="s">
        <v>85</v>
      </c>
    </row>
    <row r="174" s="2" customFormat="1" ht="16.5" customHeight="1">
      <c r="A174" s="39"/>
      <c r="B174" s="40"/>
      <c r="C174" s="201" t="s">
        <v>252</v>
      </c>
      <c r="D174" s="201" t="s">
        <v>135</v>
      </c>
      <c r="E174" s="202" t="s">
        <v>253</v>
      </c>
      <c r="F174" s="203" t="s">
        <v>254</v>
      </c>
      <c r="G174" s="204" t="s">
        <v>226</v>
      </c>
      <c r="H174" s="205">
        <v>301.09199999999998</v>
      </c>
      <c r="I174" s="206"/>
      <c r="J174" s="207">
        <f>ROUND(I174*H174,2)</f>
        <v>0</v>
      </c>
      <c r="K174" s="203" t="s">
        <v>139</v>
      </c>
      <c r="L174" s="45"/>
      <c r="M174" s="208" t="s">
        <v>19</v>
      </c>
      <c r="N174" s="209" t="s">
        <v>46</v>
      </c>
      <c r="O174" s="85"/>
      <c r="P174" s="210">
        <f>O174*H174</f>
        <v>0</v>
      </c>
      <c r="Q174" s="210">
        <v>0.00025999999999999998</v>
      </c>
      <c r="R174" s="210">
        <f>Q174*H174</f>
        <v>0.078283919999999993</v>
      </c>
      <c r="S174" s="210">
        <v>0</v>
      </c>
      <c r="T174" s="21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2" t="s">
        <v>140</v>
      </c>
      <c r="AT174" s="212" t="s">
        <v>135</v>
      </c>
      <c r="AU174" s="212" t="s">
        <v>85</v>
      </c>
      <c r="AY174" s="18" t="s">
        <v>133</v>
      </c>
      <c r="BE174" s="213">
        <f>IF(N174="základní",J174,0)</f>
        <v>0</v>
      </c>
      <c r="BF174" s="213">
        <f>IF(N174="snížená",J174,0)</f>
        <v>0</v>
      </c>
      <c r="BG174" s="213">
        <f>IF(N174="zákl. přenesená",J174,0)</f>
        <v>0</v>
      </c>
      <c r="BH174" s="213">
        <f>IF(N174="sníž. přenesená",J174,0)</f>
        <v>0</v>
      </c>
      <c r="BI174" s="213">
        <f>IF(N174="nulová",J174,0)</f>
        <v>0</v>
      </c>
      <c r="BJ174" s="18" t="s">
        <v>83</v>
      </c>
      <c r="BK174" s="213">
        <f>ROUND(I174*H174,2)</f>
        <v>0</v>
      </c>
      <c r="BL174" s="18" t="s">
        <v>140</v>
      </c>
      <c r="BM174" s="212" t="s">
        <v>255</v>
      </c>
    </row>
    <row r="175" s="2" customFormat="1">
      <c r="A175" s="39"/>
      <c r="B175" s="40"/>
      <c r="C175" s="41"/>
      <c r="D175" s="214" t="s">
        <v>142</v>
      </c>
      <c r="E175" s="41"/>
      <c r="F175" s="215" t="s">
        <v>256</v>
      </c>
      <c r="G175" s="41"/>
      <c r="H175" s="41"/>
      <c r="I175" s="216"/>
      <c r="J175" s="41"/>
      <c r="K175" s="41"/>
      <c r="L175" s="45"/>
      <c r="M175" s="217"/>
      <c r="N175" s="21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142</v>
      </c>
      <c r="AU175" s="18" t="s">
        <v>85</v>
      </c>
    </row>
    <row r="176" s="13" customFormat="1">
      <c r="A176" s="13"/>
      <c r="B176" s="219"/>
      <c r="C176" s="220"/>
      <c r="D176" s="221" t="s">
        <v>144</v>
      </c>
      <c r="E176" s="222" t="s">
        <v>19</v>
      </c>
      <c r="F176" s="223" t="s">
        <v>257</v>
      </c>
      <c r="G176" s="220"/>
      <c r="H176" s="224">
        <v>58.792999999999999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0" t="s">
        <v>144</v>
      </c>
      <c r="AU176" s="230" t="s">
        <v>85</v>
      </c>
      <c r="AV176" s="13" t="s">
        <v>85</v>
      </c>
      <c r="AW176" s="13" t="s">
        <v>36</v>
      </c>
      <c r="AX176" s="13" t="s">
        <v>75</v>
      </c>
      <c r="AY176" s="230" t="s">
        <v>133</v>
      </c>
    </row>
    <row r="177" s="13" customFormat="1">
      <c r="A177" s="13"/>
      <c r="B177" s="219"/>
      <c r="C177" s="220"/>
      <c r="D177" s="221" t="s">
        <v>144</v>
      </c>
      <c r="E177" s="222" t="s">
        <v>19</v>
      </c>
      <c r="F177" s="223" t="s">
        <v>258</v>
      </c>
      <c r="G177" s="220"/>
      <c r="H177" s="224">
        <v>30.602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0" t="s">
        <v>144</v>
      </c>
      <c r="AU177" s="230" t="s">
        <v>85</v>
      </c>
      <c r="AV177" s="13" t="s">
        <v>85</v>
      </c>
      <c r="AW177" s="13" t="s">
        <v>36</v>
      </c>
      <c r="AX177" s="13" t="s">
        <v>75</v>
      </c>
      <c r="AY177" s="230" t="s">
        <v>133</v>
      </c>
    </row>
    <row r="178" s="13" customFormat="1">
      <c r="A178" s="13"/>
      <c r="B178" s="219"/>
      <c r="C178" s="220"/>
      <c r="D178" s="221" t="s">
        <v>144</v>
      </c>
      <c r="E178" s="222" t="s">
        <v>19</v>
      </c>
      <c r="F178" s="223" t="s">
        <v>259</v>
      </c>
      <c r="G178" s="220"/>
      <c r="H178" s="224">
        <v>59.762</v>
      </c>
      <c r="I178" s="225"/>
      <c r="J178" s="220"/>
      <c r="K178" s="220"/>
      <c r="L178" s="226"/>
      <c r="M178" s="227"/>
      <c r="N178" s="228"/>
      <c r="O178" s="228"/>
      <c r="P178" s="228"/>
      <c r="Q178" s="228"/>
      <c r="R178" s="228"/>
      <c r="S178" s="228"/>
      <c r="T178" s="22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0" t="s">
        <v>144</v>
      </c>
      <c r="AU178" s="230" t="s">
        <v>85</v>
      </c>
      <c r="AV178" s="13" t="s">
        <v>85</v>
      </c>
      <c r="AW178" s="13" t="s">
        <v>36</v>
      </c>
      <c r="AX178" s="13" t="s">
        <v>75</v>
      </c>
      <c r="AY178" s="230" t="s">
        <v>133</v>
      </c>
    </row>
    <row r="179" s="13" customFormat="1">
      <c r="A179" s="13"/>
      <c r="B179" s="219"/>
      <c r="C179" s="220"/>
      <c r="D179" s="221" t="s">
        <v>144</v>
      </c>
      <c r="E179" s="222" t="s">
        <v>19</v>
      </c>
      <c r="F179" s="223" t="s">
        <v>260</v>
      </c>
      <c r="G179" s="220"/>
      <c r="H179" s="224">
        <v>60.536999999999999</v>
      </c>
      <c r="I179" s="225"/>
      <c r="J179" s="220"/>
      <c r="K179" s="220"/>
      <c r="L179" s="226"/>
      <c r="M179" s="227"/>
      <c r="N179" s="228"/>
      <c r="O179" s="228"/>
      <c r="P179" s="228"/>
      <c r="Q179" s="228"/>
      <c r="R179" s="228"/>
      <c r="S179" s="228"/>
      <c r="T179" s="22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0" t="s">
        <v>144</v>
      </c>
      <c r="AU179" s="230" t="s">
        <v>85</v>
      </c>
      <c r="AV179" s="13" t="s">
        <v>85</v>
      </c>
      <c r="AW179" s="13" t="s">
        <v>36</v>
      </c>
      <c r="AX179" s="13" t="s">
        <v>75</v>
      </c>
      <c r="AY179" s="230" t="s">
        <v>133</v>
      </c>
    </row>
    <row r="180" s="13" customFormat="1">
      <c r="A180" s="13"/>
      <c r="B180" s="219"/>
      <c r="C180" s="220"/>
      <c r="D180" s="221" t="s">
        <v>144</v>
      </c>
      <c r="E180" s="222" t="s">
        <v>19</v>
      </c>
      <c r="F180" s="223" t="s">
        <v>261</v>
      </c>
      <c r="G180" s="220"/>
      <c r="H180" s="224">
        <v>30.602</v>
      </c>
      <c r="I180" s="225"/>
      <c r="J180" s="220"/>
      <c r="K180" s="220"/>
      <c r="L180" s="226"/>
      <c r="M180" s="227"/>
      <c r="N180" s="228"/>
      <c r="O180" s="228"/>
      <c r="P180" s="228"/>
      <c r="Q180" s="228"/>
      <c r="R180" s="228"/>
      <c r="S180" s="228"/>
      <c r="T180" s="22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0" t="s">
        <v>144</v>
      </c>
      <c r="AU180" s="230" t="s">
        <v>85</v>
      </c>
      <c r="AV180" s="13" t="s">
        <v>85</v>
      </c>
      <c r="AW180" s="13" t="s">
        <v>36</v>
      </c>
      <c r="AX180" s="13" t="s">
        <v>75</v>
      </c>
      <c r="AY180" s="230" t="s">
        <v>133</v>
      </c>
    </row>
    <row r="181" s="13" customFormat="1">
      <c r="A181" s="13"/>
      <c r="B181" s="219"/>
      <c r="C181" s="220"/>
      <c r="D181" s="221" t="s">
        <v>144</v>
      </c>
      <c r="E181" s="222" t="s">
        <v>19</v>
      </c>
      <c r="F181" s="223" t="s">
        <v>262</v>
      </c>
      <c r="G181" s="220"/>
      <c r="H181" s="224">
        <v>60.795999999999999</v>
      </c>
      <c r="I181" s="225"/>
      <c r="J181" s="220"/>
      <c r="K181" s="220"/>
      <c r="L181" s="226"/>
      <c r="M181" s="227"/>
      <c r="N181" s="228"/>
      <c r="O181" s="228"/>
      <c r="P181" s="228"/>
      <c r="Q181" s="228"/>
      <c r="R181" s="228"/>
      <c r="S181" s="228"/>
      <c r="T181" s="22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0" t="s">
        <v>144</v>
      </c>
      <c r="AU181" s="230" t="s">
        <v>85</v>
      </c>
      <c r="AV181" s="13" t="s">
        <v>85</v>
      </c>
      <c r="AW181" s="13" t="s">
        <v>36</v>
      </c>
      <c r="AX181" s="13" t="s">
        <v>75</v>
      </c>
      <c r="AY181" s="230" t="s">
        <v>133</v>
      </c>
    </row>
    <row r="182" s="14" customFormat="1">
      <c r="A182" s="14"/>
      <c r="B182" s="231"/>
      <c r="C182" s="232"/>
      <c r="D182" s="221" t="s">
        <v>144</v>
      </c>
      <c r="E182" s="233" t="s">
        <v>19</v>
      </c>
      <c r="F182" s="234" t="s">
        <v>149</v>
      </c>
      <c r="G182" s="232"/>
      <c r="H182" s="235">
        <v>301.09199999999998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1" t="s">
        <v>144</v>
      </c>
      <c r="AU182" s="241" t="s">
        <v>85</v>
      </c>
      <c r="AV182" s="14" t="s">
        <v>140</v>
      </c>
      <c r="AW182" s="14" t="s">
        <v>36</v>
      </c>
      <c r="AX182" s="14" t="s">
        <v>83</v>
      </c>
      <c r="AY182" s="241" t="s">
        <v>133</v>
      </c>
    </row>
    <row r="183" s="2" customFormat="1" ht="16.5" customHeight="1">
      <c r="A183" s="39"/>
      <c r="B183" s="40"/>
      <c r="C183" s="201" t="s">
        <v>263</v>
      </c>
      <c r="D183" s="201" t="s">
        <v>135</v>
      </c>
      <c r="E183" s="202" t="s">
        <v>264</v>
      </c>
      <c r="F183" s="203" t="s">
        <v>265</v>
      </c>
      <c r="G183" s="204" t="s">
        <v>226</v>
      </c>
      <c r="H183" s="205">
        <v>4.5199999999999996</v>
      </c>
      <c r="I183" s="206"/>
      <c r="J183" s="207">
        <f>ROUND(I183*H183,2)</f>
        <v>0</v>
      </c>
      <c r="K183" s="203" t="s">
        <v>139</v>
      </c>
      <c r="L183" s="45"/>
      <c r="M183" s="208" t="s">
        <v>19</v>
      </c>
      <c r="N183" s="209" t="s">
        <v>46</v>
      </c>
      <c r="O183" s="85"/>
      <c r="P183" s="210">
        <f>O183*H183</f>
        <v>0</v>
      </c>
      <c r="Q183" s="210">
        <v>0.040000000000000001</v>
      </c>
      <c r="R183" s="210">
        <f>Q183*H183</f>
        <v>0.18079999999999999</v>
      </c>
      <c r="S183" s="210">
        <v>0</v>
      </c>
      <c r="T183" s="21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2" t="s">
        <v>140</v>
      </c>
      <c r="AT183" s="212" t="s">
        <v>135</v>
      </c>
      <c r="AU183" s="212" t="s">
        <v>85</v>
      </c>
      <c r="AY183" s="18" t="s">
        <v>133</v>
      </c>
      <c r="BE183" s="213">
        <f>IF(N183="základní",J183,0)</f>
        <v>0</v>
      </c>
      <c r="BF183" s="213">
        <f>IF(N183="snížená",J183,0)</f>
        <v>0</v>
      </c>
      <c r="BG183" s="213">
        <f>IF(N183="zákl. přenesená",J183,0)</f>
        <v>0</v>
      </c>
      <c r="BH183" s="213">
        <f>IF(N183="sníž. přenesená",J183,0)</f>
        <v>0</v>
      </c>
      <c r="BI183" s="213">
        <f>IF(N183="nulová",J183,0)</f>
        <v>0</v>
      </c>
      <c r="BJ183" s="18" t="s">
        <v>83</v>
      </c>
      <c r="BK183" s="213">
        <f>ROUND(I183*H183,2)</f>
        <v>0</v>
      </c>
      <c r="BL183" s="18" t="s">
        <v>140</v>
      </c>
      <c r="BM183" s="212" t="s">
        <v>266</v>
      </c>
    </row>
    <row r="184" s="2" customFormat="1">
      <c r="A184" s="39"/>
      <c r="B184" s="40"/>
      <c r="C184" s="41"/>
      <c r="D184" s="214" t="s">
        <v>142</v>
      </c>
      <c r="E184" s="41"/>
      <c r="F184" s="215" t="s">
        <v>267</v>
      </c>
      <c r="G184" s="41"/>
      <c r="H184" s="41"/>
      <c r="I184" s="216"/>
      <c r="J184" s="41"/>
      <c r="K184" s="41"/>
      <c r="L184" s="45"/>
      <c r="M184" s="217"/>
      <c r="N184" s="218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142</v>
      </c>
      <c r="AU184" s="18" t="s">
        <v>85</v>
      </c>
    </row>
    <row r="185" s="13" customFormat="1">
      <c r="A185" s="13"/>
      <c r="B185" s="219"/>
      <c r="C185" s="220"/>
      <c r="D185" s="221" t="s">
        <v>144</v>
      </c>
      <c r="E185" s="222" t="s">
        <v>19</v>
      </c>
      <c r="F185" s="223" t="s">
        <v>268</v>
      </c>
      <c r="G185" s="220"/>
      <c r="H185" s="224">
        <v>2.5600000000000001</v>
      </c>
      <c r="I185" s="225"/>
      <c r="J185" s="220"/>
      <c r="K185" s="220"/>
      <c r="L185" s="226"/>
      <c r="M185" s="227"/>
      <c r="N185" s="228"/>
      <c r="O185" s="228"/>
      <c r="P185" s="228"/>
      <c r="Q185" s="228"/>
      <c r="R185" s="228"/>
      <c r="S185" s="228"/>
      <c r="T185" s="22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0" t="s">
        <v>144</v>
      </c>
      <c r="AU185" s="230" t="s">
        <v>85</v>
      </c>
      <c r="AV185" s="13" t="s">
        <v>85</v>
      </c>
      <c r="AW185" s="13" t="s">
        <v>36</v>
      </c>
      <c r="AX185" s="13" t="s">
        <v>75</v>
      </c>
      <c r="AY185" s="230" t="s">
        <v>133</v>
      </c>
    </row>
    <row r="186" s="13" customFormat="1">
      <c r="A186" s="13"/>
      <c r="B186" s="219"/>
      <c r="C186" s="220"/>
      <c r="D186" s="221" t="s">
        <v>144</v>
      </c>
      <c r="E186" s="222" t="s">
        <v>19</v>
      </c>
      <c r="F186" s="223" t="s">
        <v>269</v>
      </c>
      <c r="G186" s="220"/>
      <c r="H186" s="224">
        <v>1.96</v>
      </c>
      <c r="I186" s="225"/>
      <c r="J186" s="220"/>
      <c r="K186" s="220"/>
      <c r="L186" s="226"/>
      <c r="M186" s="227"/>
      <c r="N186" s="228"/>
      <c r="O186" s="228"/>
      <c r="P186" s="228"/>
      <c r="Q186" s="228"/>
      <c r="R186" s="228"/>
      <c r="S186" s="228"/>
      <c r="T186" s="22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0" t="s">
        <v>144</v>
      </c>
      <c r="AU186" s="230" t="s">
        <v>85</v>
      </c>
      <c r="AV186" s="13" t="s">
        <v>85</v>
      </c>
      <c r="AW186" s="13" t="s">
        <v>36</v>
      </c>
      <c r="AX186" s="13" t="s">
        <v>75</v>
      </c>
      <c r="AY186" s="230" t="s">
        <v>133</v>
      </c>
    </row>
    <row r="187" s="14" customFormat="1">
      <c r="A187" s="14"/>
      <c r="B187" s="231"/>
      <c r="C187" s="232"/>
      <c r="D187" s="221" t="s">
        <v>144</v>
      </c>
      <c r="E187" s="233" t="s">
        <v>19</v>
      </c>
      <c r="F187" s="234" t="s">
        <v>149</v>
      </c>
      <c r="G187" s="232"/>
      <c r="H187" s="235">
        <v>4.5199999999999996</v>
      </c>
      <c r="I187" s="236"/>
      <c r="J187" s="232"/>
      <c r="K187" s="232"/>
      <c r="L187" s="237"/>
      <c r="M187" s="238"/>
      <c r="N187" s="239"/>
      <c r="O187" s="239"/>
      <c r="P187" s="239"/>
      <c r="Q187" s="239"/>
      <c r="R187" s="239"/>
      <c r="S187" s="239"/>
      <c r="T187" s="24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1" t="s">
        <v>144</v>
      </c>
      <c r="AU187" s="241" t="s">
        <v>85</v>
      </c>
      <c r="AV187" s="14" t="s">
        <v>140</v>
      </c>
      <c r="AW187" s="14" t="s">
        <v>36</v>
      </c>
      <c r="AX187" s="14" t="s">
        <v>83</v>
      </c>
      <c r="AY187" s="241" t="s">
        <v>133</v>
      </c>
    </row>
    <row r="188" s="2" customFormat="1" ht="24.15" customHeight="1">
      <c r="A188" s="39"/>
      <c r="B188" s="40"/>
      <c r="C188" s="201" t="s">
        <v>270</v>
      </c>
      <c r="D188" s="201" t="s">
        <v>135</v>
      </c>
      <c r="E188" s="202" t="s">
        <v>271</v>
      </c>
      <c r="F188" s="203" t="s">
        <v>272</v>
      </c>
      <c r="G188" s="204" t="s">
        <v>226</v>
      </c>
      <c r="H188" s="205">
        <v>301.09199999999998</v>
      </c>
      <c r="I188" s="206"/>
      <c r="J188" s="207">
        <f>ROUND(I188*H188,2)</f>
        <v>0</v>
      </c>
      <c r="K188" s="203" t="s">
        <v>139</v>
      </c>
      <c r="L188" s="45"/>
      <c r="M188" s="208" t="s">
        <v>19</v>
      </c>
      <c r="N188" s="209" t="s">
        <v>46</v>
      </c>
      <c r="O188" s="85"/>
      <c r="P188" s="210">
        <f>O188*H188</f>
        <v>0</v>
      </c>
      <c r="Q188" s="210">
        <v>0.0043800000000000002</v>
      </c>
      <c r="R188" s="210">
        <f>Q188*H188</f>
        <v>1.3187829600000001</v>
      </c>
      <c r="S188" s="210">
        <v>0</v>
      </c>
      <c r="T188" s="21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2" t="s">
        <v>140</v>
      </c>
      <c r="AT188" s="212" t="s">
        <v>135</v>
      </c>
      <c r="AU188" s="212" t="s">
        <v>85</v>
      </c>
      <c r="AY188" s="18" t="s">
        <v>133</v>
      </c>
      <c r="BE188" s="213">
        <f>IF(N188="základní",J188,0)</f>
        <v>0</v>
      </c>
      <c r="BF188" s="213">
        <f>IF(N188="snížená",J188,0)</f>
        <v>0</v>
      </c>
      <c r="BG188" s="213">
        <f>IF(N188="zákl. přenesená",J188,0)</f>
        <v>0</v>
      </c>
      <c r="BH188" s="213">
        <f>IF(N188="sníž. přenesená",J188,0)</f>
        <v>0</v>
      </c>
      <c r="BI188" s="213">
        <f>IF(N188="nulová",J188,0)</f>
        <v>0</v>
      </c>
      <c r="BJ188" s="18" t="s">
        <v>83</v>
      </c>
      <c r="BK188" s="213">
        <f>ROUND(I188*H188,2)</f>
        <v>0</v>
      </c>
      <c r="BL188" s="18" t="s">
        <v>140</v>
      </c>
      <c r="BM188" s="212" t="s">
        <v>273</v>
      </c>
    </row>
    <row r="189" s="2" customFormat="1">
      <c r="A189" s="39"/>
      <c r="B189" s="40"/>
      <c r="C189" s="41"/>
      <c r="D189" s="214" t="s">
        <v>142</v>
      </c>
      <c r="E189" s="41"/>
      <c r="F189" s="215" t="s">
        <v>274</v>
      </c>
      <c r="G189" s="41"/>
      <c r="H189" s="41"/>
      <c r="I189" s="216"/>
      <c r="J189" s="41"/>
      <c r="K189" s="41"/>
      <c r="L189" s="45"/>
      <c r="M189" s="217"/>
      <c r="N189" s="218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142</v>
      </c>
      <c r="AU189" s="18" t="s">
        <v>85</v>
      </c>
    </row>
    <row r="190" s="2" customFormat="1" ht="16.5" customHeight="1">
      <c r="A190" s="39"/>
      <c r="B190" s="40"/>
      <c r="C190" s="201" t="s">
        <v>275</v>
      </c>
      <c r="D190" s="201" t="s">
        <v>135</v>
      </c>
      <c r="E190" s="202" t="s">
        <v>276</v>
      </c>
      <c r="F190" s="203" t="s">
        <v>277</v>
      </c>
      <c r="G190" s="204" t="s">
        <v>226</v>
      </c>
      <c r="H190" s="205">
        <v>13.800000000000001</v>
      </c>
      <c r="I190" s="206"/>
      <c r="J190" s="207">
        <f>ROUND(I190*H190,2)</f>
        <v>0</v>
      </c>
      <c r="K190" s="203" t="s">
        <v>139</v>
      </c>
      <c r="L190" s="45"/>
      <c r="M190" s="208" t="s">
        <v>19</v>
      </c>
      <c r="N190" s="209" t="s">
        <v>46</v>
      </c>
      <c r="O190" s="85"/>
      <c r="P190" s="210">
        <f>O190*H190</f>
        <v>0</v>
      </c>
      <c r="Q190" s="210">
        <v>0.041529999999999997</v>
      </c>
      <c r="R190" s="210">
        <f>Q190*H190</f>
        <v>0.57311400000000001</v>
      </c>
      <c r="S190" s="210">
        <v>0</v>
      </c>
      <c r="T190" s="21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2" t="s">
        <v>140</v>
      </c>
      <c r="AT190" s="212" t="s">
        <v>135</v>
      </c>
      <c r="AU190" s="212" t="s">
        <v>85</v>
      </c>
      <c r="AY190" s="18" t="s">
        <v>133</v>
      </c>
      <c r="BE190" s="213">
        <f>IF(N190="základní",J190,0)</f>
        <v>0</v>
      </c>
      <c r="BF190" s="213">
        <f>IF(N190="snížená",J190,0)</f>
        <v>0</v>
      </c>
      <c r="BG190" s="213">
        <f>IF(N190="zákl. přenesená",J190,0)</f>
        <v>0</v>
      </c>
      <c r="BH190" s="213">
        <f>IF(N190="sníž. přenesená",J190,0)</f>
        <v>0</v>
      </c>
      <c r="BI190" s="213">
        <f>IF(N190="nulová",J190,0)</f>
        <v>0</v>
      </c>
      <c r="BJ190" s="18" t="s">
        <v>83</v>
      </c>
      <c r="BK190" s="213">
        <f>ROUND(I190*H190,2)</f>
        <v>0</v>
      </c>
      <c r="BL190" s="18" t="s">
        <v>140</v>
      </c>
      <c r="BM190" s="212" t="s">
        <v>278</v>
      </c>
    </row>
    <row r="191" s="2" customFormat="1">
      <c r="A191" s="39"/>
      <c r="B191" s="40"/>
      <c r="C191" s="41"/>
      <c r="D191" s="214" t="s">
        <v>142</v>
      </c>
      <c r="E191" s="41"/>
      <c r="F191" s="215" t="s">
        <v>279</v>
      </c>
      <c r="G191" s="41"/>
      <c r="H191" s="41"/>
      <c r="I191" s="216"/>
      <c r="J191" s="41"/>
      <c r="K191" s="41"/>
      <c r="L191" s="45"/>
      <c r="M191" s="217"/>
      <c r="N191" s="21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142</v>
      </c>
      <c r="AU191" s="18" t="s">
        <v>85</v>
      </c>
    </row>
    <row r="192" s="13" customFormat="1">
      <c r="A192" s="13"/>
      <c r="B192" s="219"/>
      <c r="C192" s="220"/>
      <c r="D192" s="221" t="s">
        <v>144</v>
      </c>
      <c r="E192" s="222" t="s">
        <v>19</v>
      </c>
      <c r="F192" s="223" t="s">
        <v>280</v>
      </c>
      <c r="G192" s="220"/>
      <c r="H192" s="224">
        <v>9.5999999999999996</v>
      </c>
      <c r="I192" s="225"/>
      <c r="J192" s="220"/>
      <c r="K192" s="220"/>
      <c r="L192" s="226"/>
      <c r="M192" s="227"/>
      <c r="N192" s="228"/>
      <c r="O192" s="228"/>
      <c r="P192" s="228"/>
      <c r="Q192" s="228"/>
      <c r="R192" s="228"/>
      <c r="S192" s="228"/>
      <c r="T192" s="22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0" t="s">
        <v>144</v>
      </c>
      <c r="AU192" s="230" t="s">
        <v>85</v>
      </c>
      <c r="AV192" s="13" t="s">
        <v>85</v>
      </c>
      <c r="AW192" s="13" t="s">
        <v>36</v>
      </c>
      <c r="AX192" s="13" t="s">
        <v>75</v>
      </c>
      <c r="AY192" s="230" t="s">
        <v>133</v>
      </c>
    </row>
    <row r="193" s="13" customFormat="1">
      <c r="A193" s="13"/>
      <c r="B193" s="219"/>
      <c r="C193" s="220"/>
      <c r="D193" s="221" t="s">
        <v>144</v>
      </c>
      <c r="E193" s="222" t="s">
        <v>19</v>
      </c>
      <c r="F193" s="223" t="s">
        <v>281</v>
      </c>
      <c r="G193" s="220"/>
      <c r="H193" s="224">
        <v>4.2000000000000002</v>
      </c>
      <c r="I193" s="225"/>
      <c r="J193" s="220"/>
      <c r="K193" s="220"/>
      <c r="L193" s="226"/>
      <c r="M193" s="227"/>
      <c r="N193" s="228"/>
      <c r="O193" s="228"/>
      <c r="P193" s="228"/>
      <c r="Q193" s="228"/>
      <c r="R193" s="228"/>
      <c r="S193" s="228"/>
      <c r="T193" s="22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0" t="s">
        <v>144</v>
      </c>
      <c r="AU193" s="230" t="s">
        <v>85</v>
      </c>
      <c r="AV193" s="13" t="s">
        <v>85</v>
      </c>
      <c r="AW193" s="13" t="s">
        <v>36</v>
      </c>
      <c r="AX193" s="13" t="s">
        <v>75</v>
      </c>
      <c r="AY193" s="230" t="s">
        <v>133</v>
      </c>
    </row>
    <row r="194" s="14" customFormat="1">
      <c r="A194" s="14"/>
      <c r="B194" s="231"/>
      <c r="C194" s="232"/>
      <c r="D194" s="221" t="s">
        <v>144</v>
      </c>
      <c r="E194" s="233" t="s">
        <v>19</v>
      </c>
      <c r="F194" s="234" t="s">
        <v>149</v>
      </c>
      <c r="G194" s="232"/>
      <c r="H194" s="235">
        <v>13.800000000000001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1" t="s">
        <v>144</v>
      </c>
      <c r="AU194" s="241" t="s">
        <v>85</v>
      </c>
      <c r="AV194" s="14" t="s">
        <v>140</v>
      </c>
      <c r="AW194" s="14" t="s">
        <v>36</v>
      </c>
      <c r="AX194" s="14" t="s">
        <v>83</v>
      </c>
      <c r="AY194" s="241" t="s">
        <v>133</v>
      </c>
    </row>
    <row r="195" s="2" customFormat="1" ht="16.5" customHeight="1">
      <c r="A195" s="39"/>
      <c r="B195" s="40"/>
      <c r="C195" s="201" t="s">
        <v>7</v>
      </c>
      <c r="D195" s="201" t="s">
        <v>135</v>
      </c>
      <c r="E195" s="202" t="s">
        <v>282</v>
      </c>
      <c r="F195" s="203" t="s">
        <v>283</v>
      </c>
      <c r="G195" s="204" t="s">
        <v>226</v>
      </c>
      <c r="H195" s="205">
        <v>301.09199999999998</v>
      </c>
      <c r="I195" s="206"/>
      <c r="J195" s="207">
        <f>ROUND(I195*H195,2)</f>
        <v>0</v>
      </c>
      <c r="K195" s="203" t="s">
        <v>139</v>
      </c>
      <c r="L195" s="45"/>
      <c r="M195" s="208" t="s">
        <v>19</v>
      </c>
      <c r="N195" s="209" t="s">
        <v>46</v>
      </c>
      <c r="O195" s="85"/>
      <c r="P195" s="210">
        <f>O195*H195</f>
        <v>0</v>
      </c>
      <c r="Q195" s="210">
        <v>0.0030000000000000001</v>
      </c>
      <c r="R195" s="210">
        <f>Q195*H195</f>
        <v>0.90327599999999997</v>
      </c>
      <c r="S195" s="210">
        <v>0</v>
      </c>
      <c r="T195" s="21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2" t="s">
        <v>140</v>
      </c>
      <c r="AT195" s="212" t="s">
        <v>135</v>
      </c>
      <c r="AU195" s="212" t="s">
        <v>85</v>
      </c>
      <c r="AY195" s="18" t="s">
        <v>133</v>
      </c>
      <c r="BE195" s="213">
        <f>IF(N195="základní",J195,0)</f>
        <v>0</v>
      </c>
      <c r="BF195" s="213">
        <f>IF(N195="snížená",J195,0)</f>
        <v>0</v>
      </c>
      <c r="BG195" s="213">
        <f>IF(N195="zákl. přenesená",J195,0)</f>
        <v>0</v>
      </c>
      <c r="BH195" s="213">
        <f>IF(N195="sníž. přenesená",J195,0)</f>
        <v>0</v>
      </c>
      <c r="BI195" s="213">
        <f>IF(N195="nulová",J195,0)</f>
        <v>0</v>
      </c>
      <c r="BJ195" s="18" t="s">
        <v>83</v>
      </c>
      <c r="BK195" s="213">
        <f>ROUND(I195*H195,2)</f>
        <v>0</v>
      </c>
      <c r="BL195" s="18" t="s">
        <v>140</v>
      </c>
      <c r="BM195" s="212" t="s">
        <v>284</v>
      </c>
    </row>
    <row r="196" s="2" customFormat="1">
      <c r="A196" s="39"/>
      <c r="B196" s="40"/>
      <c r="C196" s="41"/>
      <c r="D196" s="214" t="s">
        <v>142</v>
      </c>
      <c r="E196" s="41"/>
      <c r="F196" s="215" t="s">
        <v>285</v>
      </c>
      <c r="G196" s="41"/>
      <c r="H196" s="41"/>
      <c r="I196" s="216"/>
      <c r="J196" s="41"/>
      <c r="K196" s="41"/>
      <c r="L196" s="45"/>
      <c r="M196" s="217"/>
      <c r="N196" s="218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142</v>
      </c>
      <c r="AU196" s="18" t="s">
        <v>85</v>
      </c>
    </row>
    <row r="197" s="2" customFormat="1" ht="21.75" customHeight="1">
      <c r="A197" s="39"/>
      <c r="B197" s="40"/>
      <c r="C197" s="201" t="s">
        <v>286</v>
      </c>
      <c r="D197" s="201" t="s">
        <v>135</v>
      </c>
      <c r="E197" s="202" t="s">
        <v>287</v>
      </c>
      <c r="F197" s="203" t="s">
        <v>288</v>
      </c>
      <c r="G197" s="204" t="s">
        <v>206</v>
      </c>
      <c r="H197" s="205">
        <v>4</v>
      </c>
      <c r="I197" s="206"/>
      <c r="J197" s="207">
        <f>ROUND(I197*H197,2)</f>
        <v>0</v>
      </c>
      <c r="K197" s="203" t="s">
        <v>139</v>
      </c>
      <c r="L197" s="45"/>
      <c r="M197" s="208" t="s">
        <v>19</v>
      </c>
      <c r="N197" s="209" t="s">
        <v>46</v>
      </c>
      <c r="O197" s="85"/>
      <c r="P197" s="210">
        <f>O197*H197</f>
        <v>0</v>
      </c>
      <c r="Q197" s="210">
        <v>0.0037599999999999999</v>
      </c>
      <c r="R197" s="210">
        <f>Q197*H197</f>
        <v>0.01504</v>
      </c>
      <c r="S197" s="210">
        <v>0</v>
      </c>
      <c r="T197" s="21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2" t="s">
        <v>140</v>
      </c>
      <c r="AT197" s="212" t="s">
        <v>135</v>
      </c>
      <c r="AU197" s="212" t="s">
        <v>85</v>
      </c>
      <c r="AY197" s="18" t="s">
        <v>133</v>
      </c>
      <c r="BE197" s="213">
        <f>IF(N197="základní",J197,0)</f>
        <v>0</v>
      </c>
      <c r="BF197" s="213">
        <f>IF(N197="snížená",J197,0)</f>
        <v>0</v>
      </c>
      <c r="BG197" s="213">
        <f>IF(N197="zákl. přenesená",J197,0)</f>
        <v>0</v>
      </c>
      <c r="BH197" s="213">
        <f>IF(N197="sníž. přenesená",J197,0)</f>
        <v>0</v>
      </c>
      <c r="BI197" s="213">
        <f>IF(N197="nulová",J197,0)</f>
        <v>0</v>
      </c>
      <c r="BJ197" s="18" t="s">
        <v>83</v>
      </c>
      <c r="BK197" s="213">
        <f>ROUND(I197*H197,2)</f>
        <v>0</v>
      </c>
      <c r="BL197" s="18" t="s">
        <v>140</v>
      </c>
      <c r="BM197" s="212" t="s">
        <v>289</v>
      </c>
    </row>
    <row r="198" s="2" customFormat="1">
      <c r="A198" s="39"/>
      <c r="B198" s="40"/>
      <c r="C198" s="41"/>
      <c r="D198" s="214" t="s">
        <v>142</v>
      </c>
      <c r="E198" s="41"/>
      <c r="F198" s="215" t="s">
        <v>290</v>
      </c>
      <c r="G198" s="41"/>
      <c r="H198" s="41"/>
      <c r="I198" s="216"/>
      <c r="J198" s="41"/>
      <c r="K198" s="41"/>
      <c r="L198" s="45"/>
      <c r="M198" s="217"/>
      <c r="N198" s="218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142</v>
      </c>
      <c r="AU198" s="18" t="s">
        <v>85</v>
      </c>
    </row>
    <row r="199" s="13" customFormat="1">
      <c r="A199" s="13"/>
      <c r="B199" s="219"/>
      <c r="C199" s="220"/>
      <c r="D199" s="221" t="s">
        <v>144</v>
      </c>
      <c r="E199" s="222" t="s">
        <v>19</v>
      </c>
      <c r="F199" s="223" t="s">
        <v>209</v>
      </c>
      <c r="G199" s="220"/>
      <c r="H199" s="224">
        <v>4</v>
      </c>
      <c r="I199" s="225"/>
      <c r="J199" s="220"/>
      <c r="K199" s="220"/>
      <c r="L199" s="226"/>
      <c r="M199" s="227"/>
      <c r="N199" s="228"/>
      <c r="O199" s="228"/>
      <c r="P199" s="228"/>
      <c r="Q199" s="228"/>
      <c r="R199" s="228"/>
      <c r="S199" s="228"/>
      <c r="T199" s="22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0" t="s">
        <v>144</v>
      </c>
      <c r="AU199" s="230" t="s">
        <v>85</v>
      </c>
      <c r="AV199" s="13" t="s">
        <v>85</v>
      </c>
      <c r="AW199" s="13" t="s">
        <v>36</v>
      </c>
      <c r="AX199" s="13" t="s">
        <v>83</v>
      </c>
      <c r="AY199" s="230" t="s">
        <v>133</v>
      </c>
    </row>
    <row r="200" s="12" customFormat="1" ht="22.8" customHeight="1">
      <c r="A200" s="12"/>
      <c r="B200" s="185"/>
      <c r="C200" s="186"/>
      <c r="D200" s="187" t="s">
        <v>74</v>
      </c>
      <c r="E200" s="199" t="s">
        <v>291</v>
      </c>
      <c r="F200" s="199" t="s">
        <v>292</v>
      </c>
      <c r="G200" s="186"/>
      <c r="H200" s="186"/>
      <c r="I200" s="189"/>
      <c r="J200" s="200">
        <f>BK200</f>
        <v>0</v>
      </c>
      <c r="K200" s="186"/>
      <c r="L200" s="191"/>
      <c r="M200" s="192"/>
      <c r="N200" s="193"/>
      <c r="O200" s="193"/>
      <c r="P200" s="194">
        <f>SUM(P201:P214)</f>
        <v>0</v>
      </c>
      <c r="Q200" s="193"/>
      <c r="R200" s="194">
        <f>SUM(R201:R214)</f>
        <v>32.508810560000001</v>
      </c>
      <c r="S200" s="193"/>
      <c r="T200" s="195">
        <f>SUM(T201:T214)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96" t="s">
        <v>83</v>
      </c>
      <c r="AT200" s="197" t="s">
        <v>74</v>
      </c>
      <c r="AU200" s="197" t="s">
        <v>83</v>
      </c>
      <c r="AY200" s="196" t="s">
        <v>133</v>
      </c>
      <c r="BK200" s="198">
        <f>SUM(BK201:BK214)</f>
        <v>0</v>
      </c>
    </row>
    <row r="201" s="2" customFormat="1" ht="21.75" customHeight="1">
      <c r="A201" s="39"/>
      <c r="B201" s="40"/>
      <c r="C201" s="201" t="s">
        <v>293</v>
      </c>
      <c r="D201" s="201" t="s">
        <v>135</v>
      </c>
      <c r="E201" s="202" t="s">
        <v>294</v>
      </c>
      <c r="F201" s="203" t="s">
        <v>295</v>
      </c>
      <c r="G201" s="204" t="s">
        <v>138</v>
      </c>
      <c r="H201" s="205">
        <v>8.7040000000000006</v>
      </c>
      <c r="I201" s="206"/>
      <c r="J201" s="207">
        <f>ROUND(I201*H201,2)</f>
        <v>0</v>
      </c>
      <c r="K201" s="203" t="s">
        <v>139</v>
      </c>
      <c r="L201" s="45"/>
      <c r="M201" s="208" t="s">
        <v>19</v>
      </c>
      <c r="N201" s="209" t="s">
        <v>46</v>
      </c>
      <c r="O201" s="85"/>
      <c r="P201" s="210">
        <f>O201*H201</f>
        <v>0</v>
      </c>
      <c r="Q201" s="210">
        <v>2.3010199999999998</v>
      </c>
      <c r="R201" s="210">
        <f>Q201*H201</f>
        <v>20.02807808</v>
      </c>
      <c r="S201" s="210">
        <v>0</v>
      </c>
      <c r="T201" s="21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2" t="s">
        <v>140</v>
      </c>
      <c r="AT201" s="212" t="s">
        <v>135</v>
      </c>
      <c r="AU201" s="212" t="s">
        <v>85</v>
      </c>
      <c r="AY201" s="18" t="s">
        <v>133</v>
      </c>
      <c r="BE201" s="213">
        <f>IF(N201="základní",J201,0)</f>
        <v>0</v>
      </c>
      <c r="BF201" s="213">
        <f>IF(N201="snížená",J201,0)</f>
        <v>0</v>
      </c>
      <c r="BG201" s="213">
        <f>IF(N201="zákl. přenesená",J201,0)</f>
        <v>0</v>
      </c>
      <c r="BH201" s="213">
        <f>IF(N201="sníž. přenesená",J201,0)</f>
        <v>0</v>
      </c>
      <c r="BI201" s="213">
        <f>IF(N201="nulová",J201,0)</f>
        <v>0</v>
      </c>
      <c r="BJ201" s="18" t="s">
        <v>83</v>
      </c>
      <c r="BK201" s="213">
        <f>ROUND(I201*H201,2)</f>
        <v>0</v>
      </c>
      <c r="BL201" s="18" t="s">
        <v>140</v>
      </c>
      <c r="BM201" s="212" t="s">
        <v>296</v>
      </c>
    </row>
    <row r="202" s="2" customFormat="1">
      <c r="A202" s="39"/>
      <c r="B202" s="40"/>
      <c r="C202" s="41"/>
      <c r="D202" s="214" t="s">
        <v>142</v>
      </c>
      <c r="E202" s="41"/>
      <c r="F202" s="215" t="s">
        <v>297</v>
      </c>
      <c r="G202" s="41"/>
      <c r="H202" s="41"/>
      <c r="I202" s="216"/>
      <c r="J202" s="41"/>
      <c r="K202" s="41"/>
      <c r="L202" s="45"/>
      <c r="M202" s="217"/>
      <c r="N202" s="21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142</v>
      </c>
      <c r="AU202" s="18" t="s">
        <v>85</v>
      </c>
    </row>
    <row r="203" s="13" customFormat="1">
      <c r="A203" s="13"/>
      <c r="B203" s="219"/>
      <c r="C203" s="220"/>
      <c r="D203" s="221" t="s">
        <v>144</v>
      </c>
      <c r="E203" s="222" t="s">
        <v>19</v>
      </c>
      <c r="F203" s="223" t="s">
        <v>298</v>
      </c>
      <c r="G203" s="220"/>
      <c r="H203" s="224">
        <v>4.2119999999999997</v>
      </c>
      <c r="I203" s="225"/>
      <c r="J203" s="220"/>
      <c r="K203" s="220"/>
      <c r="L203" s="226"/>
      <c r="M203" s="227"/>
      <c r="N203" s="228"/>
      <c r="O203" s="228"/>
      <c r="P203" s="228"/>
      <c r="Q203" s="228"/>
      <c r="R203" s="228"/>
      <c r="S203" s="228"/>
      <c r="T203" s="22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0" t="s">
        <v>144</v>
      </c>
      <c r="AU203" s="230" t="s">
        <v>85</v>
      </c>
      <c r="AV203" s="13" t="s">
        <v>85</v>
      </c>
      <c r="AW203" s="13" t="s">
        <v>36</v>
      </c>
      <c r="AX203" s="13" t="s">
        <v>75</v>
      </c>
      <c r="AY203" s="230" t="s">
        <v>133</v>
      </c>
    </row>
    <row r="204" s="13" customFormat="1">
      <c r="A204" s="13"/>
      <c r="B204" s="219"/>
      <c r="C204" s="220"/>
      <c r="D204" s="221" t="s">
        <v>144</v>
      </c>
      <c r="E204" s="222" t="s">
        <v>19</v>
      </c>
      <c r="F204" s="223" t="s">
        <v>299</v>
      </c>
      <c r="G204" s="220"/>
      <c r="H204" s="224">
        <v>4.492</v>
      </c>
      <c r="I204" s="225"/>
      <c r="J204" s="220"/>
      <c r="K204" s="220"/>
      <c r="L204" s="226"/>
      <c r="M204" s="227"/>
      <c r="N204" s="228"/>
      <c r="O204" s="228"/>
      <c r="P204" s="228"/>
      <c r="Q204" s="228"/>
      <c r="R204" s="228"/>
      <c r="S204" s="228"/>
      <c r="T204" s="22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0" t="s">
        <v>144</v>
      </c>
      <c r="AU204" s="230" t="s">
        <v>85</v>
      </c>
      <c r="AV204" s="13" t="s">
        <v>85</v>
      </c>
      <c r="AW204" s="13" t="s">
        <v>36</v>
      </c>
      <c r="AX204" s="13" t="s">
        <v>75</v>
      </c>
      <c r="AY204" s="230" t="s">
        <v>133</v>
      </c>
    </row>
    <row r="205" s="14" customFormat="1">
      <c r="A205" s="14"/>
      <c r="B205" s="231"/>
      <c r="C205" s="232"/>
      <c r="D205" s="221" t="s">
        <v>144</v>
      </c>
      <c r="E205" s="233" t="s">
        <v>19</v>
      </c>
      <c r="F205" s="234" t="s">
        <v>149</v>
      </c>
      <c r="G205" s="232"/>
      <c r="H205" s="235">
        <v>8.7040000000000006</v>
      </c>
      <c r="I205" s="236"/>
      <c r="J205" s="232"/>
      <c r="K205" s="232"/>
      <c r="L205" s="237"/>
      <c r="M205" s="238"/>
      <c r="N205" s="239"/>
      <c r="O205" s="239"/>
      <c r="P205" s="239"/>
      <c r="Q205" s="239"/>
      <c r="R205" s="239"/>
      <c r="S205" s="239"/>
      <c r="T205" s="24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1" t="s">
        <v>144</v>
      </c>
      <c r="AU205" s="241" t="s">
        <v>85</v>
      </c>
      <c r="AV205" s="14" t="s">
        <v>140</v>
      </c>
      <c r="AW205" s="14" t="s">
        <v>36</v>
      </c>
      <c r="AX205" s="14" t="s">
        <v>83</v>
      </c>
      <c r="AY205" s="241" t="s">
        <v>133</v>
      </c>
    </row>
    <row r="206" s="2" customFormat="1" ht="24.15" customHeight="1">
      <c r="A206" s="39"/>
      <c r="B206" s="40"/>
      <c r="C206" s="201" t="s">
        <v>300</v>
      </c>
      <c r="D206" s="201" t="s">
        <v>135</v>
      </c>
      <c r="E206" s="202" t="s">
        <v>301</v>
      </c>
      <c r="F206" s="203" t="s">
        <v>302</v>
      </c>
      <c r="G206" s="204" t="s">
        <v>138</v>
      </c>
      <c r="H206" s="205">
        <v>5.4240000000000004</v>
      </c>
      <c r="I206" s="206"/>
      <c r="J206" s="207">
        <f>ROUND(I206*H206,2)</f>
        <v>0</v>
      </c>
      <c r="K206" s="203" t="s">
        <v>139</v>
      </c>
      <c r="L206" s="45"/>
      <c r="M206" s="208" t="s">
        <v>19</v>
      </c>
      <c r="N206" s="209" t="s">
        <v>46</v>
      </c>
      <c r="O206" s="85"/>
      <c r="P206" s="210">
        <f>O206*H206</f>
        <v>0</v>
      </c>
      <c r="Q206" s="210">
        <v>2.3010199999999998</v>
      </c>
      <c r="R206" s="210">
        <f>Q206*H206</f>
        <v>12.48073248</v>
      </c>
      <c r="S206" s="210">
        <v>0</v>
      </c>
      <c r="T206" s="21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2" t="s">
        <v>140</v>
      </c>
      <c r="AT206" s="212" t="s">
        <v>135</v>
      </c>
      <c r="AU206" s="212" t="s">
        <v>85</v>
      </c>
      <c r="AY206" s="18" t="s">
        <v>133</v>
      </c>
      <c r="BE206" s="213">
        <f>IF(N206="základní",J206,0)</f>
        <v>0</v>
      </c>
      <c r="BF206" s="213">
        <f>IF(N206="snížená",J206,0)</f>
        <v>0</v>
      </c>
      <c r="BG206" s="213">
        <f>IF(N206="zákl. přenesená",J206,0)</f>
        <v>0</v>
      </c>
      <c r="BH206" s="213">
        <f>IF(N206="sníž. přenesená",J206,0)</f>
        <v>0</v>
      </c>
      <c r="BI206" s="213">
        <f>IF(N206="nulová",J206,0)</f>
        <v>0</v>
      </c>
      <c r="BJ206" s="18" t="s">
        <v>83</v>
      </c>
      <c r="BK206" s="213">
        <f>ROUND(I206*H206,2)</f>
        <v>0</v>
      </c>
      <c r="BL206" s="18" t="s">
        <v>140</v>
      </c>
      <c r="BM206" s="212" t="s">
        <v>303</v>
      </c>
    </row>
    <row r="207" s="2" customFormat="1">
      <c r="A207" s="39"/>
      <c r="B207" s="40"/>
      <c r="C207" s="41"/>
      <c r="D207" s="214" t="s">
        <v>142</v>
      </c>
      <c r="E207" s="41"/>
      <c r="F207" s="215" t="s">
        <v>304</v>
      </c>
      <c r="G207" s="41"/>
      <c r="H207" s="41"/>
      <c r="I207" s="216"/>
      <c r="J207" s="41"/>
      <c r="K207" s="41"/>
      <c r="L207" s="45"/>
      <c r="M207" s="217"/>
      <c r="N207" s="218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142</v>
      </c>
      <c r="AU207" s="18" t="s">
        <v>85</v>
      </c>
    </row>
    <row r="208" s="13" customFormat="1">
      <c r="A208" s="13"/>
      <c r="B208" s="219"/>
      <c r="C208" s="220"/>
      <c r="D208" s="221" t="s">
        <v>144</v>
      </c>
      <c r="E208" s="222" t="s">
        <v>19</v>
      </c>
      <c r="F208" s="223" t="s">
        <v>195</v>
      </c>
      <c r="G208" s="220"/>
      <c r="H208" s="224">
        <v>0.76800000000000002</v>
      </c>
      <c r="I208" s="225"/>
      <c r="J208" s="220"/>
      <c r="K208" s="220"/>
      <c r="L208" s="226"/>
      <c r="M208" s="227"/>
      <c r="N208" s="228"/>
      <c r="O208" s="228"/>
      <c r="P208" s="228"/>
      <c r="Q208" s="228"/>
      <c r="R208" s="228"/>
      <c r="S208" s="228"/>
      <c r="T208" s="22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0" t="s">
        <v>144</v>
      </c>
      <c r="AU208" s="230" t="s">
        <v>85</v>
      </c>
      <c r="AV208" s="13" t="s">
        <v>85</v>
      </c>
      <c r="AW208" s="13" t="s">
        <v>36</v>
      </c>
      <c r="AX208" s="13" t="s">
        <v>75</v>
      </c>
      <c r="AY208" s="230" t="s">
        <v>133</v>
      </c>
    </row>
    <row r="209" s="13" customFormat="1">
      <c r="A209" s="13"/>
      <c r="B209" s="219"/>
      <c r="C209" s="220"/>
      <c r="D209" s="221" t="s">
        <v>144</v>
      </c>
      <c r="E209" s="222" t="s">
        <v>19</v>
      </c>
      <c r="F209" s="223" t="s">
        <v>196</v>
      </c>
      <c r="G209" s="220"/>
      <c r="H209" s="224">
        <v>0.76800000000000002</v>
      </c>
      <c r="I209" s="225"/>
      <c r="J209" s="220"/>
      <c r="K209" s="220"/>
      <c r="L209" s="226"/>
      <c r="M209" s="227"/>
      <c r="N209" s="228"/>
      <c r="O209" s="228"/>
      <c r="P209" s="228"/>
      <c r="Q209" s="228"/>
      <c r="R209" s="228"/>
      <c r="S209" s="228"/>
      <c r="T209" s="22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0" t="s">
        <v>144</v>
      </c>
      <c r="AU209" s="230" t="s">
        <v>85</v>
      </c>
      <c r="AV209" s="13" t="s">
        <v>85</v>
      </c>
      <c r="AW209" s="13" t="s">
        <v>36</v>
      </c>
      <c r="AX209" s="13" t="s">
        <v>75</v>
      </c>
      <c r="AY209" s="230" t="s">
        <v>133</v>
      </c>
    </row>
    <row r="210" s="13" customFormat="1">
      <c r="A210" s="13"/>
      <c r="B210" s="219"/>
      <c r="C210" s="220"/>
      <c r="D210" s="221" t="s">
        <v>144</v>
      </c>
      <c r="E210" s="222" t="s">
        <v>19</v>
      </c>
      <c r="F210" s="223" t="s">
        <v>184</v>
      </c>
      <c r="G210" s="220"/>
      <c r="H210" s="224">
        <v>1.944</v>
      </c>
      <c r="I210" s="225"/>
      <c r="J210" s="220"/>
      <c r="K210" s="220"/>
      <c r="L210" s="226"/>
      <c r="M210" s="227"/>
      <c r="N210" s="228"/>
      <c r="O210" s="228"/>
      <c r="P210" s="228"/>
      <c r="Q210" s="228"/>
      <c r="R210" s="228"/>
      <c r="S210" s="228"/>
      <c r="T210" s="22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0" t="s">
        <v>144</v>
      </c>
      <c r="AU210" s="230" t="s">
        <v>85</v>
      </c>
      <c r="AV210" s="13" t="s">
        <v>85</v>
      </c>
      <c r="AW210" s="13" t="s">
        <v>36</v>
      </c>
      <c r="AX210" s="13" t="s">
        <v>75</v>
      </c>
      <c r="AY210" s="230" t="s">
        <v>133</v>
      </c>
    </row>
    <row r="211" s="13" customFormat="1">
      <c r="A211" s="13"/>
      <c r="B211" s="219"/>
      <c r="C211" s="220"/>
      <c r="D211" s="221" t="s">
        <v>144</v>
      </c>
      <c r="E211" s="222" t="s">
        <v>19</v>
      </c>
      <c r="F211" s="223" t="s">
        <v>185</v>
      </c>
      <c r="G211" s="220"/>
      <c r="H211" s="224">
        <v>1.944</v>
      </c>
      <c r="I211" s="225"/>
      <c r="J211" s="220"/>
      <c r="K211" s="220"/>
      <c r="L211" s="226"/>
      <c r="M211" s="227"/>
      <c r="N211" s="228"/>
      <c r="O211" s="228"/>
      <c r="P211" s="228"/>
      <c r="Q211" s="228"/>
      <c r="R211" s="228"/>
      <c r="S211" s="228"/>
      <c r="T211" s="22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0" t="s">
        <v>144</v>
      </c>
      <c r="AU211" s="230" t="s">
        <v>85</v>
      </c>
      <c r="AV211" s="13" t="s">
        <v>85</v>
      </c>
      <c r="AW211" s="13" t="s">
        <v>36</v>
      </c>
      <c r="AX211" s="13" t="s">
        <v>75</v>
      </c>
      <c r="AY211" s="230" t="s">
        <v>133</v>
      </c>
    </row>
    <row r="212" s="14" customFormat="1">
      <c r="A212" s="14"/>
      <c r="B212" s="231"/>
      <c r="C212" s="232"/>
      <c r="D212" s="221" t="s">
        <v>144</v>
      </c>
      <c r="E212" s="233" t="s">
        <v>19</v>
      </c>
      <c r="F212" s="234" t="s">
        <v>305</v>
      </c>
      <c r="G212" s="232"/>
      <c r="H212" s="235">
        <v>5.4239999999999995</v>
      </c>
      <c r="I212" s="236"/>
      <c r="J212" s="232"/>
      <c r="K212" s="232"/>
      <c r="L212" s="237"/>
      <c r="M212" s="238"/>
      <c r="N212" s="239"/>
      <c r="O212" s="239"/>
      <c r="P212" s="239"/>
      <c r="Q212" s="239"/>
      <c r="R212" s="239"/>
      <c r="S212" s="239"/>
      <c r="T212" s="24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1" t="s">
        <v>144</v>
      </c>
      <c r="AU212" s="241" t="s">
        <v>85</v>
      </c>
      <c r="AV212" s="14" t="s">
        <v>140</v>
      </c>
      <c r="AW212" s="14" t="s">
        <v>36</v>
      </c>
      <c r="AX212" s="14" t="s">
        <v>83</v>
      </c>
      <c r="AY212" s="241" t="s">
        <v>133</v>
      </c>
    </row>
    <row r="213" s="2" customFormat="1" ht="21.75" customHeight="1">
      <c r="A213" s="39"/>
      <c r="B213" s="40"/>
      <c r="C213" s="201" t="s">
        <v>306</v>
      </c>
      <c r="D213" s="201" t="s">
        <v>135</v>
      </c>
      <c r="E213" s="202" t="s">
        <v>307</v>
      </c>
      <c r="F213" s="203" t="s">
        <v>308</v>
      </c>
      <c r="G213" s="204" t="s">
        <v>138</v>
      </c>
      <c r="H213" s="205">
        <v>8.7040000000000006</v>
      </c>
      <c r="I213" s="206"/>
      <c r="J213" s="207">
        <f>ROUND(I213*H213,2)</f>
        <v>0</v>
      </c>
      <c r="K213" s="203" t="s">
        <v>139</v>
      </c>
      <c r="L213" s="45"/>
      <c r="M213" s="208" t="s">
        <v>19</v>
      </c>
      <c r="N213" s="209" t="s">
        <v>46</v>
      </c>
      <c r="O213" s="85"/>
      <c r="P213" s="210">
        <f>O213*H213</f>
        <v>0</v>
      </c>
      <c r="Q213" s="210">
        <v>0</v>
      </c>
      <c r="R213" s="210">
        <f>Q213*H213</f>
        <v>0</v>
      </c>
      <c r="S213" s="210">
        <v>0</v>
      </c>
      <c r="T213" s="21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2" t="s">
        <v>140</v>
      </c>
      <c r="AT213" s="212" t="s">
        <v>135</v>
      </c>
      <c r="AU213" s="212" t="s">
        <v>85</v>
      </c>
      <c r="AY213" s="18" t="s">
        <v>133</v>
      </c>
      <c r="BE213" s="213">
        <f>IF(N213="základní",J213,0)</f>
        <v>0</v>
      </c>
      <c r="BF213" s="213">
        <f>IF(N213="snížená",J213,0)</f>
        <v>0</v>
      </c>
      <c r="BG213" s="213">
        <f>IF(N213="zákl. přenesená",J213,0)</f>
        <v>0</v>
      </c>
      <c r="BH213" s="213">
        <f>IF(N213="sníž. přenesená",J213,0)</f>
        <v>0</v>
      </c>
      <c r="BI213" s="213">
        <f>IF(N213="nulová",J213,0)</f>
        <v>0</v>
      </c>
      <c r="BJ213" s="18" t="s">
        <v>83</v>
      </c>
      <c r="BK213" s="213">
        <f>ROUND(I213*H213,2)</f>
        <v>0</v>
      </c>
      <c r="BL213" s="18" t="s">
        <v>140</v>
      </c>
      <c r="BM213" s="212" t="s">
        <v>309</v>
      </c>
    </row>
    <row r="214" s="2" customFormat="1">
      <c r="A214" s="39"/>
      <c r="B214" s="40"/>
      <c r="C214" s="41"/>
      <c r="D214" s="214" t="s">
        <v>142</v>
      </c>
      <c r="E214" s="41"/>
      <c r="F214" s="215" t="s">
        <v>310</v>
      </c>
      <c r="G214" s="41"/>
      <c r="H214" s="41"/>
      <c r="I214" s="216"/>
      <c r="J214" s="41"/>
      <c r="K214" s="41"/>
      <c r="L214" s="45"/>
      <c r="M214" s="217"/>
      <c r="N214" s="218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142</v>
      </c>
      <c r="AU214" s="18" t="s">
        <v>85</v>
      </c>
    </row>
    <row r="215" s="12" customFormat="1" ht="22.8" customHeight="1">
      <c r="A215" s="12"/>
      <c r="B215" s="185"/>
      <c r="C215" s="186"/>
      <c r="D215" s="187" t="s">
        <v>74</v>
      </c>
      <c r="E215" s="199" t="s">
        <v>311</v>
      </c>
      <c r="F215" s="199" t="s">
        <v>312</v>
      </c>
      <c r="G215" s="186"/>
      <c r="H215" s="186"/>
      <c r="I215" s="189"/>
      <c r="J215" s="200">
        <f>BK215</f>
        <v>0</v>
      </c>
      <c r="K215" s="186"/>
      <c r="L215" s="191"/>
      <c r="M215" s="192"/>
      <c r="N215" s="193"/>
      <c r="O215" s="193"/>
      <c r="P215" s="194">
        <f>SUM(P216:P218)</f>
        <v>0</v>
      </c>
      <c r="Q215" s="193"/>
      <c r="R215" s="194">
        <f>SUM(R216:R218)</f>
        <v>0.2482</v>
      </c>
      <c r="S215" s="193"/>
      <c r="T215" s="195">
        <f>SUM(T216:T218)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96" t="s">
        <v>83</v>
      </c>
      <c r="AT215" s="197" t="s">
        <v>74</v>
      </c>
      <c r="AU215" s="197" t="s">
        <v>83</v>
      </c>
      <c r="AY215" s="196" t="s">
        <v>133</v>
      </c>
      <c r="BK215" s="198">
        <f>SUM(BK216:BK218)</f>
        <v>0</v>
      </c>
    </row>
    <row r="216" s="2" customFormat="1" ht="24.15" customHeight="1">
      <c r="A216" s="39"/>
      <c r="B216" s="40"/>
      <c r="C216" s="201" t="s">
        <v>313</v>
      </c>
      <c r="D216" s="201" t="s">
        <v>135</v>
      </c>
      <c r="E216" s="202" t="s">
        <v>314</v>
      </c>
      <c r="F216" s="203" t="s">
        <v>315</v>
      </c>
      <c r="G216" s="204" t="s">
        <v>206</v>
      </c>
      <c r="H216" s="205">
        <v>4</v>
      </c>
      <c r="I216" s="206"/>
      <c r="J216" s="207">
        <f>ROUND(I216*H216,2)</f>
        <v>0</v>
      </c>
      <c r="K216" s="203" t="s">
        <v>139</v>
      </c>
      <c r="L216" s="45"/>
      <c r="M216" s="208" t="s">
        <v>19</v>
      </c>
      <c r="N216" s="209" t="s">
        <v>46</v>
      </c>
      <c r="O216" s="85"/>
      <c r="P216" s="210">
        <f>O216*H216</f>
        <v>0</v>
      </c>
      <c r="Q216" s="210">
        <v>0.04684</v>
      </c>
      <c r="R216" s="210">
        <f>Q216*H216</f>
        <v>0.18736</v>
      </c>
      <c r="S216" s="210">
        <v>0</v>
      </c>
      <c r="T216" s="21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2" t="s">
        <v>140</v>
      </c>
      <c r="AT216" s="212" t="s">
        <v>135</v>
      </c>
      <c r="AU216" s="212" t="s">
        <v>85</v>
      </c>
      <c r="AY216" s="18" t="s">
        <v>133</v>
      </c>
      <c r="BE216" s="213">
        <f>IF(N216="základní",J216,0)</f>
        <v>0</v>
      </c>
      <c r="BF216" s="213">
        <f>IF(N216="snížená",J216,0)</f>
        <v>0</v>
      </c>
      <c r="BG216" s="213">
        <f>IF(N216="zákl. přenesená",J216,0)</f>
        <v>0</v>
      </c>
      <c r="BH216" s="213">
        <f>IF(N216="sníž. přenesená",J216,0)</f>
        <v>0</v>
      </c>
      <c r="BI216" s="213">
        <f>IF(N216="nulová",J216,0)</f>
        <v>0</v>
      </c>
      <c r="BJ216" s="18" t="s">
        <v>83</v>
      </c>
      <c r="BK216" s="213">
        <f>ROUND(I216*H216,2)</f>
        <v>0</v>
      </c>
      <c r="BL216" s="18" t="s">
        <v>140</v>
      </c>
      <c r="BM216" s="212" t="s">
        <v>316</v>
      </c>
    </row>
    <row r="217" s="2" customFormat="1">
      <c r="A217" s="39"/>
      <c r="B217" s="40"/>
      <c r="C217" s="41"/>
      <c r="D217" s="214" t="s">
        <v>142</v>
      </c>
      <c r="E217" s="41"/>
      <c r="F217" s="215" t="s">
        <v>317</v>
      </c>
      <c r="G217" s="41"/>
      <c r="H217" s="41"/>
      <c r="I217" s="216"/>
      <c r="J217" s="41"/>
      <c r="K217" s="41"/>
      <c r="L217" s="45"/>
      <c r="M217" s="217"/>
      <c r="N217" s="218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142</v>
      </c>
      <c r="AU217" s="18" t="s">
        <v>85</v>
      </c>
    </row>
    <row r="218" s="2" customFormat="1" ht="16.5" customHeight="1">
      <c r="A218" s="39"/>
      <c r="B218" s="40"/>
      <c r="C218" s="242" t="s">
        <v>318</v>
      </c>
      <c r="D218" s="242" t="s">
        <v>170</v>
      </c>
      <c r="E218" s="243" t="s">
        <v>319</v>
      </c>
      <c r="F218" s="244" t="s">
        <v>320</v>
      </c>
      <c r="G218" s="245" t="s">
        <v>206</v>
      </c>
      <c r="H218" s="246">
        <v>4</v>
      </c>
      <c r="I218" s="247"/>
      <c r="J218" s="248">
        <f>ROUND(I218*H218,2)</f>
        <v>0</v>
      </c>
      <c r="K218" s="244" t="s">
        <v>139</v>
      </c>
      <c r="L218" s="249"/>
      <c r="M218" s="250" t="s">
        <v>19</v>
      </c>
      <c r="N218" s="251" t="s">
        <v>46</v>
      </c>
      <c r="O218" s="85"/>
      <c r="P218" s="210">
        <f>O218*H218</f>
        <v>0</v>
      </c>
      <c r="Q218" s="210">
        <v>0.01521</v>
      </c>
      <c r="R218" s="210">
        <f>Q218*H218</f>
        <v>0.060839999999999998</v>
      </c>
      <c r="S218" s="210">
        <v>0</v>
      </c>
      <c r="T218" s="21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2" t="s">
        <v>174</v>
      </c>
      <c r="AT218" s="212" t="s">
        <v>170</v>
      </c>
      <c r="AU218" s="212" t="s">
        <v>85</v>
      </c>
      <c r="AY218" s="18" t="s">
        <v>133</v>
      </c>
      <c r="BE218" s="213">
        <f>IF(N218="základní",J218,0)</f>
        <v>0</v>
      </c>
      <c r="BF218" s="213">
        <f>IF(N218="snížená",J218,0)</f>
        <v>0</v>
      </c>
      <c r="BG218" s="213">
        <f>IF(N218="zákl. přenesená",J218,0)</f>
        <v>0</v>
      </c>
      <c r="BH218" s="213">
        <f>IF(N218="sníž. přenesená",J218,0)</f>
        <v>0</v>
      </c>
      <c r="BI218" s="213">
        <f>IF(N218="nulová",J218,0)</f>
        <v>0</v>
      </c>
      <c r="BJ218" s="18" t="s">
        <v>83</v>
      </c>
      <c r="BK218" s="213">
        <f>ROUND(I218*H218,2)</f>
        <v>0</v>
      </c>
      <c r="BL218" s="18" t="s">
        <v>140</v>
      </c>
      <c r="BM218" s="212" t="s">
        <v>321</v>
      </c>
    </row>
    <row r="219" s="12" customFormat="1" ht="22.8" customHeight="1">
      <c r="A219" s="12"/>
      <c r="B219" s="185"/>
      <c r="C219" s="186"/>
      <c r="D219" s="187" t="s">
        <v>74</v>
      </c>
      <c r="E219" s="199" t="s">
        <v>322</v>
      </c>
      <c r="F219" s="199" t="s">
        <v>323</v>
      </c>
      <c r="G219" s="186"/>
      <c r="H219" s="186"/>
      <c r="I219" s="189"/>
      <c r="J219" s="200">
        <f>BK219</f>
        <v>0</v>
      </c>
      <c r="K219" s="186"/>
      <c r="L219" s="191"/>
      <c r="M219" s="192"/>
      <c r="N219" s="193"/>
      <c r="O219" s="193"/>
      <c r="P219" s="194">
        <f>SUM(P220:P229)</f>
        <v>0</v>
      </c>
      <c r="Q219" s="193"/>
      <c r="R219" s="194">
        <f>SUM(R220:R229)</f>
        <v>0.0186459</v>
      </c>
      <c r="S219" s="193"/>
      <c r="T219" s="195">
        <f>SUM(T220:T229)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96" t="s">
        <v>83</v>
      </c>
      <c r="AT219" s="197" t="s">
        <v>74</v>
      </c>
      <c r="AU219" s="197" t="s">
        <v>83</v>
      </c>
      <c r="AY219" s="196" t="s">
        <v>133</v>
      </c>
      <c r="BK219" s="198">
        <f>SUM(BK220:BK229)</f>
        <v>0</v>
      </c>
    </row>
    <row r="220" s="2" customFormat="1" ht="24.15" customHeight="1">
      <c r="A220" s="39"/>
      <c r="B220" s="40"/>
      <c r="C220" s="201" t="s">
        <v>324</v>
      </c>
      <c r="D220" s="201" t="s">
        <v>135</v>
      </c>
      <c r="E220" s="202" t="s">
        <v>325</v>
      </c>
      <c r="F220" s="203" t="s">
        <v>326</v>
      </c>
      <c r="G220" s="204" t="s">
        <v>226</v>
      </c>
      <c r="H220" s="205">
        <v>143.43000000000001</v>
      </c>
      <c r="I220" s="206"/>
      <c r="J220" s="207">
        <f>ROUND(I220*H220,2)</f>
        <v>0</v>
      </c>
      <c r="K220" s="203" t="s">
        <v>139</v>
      </c>
      <c r="L220" s="45"/>
      <c r="M220" s="208" t="s">
        <v>19</v>
      </c>
      <c r="N220" s="209" t="s">
        <v>46</v>
      </c>
      <c r="O220" s="85"/>
      <c r="P220" s="210">
        <f>O220*H220</f>
        <v>0</v>
      </c>
      <c r="Q220" s="210">
        <v>0.00012999999999999999</v>
      </c>
      <c r="R220" s="210">
        <f>Q220*H220</f>
        <v>0.0186459</v>
      </c>
      <c r="S220" s="210">
        <v>0</v>
      </c>
      <c r="T220" s="21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2" t="s">
        <v>140</v>
      </c>
      <c r="AT220" s="212" t="s">
        <v>135</v>
      </c>
      <c r="AU220" s="212" t="s">
        <v>85</v>
      </c>
      <c r="AY220" s="18" t="s">
        <v>133</v>
      </c>
      <c r="BE220" s="213">
        <f>IF(N220="základní",J220,0)</f>
        <v>0</v>
      </c>
      <c r="BF220" s="213">
        <f>IF(N220="snížená",J220,0)</f>
        <v>0</v>
      </c>
      <c r="BG220" s="213">
        <f>IF(N220="zákl. přenesená",J220,0)</f>
        <v>0</v>
      </c>
      <c r="BH220" s="213">
        <f>IF(N220="sníž. přenesená",J220,0)</f>
        <v>0</v>
      </c>
      <c r="BI220" s="213">
        <f>IF(N220="nulová",J220,0)</f>
        <v>0</v>
      </c>
      <c r="BJ220" s="18" t="s">
        <v>83</v>
      </c>
      <c r="BK220" s="213">
        <f>ROUND(I220*H220,2)</f>
        <v>0</v>
      </c>
      <c r="BL220" s="18" t="s">
        <v>140</v>
      </c>
      <c r="BM220" s="212" t="s">
        <v>327</v>
      </c>
    </row>
    <row r="221" s="2" customFormat="1">
      <c r="A221" s="39"/>
      <c r="B221" s="40"/>
      <c r="C221" s="41"/>
      <c r="D221" s="214" t="s">
        <v>142</v>
      </c>
      <c r="E221" s="41"/>
      <c r="F221" s="215" t="s">
        <v>328</v>
      </c>
      <c r="G221" s="41"/>
      <c r="H221" s="41"/>
      <c r="I221" s="216"/>
      <c r="J221" s="41"/>
      <c r="K221" s="41"/>
      <c r="L221" s="45"/>
      <c r="M221" s="217"/>
      <c r="N221" s="218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142</v>
      </c>
      <c r="AU221" s="18" t="s">
        <v>85</v>
      </c>
    </row>
    <row r="222" s="13" customFormat="1">
      <c r="A222" s="13"/>
      <c r="B222" s="219"/>
      <c r="C222" s="220"/>
      <c r="D222" s="221" t="s">
        <v>144</v>
      </c>
      <c r="E222" s="222" t="s">
        <v>19</v>
      </c>
      <c r="F222" s="223" t="s">
        <v>241</v>
      </c>
      <c r="G222" s="220"/>
      <c r="H222" s="224">
        <v>18.559999999999999</v>
      </c>
      <c r="I222" s="225"/>
      <c r="J222" s="220"/>
      <c r="K222" s="220"/>
      <c r="L222" s="226"/>
      <c r="M222" s="227"/>
      <c r="N222" s="228"/>
      <c r="O222" s="228"/>
      <c r="P222" s="228"/>
      <c r="Q222" s="228"/>
      <c r="R222" s="228"/>
      <c r="S222" s="228"/>
      <c r="T222" s="22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0" t="s">
        <v>144</v>
      </c>
      <c r="AU222" s="230" t="s">
        <v>85</v>
      </c>
      <c r="AV222" s="13" t="s">
        <v>85</v>
      </c>
      <c r="AW222" s="13" t="s">
        <v>36</v>
      </c>
      <c r="AX222" s="13" t="s">
        <v>75</v>
      </c>
      <c r="AY222" s="230" t="s">
        <v>133</v>
      </c>
    </row>
    <row r="223" s="13" customFormat="1">
      <c r="A223" s="13"/>
      <c r="B223" s="219"/>
      <c r="C223" s="220"/>
      <c r="D223" s="221" t="s">
        <v>144</v>
      </c>
      <c r="E223" s="222" t="s">
        <v>19</v>
      </c>
      <c r="F223" s="223" t="s">
        <v>242</v>
      </c>
      <c r="G223" s="220"/>
      <c r="H223" s="224">
        <v>21.059999999999999</v>
      </c>
      <c r="I223" s="225"/>
      <c r="J223" s="220"/>
      <c r="K223" s="220"/>
      <c r="L223" s="226"/>
      <c r="M223" s="227"/>
      <c r="N223" s="228"/>
      <c r="O223" s="228"/>
      <c r="P223" s="228"/>
      <c r="Q223" s="228"/>
      <c r="R223" s="228"/>
      <c r="S223" s="228"/>
      <c r="T223" s="22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0" t="s">
        <v>144</v>
      </c>
      <c r="AU223" s="230" t="s">
        <v>85</v>
      </c>
      <c r="AV223" s="13" t="s">
        <v>85</v>
      </c>
      <c r="AW223" s="13" t="s">
        <v>36</v>
      </c>
      <c r="AX223" s="13" t="s">
        <v>75</v>
      </c>
      <c r="AY223" s="230" t="s">
        <v>133</v>
      </c>
    </row>
    <row r="224" s="13" customFormat="1">
      <c r="A224" s="13"/>
      <c r="B224" s="219"/>
      <c r="C224" s="220"/>
      <c r="D224" s="221" t="s">
        <v>144</v>
      </c>
      <c r="E224" s="222" t="s">
        <v>19</v>
      </c>
      <c r="F224" s="223" t="s">
        <v>243</v>
      </c>
      <c r="G224" s="220"/>
      <c r="H224" s="224">
        <v>19.710000000000001</v>
      </c>
      <c r="I224" s="225"/>
      <c r="J224" s="220"/>
      <c r="K224" s="220"/>
      <c r="L224" s="226"/>
      <c r="M224" s="227"/>
      <c r="N224" s="228"/>
      <c r="O224" s="228"/>
      <c r="P224" s="228"/>
      <c r="Q224" s="228"/>
      <c r="R224" s="228"/>
      <c r="S224" s="228"/>
      <c r="T224" s="22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0" t="s">
        <v>144</v>
      </c>
      <c r="AU224" s="230" t="s">
        <v>85</v>
      </c>
      <c r="AV224" s="13" t="s">
        <v>85</v>
      </c>
      <c r="AW224" s="13" t="s">
        <v>36</v>
      </c>
      <c r="AX224" s="13" t="s">
        <v>75</v>
      </c>
      <c r="AY224" s="230" t="s">
        <v>133</v>
      </c>
    </row>
    <row r="225" s="13" customFormat="1">
      <c r="A225" s="13"/>
      <c r="B225" s="219"/>
      <c r="C225" s="220"/>
      <c r="D225" s="221" t="s">
        <v>144</v>
      </c>
      <c r="E225" s="222" t="s">
        <v>19</v>
      </c>
      <c r="F225" s="223" t="s">
        <v>244</v>
      </c>
      <c r="G225" s="220"/>
      <c r="H225" s="224">
        <v>20.68</v>
      </c>
      <c r="I225" s="225"/>
      <c r="J225" s="220"/>
      <c r="K225" s="220"/>
      <c r="L225" s="226"/>
      <c r="M225" s="227"/>
      <c r="N225" s="228"/>
      <c r="O225" s="228"/>
      <c r="P225" s="228"/>
      <c r="Q225" s="228"/>
      <c r="R225" s="228"/>
      <c r="S225" s="228"/>
      <c r="T225" s="22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0" t="s">
        <v>144</v>
      </c>
      <c r="AU225" s="230" t="s">
        <v>85</v>
      </c>
      <c r="AV225" s="13" t="s">
        <v>85</v>
      </c>
      <c r="AW225" s="13" t="s">
        <v>36</v>
      </c>
      <c r="AX225" s="13" t="s">
        <v>75</v>
      </c>
      <c r="AY225" s="230" t="s">
        <v>133</v>
      </c>
    </row>
    <row r="226" s="13" customFormat="1">
      <c r="A226" s="13"/>
      <c r="B226" s="219"/>
      <c r="C226" s="220"/>
      <c r="D226" s="221" t="s">
        <v>144</v>
      </c>
      <c r="E226" s="222" t="s">
        <v>19</v>
      </c>
      <c r="F226" s="223" t="s">
        <v>245</v>
      </c>
      <c r="G226" s="220"/>
      <c r="H226" s="224">
        <v>22.460000000000001</v>
      </c>
      <c r="I226" s="225"/>
      <c r="J226" s="220"/>
      <c r="K226" s="220"/>
      <c r="L226" s="226"/>
      <c r="M226" s="227"/>
      <c r="N226" s="228"/>
      <c r="O226" s="228"/>
      <c r="P226" s="228"/>
      <c r="Q226" s="228"/>
      <c r="R226" s="228"/>
      <c r="S226" s="228"/>
      <c r="T226" s="22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0" t="s">
        <v>144</v>
      </c>
      <c r="AU226" s="230" t="s">
        <v>85</v>
      </c>
      <c r="AV226" s="13" t="s">
        <v>85</v>
      </c>
      <c r="AW226" s="13" t="s">
        <v>36</v>
      </c>
      <c r="AX226" s="13" t="s">
        <v>75</v>
      </c>
      <c r="AY226" s="230" t="s">
        <v>133</v>
      </c>
    </row>
    <row r="227" s="13" customFormat="1">
      <c r="A227" s="13"/>
      <c r="B227" s="219"/>
      <c r="C227" s="220"/>
      <c r="D227" s="221" t="s">
        <v>144</v>
      </c>
      <c r="E227" s="222" t="s">
        <v>19</v>
      </c>
      <c r="F227" s="223" t="s">
        <v>246</v>
      </c>
      <c r="G227" s="220"/>
      <c r="H227" s="224">
        <v>20.960000000000001</v>
      </c>
      <c r="I227" s="225"/>
      <c r="J227" s="220"/>
      <c r="K227" s="220"/>
      <c r="L227" s="226"/>
      <c r="M227" s="227"/>
      <c r="N227" s="228"/>
      <c r="O227" s="228"/>
      <c r="P227" s="228"/>
      <c r="Q227" s="228"/>
      <c r="R227" s="228"/>
      <c r="S227" s="228"/>
      <c r="T227" s="22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0" t="s">
        <v>144</v>
      </c>
      <c r="AU227" s="230" t="s">
        <v>85</v>
      </c>
      <c r="AV227" s="13" t="s">
        <v>85</v>
      </c>
      <c r="AW227" s="13" t="s">
        <v>36</v>
      </c>
      <c r="AX227" s="13" t="s">
        <v>75</v>
      </c>
      <c r="AY227" s="230" t="s">
        <v>133</v>
      </c>
    </row>
    <row r="228" s="13" customFormat="1">
      <c r="A228" s="13"/>
      <c r="B228" s="219"/>
      <c r="C228" s="220"/>
      <c r="D228" s="221" t="s">
        <v>144</v>
      </c>
      <c r="E228" s="222" t="s">
        <v>19</v>
      </c>
      <c r="F228" s="223" t="s">
        <v>329</v>
      </c>
      <c r="G228" s="220"/>
      <c r="H228" s="224">
        <v>20</v>
      </c>
      <c r="I228" s="225"/>
      <c r="J228" s="220"/>
      <c r="K228" s="220"/>
      <c r="L228" s="226"/>
      <c r="M228" s="227"/>
      <c r="N228" s="228"/>
      <c r="O228" s="228"/>
      <c r="P228" s="228"/>
      <c r="Q228" s="228"/>
      <c r="R228" s="228"/>
      <c r="S228" s="228"/>
      <c r="T228" s="22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0" t="s">
        <v>144</v>
      </c>
      <c r="AU228" s="230" t="s">
        <v>85</v>
      </c>
      <c r="AV228" s="13" t="s">
        <v>85</v>
      </c>
      <c r="AW228" s="13" t="s">
        <v>36</v>
      </c>
      <c r="AX228" s="13" t="s">
        <v>75</v>
      </c>
      <c r="AY228" s="230" t="s">
        <v>133</v>
      </c>
    </row>
    <row r="229" s="14" customFormat="1">
      <c r="A229" s="14"/>
      <c r="B229" s="231"/>
      <c r="C229" s="232"/>
      <c r="D229" s="221" t="s">
        <v>144</v>
      </c>
      <c r="E229" s="233" t="s">
        <v>19</v>
      </c>
      <c r="F229" s="234" t="s">
        <v>149</v>
      </c>
      <c r="G229" s="232"/>
      <c r="H229" s="235">
        <v>143.43000000000001</v>
      </c>
      <c r="I229" s="236"/>
      <c r="J229" s="232"/>
      <c r="K229" s="232"/>
      <c r="L229" s="237"/>
      <c r="M229" s="238"/>
      <c r="N229" s="239"/>
      <c r="O229" s="239"/>
      <c r="P229" s="239"/>
      <c r="Q229" s="239"/>
      <c r="R229" s="239"/>
      <c r="S229" s="239"/>
      <c r="T229" s="24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1" t="s">
        <v>144</v>
      </c>
      <c r="AU229" s="241" t="s">
        <v>85</v>
      </c>
      <c r="AV229" s="14" t="s">
        <v>140</v>
      </c>
      <c r="AW229" s="14" t="s">
        <v>36</v>
      </c>
      <c r="AX229" s="14" t="s">
        <v>83</v>
      </c>
      <c r="AY229" s="241" t="s">
        <v>133</v>
      </c>
    </row>
    <row r="230" s="12" customFormat="1" ht="22.8" customHeight="1">
      <c r="A230" s="12"/>
      <c r="B230" s="185"/>
      <c r="C230" s="186"/>
      <c r="D230" s="187" t="s">
        <v>74</v>
      </c>
      <c r="E230" s="199" t="s">
        <v>330</v>
      </c>
      <c r="F230" s="199" t="s">
        <v>331</v>
      </c>
      <c r="G230" s="186"/>
      <c r="H230" s="186"/>
      <c r="I230" s="189"/>
      <c r="J230" s="200">
        <f>BK230</f>
        <v>0</v>
      </c>
      <c r="K230" s="186"/>
      <c r="L230" s="191"/>
      <c r="M230" s="192"/>
      <c r="N230" s="193"/>
      <c r="O230" s="193"/>
      <c r="P230" s="194">
        <f>SUM(P231:P234)</f>
        <v>0</v>
      </c>
      <c r="Q230" s="193"/>
      <c r="R230" s="194">
        <f>SUM(R231:R234)</f>
        <v>0.002</v>
      </c>
      <c r="S230" s="193"/>
      <c r="T230" s="195">
        <f>SUM(T231:T234)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96" t="s">
        <v>83</v>
      </c>
      <c r="AT230" s="197" t="s">
        <v>74</v>
      </c>
      <c r="AU230" s="197" t="s">
        <v>83</v>
      </c>
      <c r="AY230" s="196" t="s">
        <v>133</v>
      </c>
      <c r="BK230" s="198">
        <f>SUM(BK231:BK234)</f>
        <v>0</v>
      </c>
    </row>
    <row r="231" s="2" customFormat="1" ht="16.5" customHeight="1">
      <c r="A231" s="39"/>
      <c r="B231" s="40"/>
      <c r="C231" s="201" t="s">
        <v>332</v>
      </c>
      <c r="D231" s="201" t="s">
        <v>135</v>
      </c>
      <c r="E231" s="202" t="s">
        <v>333</v>
      </c>
      <c r="F231" s="203" t="s">
        <v>334</v>
      </c>
      <c r="G231" s="204" t="s">
        <v>226</v>
      </c>
      <c r="H231" s="205">
        <v>200</v>
      </c>
      <c r="I231" s="206"/>
      <c r="J231" s="207">
        <f>ROUND(I231*H231,2)</f>
        <v>0</v>
      </c>
      <c r="K231" s="203" t="s">
        <v>139</v>
      </c>
      <c r="L231" s="45"/>
      <c r="M231" s="208" t="s">
        <v>19</v>
      </c>
      <c r="N231" s="209" t="s">
        <v>46</v>
      </c>
      <c r="O231" s="85"/>
      <c r="P231" s="210">
        <f>O231*H231</f>
        <v>0</v>
      </c>
      <c r="Q231" s="210">
        <v>0</v>
      </c>
      <c r="R231" s="210">
        <f>Q231*H231</f>
        <v>0</v>
      </c>
      <c r="S231" s="210">
        <v>0</v>
      </c>
      <c r="T231" s="21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2" t="s">
        <v>140</v>
      </c>
      <c r="AT231" s="212" t="s">
        <v>135</v>
      </c>
      <c r="AU231" s="212" t="s">
        <v>85</v>
      </c>
      <c r="AY231" s="18" t="s">
        <v>133</v>
      </c>
      <c r="BE231" s="213">
        <f>IF(N231="základní",J231,0)</f>
        <v>0</v>
      </c>
      <c r="BF231" s="213">
        <f>IF(N231="snížená",J231,0)</f>
        <v>0</v>
      </c>
      <c r="BG231" s="213">
        <f>IF(N231="zákl. přenesená",J231,0)</f>
        <v>0</v>
      </c>
      <c r="BH231" s="213">
        <f>IF(N231="sníž. přenesená",J231,0)</f>
        <v>0</v>
      </c>
      <c r="BI231" s="213">
        <f>IF(N231="nulová",J231,0)</f>
        <v>0</v>
      </c>
      <c r="BJ231" s="18" t="s">
        <v>83</v>
      </c>
      <c r="BK231" s="213">
        <f>ROUND(I231*H231,2)</f>
        <v>0</v>
      </c>
      <c r="BL231" s="18" t="s">
        <v>140</v>
      </c>
      <c r="BM231" s="212" t="s">
        <v>335</v>
      </c>
    </row>
    <row r="232" s="2" customFormat="1">
      <c r="A232" s="39"/>
      <c r="B232" s="40"/>
      <c r="C232" s="41"/>
      <c r="D232" s="214" t="s">
        <v>142</v>
      </c>
      <c r="E232" s="41"/>
      <c r="F232" s="215" t="s">
        <v>336</v>
      </c>
      <c r="G232" s="41"/>
      <c r="H232" s="41"/>
      <c r="I232" s="216"/>
      <c r="J232" s="41"/>
      <c r="K232" s="41"/>
      <c r="L232" s="45"/>
      <c r="M232" s="217"/>
      <c r="N232" s="218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142</v>
      </c>
      <c r="AU232" s="18" t="s">
        <v>85</v>
      </c>
    </row>
    <row r="233" s="2" customFormat="1" ht="16.5" customHeight="1">
      <c r="A233" s="39"/>
      <c r="B233" s="40"/>
      <c r="C233" s="201" t="s">
        <v>337</v>
      </c>
      <c r="D233" s="201" t="s">
        <v>135</v>
      </c>
      <c r="E233" s="202" t="s">
        <v>338</v>
      </c>
      <c r="F233" s="203" t="s">
        <v>339</v>
      </c>
      <c r="G233" s="204" t="s">
        <v>226</v>
      </c>
      <c r="H233" s="205">
        <v>200</v>
      </c>
      <c r="I233" s="206"/>
      <c r="J233" s="207">
        <f>ROUND(I233*H233,2)</f>
        <v>0</v>
      </c>
      <c r="K233" s="203" t="s">
        <v>139</v>
      </c>
      <c r="L233" s="45"/>
      <c r="M233" s="208" t="s">
        <v>19</v>
      </c>
      <c r="N233" s="209" t="s">
        <v>46</v>
      </c>
      <c r="O233" s="85"/>
      <c r="P233" s="210">
        <f>O233*H233</f>
        <v>0</v>
      </c>
      <c r="Q233" s="210">
        <v>1.0000000000000001E-05</v>
      </c>
      <c r="R233" s="210">
        <f>Q233*H233</f>
        <v>0.002</v>
      </c>
      <c r="S233" s="210">
        <v>0</v>
      </c>
      <c r="T233" s="21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2" t="s">
        <v>140</v>
      </c>
      <c r="AT233" s="212" t="s">
        <v>135</v>
      </c>
      <c r="AU233" s="212" t="s">
        <v>85</v>
      </c>
      <c r="AY233" s="18" t="s">
        <v>133</v>
      </c>
      <c r="BE233" s="213">
        <f>IF(N233="základní",J233,0)</f>
        <v>0</v>
      </c>
      <c r="BF233" s="213">
        <f>IF(N233="snížená",J233,0)</f>
        <v>0</v>
      </c>
      <c r="BG233" s="213">
        <f>IF(N233="zákl. přenesená",J233,0)</f>
        <v>0</v>
      </c>
      <c r="BH233" s="213">
        <f>IF(N233="sníž. přenesená",J233,0)</f>
        <v>0</v>
      </c>
      <c r="BI233" s="213">
        <f>IF(N233="nulová",J233,0)</f>
        <v>0</v>
      </c>
      <c r="BJ233" s="18" t="s">
        <v>83</v>
      </c>
      <c r="BK233" s="213">
        <f>ROUND(I233*H233,2)</f>
        <v>0</v>
      </c>
      <c r="BL233" s="18" t="s">
        <v>140</v>
      </c>
      <c r="BM233" s="212" t="s">
        <v>340</v>
      </c>
    </row>
    <row r="234" s="2" customFormat="1">
      <c r="A234" s="39"/>
      <c r="B234" s="40"/>
      <c r="C234" s="41"/>
      <c r="D234" s="214" t="s">
        <v>142</v>
      </c>
      <c r="E234" s="41"/>
      <c r="F234" s="215" t="s">
        <v>341</v>
      </c>
      <c r="G234" s="41"/>
      <c r="H234" s="41"/>
      <c r="I234" s="216"/>
      <c r="J234" s="41"/>
      <c r="K234" s="41"/>
      <c r="L234" s="45"/>
      <c r="M234" s="217"/>
      <c r="N234" s="218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142</v>
      </c>
      <c r="AU234" s="18" t="s">
        <v>85</v>
      </c>
    </row>
    <row r="235" s="12" customFormat="1" ht="22.8" customHeight="1">
      <c r="A235" s="12"/>
      <c r="B235" s="185"/>
      <c r="C235" s="186"/>
      <c r="D235" s="187" t="s">
        <v>74</v>
      </c>
      <c r="E235" s="199" t="s">
        <v>342</v>
      </c>
      <c r="F235" s="199" t="s">
        <v>343</v>
      </c>
      <c r="G235" s="186"/>
      <c r="H235" s="186"/>
      <c r="I235" s="189"/>
      <c r="J235" s="200">
        <f>BK235</f>
        <v>0</v>
      </c>
      <c r="K235" s="186"/>
      <c r="L235" s="191"/>
      <c r="M235" s="192"/>
      <c r="N235" s="193"/>
      <c r="O235" s="193"/>
      <c r="P235" s="194">
        <f>SUM(P236:P343)</f>
        <v>0</v>
      </c>
      <c r="Q235" s="193"/>
      <c r="R235" s="194">
        <f>SUM(R236:R343)</f>
        <v>5.0000000000000002E-05</v>
      </c>
      <c r="S235" s="193"/>
      <c r="T235" s="195">
        <f>SUM(T236:T343)</f>
        <v>56.573232400000002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96" t="s">
        <v>83</v>
      </c>
      <c r="AT235" s="197" t="s">
        <v>74</v>
      </c>
      <c r="AU235" s="197" t="s">
        <v>83</v>
      </c>
      <c r="AY235" s="196" t="s">
        <v>133</v>
      </c>
      <c r="BK235" s="198">
        <f>SUM(BK236:BK343)</f>
        <v>0</v>
      </c>
    </row>
    <row r="236" s="2" customFormat="1" ht="16.5" customHeight="1">
      <c r="A236" s="39"/>
      <c r="B236" s="40"/>
      <c r="C236" s="201" t="s">
        <v>344</v>
      </c>
      <c r="D236" s="201" t="s">
        <v>135</v>
      </c>
      <c r="E236" s="202" t="s">
        <v>345</v>
      </c>
      <c r="F236" s="203" t="s">
        <v>346</v>
      </c>
      <c r="G236" s="204" t="s">
        <v>226</v>
      </c>
      <c r="H236" s="205">
        <v>21.053999999999998</v>
      </c>
      <c r="I236" s="206"/>
      <c r="J236" s="207">
        <f>ROUND(I236*H236,2)</f>
        <v>0</v>
      </c>
      <c r="K236" s="203" t="s">
        <v>139</v>
      </c>
      <c r="L236" s="45"/>
      <c r="M236" s="208" t="s">
        <v>19</v>
      </c>
      <c r="N236" s="209" t="s">
        <v>46</v>
      </c>
      <c r="O236" s="85"/>
      <c r="P236" s="210">
        <f>O236*H236</f>
        <v>0</v>
      </c>
      <c r="Q236" s="210">
        <v>0</v>
      </c>
      <c r="R236" s="210">
        <f>Q236*H236</f>
        <v>0</v>
      </c>
      <c r="S236" s="210">
        <v>0.0040000000000000001</v>
      </c>
      <c r="T236" s="211">
        <f>S236*H236</f>
        <v>0.084215999999999999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2" t="s">
        <v>140</v>
      </c>
      <c r="AT236" s="212" t="s">
        <v>135</v>
      </c>
      <c r="AU236" s="212" t="s">
        <v>85</v>
      </c>
      <c r="AY236" s="18" t="s">
        <v>133</v>
      </c>
      <c r="BE236" s="213">
        <f>IF(N236="základní",J236,0)</f>
        <v>0</v>
      </c>
      <c r="BF236" s="213">
        <f>IF(N236="snížená",J236,0)</f>
        <v>0</v>
      </c>
      <c r="BG236" s="213">
        <f>IF(N236="zákl. přenesená",J236,0)</f>
        <v>0</v>
      </c>
      <c r="BH236" s="213">
        <f>IF(N236="sníž. přenesená",J236,0)</f>
        <v>0</v>
      </c>
      <c r="BI236" s="213">
        <f>IF(N236="nulová",J236,0)</f>
        <v>0</v>
      </c>
      <c r="BJ236" s="18" t="s">
        <v>83</v>
      </c>
      <c r="BK236" s="213">
        <f>ROUND(I236*H236,2)</f>
        <v>0</v>
      </c>
      <c r="BL236" s="18" t="s">
        <v>140</v>
      </c>
      <c r="BM236" s="212" t="s">
        <v>347</v>
      </c>
    </row>
    <row r="237" s="2" customFormat="1">
      <c r="A237" s="39"/>
      <c r="B237" s="40"/>
      <c r="C237" s="41"/>
      <c r="D237" s="214" t="s">
        <v>142</v>
      </c>
      <c r="E237" s="41"/>
      <c r="F237" s="215" t="s">
        <v>348</v>
      </c>
      <c r="G237" s="41"/>
      <c r="H237" s="41"/>
      <c r="I237" s="216"/>
      <c r="J237" s="41"/>
      <c r="K237" s="41"/>
      <c r="L237" s="45"/>
      <c r="M237" s="217"/>
      <c r="N237" s="218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142</v>
      </c>
      <c r="AU237" s="18" t="s">
        <v>85</v>
      </c>
    </row>
    <row r="238" s="13" customFormat="1">
      <c r="A238" s="13"/>
      <c r="B238" s="219"/>
      <c r="C238" s="220"/>
      <c r="D238" s="221" t="s">
        <v>144</v>
      </c>
      <c r="E238" s="222" t="s">
        <v>19</v>
      </c>
      <c r="F238" s="223" t="s">
        <v>349</v>
      </c>
      <c r="G238" s="220"/>
      <c r="H238" s="224">
        <v>10.362</v>
      </c>
      <c r="I238" s="225"/>
      <c r="J238" s="220"/>
      <c r="K238" s="220"/>
      <c r="L238" s="226"/>
      <c r="M238" s="227"/>
      <c r="N238" s="228"/>
      <c r="O238" s="228"/>
      <c r="P238" s="228"/>
      <c r="Q238" s="228"/>
      <c r="R238" s="228"/>
      <c r="S238" s="228"/>
      <c r="T238" s="22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0" t="s">
        <v>144</v>
      </c>
      <c r="AU238" s="230" t="s">
        <v>85</v>
      </c>
      <c r="AV238" s="13" t="s">
        <v>85</v>
      </c>
      <c r="AW238" s="13" t="s">
        <v>36</v>
      </c>
      <c r="AX238" s="13" t="s">
        <v>75</v>
      </c>
      <c r="AY238" s="230" t="s">
        <v>133</v>
      </c>
    </row>
    <row r="239" s="13" customFormat="1">
      <c r="A239" s="13"/>
      <c r="B239" s="219"/>
      <c r="C239" s="220"/>
      <c r="D239" s="221" t="s">
        <v>144</v>
      </c>
      <c r="E239" s="222" t="s">
        <v>19</v>
      </c>
      <c r="F239" s="223" t="s">
        <v>350</v>
      </c>
      <c r="G239" s="220"/>
      <c r="H239" s="224">
        <v>10.692</v>
      </c>
      <c r="I239" s="225"/>
      <c r="J239" s="220"/>
      <c r="K239" s="220"/>
      <c r="L239" s="226"/>
      <c r="M239" s="227"/>
      <c r="N239" s="228"/>
      <c r="O239" s="228"/>
      <c r="P239" s="228"/>
      <c r="Q239" s="228"/>
      <c r="R239" s="228"/>
      <c r="S239" s="228"/>
      <c r="T239" s="22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0" t="s">
        <v>144</v>
      </c>
      <c r="AU239" s="230" t="s">
        <v>85</v>
      </c>
      <c r="AV239" s="13" t="s">
        <v>85</v>
      </c>
      <c r="AW239" s="13" t="s">
        <v>36</v>
      </c>
      <c r="AX239" s="13" t="s">
        <v>75</v>
      </c>
      <c r="AY239" s="230" t="s">
        <v>133</v>
      </c>
    </row>
    <row r="240" s="14" customFormat="1">
      <c r="A240" s="14"/>
      <c r="B240" s="231"/>
      <c r="C240" s="232"/>
      <c r="D240" s="221" t="s">
        <v>144</v>
      </c>
      <c r="E240" s="233" t="s">
        <v>19</v>
      </c>
      <c r="F240" s="234" t="s">
        <v>149</v>
      </c>
      <c r="G240" s="232"/>
      <c r="H240" s="235">
        <v>21.054000000000002</v>
      </c>
      <c r="I240" s="236"/>
      <c r="J240" s="232"/>
      <c r="K240" s="232"/>
      <c r="L240" s="237"/>
      <c r="M240" s="238"/>
      <c r="N240" s="239"/>
      <c r="O240" s="239"/>
      <c r="P240" s="239"/>
      <c r="Q240" s="239"/>
      <c r="R240" s="239"/>
      <c r="S240" s="239"/>
      <c r="T240" s="24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1" t="s">
        <v>144</v>
      </c>
      <c r="AU240" s="241" t="s">
        <v>85</v>
      </c>
      <c r="AV240" s="14" t="s">
        <v>140</v>
      </c>
      <c r="AW240" s="14" t="s">
        <v>36</v>
      </c>
      <c r="AX240" s="14" t="s">
        <v>83</v>
      </c>
      <c r="AY240" s="241" t="s">
        <v>133</v>
      </c>
    </row>
    <row r="241" s="2" customFormat="1" ht="16.5" customHeight="1">
      <c r="A241" s="39"/>
      <c r="B241" s="40"/>
      <c r="C241" s="201" t="s">
        <v>351</v>
      </c>
      <c r="D241" s="201" t="s">
        <v>135</v>
      </c>
      <c r="E241" s="202" t="s">
        <v>352</v>
      </c>
      <c r="F241" s="203" t="s">
        <v>353</v>
      </c>
      <c r="G241" s="204" t="s">
        <v>206</v>
      </c>
      <c r="H241" s="205">
        <v>4</v>
      </c>
      <c r="I241" s="206"/>
      <c r="J241" s="207">
        <f>ROUND(I241*H241,2)</f>
        <v>0</v>
      </c>
      <c r="K241" s="203" t="s">
        <v>139</v>
      </c>
      <c r="L241" s="45"/>
      <c r="M241" s="208" t="s">
        <v>19</v>
      </c>
      <c r="N241" s="209" t="s">
        <v>46</v>
      </c>
      <c r="O241" s="85"/>
      <c r="P241" s="210">
        <f>O241*H241</f>
        <v>0</v>
      </c>
      <c r="Q241" s="210">
        <v>0</v>
      </c>
      <c r="R241" s="210">
        <f>Q241*H241</f>
        <v>0</v>
      </c>
      <c r="S241" s="210">
        <v>0.029610000000000001</v>
      </c>
      <c r="T241" s="211">
        <f>S241*H241</f>
        <v>0.11844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2" t="s">
        <v>140</v>
      </c>
      <c r="AT241" s="212" t="s">
        <v>135</v>
      </c>
      <c r="AU241" s="212" t="s">
        <v>85</v>
      </c>
      <c r="AY241" s="18" t="s">
        <v>133</v>
      </c>
      <c r="BE241" s="213">
        <f>IF(N241="základní",J241,0)</f>
        <v>0</v>
      </c>
      <c r="BF241" s="213">
        <f>IF(N241="snížená",J241,0)</f>
        <v>0</v>
      </c>
      <c r="BG241" s="213">
        <f>IF(N241="zákl. přenesená",J241,0)</f>
        <v>0</v>
      </c>
      <c r="BH241" s="213">
        <f>IF(N241="sníž. přenesená",J241,0)</f>
        <v>0</v>
      </c>
      <c r="BI241" s="213">
        <f>IF(N241="nulová",J241,0)</f>
        <v>0</v>
      </c>
      <c r="BJ241" s="18" t="s">
        <v>83</v>
      </c>
      <c r="BK241" s="213">
        <f>ROUND(I241*H241,2)</f>
        <v>0</v>
      </c>
      <c r="BL241" s="18" t="s">
        <v>140</v>
      </c>
      <c r="BM241" s="212" t="s">
        <v>354</v>
      </c>
    </row>
    <row r="242" s="2" customFormat="1">
      <c r="A242" s="39"/>
      <c r="B242" s="40"/>
      <c r="C242" s="41"/>
      <c r="D242" s="214" t="s">
        <v>142</v>
      </c>
      <c r="E242" s="41"/>
      <c r="F242" s="215" t="s">
        <v>355</v>
      </c>
      <c r="G242" s="41"/>
      <c r="H242" s="41"/>
      <c r="I242" s="216"/>
      <c r="J242" s="41"/>
      <c r="K242" s="41"/>
      <c r="L242" s="45"/>
      <c r="M242" s="217"/>
      <c r="N242" s="218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142</v>
      </c>
      <c r="AU242" s="18" t="s">
        <v>85</v>
      </c>
    </row>
    <row r="243" s="2" customFormat="1" ht="16.5" customHeight="1">
      <c r="A243" s="39"/>
      <c r="B243" s="40"/>
      <c r="C243" s="201" t="s">
        <v>356</v>
      </c>
      <c r="D243" s="201" t="s">
        <v>135</v>
      </c>
      <c r="E243" s="202" t="s">
        <v>357</v>
      </c>
      <c r="F243" s="203" t="s">
        <v>358</v>
      </c>
      <c r="G243" s="204" t="s">
        <v>206</v>
      </c>
      <c r="H243" s="205">
        <v>12</v>
      </c>
      <c r="I243" s="206"/>
      <c r="J243" s="207">
        <f>ROUND(I243*H243,2)</f>
        <v>0</v>
      </c>
      <c r="K243" s="203" t="s">
        <v>139</v>
      </c>
      <c r="L243" s="45"/>
      <c r="M243" s="208" t="s">
        <v>19</v>
      </c>
      <c r="N243" s="209" t="s">
        <v>46</v>
      </c>
      <c r="O243" s="85"/>
      <c r="P243" s="210">
        <f>O243*H243</f>
        <v>0</v>
      </c>
      <c r="Q243" s="210">
        <v>0</v>
      </c>
      <c r="R243" s="210">
        <f>Q243*H243</f>
        <v>0</v>
      </c>
      <c r="S243" s="210">
        <v>0.02027</v>
      </c>
      <c r="T243" s="211">
        <f>S243*H243</f>
        <v>0.24324000000000001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2" t="s">
        <v>140</v>
      </c>
      <c r="AT243" s="212" t="s">
        <v>135</v>
      </c>
      <c r="AU243" s="212" t="s">
        <v>85</v>
      </c>
      <c r="AY243" s="18" t="s">
        <v>133</v>
      </c>
      <c r="BE243" s="213">
        <f>IF(N243="základní",J243,0)</f>
        <v>0</v>
      </c>
      <c r="BF243" s="213">
        <f>IF(N243="snížená",J243,0)</f>
        <v>0</v>
      </c>
      <c r="BG243" s="213">
        <f>IF(N243="zákl. přenesená",J243,0)</f>
        <v>0</v>
      </c>
      <c r="BH243" s="213">
        <f>IF(N243="sníž. přenesená",J243,0)</f>
        <v>0</v>
      </c>
      <c r="BI243" s="213">
        <f>IF(N243="nulová",J243,0)</f>
        <v>0</v>
      </c>
      <c r="BJ243" s="18" t="s">
        <v>83</v>
      </c>
      <c r="BK243" s="213">
        <f>ROUND(I243*H243,2)</f>
        <v>0</v>
      </c>
      <c r="BL243" s="18" t="s">
        <v>140</v>
      </c>
      <c r="BM243" s="212" t="s">
        <v>359</v>
      </c>
    </row>
    <row r="244" s="2" customFormat="1">
      <c r="A244" s="39"/>
      <c r="B244" s="40"/>
      <c r="C244" s="41"/>
      <c r="D244" s="214" t="s">
        <v>142</v>
      </c>
      <c r="E244" s="41"/>
      <c r="F244" s="215" t="s">
        <v>360</v>
      </c>
      <c r="G244" s="41"/>
      <c r="H244" s="41"/>
      <c r="I244" s="216"/>
      <c r="J244" s="41"/>
      <c r="K244" s="41"/>
      <c r="L244" s="45"/>
      <c r="M244" s="217"/>
      <c r="N244" s="218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142</v>
      </c>
      <c r="AU244" s="18" t="s">
        <v>85</v>
      </c>
    </row>
    <row r="245" s="2" customFormat="1" ht="16.5" customHeight="1">
      <c r="A245" s="39"/>
      <c r="B245" s="40"/>
      <c r="C245" s="201" t="s">
        <v>361</v>
      </c>
      <c r="D245" s="201" t="s">
        <v>135</v>
      </c>
      <c r="E245" s="202" t="s">
        <v>362</v>
      </c>
      <c r="F245" s="203" t="s">
        <v>363</v>
      </c>
      <c r="G245" s="204" t="s">
        <v>219</v>
      </c>
      <c r="H245" s="205">
        <v>108</v>
      </c>
      <c r="I245" s="206"/>
      <c r="J245" s="207">
        <f>ROUND(I245*H245,2)</f>
        <v>0</v>
      </c>
      <c r="K245" s="203" t="s">
        <v>139</v>
      </c>
      <c r="L245" s="45"/>
      <c r="M245" s="208" t="s">
        <v>19</v>
      </c>
      <c r="N245" s="209" t="s">
        <v>46</v>
      </c>
      <c r="O245" s="85"/>
      <c r="P245" s="210">
        <f>O245*H245</f>
        <v>0</v>
      </c>
      <c r="Q245" s="210">
        <v>0</v>
      </c>
      <c r="R245" s="210">
        <f>Q245*H245</f>
        <v>0</v>
      </c>
      <c r="S245" s="210">
        <v>0.00027999999999999998</v>
      </c>
      <c r="T245" s="211">
        <f>S245*H245</f>
        <v>0.030239999999999996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2" t="s">
        <v>140</v>
      </c>
      <c r="AT245" s="212" t="s">
        <v>135</v>
      </c>
      <c r="AU245" s="212" t="s">
        <v>85</v>
      </c>
      <c r="AY245" s="18" t="s">
        <v>133</v>
      </c>
      <c r="BE245" s="213">
        <f>IF(N245="základní",J245,0)</f>
        <v>0</v>
      </c>
      <c r="BF245" s="213">
        <f>IF(N245="snížená",J245,0)</f>
        <v>0</v>
      </c>
      <c r="BG245" s="213">
        <f>IF(N245="zákl. přenesená",J245,0)</f>
        <v>0</v>
      </c>
      <c r="BH245" s="213">
        <f>IF(N245="sníž. přenesená",J245,0)</f>
        <v>0</v>
      </c>
      <c r="BI245" s="213">
        <f>IF(N245="nulová",J245,0)</f>
        <v>0</v>
      </c>
      <c r="BJ245" s="18" t="s">
        <v>83</v>
      </c>
      <c r="BK245" s="213">
        <f>ROUND(I245*H245,2)</f>
        <v>0</v>
      </c>
      <c r="BL245" s="18" t="s">
        <v>140</v>
      </c>
      <c r="BM245" s="212" t="s">
        <v>364</v>
      </c>
    </row>
    <row r="246" s="2" customFormat="1">
      <c r="A246" s="39"/>
      <c r="B246" s="40"/>
      <c r="C246" s="41"/>
      <c r="D246" s="214" t="s">
        <v>142</v>
      </c>
      <c r="E246" s="41"/>
      <c r="F246" s="215" t="s">
        <v>365</v>
      </c>
      <c r="G246" s="41"/>
      <c r="H246" s="41"/>
      <c r="I246" s="216"/>
      <c r="J246" s="41"/>
      <c r="K246" s="41"/>
      <c r="L246" s="45"/>
      <c r="M246" s="217"/>
      <c r="N246" s="21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142</v>
      </c>
      <c r="AU246" s="18" t="s">
        <v>85</v>
      </c>
    </row>
    <row r="247" s="13" customFormat="1">
      <c r="A247" s="13"/>
      <c r="B247" s="219"/>
      <c r="C247" s="220"/>
      <c r="D247" s="221" t="s">
        <v>144</v>
      </c>
      <c r="E247" s="222" t="s">
        <v>19</v>
      </c>
      <c r="F247" s="223" t="s">
        <v>366</v>
      </c>
      <c r="G247" s="220"/>
      <c r="H247" s="224">
        <v>36</v>
      </c>
      <c r="I247" s="225"/>
      <c r="J247" s="220"/>
      <c r="K247" s="220"/>
      <c r="L247" s="226"/>
      <c r="M247" s="227"/>
      <c r="N247" s="228"/>
      <c r="O247" s="228"/>
      <c r="P247" s="228"/>
      <c r="Q247" s="228"/>
      <c r="R247" s="228"/>
      <c r="S247" s="228"/>
      <c r="T247" s="22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0" t="s">
        <v>144</v>
      </c>
      <c r="AU247" s="230" t="s">
        <v>85</v>
      </c>
      <c r="AV247" s="13" t="s">
        <v>85</v>
      </c>
      <c r="AW247" s="13" t="s">
        <v>36</v>
      </c>
      <c r="AX247" s="13" t="s">
        <v>75</v>
      </c>
      <c r="AY247" s="230" t="s">
        <v>133</v>
      </c>
    </row>
    <row r="248" s="13" customFormat="1">
      <c r="A248" s="13"/>
      <c r="B248" s="219"/>
      <c r="C248" s="220"/>
      <c r="D248" s="221" t="s">
        <v>144</v>
      </c>
      <c r="E248" s="222" t="s">
        <v>19</v>
      </c>
      <c r="F248" s="223" t="s">
        <v>367</v>
      </c>
      <c r="G248" s="220"/>
      <c r="H248" s="224">
        <v>16</v>
      </c>
      <c r="I248" s="225"/>
      <c r="J248" s="220"/>
      <c r="K248" s="220"/>
      <c r="L248" s="226"/>
      <c r="M248" s="227"/>
      <c r="N248" s="228"/>
      <c r="O248" s="228"/>
      <c r="P248" s="228"/>
      <c r="Q248" s="228"/>
      <c r="R248" s="228"/>
      <c r="S248" s="228"/>
      <c r="T248" s="22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0" t="s">
        <v>144</v>
      </c>
      <c r="AU248" s="230" t="s">
        <v>85</v>
      </c>
      <c r="AV248" s="13" t="s">
        <v>85</v>
      </c>
      <c r="AW248" s="13" t="s">
        <v>36</v>
      </c>
      <c r="AX248" s="13" t="s">
        <v>75</v>
      </c>
      <c r="AY248" s="230" t="s">
        <v>133</v>
      </c>
    </row>
    <row r="249" s="13" customFormat="1">
      <c r="A249" s="13"/>
      <c r="B249" s="219"/>
      <c r="C249" s="220"/>
      <c r="D249" s="221" t="s">
        <v>144</v>
      </c>
      <c r="E249" s="222" t="s">
        <v>19</v>
      </c>
      <c r="F249" s="223" t="s">
        <v>368</v>
      </c>
      <c r="G249" s="220"/>
      <c r="H249" s="224">
        <v>56</v>
      </c>
      <c r="I249" s="225"/>
      <c r="J249" s="220"/>
      <c r="K249" s="220"/>
      <c r="L249" s="226"/>
      <c r="M249" s="227"/>
      <c r="N249" s="228"/>
      <c r="O249" s="228"/>
      <c r="P249" s="228"/>
      <c r="Q249" s="228"/>
      <c r="R249" s="228"/>
      <c r="S249" s="228"/>
      <c r="T249" s="22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0" t="s">
        <v>144</v>
      </c>
      <c r="AU249" s="230" t="s">
        <v>85</v>
      </c>
      <c r="AV249" s="13" t="s">
        <v>85</v>
      </c>
      <c r="AW249" s="13" t="s">
        <v>36</v>
      </c>
      <c r="AX249" s="13" t="s">
        <v>75</v>
      </c>
      <c r="AY249" s="230" t="s">
        <v>133</v>
      </c>
    </row>
    <row r="250" s="14" customFormat="1">
      <c r="A250" s="14"/>
      <c r="B250" s="231"/>
      <c r="C250" s="232"/>
      <c r="D250" s="221" t="s">
        <v>144</v>
      </c>
      <c r="E250" s="233" t="s">
        <v>19</v>
      </c>
      <c r="F250" s="234" t="s">
        <v>149</v>
      </c>
      <c r="G250" s="232"/>
      <c r="H250" s="235">
        <v>108</v>
      </c>
      <c r="I250" s="236"/>
      <c r="J250" s="232"/>
      <c r="K250" s="232"/>
      <c r="L250" s="237"/>
      <c r="M250" s="238"/>
      <c r="N250" s="239"/>
      <c r="O250" s="239"/>
      <c r="P250" s="239"/>
      <c r="Q250" s="239"/>
      <c r="R250" s="239"/>
      <c r="S250" s="239"/>
      <c r="T250" s="24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1" t="s">
        <v>144</v>
      </c>
      <c r="AU250" s="241" t="s">
        <v>85</v>
      </c>
      <c r="AV250" s="14" t="s">
        <v>140</v>
      </c>
      <c r="AW250" s="14" t="s">
        <v>36</v>
      </c>
      <c r="AX250" s="14" t="s">
        <v>83</v>
      </c>
      <c r="AY250" s="241" t="s">
        <v>133</v>
      </c>
    </row>
    <row r="251" s="2" customFormat="1" ht="16.5" customHeight="1">
      <c r="A251" s="39"/>
      <c r="B251" s="40"/>
      <c r="C251" s="201" t="s">
        <v>369</v>
      </c>
      <c r="D251" s="201" t="s">
        <v>135</v>
      </c>
      <c r="E251" s="202" t="s">
        <v>370</v>
      </c>
      <c r="F251" s="203" t="s">
        <v>371</v>
      </c>
      <c r="G251" s="204" t="s">
        <v>372</v>
      </c>
      <c r="H251" s="205">
        <v>16</v>
      </c>
      <c r="I251" s="206"/>
      <c r="J251" s="207">
        <f>ROUND(I251*H251,2)</f>
        <v>0</v>
      </c>
      <c r="K251" s="203" t="s">
        <v>139</v>
      </c>
      <c r="L251" s="45"/>
      <c r="M251" s="208" t="s">
        <v>19</v>
      </c>
      <c r="N251" s="209" t="s">
        <v>46</v>
      </c>
      <c r="O251" s="85"/>
      <c r="P251" s="210">
        <f>O251*H251</f>
        <v>0</v>
      </c>
      <c r="Q251" s="210">
        <v>0</v>
      </c>
      <c r="R251" s="210">
        <f>Q251*H251</f>
        <v>0</v>
      </c>
      <c r="S251" s="210">
        <v>0.019460000000000002</v>
      </c>
      <c r="T251" s="211">
        <f>S251*H251</f>
        <v>0.31136000000000003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2" t="s">
        <v>140</v>
      </c>
      <c r="AT251" s="212" t="s">
        <v>135</v>
      </c>
      <c r="AU251" s="212" t="s">
        <v>85</v>
      </c>
      <c r="AY251" s="18" t="s">
        <v>133</v>
      </c>
      <c r="BE251" s="213">
        <f>IF(N251="základní",J251,0)</f>
        <v>0</v>
      </c>
      <c r="BF251" s="213">
        <f>IF(N251="snížená",J251,0)</f>
        <v>0</v>
      </c>
      <c r="BG251" s="213">
        <f>IF(N251="zákl. přenesená",J251,0)</f>
        <v>0</v>
      </c>
      <c r="BH251" s="213">
        <f>IF(N251="sníž. přenesená",J251,0)</f>
        <v>0</v>
      </c>
      <c r="BI251" s="213">
        <f>IF(N251="nulová",J251,0)</f>
        <v>0</v>
      </c>
      <c r="BJ251" s="18" t="s">
        <v>83</v>
      </c>
      <c r="BK251" s="213">
        <f>ROUND(I251*H251,2)</f>
        <v>0</v>
      </c>
      <c r="BL251" s="18" t="s">
        <v>140</v>
      </c>
      <c r="BM251" s="212" t="s">
        <v>373</v>
      </c>
    </row>
    <row r="252" s="2" customFormat="1">
      <c r="A252" s="39"/>
      <c r="B252" s="40"/>
      <c r="C252" s="41"/>
      <c r="D252" s="214" t="s">
        <v>142</v>
      </c>
      <c r="E252" s="41"/>
      <c r="F252" s="215" t="s">
        <v>374</v>
      </c>
      <c r="G252" s="41"/>
      <c r="H252" s="41"/>
      <c r="I252" s="216"/>
      <c r="J252" s="41"/>
      <c r="K252" s="41"/>
      <c r="L252" s="45"/>
      <c r="M252" s="217"/>
      <c r="N252" s="218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142</v>
      </c>
      <c r="AU252" s="18" t="s">
        <v>85</v>
      </c>
    </row>
    <row r="253" s="2" customFormat="1" ht="16.5" customHeight="1">
      <c r="A253" s="39"/>
      <c r="B253" s="40"/>
      <c r="C253" s="201" t="s">
        <v>375</v>
      </c>
      <c r="D253" s="201" t="s">
        <v>135</v>
      </c>
      <c r="E253" s="202" t="s">
        <v>376</v>
      </c>
      <c r="F253" s="203" t="s">
        <v>377</v>
      </c>
      <c r="G253" s="204" t="s">
        <v>372</v>
      </c>
      <c r="H253" s="205">
        <v>16</v>
      </c>
      <c r="I253" s="206"/>
      <c r="J253" s="207">
        <f>ROUND(I253*H253,2)</f>
        <v>0</v>
      </c>
      <c r="K253" s="203" t="s">
        <v>139</v>
      </c>
      <c r="L253" s="45"/>
      <c r="M253" s="208" t="s">
        <v>19</v>
      </c>
      <c r="N253" s="209" t="s">
        <v>46</v>
      </c>
      <c r="O253" s="85"/>
      <c r="P253" s="210">
        <f>O253*H253</f>
        <v>0</v>
      </c>
      <c r="Q253" s="210">
        <v>0</v>
      </c>
      <c r="R253" s="210">
        <f>Q253*H253</f>
        <v>0</v>
      </c>
      <c r="S253" s="210">
        <v>0.00156</v>
      </c>
      <c r="T253" s="211">
        <f>S253*H253</f>
        <v>0.02496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2" t="s">
        <v>140</v>
      </c>
      <c r="AT253" s="212" t="s">
        <v>135</v>
      </c>
      <c r="AU253" s="212" t="s">
        <v>85</v>
      </c>
      <c r="AY253" s="18" t="s">
        <v>133</v>
      </c>
      <c r="BE253" s="213">
        <f>IF(N253="základní",J253,0)</f>
        <v>0</v>
      </c>
      <c r="BF253" s="213">
        <f>IF(N253="snížená",J253,0)</f>
        <v>0</v>
      </c>
      <c r="BG253" s="213">
        <f>IF(N253="zákl. přenesená",J253,0)</f>
        <v>0</v>
      </c>
      <c r="BH253" s="213">
        <f>IF(N253="sníž. přenesená",J253,0)</f>
        <v>0</v>
      </c>
      <c r="BI253" s="213">
        <f>IF(N253="nulová",J253,0)</f>
        <v>0</v>
      </c>
      <c r="BJ253" s="18" t="s">
        <v>83</v>
      </c>
      <c r="BK253" s="213">
        <f>ROUND(I253*H253,2)</f>
        <v>0</v>
      </c>
      <c r="BL253" s="18" t="s">
        <v>140</v>
      </c>
      <c r="BM253" s="212" t="s">
        <v>378</v>
      </c>
    </row>
    <row r="254" s="2" customFormat="1">
      <c r="A254" s="39"/>
      <c r="B254" s="40"/>
      <c r="C254" s="41"/>
      <c r="D254" s="214" t="s">
        <v>142</v>
      </c>
      <c r="E254" s="41"/>
      <c r="F254" s="215" t="s">
        <v>379</v>
      </c>
      <c r="G254" s="41"/>
      <c r="H254" s="41"/>
      <c r="I254" s="216"/>
      <c r="J254" s="41"/>
      <c r="K254" s="41"/>
      <c r="L254" s="45"/>
      <c r="M254" s="217"/>
      <c r="N254" s="218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142</v>
      </c>
      <c r="AU254" s="18" t="s">
        <v>85</v>
      </c>
    </row>
    <row r="255" s="2" customFormat="1" ht="16.5" customHeight="1">
      <c r="A255" s="39"/>
      <c r="B255" s="40"/>
      <c r="C255" s="201" t="s">
        <v>380</v>
      </c>
      <c r="D255" s="201" t="s">
        <v>135</v>
      </c>
      <c r="E255" s="202" t="s">
        <v>381</v>
      </c>
      <c r="F255" s="203" t="s">
        <v>382</v>
      </c>
      <c r="G255" s="204" t="s">
        <v>206</v>
      </c>
      <c r="H255" s="205">
        <v>12</v>
      </c>
      <c r="I255" s="206"/>
      <c r="J255" s="207">
        <f>ROUND(I255*H255,2)</f>
        <v>0</v>
      </c>
      <c r="K255" s="203" t="s">
        <v>139</v>
      </c>
      <c r="L255" s="45"/>
      <c r="M255" s="208" t="s">
        <v>19</v>
      </c>
      <c r="N255" s="209" t="s">
        <v>46</v>
      </c>
      <c r="O255" s="85"/>
      <c r="P255" s="210">
        <f>O255*H255</f>
        <v>0</v>
      </c>
      <c r="Q255" s="210">
        <v>0</v>
      </c>
      <c r="R255" s="210">
        <f>Q255*H255</f>
        <v>0</v>
      </c>
      <c r="S255" s="210">
        <v>0.0022499999999999998</v>
      </c>
      <c r="T255" s="211">
        <f>S255*H255</f>
        <v>0.026999999999999996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2" t="s">
        <v>140</v>
      </c>
      <c r="AT255" s="212" t="s">
        <v>135</v>
      </c>
      <c r="AU255" s="212" t="s">
        <v>85</v>
      </c>
      <c r="AY255" s="18" t="s">
        <v>133</v>
      </c>
      <c r="BE255" s="213">
        <f>IF(N255="základní",J255,0)</f>
        <v>0</v>
      </c>
      <c r="BF255" s="213">
        <f>IF(N255="snížená",J255,0)</f>
        <v>0</v>
      </c>
      <c r="BG255" s="213">
        <f>IF(N255="zákl. přenesená",J255,0)</f>
        <v>0</v>
      </c>
      <c r="BH255" s="213">
        <f>IF(N255="sníž. přenesená",J255,0)</f>
        <v>0</v>
      </c>
      <c r="BI255" s="213">
        <f>IF(N255="nulová",J255,0)</f>
        <v>0</v>
      </c>
      <c r="BJ255" s="18" t="s">
        <v>83</v>
      </c>
      <c r="BK255" s="213">
        <f>ROUND(I255*H255,2)</f>
        <v>0</v>
      </c>
      <c r="BL255" s="18" t="s">
        <v>140</v>
      </c>
      <c r="BM255" s="212" t="s">
        <v>383</v>
      </c>
    </row>
    <row r="256" s="2" customFormat="1">
      <c r="A256" s="39"/>
      <c r="B256" s="40"/>
      <c r="C256" s="41"/>
      <c r="D256" s="214" t="s">
        <v>142</v>
      </c>
      <c r="E256" s="41"/>
      <c r="F256" s="215" t="s">
        <v>384</v>
      </c>
      <c r="G256" s="41"/>
      <c r="H256" s="41"/>
      <c r="I256" s="216"/>
      <c r="J256" s="41"/>
      <c r="K256" s="41"/>
      <c r="L256" s="45"/>
      <c r="M256" s="217"/>
      <c r="N256" s="218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142</v>
      </c>
      <c r="AU256" s="18" t="s">
        <v>85</v>
      </c>
    </row>
    <row r="257" s="2" customFormat="1" ht="16.5" customHeight="1">
      <c r="A257" s="39"/>
      <c r="B257" s="40"/>
      <c r="C257" s="201" t="s">
        <v>385</v>
      </c>
      <c r="D257" s="201" t="s">
        <v>135</v>
      </c>
      <c r="E257" s="202" t="s">
        <v>386</v>
      </c>
      <c r="F257" s="203" t="s">
        <v>387</v>
      </c>
      <c r="G257" s="204" t="s">
        <v>206</v>
      </c>
      <c r="H257" s="205">
        <v>12</v>
      </c>
      <c r="I257" s="206"/>
      <c r="J257" s="207">
        <f>ROUND(I257*H257,2)</f>
        <v>0</v>
      </c>
      <c r="K257" s="203" t="s">
        <v>139</v>
      </c>
      <c r="L257" s="45"/>
      <c r="M257" s="208" t="s">
        <v>19</v>
      </c>
      <c r="N257" s="209" t="s">
        <v>46</v>
      </c>
      <c r="O257" s="85"/>
      <c r="P257" s="210">
        <f>O257*H257</f>
        <v>0</v>
      </c>
      <c r="Q257" s="210">
        <v>0</v>
      </c>
      <c r="R257" s="210">
        <f>Q257*H257</f>
        <v>0</v>
      </c>
      <c r="S257" s="210">
        <v>0.00051999999999999995</v>
      </c>
      <c r="T257" s="211">
        <f>S257*H257</f>
        <v>0.006239999999999999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2" t="s">
        <v>140</v>
      </c>
      <c r="AT257" s="212" t="s">
        <v>135</v>
      </c>
      <c r="AU257" s="212" t="s">
        <v>85</v>
      </c>
      <c r="AY257" s="18" t="s">
        <v>133</v>
      </c>
      <c r="BE257" s="213">
        <f>IF(N257="základní",J257,0)</f>
        <v>0</v>
      </c>
      <c r="BF257" s="213">
        <f>IF(N257="snížená",J257,0)</f>
        <v>0</v>
      </c>
      <c r="BG257" s="213">
        <f>IF(N257="zákl. přenesená",J257,0)</f>
        <v>0</v>
      </c>
      <c r="BH257" s="213">
        <f>IF(N257="sníž. přenesená",J257,0)</f>
        <v>0</v>
      </c>
      <c r="BI257" s="213">
        <f>IF(N257="nulová",J257,0)</f>
        <v>0</v>
      </c>
      <c r="BJ257" s="18" t="s">
        <v>83</v>
      </c>
      <c r="BK257" s="213">
        <f>ROUND(I257*H257,2)</f>
        <v>0</v>
      </c>
      <c r="BL257" s="18" t="s">
        <v>140</v>
      </c>
      <c r="BM257" s="212" t="s">
        <v>388</v>
      </c>
    </row>
    <row r="258" s="2" customFormat="1">
      <c r="A258" s="39"/>
      <c r="B258" s="40"/>
      <c r="C258" s="41"/>
      <c r="D258" s="214" t="s">
        <v>142</v>
      </c>
      <c r="E258" s="41"/>
      <c r="F258" s="215" t="s">
        <v>389</v>
      </c>
      <c r="G258" s="41"/>
      <c r="H258" s="41"/>
      <c r="I258" s="216"/>
      <c r="J258" s="41"/>
      <c r="K258" s="41"/>
      <c r="L258" s="45"/>
      <c r="M258" s="217"/>
      <c r="N258" s="218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142</v>
      </c>
      <c r="AU258" s="18" t="s">
        <v>85</v>
      </c>
    </row>
    <row r="259" s="2" customFormat="1" ht="24.15" customHeight="1">
      <c r="A259" s="39"/>
      <c r="B259" s="40"/>
      <c r="C259" s="201" t="s">
        <v>390</v>
      </c>
      <c r="D259" s="201" t="s">
        <v>135</v>
      </c>
      <c r="E259" s="202" t="s">
        <v>391</v>
      </c>
      <c r="F259" s="203" t="s">
        <v>392</v>
      </c>
      <c r="G259" s="204" t="s">
        <v>206</v>
      </c>
      <c r="H259" s="205">
        <v>12</v>
      </c>
      <c r="I259" s="206"/>
      <c r="J259" s="207">
        <f>ROUND(I259*H259,2)</f>
        <v>0</v>
      </c>
      <c r="K259" s="203" t="s">
        <v>139</v>
      </c>
      <c r="L259" s="45"/>
      <c r="M259" s="208" t="s">
        <v>19</v>
      </c>
      <c r="N259" s="209" t="s">
        <v>46</v>
      </c>
      <c r="O259" s="85"/>
      <c r="P259" s="210">
        <f>O259*H259</f>
        <v>0</v>
      </c>
      <c r="Q259" s="210">
        <v>0</v>
      </c>
      <c r="R259" s="210">
        <f>Q259*H259</f>
        <v>0</v>
      </c>
      <c r="S259" s="210">
        <v>4.8000000000000001E-05</v>
      </c>
      <c r="T259" s="211">
        <f>S259*H259</f>
        <v>0.00057600000000000001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2" t="s">
        <v>140</v>
      </c>
      <c r="AT259" s="212" t="s">
        <v>135</v>
      </c>
      <c r="AU259" s="212" t="s">
        <v>85</v>
      </c>
      <c r="AY259" s="18" t="s">
        <v>133</v>
      </c>
      <c r="BE259" s="213">
        <f>IF(N259="základní",J259,0)</f>
        <v>0</v>
      </c>
      <c r="BF259" s="213">
        <f>IF(N259="snížená",J259,0)</f>
        <v>0</v>
      </c>
      <c r="BG259" s="213">
        <f>IF(N259="zákl. přenesená",J259,0)</f>
        <v>0</v>
      </c>
      <c r="BH259" s="213">
        <f>IF(N259="sníž. přenesená",J259,0)</f>
        <v>0</v>
      </c>
      <c r="BI259" s="213">
        <f>IF(N259="nulová",J259,0)</f>
        <v>0</v>
      </c>
      <c r="BJ259" s="18" t="s">
        <v>83</v>
      </c>
      <c r="BK259" s="213">
        <f>ROUND(I259*H259,2)</f>
        <v>0</v>
      </c>
      <c r="BL259" s="18" t="s">
        <v>140</v>
      </c>
      <c r="BM259" s="212" t="s">
        <v>393</v>
      </c>
    </row>
    <row r="260" s="2" customFormat="1">
      <c r="A260" s="39"/>
      <c r="B260" s="40"/>
      <c r="C260" s="41"/>
      <c r="D260" s="214" t="s">
        <v>142</v>
      </c>
      <c r="E260" s="41"/>
      <c r="F260" s="215" t="s">
        <v>394</v>
      </c>
      <c r="G260" s="41"/>
      <c r="H260" s="41"/>
      <c r="I260" s="216"/>
      <c r="J260" s="41"/>
      <c r="K260" s="41"/>
      <c r="L260" s="45"/>
      <c r="M260" s="217"/>
      <c r="N260" s="218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142</v>
      </c>
      <c r="AU260" s="18" t="s">
        <v>85</v>
      </c>
    </row>
    <row r="261" s="2" customFormat="1" ht="24.15" customHeight="1">
      <c r="A261" s="39"/>
      <c r="B261" s="40"/>
      <c r="C261" s="201" t="s">
        <v>395</v>
      </c>
      <c r="D261" s="201" t="s">
        <v>135</v>
      </c>
      <c r="E261" s="202" t="s">
        <v>396</v>
      </c>
      <c r="F261" s="203" t="s">
        <v>397</v>
      </c>
      <c r="G261" s="204" t="s">
        <v>206</v>
      </c>
      <c r="H261" s="205">
        <v>22</v>
      </c>
      <c r="I261" s="206"/>
      <c r="J261" s="207">
        <f>ROUND(I261*H261,2)</f>
        <v>0</v>
      </c>
      <c r="K261" s="203" t="s">
        <v>139</v>
      </c>
      <c r="L261" s="45"/>
      <c r="M261" s="208" t="s">
        <v>19</v>
      </c>
      <c r="N261" s="209" t="s">
        <v>46</v>
      </c>
      <c r="O261" s="85"/>
      <c r="P261" s="210">
        <f>O261*H261</f>
        <v>0</v>
      </c>
      <c r="Q261" s="210">
        <v>0</v>
      </c>
      <c r="R261" s="210">
        <f>Q261*H261</f>
        <v>0</v>
      </c>
      <c r="S261" s="210">
        <v>0.001</v>
      </c>
      <c r="T261" s="211">
        <f>S261*H261</f>
        <v>0.021999999999999999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2" t="s">
        <v>140</v>
      </c>
      <c r="AT261" s="212" t="s">
        <v>135</v>
      </c>
      <c r="AU261" s="212" t="s">
        <v>85</v>
      </c>
      <c r="AY261" s="18" t="s">
        <v>133</v>
      </c>
      <c r="BE261" s="213">
        <f>IF(N261="základní",J261,0)</f>
        <v>0</v>
      </c>
      <c r="BF261" s="213">
        <f>IF(N261="snížená",J261,0)</f>
        <v>0</v>
      </c>
      <c r="BG261" s="213">
        <f>IF(N261="zákl. přenesená",J261,0)</f>
        <v>0</v>
      </c>
      <c r="BH261" s="213">
        <f>IF(N261="sníž. přenesená",J261,0)</f>
        <v>0</v>
      </c>
      <c r="BI261" s="213">
        <f>IF(N261="nulová",J261,0)</f>
        <v>0</v>
      </c>
      <c r="BJ261" s="18" t="s">
        <v>83</v>
      </c>
      <c r="BK261" s="213">
        <f>ROUND(I261*H261,2)</f>
        <v>0</v>
      </c>
      <c r="BL261" s="18" t="s">
        <v>140</v>
      </c>
      <c r="BM261" s="212" t="s">
        <v>398</v>
      </c>
    </row>
    <row r="262" s="2" customFormat="1">
      <c r="A262" s="39"/>
      <c r="B262" s="40"/>
      <c r="C262" s="41"/>
      <c r="D262" s="214" t="s">
        <v>142</v>
      </c>
      <c r="E262" s="41"/>
      <c r="F262" s="215" t="s">
        <v>399</v>
      </c>
      <c r="G262" s="41"/>
      <c r="H262" s="41"/>
      <c r="I262" s="216"/>
      <c r="J262" s="41"/>
      <c r="K262" s="41"/>
      <c r="L262" s="45"/>
      <c r="M262" s="217"/>
      <c r="N262" s="218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142</v>
      </c>
      <c r="AU262" s="18" t="s">
        <v>85</v>
      </c>
    </row>
    <row r="263" s="2" customFormat="1" ht="16.5" customHeight="1">
      <c r="A263" s="39"/>
      <c r="B263" s="40"/>
      <c r="C263" s="201" t="s">
        <v>400</v>
      </c>
      <c r="D263" s="201" t="s">
        <v>135</v>
      </c>
      <c r="E263" s="202" t="s">
        <v>401</v>
      </c>
      <c r="F263" s="203" t="s">
        <v>402</v>
      </c>
      <c r="G263" s="204" t="s">
        <v>206</v>
      </c>
      <c r="H263" s="205">
        <v>4</v>
      </c>
      <c r="I263" s="206"/>
      <c r="J263" s="207">
        <f>ROUND(I263*H263,2)</f>
        <v>0</v>
      </c>
      <c r="K263" s="203" t="s">
        <v>139</v>
      </c>
      <c r="L263" s="45"/>
      <c r="M263" s="208" t="s">
        <v>19</v>
      </c>
      <c r="N263" s="209" t="s">
        <v>46</v>
      </c>
      <c r="O263" s="85"/>
      <c r="P263" s="210">
        <f>O263*H263</f>
        <v>0</v>
      </c>
      <c r="Q263" s="210">
        <v>0</v>
      </c>
      <c r="R263" s="210">
        <f>Q263*H263</f>
        <v>0</v>
      </c>
      <c r="S263" s="210">
        <v>0.00010000000000000001</v>
      </c>
      <c r="T263" s="211">
        <f>S263*H263</f>
        <v>0.00040000000000000002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2" t="s">
        <v>140</v>
      </c>
      <c r="AT263" s="212" t="s">
        <v>135</v>
      </c>
      <c r="AU263" s="212" t="s">
        <v>85</v>
      </c>
      <c r="AY263" s="18" t="s">
        <v>133</v>
      </c>
      <c r="BE263" s="213">
        <f>IF(N263="základní",J263,0)</f>
        <v>0</v>
      </c>
      <c r="BF263" s="213">
        <f>IF(N263="snížená",J263,0)</f>
        <v>0</v>
      </c>
      <c r="BG263" s="213">
        <f>IF(N263="zákl. přenesená",J263,0)</f>
        <v>0</v>
      </c>
      <c r="BH263" s="213">
        <f>IF(N263="sníž. přenesená",J263,0)</f>
        <v>0</v>
      </c>
      <c r="BI263" s="213">
        <f>IF(N263="nulová",J263,0)</f>
        <v>0</v>
      </c>
      <c r="BJ263" s="18" t="s">
        <v>83</v>
      </c>
      <c r="BK263" s="213">
        <f>ROUND(I263*H263,2)</f>
        <v>0</v>
      </c>
      <c r="BL263" s="18" t="s">
        <v>140</v>
      </c>
      <c r="BM263" s="212" t="s">
        <v>403</v>
      </c>
    </row>
    <row r="264" s="2" customFormat="1">
      <c r="A264" s="39"/>
      <c r="B264" s="40"/>
      <c r="C264" s="41"/>
      <c r="D264" s="214" t="s">
        <v>142</v>
      </c>
      <c r="E264" s="41"/>
      <c r="F264" s="215" t="s">
        <v>404</v>
      </c>
      <c r="G264" s="41"/>
      <c r="H264" s="41"/>
      <c r="I264" s="216"/>
      <c r="J264" s="41"/>
      <c r="K264" s="41"/>
      <c r="L264" s="45"/>
      <c r="M264" s="217"/>
      <c r="N264" s="218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142</v>
      </c>
      <c r="AU264" s="18" t="s">
        <v>85</v>
      </c>
    </row>
    <row r="265" s="2" customFormat="1" ht="24.15" customHeight="1">
      <c r="A265" s="39"/>
      <c r="B265" s="40"/>
      <c r="C265" s="201" t="s">
        <v>405</v>
      </c>
      <c r="D265" s="201" t="s">
        <v>135</v>
      </c>
      <c r="E265" s="202" t="s">
        <v>406</v>
      </c>
      <c r="F265" s="203" t="s">
        <v>407</v>
      </c>
      <c r="G265" s="204" t="s">
        <v>219</v>
      </c>
      <c r="H265" s="205">
        <v>18</v>
      </c>
      <c r="I265" s="206"/>
      <c r="J265" s="207">
        <f>ROUND(I265*H265,2)</f>
        <v>0</v>
      </c>
      <c r="K265" s="203" t="s">
        <v>139</v>
      </c>
      <c r="L265" s="45"/>
      <c r="M265" s="208" t="s">
        <v>19</v>
      </c>
      <c r="N265" s="209" t="s">
        <v>46</v>
      </c>
      <c r="O265" s="85"/>
      <c r="P265" s="210">
        <f>O265*H265</f>
        <v>0</v>
      </c>
      <c r="Q265" s="210">
        <v>0</v>
      </c>
      <c r="R265" s="210">
        <f>Q265*H265</f>
        <v>0</v>
      </c>
      <c r="S265" s="210">
        <v>0.0098300000000000002</v>
      </c>
      <c r="T265" s="211">
        <f>S265*H265</f>
        <v>0.17694000000000001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2" t="s">
        <v>140</v>
      </c>
      <c r="AT265" s="212" t="s">
        <v>135</v>
      </c>
      <c r="AU265" s="212" t="s">
        <v>85</v>
      </c>
      <c r="AY265" s="18" t="s">
        <v>133</v>
      </c>
      <c r="BE265" s="213">
        <f>IF(N265="základní",J265,0)</f>
        <v>0</v>
      </c>
      <c r="BF265" s="213">
        <f>IF(N265="snížená",J265,0)</f>
        <v>0</v>
      </c>
      <c r="BG265" s="213">
        <f>IF(N265="zákl. přenesená",J265,0)</f>
        <v>0</v>
      </c>
      <c r="BH265" s="213">
        <f>IF(N265="sníž. přenesená",J265,0)</f>
        <v>0</v>
      </c>
      <c r="BI265" s="213">
        <f>IF(N265="nulová",J265,0)</f>
        <v>0</v>
      </c>
      <c r="BJ265" s="18" t="s">
        <v>83</v>
      </c>
      <c r="BK265" s="213">
        <f>ROUND(I265*H265,2)</f>
        <v>0</v>
      </c>
      <c r="BL265" s="18" t="s">
        <v>140</v>
      </c>
      <c r="BM265" s="212" t="s">
        <v>408</v>
      </c>
    </row>
    <row r="266" s="2" customFormat="1">
      <c r="A266" s="39"/>
      <c r="B266" s="40"/>
      <c r="C266" s="41"/>
      <c r="D266" s="214" t="s">
        <v>142</v>
      </c>
      <c r="E266" s="41"/>
      <c r="F266" s="215" t="s">
        <v>409</v>
      </c>
      <c r="G266" s="41"/>
      <c r="H266" s="41"/>
      <c r="I266" s="216"/>
      <c r="J266" s="41"/>
      <c r="K266" s="41"/>
      <c r="L266" s="45"/>
      <c r="M266" s="217"/>
      <c r="N266" s="218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142</v>
      </c>
      <c r="AU266" s="18" t="s">
        <v>85</v>
      </c>
    </row>
    <row r="267" s="2" customFormat="1" ht="16.5" customHeight="1">
      <c r="A267" s="39"/>
      <c r="B267" s="40"/>
      <c r="C267" s="201" t="s">
        <v>410</v>
      </c>
      <c r="D267" s="201" t="s">
        <v>135</v>
      </c>
      <c r="E267" s="202" t="s">
        <v>411</v>
      </c>
      <c r="F267" s="203" t="s">
        <v>412</v>
      </c>
      <c r="G267" s="204" t="s">
        <v>219</v>
      </c>
      <c r="H267" s="205">
        <v>18</v>
      </c>
      <c r="I267" s="206"/>
      <c r="J267" s="207">
        <f>ROUND(I267*H267,2)</f>
        <v>0</v>
      </c>
      <c r="K267" s="203" t="s">
        <v>139</v>
      </c>
      <c r="L267" s="45"/>
      <c r="M267" s="208" t="s">
        <v>19</v>
      </c>
      <c r="N267" s="209" t="s">
        <v>46</v>
      </c>
      <c r="O267" s="85"/>
      <c r="P267" s="210">
        <f>O267*H267</f>
        <v>0</v>
      </c>
      <c r="Q267" s="210">
        <v>0</v>
      </c>
      <c r="R267" s="210">
        <f>Q267*H267</f>
        <v>0</v>
      </c>
      <c r="S267" s="210">
        <v>0.00025000000000000001</v>
      </c>
      <c r="T267" s="211">
        <f>S267*H267</f>
        <v>0.0045000000000000005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2" t="s">
        <v>140</v>
      </c>
      <c r="AT267" s="212" t="s">
        <v>135</v>
      </c>
      <c r="AU267" s="212" t="s">
        <v>85</v>
      </c>
      <c r="AY267" s="18" t="s">
        <v>133</v>
      </c>
      <c r="BE267" s="213">
        <f>IF(N267="základní",J267,0)</f>
        <v>0</v>
      </c>
      <c r="BF267" s="213">
        <f>IF(N267="snížená",J267,0)</f>
        <v>0</v>
      </c>
      <c r="BG267" s="213">
        <f>IF(N267="zákl. přenesená",J267,0)</f>
        <v>0</v>
      </c>
      <c r="BH267" s="213">
        <f>IF(N267="sníž. přenesená",J267,0)</f>
        <v>0</v>
      </c>
      <c r="BI267" s="213">
        <f>IF(N267="nulová",J267,0)</f>
        <v>0</v>
      </c>
      <c r="BJ267" s="18" t="s">
        <v>83</v>
      </c>
      <c r="BK267" s="213">
        <f>ROUND(I267*H267,2)</f>
        <v>0</v>
      </c>
      <c r="BL267" s="18" t="s">
        <v>140</v>
      </c>
      <c r="BM267" s="212" t="s">
        <v>413</v>
      </c>
    </row>
    <row r="268" s="2" customFormat="1">
      <c r="A268" s="39"/>
      <c r="B268" s="40"/>
      <c r="C268" s="41"/>
      <c r="D268" s="214" t="s">
        <v>142</v>
      </c>
      <c r="E268" s="41"/>
      <c r="F268" s="215" t="s">
        <v>414</v>
      </c>
      <c r="G268" s="41"/>
      <c r="H268" s="41"/>
      <c r="I268" s="216"/>
      <c r="J268" s="41"/>
      <c r="K268" s="41"/>
      <c r="L268" s="45"/>
      <c r="M268" s="217"/>
      <c r="N268" s="218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142</v>
      </c>
      <c r="AU268" s="18" t="s">
        <v>85</v>
      </c>
    </row>
    <row r="269" s="2" customFormat="1" ht="16.5" customHeight="1">
      <c r="A269" s="39"/>
      <c r="B269" s="40"/>
      <c r="C269" s="201" t="s">
        <v>415</v>
      </c>
      <c r="D269" s="201" t="s">
        <v>135</v>
      </c>
      <c r="E269" s="202" t="s">
        <v>416</v>
      </c>
      <c r="F269" s="203" t="s">
        <v>417</v>
      </c>
      <c r="G269" s="204" t="s">
        <v>226</v>
      </c>
      <c r="H269" s="205">
        <v>131.38</v>
      </c>
      <c r="I269" s="206"/>
      <c r="J269" s="207">
        <f>ROUND(I269*H269,2)</f>
        <v>0</v>
      </c>
      <c r="K269" s="203" t="s">
        <v>139</v>
      </c>
      <c r="L269" s="45"/>
      <c r="M269" s="208" t="s">
        <v>19</v>
      </c>
      <c r="N269" s="209" t="s">
        <v>46</v>
      </c>
      <c r="O269" s="85"/>
      <c r="P269" s="210">
        <f>O269*H269</f>
        <v>0</v>
      </c>
      <c r="Q269" s="210">
        <v>0</v>
      </c>
      <c r="R269" s="210">
        <f>Q269*H269</f>
        <v>0</v>
      </c>
      <c r="S269" s="210">
        <v>0.01098</v>
      </c>
      <c r="T269" s="211">
        <f>S269*H269</f>
        <v>1.4425524000000001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2" t="s">
        <v>140</v>
      </c>
      <c r="AT269" s="212" t="s">
        <v>135</v>
      </c>
      <c r="AU269" s="212" t="s">
        <v>85</v>
      </c>
      <c r="AY269" s="18" t="s">
        <v>133</v>
      </c>
      <c r="BE269" s="213">
        <f>IF(N269="základní",J269,0)</f>
        <v>0</v>
      </c>
      <c r="BF269" s="213">
        <f>IF(N269="snížená",J269,0)</f>
        <v>0</v>
      </c>
      <c r="BG269" s="213">
        <f>IF(N269="zákl. přenesená",J269,0)</f>
        <v>0</v>
      </c>
      <c r="BH269" s="213">
        <f>IF(N269="sníž. přenesená",J269,0)</f>
        <v>0</v>
      </c>
      <c r="BI269" s="213">
        <f>IF(N269="nulová",J269,0)</f>
        <v>0</v>
      </c>
      <c r="BJ269" s="18" t="s">
        <v>83</v>
      </c>
      <c r="BK269" s="213">
        <f>ROUND(I269*H269,2)</f>
        <v>0</v>
      </c>
      <c r="BL269" s="18" t="s">
        <v>140</v>
      </c>
      <c r="BM269" s="212" t="s">
        <v>418</v>
      </c>
    </row>
    <row r="270" s="2" customFormat="1">
      <c r="A270" s="39"/>
      <c r="B270" s="40"/>
      <c r="C270" s="41"/>
      <c r="D270" s="214" t="s">
        <v>142</v>
      </c>
      <c r="E270" s="41"/>
      <c r="F270" s="215" t="s">
        <v>419</v>
      </c>
      <c r="G270" s="41"/>
      <c r="H270" s="41"/>
      <c r="I270" s="216"/>
      <c r="J270" s="41"/>
      <c r="K270" s="41"/>
      <c r="L270" s="45"/>
      <c r="M270" s="217"/>
      <c r="N270" s="218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142</v>
      </c>
      <c r="AU270" s="18" t="s">
        <v>85</v>
      </c>
    </row>
    <row r="271" s="13" customFormat="1">
      <c r="A271" s="13"/>
      <c r="B271" s="219"/>
      <c r="C271" s="220"/>
      <c r="D271" s="221" t="s">
        <v>144</v>
      </c>
      <c r="E271" s="222" t="s">
        <v>19</v>
      </c>
      <c r="F271" s="223" t="s">
        <v>420</v>
      </c>
      <c r="G271" s="220"/>
      <c r="H271" s="224">
        <v>32.880000000000003</v>
      </c>
      <c r="I271" s="225"/>
      <c r="J271" s="220"/>
      <c r="K271" s="220"/>
      <c r="L271" s="226"/>
      <c r="M271" s="227"/>
      <c r="N271" s="228"/>
      <c r="O271" s="228"/>
      <c r="P271" s="228"/>
      <c r="Q271" s="228"/>
      <c r="R271" s="228"/>
      <c r="S271" s="228"/>
      <c r="T271" s="22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0" t="s">
        <v>144</v>
      </c>
      <c r="AU271" s="230" t="s">
        <v>85</v>
      </c>
      <c r="AV271" s="13" t="s">
        <v>85</v>
      </c>
      <c r="AW271" s="13" t="s">
        <v>36</v>
      </c>
      <c r="AX271" s="13" t="s">
        <v>75</v>
      </c>
      <c r="AY271" s="230" t="s">
        <v>133</v>
      </c>
    </row>
    <row r="272" s="13" customFormat="1">
      <c r="A272" s="13"/>
      <c r="B272" s="219"/>
      <c r="C272" s="220"/>
      <c r="D272" s="221" t="s">
        <v>144</v>
      </c>
      <c r="E272" s="222" t="s">
        <v>19</v>
      </c>
      <c r="F272" s="223" t="s">
        <v>421</v>
      </c>
      <c r="G272" s="220"/>
      <c r="H272" s="224">
        <v>32.479999999999997</v>
      </c>
      <c r="I272" s="225"/>
      <c r="J272" s="220"/>
      <c r="K272" s="220"/>
      <c r="L272" s="226"/>
      <c r="M272" s="227"/>
      <c r="N272" s="228"/>
      <c r="O272" s="228"/>
      <c r="P272" s="228"/>
      <c r="Q272" s="228"/>
      <c r="R272" s="228"/>
      <c r="S272" s="228"/>
      <c r="T272" s="22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0" t="s">
        <v>144</v>
      </c>
      <c r="AU272" s="230" t="s">
        <v>85</v>
      </c>
      <c r="AV272" s="13" t="s">
        <v>85</v>
      </c>
      <c r="AW272" s="13" t="s">
        <v>36</v>
      </c>
      <c r="AX272" s="13" t="s">
        <v>75</v>
      </c>
      <c r="AY272" s="230" t="s">
        <v>133</v>
      </c>
    </row>
    <row r="273" s="13" customFormat="1">
      <c r="A273" s="13"/>
      <c r="B273" s="219"/>
      <c r="C273" s="220"/>
      <c r="D273" s="221" t="s">
        <v>144</v>
      </c>
      <c r="E273" s="222" t="s">
        <v>19</v>
      </c>
      <c r="F273" s="223" t="s">
        <v>422</v>
      </c>
      <c r="G273" s="220"/>
      <c r="H273" s="224">
        <v>33.479999999999997</v>
      </c>
      <c r="I273" s="225"/>
      <c r="J273" s="220"/>
      <c r="K273" s="220"/>
      <c r="L273" s="226"/>
      <c r="M273" s="227"/>
      <c r="N273" s="228"/>
      <c r="O273" s="228"/>
      <c r="P273" s="228"/>
      <c r="Q273" s="228"/>
      <c r="R273" s="228"/>
      <c r="S273" s="228"/>
      <c r="T273" s="22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0" t="s">
        <v>144</v>
      </c>
      <c r="AU273" s="230" t="s">
        <v>85</v>
      </c>
      <c r="AV273" s="13" t="s">
        <v>85</v>
      </c>
      <c r="AW273" s="13" t="s">
        <v>36</v>
      </c>
      <c r="AX273" s="13" t="s">
        <v>75</v>
      </c>
      <c r="AY273" s="230" t="s">
        <v>133</v>
      </c>
    </row>
    <row r="274" s="13" customFormat="1">
      <c r="A274" s="13"/>
      <c r="B274" s="219"/>
      <c r="C274" s="220"/>
      <c r="D274" s="221" t="s">
        <v>144</v>
      </c>
      <c r="E274" s="222" t="s">
        <v>19</v>
      </c>
      <c r="F274" s="223" t="s">
        <v>423</v>
      </c>
      <c r="G274" s="220"/>
      <c r="H274" s="224">
        <v>32.539999999999999</v>
      </c>
      <c r="I274" s="225"/>
      <c r="J274" s="220"/>
      <c r="K274" s="220"/>
      <c r="L274" s="226"/>
      <c r="M274" s="227"/>
      <c r="N274" s="228"/>
      <c r="O274" s="228"/>
      <c r="P274" s="228"/>
      <c r="Q274" s="228"/>
      <c r="R274" s="228"/>
      <c r="S274" s="228"/>
      <c r="T274" s="22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0" t="s">
        <v>144</v>
      </c>
      <c r="AU274" s="230" t="s">
        <v>85</v>
      </c>
      <c r="AV274" s="13" t="s">
        <v>85</v>
      </c>
      <c r="AW274" s="13" t="s">
        <v>36</v>
      </c>
      <c r="AX274" s="13" t="s">
        <v>75</v>
      </c>
      <c r="AY274" s="230" t="s">
        <v>133</v>
      </c>
    </row>
    <row r="275" s="14" customFormat="1">
      <c r="A275" s="14"/>
      <c r="B275" s="231"/>
      <c r="C275" s="232"/>
      <c r="D275" s="221" t="s">
        <v>144</v>
      </c>
      <c r="E275" s="233" t="s">
        <v>19</v>
      </c>
      <c r="F275" s="234" t="s">
        <v>149</v>
      </c>
      <c r="G275" s="232"/>
      <c r="H275" s="235">
        <v>131.38</v>
      </c>
      <c r="I275" s="236"/>
      <c r="J275" s="232"/>
      <c r="K275" s="232"/>
      <c r="L275" s="237"/>
      <c r="M275" s="238"/>
      <c r="N275" s="239"/>
      <c r="O275" s="239"/>
      <c r="P275" s="239"/>
      <c r="Q275" s="239"/>
      <c r="R275" s="239"/>
      <c r="S275" s="239"/>
      <c r="T275" s="24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1" t="s">
        <v>144</v>
      </c>
      <c r="AU275" s="241" t="s">
        <v>85</v>
      </c>
      <c r="AV275" s="14" t="s">
        <v>140</v>
      </c>
      <c r="AW275" s="14" t="s">
        <v>36</v>
      </c>
      <c r="AX275" s="14" t="s">
        <v>83</v>
      </c>
      <c r="AY275" s="241" t="s">
        <v>133</v>
      </c>
    </row>
    <row r="276" s="2" customFormat="1" ht="16.5" customHeight="1">
      <c r="A276" s="39"/>
      <c r="B276" s="40"/>
      <c r="C276" s="201" t="s">
        <v>424</v>
      </c>
      <c r="D276" s="201" t="s">
        <v>135</v>
      </c>
      <c r="E276" s="202" t="s">
        <v>425</v>
      </c>
      <c r="F276" s="203" t="s">
        <v>426</v>
      </c>
      <c r="G276" s="204" t="s">
        <v>226</v>
      </c>
      <c r="H276" s="205">
        <v>131.38</v>
      </c>
      <c r="I276" s="206"/>
      <c r="J276" s="207">
        <f>ROUND(I276*H276,2)</f>
        <v>0</v>
      </c>
      <c r="K276" s="203" t="s">
        <v>139</v>
      </c>
      <c r="L276" s="45"/>
      <c r="M276" s="208" t="s">
        <v>19</v>
      </c>
      <c r="N276" s="209" t="s">
        <v>46</v>
      </c>
      <c r="O276" s="85"/>
      <c r="P276" s="210">
        <f>O276*H276</f>
        <v>0</v>
      </c>
      <c r="Q276" s="210">
        <v>0</v>
      </c>
      <c r="R276" s="210">
        <f>Q276*H276</f>
        <v>0</v>
      </c>
      <c r="S276" s="210">
        <v>0.0080000000000000002</v>
      </c>
      <c r="T276" s="211">
        <f>S276*H276</f>
        <v>1.05104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2" t="s">
        <v>140</v>
      </c>
      <c r="AT276" s="212" t="s">
        <v>135</v>
      </c>
      <c r="AU276" s="212" t="s">
        <v>85</v>
      </c>
      <c r="AY276" s="18" t="s">
        <v>133</v>
      </c>
      <c r="BE276" s="213">
        <f>IF(N276="základní",J276,0)</f>
        <v>0</v>
      </c>
      <c r="BF276" s="213">
        <f>IF(N276="snížená",J276,0)</f>
        <v>0</v>
      </c>
      <c r="BG276" s="213">
        <f>IF(N276="zákl. přenesená",J276,0)</f>
        <v>0</v>
      </c>
      <c r="BH276" s="213">
        <f>IF(N276="sníž. přenesená",J276,0)</f>
        <v>0</v>
      </c>
      <c r="BI276" s="213">
        <f>IF(N276="nulová",J276,0)</f>
        <v>0</v>
      </c>
      <c r="BJ276" s="18" t="s">
        <v>83</v>
      </c>
      <c r="BK276" s="213">
        <f>ROUND(I276*H276,2)</f>
        <v>0</v>
      </c>
      <c r="BL276" s="18" t="s">
        <v>140</v>
      </c>
      <c r="BM276" s="212" t="s">
        <v>427</v>
      </c>
    </row>
    <row r="277" s="2" customFormat="1">
      <c r="A277" s="39"/>
      <c r="B277" s="40"/>
      <c r="C277" s="41"/>
      <c r="D277" s="214" t="s">
        <v>142</v>
      </c>
      <c r="E277" s="41"/>
      <c r="F277" s="215" t="s">
        <v>428</v>
      </c>
      <c r="G277" s="41"/>
      <c r="H277" s="41"/>
      <c r="I277" s="216"/>
      <c r="J277" s="41"/>
      <c r="K277" s="41"/>
      <c r="L277" s="45"/>
      <c r="M277" s="217"/>
      <c r="N277" s="218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142</v>
      </c>
      <c r="AU277" s="18" t="s">
        <v>85</v>
      </c>
    </row>
    <row r="278" s="2" customFormat="1" ht="16.5" customHeight="1">
      <c r="A278" s="39"/>
      <c r="B278" s="40"/>
      <c r="C278" s="201" t="s">
        <v>429</v>
      </c>
      <c r="D278" s="201" t="s">
        <v>135</v>
      </c>
      <c r="E278" s="202" t="s">
        <v>430</v>
      </c>
      <c r="F278" s="203" t="s">
        <v>431</v>
      </c>
      <c r="G278" s="204" t="s">
        <v>226</v>
      </c>
      <c r="H278" s="205">
        <v>17.870999999999999</v>
      </c>
      <c r="I278" s="206"/>
      <c r="J278" s="207">
        <f>ROUND(I278*H278,2)</f>
        <v>0</v>
      </c>
      <c r="K278" s="203" t="s">
        <v>139</v>
      </c>
      <c r="L278" s="45"/>
      <c r="M278" s="208" t="s">
        <v>19</v>
      </c>
      <c r="N278" s="209" t="s">
        <v>46</v>
      </c>
      <c r="O278" s="85"/>
      <c r="P278" s="210">
        <f>O278*H278</f>
        <v>0</v>
      </c>
      <c r="Q278" s="210">
        <v>0</v>
      </c>
      <c r="R278" s="210">
        <f>Q278*H278</f>
        <v>0</v>
      </c>
      <c r="S278" s="210">
        <v>0.017999999999999999</v>
      </c>
      <c r="T278" s="211">
        <f>S278*H278</f>
        <v>0.32167799999999996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2" t="s">
        <v>140</v>
      </c>
      <c r="AT278" s="212" t="s">
        <v>135</v>
      </c>
      <c r="AU278" s="212" t="s">
        <v>85</v>
      </c>
      <c r="AY278" s="18" t="s">
        <v>133</v>
      </c>
      <c r="BE278" s="213">
        <f>IF(N278="základní",J278,0)</f>
        <v>0</v>
      </c>
      <c r="BF278" s="213">
        <f>IF(N278="snížená",J278,0)</f>
        <v>0</v>
      </c>
      <c r="BG278" s="213">
        <f>IF(N278="zákl. přenesená",J278,0)</f>
        <v>0</v>
      </c>
      <c r="BH278" s="213">
        <f>IF(N278="sníž. přenesená",J278,0)</f>
        <v>0</v>
      </c>
      <c r="BI278" s="213">
        <f>IF(N278="nulová",J278,0)</f>
        <v>0</v>
      </c>
      <c r="BJ278" s="18" t="s">
        <v>83</v>
      </c>
      <c r="BK278" s="213">
        <f>ROUND(I278*H278,2)</f>
        <v>0</v>
      </c>
      <c r="BL278" s="18" t="s">
        <v>140</v>
      </c>
      <c r="BM278" s="212" t="s">
        <v>432</v>
      </c>
    </row>
    <row r="279" s="2" customFormat="1">
      <c r="A279" s="39"/>
      <c r="B279" s="40"/>
      <c r="C279" s="41"/>
      <c r="D279" s="214" t="s">
        <v>142</v>
      </c>
      <c r="E279" s="41"/>
      <c r="F279" s="215" t="s">
        <v>433</v>
      </c>
      <c r="G279" s="41"/>
      <c r="H279" s="41"/>
      <c r="I279" s="216"/>
      <c r="J279" s="41"/>
      <c r="K279" s="41"/>
      <c r="L279" s="45"/>
      <c r="M279" s="217"/>
      <c r="N279" s="218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142</v>
      </c>
      <c r="AU279" s="18" t="s">
        <v>85</v>
      </c>
    </row>
    <row r="280" s="13" customFormat="1">
      <c r="A280" s="13"/>
      <c r="B280" s="219"/>
      <c r="C280" s="220"/>
      <c r="D280" s="221" t="s">
        <v>144</v>
      </c>
      <c r="E280" s="222" t="s">
        <v>19</v>
      </c>
      <c r="F280" s="223" t="s">
        <v>434</v>
      </c>
      <c r="G280" s="220"/>
      <c r="H280" s="224">
        <v>6.4000000000000004</v>
      </c>
      <c r="I280" s="225"/>
      <c r="J280" s="220"/>
      <c r="K280" s="220"/>
      <c r="L280" s="226"/>
      <c r="M280" s="227"/>
      <c r="N280" s="228"/>
      <c r="O280" s="228"/>
      <c r="P280" s="228"/>
      <c r="Q280" s="228"/>
      <c r="R280" s="228"/>
      <c r="S280" s="228"/>
      <c r="T280" s="22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0" t="s">
        <v>144</v>
      </c>
      <c r="AU280" s="230" t="s">
        <v>85</v>
      </c>
      <c r="AV280" s="13" t="s">
        <v>85</v>
      </c>
      <c r="AW280" s="13" t="s">
        <v>36</v>
      </c>
      <c r="AX280" s="13" t="s">
        <v>75</v>
      </c>
      <c r="AY280" s="230" t="s">
        <v>133</v>
      </c>
    </row>
    <row r="281" s="13" customFormat="1">
      <c r="A281" s="13"/>
      <c r="B281" s="219"/>
      <c r="C281" s="220"/>
      <c r="D281" s="221" t="s">
        <v>144</v>
      </c>
      <c r="E281" s="222" t="s">
        <v>19</v>
      </c>
      <c r="F281" s="223" t="s">
        <v>435</v>
      </c>
      <c r="G281" s="220"/>
      <c r="H281" s="224">
        <v>2.907</v>
      </c>
      <c r="I281" s="225"/>
      <c r="J281" s="220"/>
      <c r="K281" s="220"/>
      <c r="L281" s="226"/>
      <c r="M281" s="227"/>
      <c r="N281" s="228"/>
      <c r="O281" s="228"/>
      <c r="P281" s="228"/>
      <c r="Q281" s="228"/>
      <c r="R281" s="228"/>
      <c r="S281" s="228"/>
      <c r="T281" s="22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0" t="s">
        <v>144</v>
      </c>
      <c r="AU281" s="230" t="s">
        <v>85</v>
      </c>
      <c r="AV281" s="13" t="s">
        <v>85</v>
      </c>
      <c r="AW281" s="13" t="s">
        <v>36</v>
      </c>
      <c r="AX281" s="13" t="s">
        <v>75</v>
      </c>
      <c r="AY281" s="230" t="s">
        <v>133</v>
      </c>
    </row>
    <row r="282" s="13" customFormat="1">
      <c r="A282" s="13"/>
      <c r="B282" s="219"/>
      <c r="C282" s="220"/>
      <c r="D282" s="221" t="s">
        <v>144</v>
      </c>
      <c r="E282" s="222" t="s">
        <v>19</v>
      </c>
      <c r="F282" s="223" t="s">
        <v>436</v>
      </c>
      <c r="G282" s="220"/>
      <c r="H282" s="224">
        <v>6.4000000000000004</v>
      </c>
      <c r="I282" s="225"/>
      <c r="J282" s="220"/>
      <c r="K282" s="220"/>
      <c r="L282" s="226"/>
      <c r="M282" s="227"/>
      <c r="N282" s="228"/>
      <c r="O282" s="228"/>
      <c r="P282" s="228"/>
      <c r="Q282" s="228"/>
      <c r="R282" s="228"/>
      <c r="S282" s="228"/>
      <c r="T282" s="22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0" t="s">
        <v>144</v>
      </c>
      <c r="AU282" s="230" t="s">
        <v>85</v>
      </c>
      <c r="AV282" s="13" t="s">
        <v>85</v>
      </c>
      <c r="AW282" s="13" t="s">
        <v>36</v>
      </c>
      <c r="AX282" s="13" t="s">
        <v>75</v>
      </c>
      <c r="AY282" s="230" t="s">
        <v>133</v>
      </c>
    </row>
    <row r="283" s="13" customFormat="1">
      <c r="A283" s="13"/>
      <c r="B283" s="219"/>
      <c r="C283" s="220"/>
      <c r="D283" s="221" t="s">
        <v>144</v>
      </c>
      <c r="E283" s="222" t="s">
        <v>19</v>
      </c>
      <c r="F283" s="223" t="s">
        <v>437</v>
      </c>
      <c r="G283" s="220"/>
      <c r="H283" s="224">
        <v>2.1640000000000001</v>
      </c>
      <c r="I283" s="225"/>
      <c r="J283" s="220"/>
      <c r="K283" s="220"/>
      <c r="L283" s="226"/>
      <c r="M283" s="227"/>
      <c r="N283" s="228"/>
      <c r="O283" s="228"/>
      <c r="P283" s="228"/>
      <c r="Q283" s="228"/>
      <c r="R283" s="228"/>
      <c r="S283" s="228"/>
      <c r="T283" s="22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0" t="s">
        <v>144</v>
      </c>
      <c r="AU283" s="230" t="s">
        <v>85</v>
      </c>
      <c r="AV283" s="13" t="s">
        <v>85</v>
      </c>
      <c r="AW283" s="13" t="s">
        <v>36</v>
      </c>
      <c r="AX283" s="13" t="s">
        <v>75</v>
      </c>
      <c r="AY283" s="230" t="s">
        <v>133</v>
      </c>
    </row>
    <row r="284" s="14" customFormat="1">
      <c r="A284" s="14"/>
      <c r="B284" s="231"/>
      <c r="C284" s="232"/>
      <c r="D284" s="221" t="s">
        <v>144</v>
      </c>
      <c r="E284" s="233" t="s">
        <v>19</v>
      </c>
      <c r="F284" s="234" t="s">
        <v>149</v>
      </c>
      <c r="G284" s="232"/>
      <c r="H284" s="235">
        <v>17.871000000000002</v>
      </c>
      <c r="I284" s="236"/>
      <c r="J284" s="232"/>
      <c r="K284" s="232"/>
      <c r="L284" s="237"/>
      <c r="M284" s="238"/>
      <c r="N284" s="239"/>
      <c r="O284" s="239"/>
      <c r="P284" s="239"/>
      <c r="Q284" s="239"/>
      <c r="R284" s="239"/>
      <c r="S284" s="239"/>
      <c r="T284" s="24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1" t="s">
        <v>144</v>
      </c>
      <c r="AU284" s="241" t="s">
        <v>85</v>
      </c>
      <c r="AV284" s="14" t="s">
        <v>140</v>
      </c>
      <c r="AW284" s="14" t="s">
        <v>36</v>
      </c>
      <c r="AX284" s="14" t="s">
        <v>83</v>
      </c>
      <c r="AY284" s="241" t="s">
        <v>133</v>
      </c>
    </row>
    <row r="285" s="2" customFormat="1" ht="24.15" customHeight="1">
      <c r="A285" s="39"/>
      <c r="B285" s="40"/>
      <c r="C285" s="201" t="s">
        <v>438</v>
      </c>
      <c r="D285" s="201" t="s">
        <v>135</v>
      </c>
      <c r="E285" s="202" t="s">
        <v>439</v>
      </c>
      <c r="F285" s="203" t="s">
        <v>440</v>
      </c>
      <c r="G285" s="204" t="s">
        <v>226</v>
      </c>
      <c r="H285" s="205">
        <v>61.600000000000001</v>
      </c>
      <c r="I285" s="206"/>
      <c r="J285" s="207">
        <f>ROUND(I285*H285,2)</f>
        <v>0</v>
      </c>
      <c r="K285" s="203" t="s">
        <v>139</v>
      </c>
      <c r="L285" s="45"/>
      <c r="M285" s="208" t="s">
        <v>19</v>
      </c>
      <c r="N285" s="209" t="s">
        <v>46</v>
      </c>
      <c r="O285" s="85"/>
      <c r="P285" s="210">
        <f>O285*H285</f>
        <v>0</v>
      </c>
      <c r="Q285" s="210">
        <v>0</v>
      </c>
      <c r="R285" s="210">
        <f>Q285*H285</f>
        <v>0</v>
      </c>
      <c r="S285" s="210">
        <v>0.26100000000000001</v>
      </c>
      <c r="T285" s="211">
        <f>S285*H285</f>
        <v>16.0776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2" t="s">
        <v>247</v>
      </c>
      <c r="AT285" s="212" t="s">
        <v>135</v>
      </c>
      <c r="AU285" s="212" t="s">
        <v>85</v>
      </c>
      <c r="AY285" s="18" t="s">
        <v>133</v>
      </c>
      <c r="BE285" s="213">
        <f>IF(N285="základní",J285,0)</f>
        <v>0</v>
      </c>
      <c r="BF285" s="213">
        <f>IF(N285="snížená",J285,0)</f>
        <v>0</v>
      </c>
      <c r="BG285" s="213">
        <f>IF(N285="zákl. přenesená",J285,0)</f>
        <v>0</v>
      </c>
      <c r="BH285" s="213">
        <f>IF(N285="sníž. přenesená",J285,0)</f>
        <v>0</v>
      </c>
      <c r="BI285" s="213">
        <f>IF(N285="nulová",J285,0)</f>
        <v>0</v>
      </c>
      <c r="BJ285" s="18" t="s">
        <v>83</v>
      </c>
      <c r="BK285" s="213">
        <f>ROUND(I285*H285,2)</f>
        <v>0</v>
      </c>
      <c r="BL285" s="18" t="s">
        <v>247</v>
      </c>
      <c r="BM285" s="212" t="s">
        <v>441</v>
      </c>
    </row>
    <row r="286" s="2" customFormat="1">
      <c r="A286" s="39"/>
      <c r="B286" s="40"/>
      <c r="C286" s="41"/>
      <c r="D286" s="214" t="s">
        <v>142</v>
      </c>
      <c r="E286" s="41"/>
      <c r="F286" s="215" t="s">
        <v>442</v>
      </c>
      <c r="G286" s="41"/>
      <c r="H286" s="41"/>
      <c r="I286" s="216"/>
      <c r="J286" s="41"/>
      <c r="K286" s="41"/>
      <c r="L286" s="45"/>
      <c r="M286" s="217"/>
      <c r="N286" s="218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142</v>
      </c>
      <c r="AU286" s="18" t="s">
        <v>85</v>
      </c>
    </row>
    <row r="287" s="13" customFormat="1">
      <c r="A287" s="13"/>
      <c r="B287" s="219"/>
      <c r="C287" s="220"/>
      <c r="D287" s="221" t="s">
        <v>144</v>
      </c>
      <c r="E287" s="222" t="s">
        <v>19</v>
      </c>
      <c r="F287" s="223" t="s">
        <v>443</v>
      </c>
      <c r="G287" s="220"/>
      <c r="H287" s="224">
        <v>19.199999999999999</v>
      </c>
      <c r="I287" s="225"/>
      <c r="J287" s="220"/>
      <c r="K287" s="220"/>
      <c r="L287" s="226"/>
      <c r="M287" s="227"/>
      <c r="N287" s="228"/>
      <c r="O287" s="228"/>
      <c r="P287" s="228"/>
      <c r="Q287" s="228"/>
      <c r="R287" s="228"/>
      <c r="S287" s="228"/>
      <c r="T287" s="22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0" t="s">
        <v>144</v>
      </c>
      <c r="AU287" s="230" t="s">
        <v>85</v>
      </c>
      <c r="AV287" s="13" t="s">
        <v>85</v>
      </c>
      <c r="AW287" s="13" t="s">
        <v>36</v>
      </c>
      <c r="AX287" s="13" t="s">
        <v>75</v>
      </c>
      <c r="AY287" s="230" t="s">
        <v>133</v>
      </c>
    </row>
    <row r="288" s="13" customFormat="1">
      <c r="A288" s="13"/>
      <c r="B288" s="219"/>
      <c r="C288" s="220"/>
      <c r="D288" s="221" t="s">
        <v>144</v>
      </c>
      <c r="E288" s="222" t="s">
        <v>19</v>
      </c>
      <c r="F288" s="223" t="s">
        <v>444</v>
      </c>
      <c r="G288" s="220"/>
      <c r="H288" s="224">
        <v>11.6</v>
      </c>
      <c r="I288" s="225"/>
      <c r="J288" s="220"/>
      <c r="K288" s="220"/>
      <c r="L288" s="226"/>
      <c r="M288" s="227"/>
      <c r="N288" s="228"/>
      <c r="O288" s="228"/>
      <c r="P288" s="228"/>
      <c r="Q288" s="228"/>
      <c r="R288" s="228"/>
      <c r="S288" s="228"/>
      <c r="T288" s="22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0" t="s">
        <v>144</v>
      </c>
      <c r="AU288" s="230" t="s">
        <v>85</v>
      </c>
      <c r="AV288" s="13" t="s">
        <v>85</v>
      </c>
      <c r="AW288" s="13" t="s">
        <v>36</v>
      </c>
      <c r="AX288" s="13" t="s">
        <v>75</v>
      </c>
      <c r="AY288" s="230" t="s">
        <v>133</v>
      </c>
    </row>
    <row r="289" s="15" customFormat="1">
      <c r="A289" s="15"/>
      <c r="B289" s="252"/>
      <c r="C289" s="253"/>
      <c r="D289" s="221" t="s">
        <v>144</v>
      </c>
      <c r="E289" s="254" t="s">
        <v>19</v>
      </c>
      <c r="F289" s="255" t="s">
        <v>231</v>
      </c>
      <c r="G289" s="253"/>
      <c r="H289" s="256">
        <v>30.799999999999997</v>
      </c>
      <c r="I289" s="257"/>
      <c r="J289" s="253"/>
      <c r="K289" s="253"/>
      <c r="L289" s="258"/>
      <c r="M289" s="259"/>
      <c r="N289" s="260"/>
      <c r="O289" s="260"/>
      <c r="P289" s="260"/>
      <c r="Q289" s="260"/>
      <c r="R289" s="260"/>
      <c r="S289" s="260"/>
      <c r="T289" s="26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2" t="s">
        <v>144</v>
      </c>
      <c r="AU289" s="262" t="s">
        <v>85</v>
      </c>
      <c r="AV289" s="15" t="s">
        <v>154</v>
      </c>
      <c r="AW289" s="15" t="s">
        <v>36</v>
      </c>
      <c r="AX289" s="15" t="s">
        <v>75</v>
      </c>
      <c r="AY289" s="262" t="s">
        <v>133</v>
      </c>
    </row>
    <row r="290" s="13" customFormat="1">
      <c r="A290" s="13"/>
      <c r="B290" s="219"/>
      <c r="C290" s="220"/>
      <c r="D290" s="221" t="s">
        <v>144</v>
      </c>
      <c r="E290" s="222" t="s">
        <v>19</v>
      </c>
      <c r="F290" s="223" t="s">
        <v>445</v>
      </c>
      <c r="G290" s="220"/>
      <c r="H290" s="224">
        <v>19.199999999999999</v>
      </c>
      <c r="I290" s="225"/>
      <c r="J290" s="220"/>
      <c r="K290" s="220"/>
      <c r="L290" s="226"/>
      <c r="M290" s="227"/>
      <c r="N290" s="228"/>
      <c r="O290" s="228"/>
      <c r="P290" s="228"/>
      <c r="Q290" s="228"/>
      <c r="R290" s="228"/>
      <c r="S290" s="228"/>
      <c r="T290" s="22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0" t="s">
        <v>144</v>
      </c>
      <c r="AU290" s="230" t="s">
        <v>85</v>
      </c>
      <c r="AV290" s="13" t="s">
        <v>85</v>
      </c>
      <c r="AW290" s="13" t="s">
        <v>36</v>
      </c>
      <c r="AX290" s="13" t="s">
        <v>75</v>
      </c>
      <c r="AY290" s="230" t="s">
        <v>133</v>
      </c>
    </row>
    <row r="291" s="13" customFormat="1">
      <c r="A291" s="13"/>
      <c r="B291" s="219"/>
      <c r="C291" s="220"/>
      <c r="D291" s="221" t="s">
        <v>144</v>
      </c>
      <c r="E291" s="222" t="s">
        <v>19</v>
      </c>
      <c r="F291" s="223" t="s">
        <v>446</v>
      </c>
      <c r="G291" s="220"/>
      <c r="H291" s="224">
        <v>11.6</v>
      </c>
      <c r="I291" s="225"/>
      <c r="J291" s="220"/>
      <c r="K291" s="220"/>
      <c r="L291" s="226"/>
      <c r="M291" s="227"/>
      <c r="N291" s="228"/>
      <c r="O291" s="228"/>
      <c r="P291" s="228"/>
      <c r="Q291" s="228"/>
      <c r="R291" s="228"/>
      <c r="S291" s="228"/>
      <c r="T291" s="22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0" t="s">
        <v>144</v>
      </c>
      <c r="AU291" s="230" t="s">
        <v>85</v>
      </c>
      <c r="AV291" s="13" t="s">
        <v>85</v>
      </c>
      <c r="AW291" s="13" t="s">
        <v>36</v>
      </c>
      <c r="AX291" s="13" t="s">
        <v>75</v>
      </c>
      <c r="AY291" s="230" t="s">
        <v>133</v>
      </c>
    </row>
    <row r="292" s="15" customFormat="1">
      <c r="A292" s="15"/>
      <c r="B292" s="252"/>
      <c r="C292" s="253"/>
      <c r="D292" s="221" t="s">
        <v>144</v>
      </c>
      <c r="E292" s="254" t="s">
        <v>19</v>
      </c>
      <c r="F292" s="255" t="s">
        <v>234</v>
      </c>
      <c r="G292" s="253"/>
      <c r="H292" s="256">
        <v>30.799999999999997</v>
      </c>
      <c r="I292" s="257"/>
      <c r="J292" s="253"/>
      <c r="K292" s="253"/>
      <c r="L292" s="258"/>
      <c r="M292" s="259"/>
      <c r="N292" s="260"/>
      <c r="O292" s="260"/>
      <c r="P292" s="260"/>
      <c r="Q292" s="260"/>
      <c r="R292" s="260"/>
      <c r="S292" s="260"/>
      <c r="T292" s="261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2" t="s">
        <v>144</v>
      </c>
      <c r="AU292" s="262" t="s">
        <v>85</v>
      </c>
      <c r="AV292" s="15" t="s">
        <v>154</v>
      </c>
      <c r="AW292" s="15" t="s">
        <v>36</v>
      </c>
      <c r="AX292" s="15" t="s">
        <v>75</v>
      </c>
      <c r="AY292" s="262" t="s">
        <v>133</v>
      </c>
    </row>
    <row r="293" s="14" customFormat="1">
      <c r="A293" s="14"/>
      <c r="B293" s="231"/>
      <c r="C293" s="232"/>
      <c r="D293" s="221" t="s">
        <v>144</v>
      </c>
      <c r="E293" s="233" t="s">
        <v>19</v>
      </c>
      <c r="F293" s="234" t="s">
        <v>149</v>
      </c>
      <c r="G293" s="232"/>
      <c r="H293" s="235">
        <v>61.600000000000001</v>
      </c>
      <c r="I293" s="236"/>
      <c r="J293" s="232"/>
      <c r="K293" s="232"/>
      <c r="L293" s="237"/>
      <c r="M293" s="238"/>
      <c r="N293" s="239"/>
      <c r="O293" s="239"/>
      <c r="P293" s="239"/>
      <c r="Q293" s="239"/>
      <c r="R293" s="239"/>
      <c r="S293" s="239"/>
      <c r="T293" s="24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1" t="s">
        <v>144</v>
      </c>
      <c r="AU293" s="241" t="s">
        <v>85</v>
      </c>
      <c r="AV293" s="14" t="s">
        <v>140</v>
      </c>
      <c r="AW293" s="14" t="s">
        <v>36</v>
      </c>
      <c r="AX293" s="14" t="s">
        <v>83</v>
      </c>
      <c r="AY293" s="241" t="s">
        <v>133</v>
      </c>
    </row>
    <row r="294" s="2" customFormat="1" ht="16.5" customHeight="1">
      <c r="A294" s="39"/>
      <c r="B294" s="40"/>
      <c r="C294" s="201" t="s">
        <v>447</v>
      </c>
      <c r="D294" s="201" t="s">
        <v>135</v>
      </c>
      <c r="E294" s="202" t="s">
        <v>448</v>
      </c>
      <c r="F294" s="203" t="s">
        <v>449</v>
      </c>
      <c r="G294" s="204" t="s">
        <v>138</v>
      </c>
      <c r="H294" s="205">
        <v>14.128</v>
      </c>
      <c r="I294" s="206"/>
      <c r="J294" s="207">
        <f>ROUND(I294*H294,2)</f>
        <v>0</v>
      </c>
      <c r="K294" s="203" t="s">
        <v>139</v>
      </c>
      <c r="L294" s="45"/>
      <c r="M294" s="208" t="s">
        <v>19</v>
      </c>
      <c r="N294" s="209" t="s">
        <v>46</v>
      </c>
      <c r="O294" s="85"/>
      <c r="P294" s="210">
        <f>O294*H294</f>
        <v>0</v>
      </c>
      <c r="Q294" s="210">
        <v>0</v>
      </c>
      <c r="R294" s="210">
        <f>Q294*H294</f>
        <v>0</v>
      </c>
      <c r="S294" s="210">
        <v>2.2000000000000002</v>
      </c>
      <c r="T294" s="211">
        <f>S294*H294</f>
        <v>31.081600000000002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2" t="s">
        <v>140</v>
      </c>
      <c r="AT294" s="212" t="s">
        <v>135</v>
      </c>
      <c r="AU294" s="212" t="s">
        <v>85</v>
      </c>
      <c r="AY294" s="18" t="s">
        <v>133</v>
      </c>
      <c r="BE294" s="213">
        <f>IF(N294="základní",J294,0)</f>
        <v>0</v>
      </c>
      <c r="BF294" s="213">
        <f>IF(N294="snížená",J294,0)</f>
        <v>0</v>
      </c>
      <c r="BG294" s="213">
        <f>IF(N294="zákl. přenesená",J294,0)</f>
        <v>0</v>
      </c>
      <c r="BH294" s="213">
        <f>IF(N294="sníž. přenesená",J294,0)</f>
        <v>0</v>
      </c>
      <c r="BI294" s="213">
        <f>IF(N294="nulová",J294,0)</f>
        <v>0</v>
      </c>
      <c r="BJ294" s="18" t="s">
        <v>83</v>
      </c>
      <c r="BK294" s="213">
        <f>ROUND(I294*H294,2)</f>
        <v>0</v>
      </c>
      <c r="BL294" s="18" t="s">
        <v>140</v>
      </c>
      <c r="BM294" s="212" t="s">
        <v>450</v>
      </c>
    </row>
    <row r="295" s="2" customFormat="1">
      <c r="A295" s="39"/>
      <c r="B295" s="40"/>
      <c r="C295" s="41"/>
      <c r="D295" s="214" t="s">
        <v>142</v>
      </c>
      <c r="E295" s="41"/>
      <c r="F295" s="215" t="s">
        <v>451</v>
      </c>
      <c r="G295" s="41"/>
      <c r="H295" s="41"/>
      <c r="I295" s="216"/>
      <c r="J295" s="41"/>
      <c r="K295" s="41"/>
      <c r="L295" s="45"/>
      <c r="M295" s="217"/>
      <c r="N295" s="218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142</v>
      </c>
      <c r="AU295" s="18" t="s">
        <v>85</v>
      </c>
    </row>
    <row r="296" s="13" customFormat="1">
      <c r="A296" s="13"/>
      <c r="B296" s="219"/>
      <c r="C296" s="220"/>
      <c r="D296" s="221" t="s">
        <v>144</v>
      </c>
      <c r="E296" s="222" t="s">
        <v>19</v>
      </c>
      <c r="F296" s="223" t="s">
        <v>298</v>
      </c>
      <c r="G296" s="220"/>
      <c r="H296" s="224">
        <v>4.2119999999999997</v>
      </c>
      <c r="I296" s="225"/>
      <c r="J296" s="220"/>
      <c r="K296" s="220"/>
      <c r="L296" s="226"/>
      <c r="M296" s="227"/>
      <c r="N296" s="228"/>
      <c r="O296" s="228"/>
      <c r="P296" s="228"/>
      <c r="Q296" s="228"/>
      <c r="R296" s="228"/>
      <c r="S296" s="228"/>
      <c r="T296" s="22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0" t="s">
        <v>144</v>
      </c>
      <c r="AU296" s="230" t="s">
        <v>85</v>
      </c>
      <c r="AV296" s="13" t="s">
        <v>85</v>
      </c>
      <c r="AW296" s="13" t="s">
        <v>36</v>
      </c>
      <c r="AX296" s="13" t="s">
        <v>75</v>
      </c>
      <c r="AY296" s="230" t="s">
        <v>133</v>
      </c>
    </row>
    <row r="297" s="13" customFormat="1">
      <c r="A297" s="13"/>
      <c r="B297" s="219"/>
      <c r="C297" s="220"/>
      <c r="D297" s="221" t="s">
        <v>144</v>
      </c>
      <c r="E297" s="222" t="s">
        <v>19</v>
      </c>
      <c r="F297" s="223" t="s">
        <v>299</v>
      </c>
      <c r="G297" s="220"/>
      <c r="H297" s="224">
        <v>4.492</v>
      </c>
      <c r="I297" s="225"/>
      <c r="J297" s="220"/>
      <c r="K297" s="220"/>
      <c r="L297" s="226"/>
      <c r="M297" s="227"/>
      <c r="N297" s="228"/>
      <c r="O297" s="228"/>
      <c r="P297" s="228"/>
      <c r="Q297" s="228"/>
      <c r="R297" s="228"/>
      <c r="S297" s="228"/>
      <c r="T297" s="22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0" t="s">
        <v>144</v>
      </c>
      <c r="AU297" s="230" t="s">
        <v>85</v>
      </c>
      <c r="AV297" s="13" t="s">
        <v>85</v>
      </c>
      <c r="AW297" s="13" t="s">
        <v>36</v>
      </c>
      <c r="AX297" s="13" t="s">
        <v>75</v>
      </c>
      <c r="AY297" s="230" t="s">
        <v>133</v>
      </c>
    </row>
    <row r="298" s="15" customFormat="1">
      <c r="A298" s="15"/>
      <c r="B298" s="252"/>
      <c r="C298" s="253"/>
      <c r="D298" s="221" t="s">
        <v>144</v>
      </c>
      <c r="E298" s="254" t="s">
        <v>19</v>
      </c>
      <c r="F298" s="255" t="s">
        <v>452</v>
      </c>
      <c r="G298" s="253"/>
      <c r="H298" s="256">
        <v>8.7040000000000006</v>
      </c>
      <c r="I298" s="257"/>
      <c r="J298" s="253"/>
      <c r="K298" s="253"/>
      <c r="L298" s="258"/>
      <c r="M298" s="259"/>
      <c r="N298" s="260"/>
      <c r="O298" s="260"/>
      <c r="P298" s="260"/>
      <c r="Q298" s="260"/>
      <c r="R298" s="260"/>
      <c r="S298" s="260"/>
      <c r="T298" s="261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2" t="s">
        <v>144</v>
      </c>
      <c r="AU298" s="262" t="s">
        <v>85</v>
      </c>
      <c r="AV298" s="15" t="s">
        <v>154</v>
      </c>
      <c r="AW298" s="15" t="s">
        <v>36</v>
      </c>
      <c r="AX298" s="15" t="s">
        <v>75</v>
      </c>
      <c r="AY298" s="262" t="s">
        <v>133</v>
      </c>
    </row>
    <row r="299" s="13" customFormat="1">
      <c r="A299" s="13"/>
      <c r="B299" s="219"/>
      <c r="C299" s="220"/>
      <c r="D299" s="221" t="s">
        <v>144</v>
      </c>
      <c r="E299" s="222" t="s">
        <v>19</v>
      </c>
      <c r="F299" s="223" t="s">
        <v>195</v>
      </c>
      <c r="G299" s="220"/>
      <c r="H299" s="224">
        <v>0.76800000000000002</v>
      </c>
      <c r="I299" s="225"/>
      <c r="J299" s="220"/>
      <c r="K299" s="220"/>
      <c r="L299" s="226"/>
      <c r="M299" s="227"/>
      <c r="N299" s="228"/>
      <c r="O299" s="228"/>
      <c r="P299" s="228"/>
      <c r="Q299" s="228"/>
      <c r="R299" s="228"/>
      <c r="S299" s="228"/>
      <c r="T299" s="22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0" t="s">
        <v>144</v>
      </c>
      <c r="AU299" s="230" t="s">
        <v>85</v>
      </c>
      <c r="AV299" s="13" t="s">
        <v>85</v>
      </c>
      <c r="AW299" s="13" t="s">
        <v>36</v>
      </c>
      <c r="AX299" s="13" t="s">
        <v>75</v>
      </c>
      <c r="AY299" s="230" t="s">
        <v>133</v>
      </c>
    </row>
    <row r="300" s="13" customFormat="1">
      <c r="A300" s="13"/>
      <c r="B300" s="219"/>
      <c r="C300" s="220"/>
      <c r="D300" s="221" t="s">
        <v>144</v>
      </c>
      <c r="E300" s="222" t="s">
        <v>19</v>
      </c>
      <c r="F300" s="223" t="s">
        <v>196</v>
      </c>
      <c r="G300" s="220"/>
      <c r="H300" s="224">
        <v>0.76800000000000002</v>
      </c>
      <c r="I300" s="225"/>
      <c r="J300" s="220"/>
      <c r="K300" s="220"/>
      <c r="L300" s="226"/>
      <c r="M300" s="227"/>
      <c r="N300" s="228"/>
      <c r="O300" s="228"/>
      <c r="P300" s="228"/>
      <c r="Q300" s="228"/>
      <c r="R300" s="228"/>
      <c r="S300" s="228"/>
      <c r="T300" s="22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0" t="s">
        <v>144</v>
      </c>
      <c r="AU300" s="230" t="s">
        <v>85</v>
      </c>
      <c r="AV300" s="13" t="s">
        <v>85</v>
      </c>
      <c r="AW300" s="13" t="s">
        <v>36</v>
      </c>
      <c r="AX300" s="13" t="s">
        <v>75</v>
      </c>
      <c r="AY300" s="230" t="s">
        <v>133</v>
      </c>
    </row>
    <row r="301" s="13" customFormat="1">
      <c r="A301" s="13"/>
      <c r="B301" s="219"/>
      <c r="C301" s="220"/>
      <c r="D301" s="221" t="s">
        <v>144</v>
      </c>
      <c r="E301" s="222" t="s">
        <v>19</v>
      </c>
      <c r="F301" s="223" t="s">
        <v>184</v>
      </c>
      <c r="G301" s="220"/>
      <c r="H301" s="224">
        <v>1.944</v>
      </c>
      <c r="I301" s="225"/>
      <c r="J301" s="220"/>
      <c r="K301" s="220"/>
      <c r="L301" s="226"/>
      <c r="M301" s="227"/>
      <c r="N301" s="228"/>
      <c r="O301" s="228"/>
      <c r="P301" s="228"/>
      <c r="Q301" s="228"/>
      <c r="R301" s="228"/>
      <c r="S301" s="228"/>
      <c r="T301" s="22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0" t="s">
        <v>144</v>
      </c>
      <c r="AU301" s="230" t="s">
        <v>85</v>
      </c>
      <c r="AV301" s="13" t="s">
        <v>85</v>
      </c>
      <c r="AW301" s="13" t="s">
        <v>36</v>
      </c>
      <c r="AX301" s="13" t="s">
        <v>75</v>
      </c>
      <c r="AY301" s="230" t="s">
        <v>133</v>
      </c>
    </row>
    <row r="302" s="13" customFormat="1">
      <c r="A302" s="13"/>
      <c r="B302" s="219"/>
      <c r="C302" s="220"/>
      <c r="D302" s="221" t="s">
        <v>144</v>
      </c>
      <c r="E302" s="222" t="s">
        <v>19</v>
      </c>
      <c r="F302" s="223" t="s">
        <v>185</v>
      </c>
      <c r="G302" s="220"/>
      <c r="H302" s="224">
        <v>1.944</v>
      </c>
      <c r="I302" s="225"/>
      <c r="J302" s="220"/>
      <c r="K302" s="220"/>
      <c r="L302" s="226"/>
      <c r="M302" s="227"/>
      <c r="N302" s="228"/>
      <c r="O302" s="228"/>
      <c r="P302" s="228"/>
      <c r="Q302" s="228"/>
      <c r="R302" s="228"/>
      <c r="S302" s="228"/>
      <c r="T302" s="22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0" t="s">
        <v>144</v>
      </c>
      <c r="AU302" s="230" t="s">
        <v>85</v>
      </c>
      <c r="AV302" s="13" t="s">
        <v>85</v>
      </c>
      <c r="AW302" s="13" t="s">
        <v>36</v>
      </c>
      <c r="AX302" s="13" t="s">
        <v>75</v>
      </c>
      <c r="AY302" s="230" t="s">
        <v>133</v>
      </c>
    </row>
    <row r="303" s="15" customFormat="1">
      <c r="A303" s="15"/>
      <c r="B303" s="252"/>
      <c r="C303" s="253"/>
      <c r="D303" s="221" t="s">
        <v>144</v>
      </c>
      <c r="E303" s="254" t="s">
        <v>19</v>
      </c>
      <c r="F303" s="255" t="s">
        <v>453</v>
      </c>
      <c r="G303" s="253"/>
      <c r="H303" s="256">
        <v>5.4239999999999995</v>
      </c>
      <c r="I303" s="257"/>
      <c r="J303" s="253"/>
      <c r="K303" s="253"/>
      <c r="L303" s="258"/>
      <c r="M303" s="259"/>
      <c r="N303" s="260"/>
      <c r="O303" s="260"/>
      <c r="P303" s="260"/>
      <c r="Q303" s="260"/>
      <c r="R303" s="260"/>
      <c r="S303" s="260"/>
      <c r="T303" s="261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2" t="s">
        <v>144</v>
      </c>
      <c r="AU303" s="262" t="s">
        <v>85</v>
      </c>
      <c r="AV303" s="15" t="s">
        <v>154</v>
      </c>
      <c r="AW303" s="15" t="s">
        <v>36</v>
      </c>
      <c r="AX303" s="15" t="s">
        <v>75</v>
      </c>
      <c r="AY303" s="262" t="s">
        <v>133</v>
      </c>
    </row>
    <row r="304" s="14" customFormat="1">
      <c r="A304" s="14"/>
      <c r="B304" s="231"/>
      <c r="C304" s="232"/>
      <c r="D304" s="221" t="s">
        <v>144</v>
      </c>
      <c r="E304" s="233" t="s">
        <v>19</v>
      </c>
      <c r="F304" s="234" t="s">
        <v>149</v>
      </c>
      <c r="G304" s="232"/>
      <c r="H304" s="235">
        <v>14.128</v>
      </c>
      <c r="I304" s="236"/>
      <c r="J304" s="232"/>
      <c r="K304" s="232"/>
      <c r="L304" s="237"/>
      <c r="M304" s="238"/>
      <c r="N304" s="239"/>
      <c r="O304" s="239"/>
      <c r="P304" s="239"/>
      <c r="Q304" s="239"/>
      <c r="R304" s="239"/>
      <c r="S304" s="239"/>
      <c r="T304" s="24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1" t="s">
        <v>144</v>
      </c>
      <c r="AU304" s="241" t="s">
        <v>85</v>
      </c>
      <c r="AV304" s="14" t="s">
        <v>140</v>
      </c>
      <c r="AW304" s="14" t="s">
        <v>36</v>
      </c>
      <c r="AX304" s="14" t="s">
        <v>83</v>
      </c>
      <c r="AY304" s="241" t="s">
        <v>133</v>
      </c>
    </row>
    <row r="305" s="2" customFormat="1" ht="24.15" customHeight="1">
      <c r="A305" s="39"/>
      <c r="B305" s="40"/>
      <c r="C305" s="201" t="s">
        <v>454</v>
      </c>
      <c r="D305" s="201" t="s">
        <v>135</v>
      </c>
      <c r="E305" s="202" t="s">
        <v>455</v>
      </c>
      <c r="F305" s="203" t="s">
        <v>456</v>
      </c>
      <c r="G305" s="204" t="s">
        <v>226</v>
      </c>
      <c r="H305" s="205">
        <v>128.55000000000001</v>
      </c>
      <c r="I305" s="206"/>
      <c r="J305" s="207">
        <f>ROUND(I305*H305,2)</f>
        <v>0</v>
      </c>
      <c r="K305" s="203" t="s">
        <v>139</v>
      </c>
      <c r="L305" s="45"/>
      <c r="M305" s="208" t="s">
        <v>19</v>
      </c>
      <c r="N305" s="209" t="s">
        <v>46</v>
      </c>
      <c r="O305" s="85"/>
      <c r="P305" s="210">
        <f>O305*H305</f>
        <v>0</v>
      </c>
      <c r="Q305" s="210">
        <v>0</v>
      </c>
      <c r="R305" s="210">
        <f>Q305*H305</f>
        <v>0</v>
      </c>
      <c r="S305" s="210">
        <v>0.035000000000000003</v>
      </c>
      <c r="T305" s="211">
        <f>S305*H305</f>
        <v>4.4992500000000009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2" t="s">
        <v>140</v>
      </c>
      <c r="AT305" s="212" t="s">
        <v>135</v>
      </c>
      <c r="AU305" s="212" t="s">
        <v>85</v>
      </c>
      <c r="AY305" s="18" t="s">
        <v>133</v>
      </c>
      <c r="BE305" s="213">
        <f>IF(N305="základní",J305,0)</f>
        <v>0</v>
      </c>
      <c r="BF305" s="213">
        <f>IF(N305="snížená",J305,0)</f>
        <v>0</v>
      </c>
      <c r="BG305" s="213">
        <f>IF(N305="zákl. přenesená",J305,0)</f>
        <v>0</v>
      </c>
      <c r="BH305" s="213">
        <f>IF(N305="sníž. přenesená",J305,0)</f>
        <v>0</v>
      </c>
      <c r="BI305" s="213">
        <f>IF(N305="nulová",J305,0)</f>
        <v>0</v>
      </c>
      <c r="BJ305" s="18" t="s">
        <v>83</v>
      </c>
      <c r="BK305" s="213">
        <f>ROUND(I305*H305,2)</f>
        <v>0</v>
      </c>
      <c r="BL305" s="18" t="s">
        <v>140</v>
      </c>
      <c r="BM305" s="212" t="s">
        <v>457</v>
      </c>
    </row>
    <row r="306" s="2" customFormat="1">
      <c r="A306" s="39"/>
      <c r="B306" s="40"/>
      <c r="C306" s="41"/>
      <c r="D306" s="214" t="s">
        <v>142</v>
      </c>
      <c r="E306" s="41"/>
      <c r="F306" s="215" t="s">
        <v>458</v>
      </c>
      <c r="G306" s="41"/>
      <c r="H306" s="41"/>
      <c r="I306" s="216"/>
      <c r="J306" s="41"/>
      <c r="K306" s="41"/>
      <c r="L306" s="45"/>
      <c r="M306" s="217"/>
      <c r="N306" s="218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142</v>
      </c>
      <c r="AU306" s="18" t="s">
        <v>85</v>
      </c>
    </row>
    <row r="307" s="13" customFormat="1">
      <c r="A307" s="13"/>
      <c r="B307" s="219"/>
      <c r="C307" s="220"/>
      <c r="D307" s="221" t="s">
        <v>144</v>
      </c>
      <c r="E307" s="222" t="s">
        <v>19</v>
      </c>
      <c r="F307" s="223" t="s">
        <v>241</v>
      </c>
      <c r="G307" s="220"/>
      <c r="H307" s="224">
        <v>18.559999999999999</v>
      </c>
      <c r="I307" s="225"/>
      <c r="J307" s="220"/>
      <c r="K307" s="220"/>
      <c r="L307" s="226"/>
      <c r="M307" s="227"/>
      <c r="N307" s="228"/>
      <c r="O307" s="228"/>
      <c r="P307" s="228"/>
      <c r="Q307" s="228"/>
      <c r="R307" s="228"/>
      <c r="S307" s="228"/>
      <c r="T307" s="22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0" t="s">
        <v>144</v>
      </c>
      <c r="AU307" s="230" t="s">
        <v>85</v>
      </c>
      <c r="AV307" s="13" t="s">
        <v>85</v>
      </c>
      <c r="AW307" s="13" t="s">
        <v>36</v>
      </c>
      <c r="AX307" s="13" t="s">
        <v>75</v>
      </c>
      <c r="AY307" s="230" t="s">
        <v>133</v>
      </c>
    </row>
    <row r="308" s="13" customFormat="1">
      <c r="A308" s="13"/>
      <c r="B308" s="219"/>
      <c r="C308" s="220"/>
      <c r="D308" s="221" t="s">
        <v>144</v>
      </c>
      <c r="E308" s="222" t="s">
        <v>19</v>
      </c>
      <c r="F308" s="223" t="s">
        <v>242</v>
      </c>
      <c r="G308" s="220"/>
      <c r="H308" s="224">
        <v>21.059999999999999</v>
      </c>
      <c r="I308" s="225"/>
      <c r="J308" s="220"/>
      <c r="K308" s="220"/>
      <c r="L308" s="226"/>
      <c r="M308" s="227"/>
      <c r="N308" s="228"/>
      <c r="O308" s="228"/>
      <c r="P308" s="228"/>
      <c r="Q308" s="228"/>
      <c r="R308" s="228"/>
      <c r="S308" s="228"/>
      <c r="T308" s="22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0" t="s">
        <v>144</v>
      </c>
      <c r="AU308" s="230" t="s">
        <v>85</v>
      </c>
      <c r="AV308" s="13" t="s">
        <v>85</v>
      </c>
      <c r="AW308" s="13" t="s">
        <v>36</v>
      </c>
      <c r="AX308" s="13" t="s">
        <v>75</v>
      </c>
      <c r="AY308" s="230" t="s">
        <v>133</v>
      </c>
    </row>
    <row r="309" s="13" customFormat="1">
      <c r="A309" s="13"/>
      <c r="B309" s="219"/>
      <c r="C309" s="220"/>
      <c r="D309" s="221" t="s">
        <v>144</v>
      </c>
      <c r="E309" s="222" t="s">
        <v>19</v>
      </c>
      <c r="F309" s="223" t="s">
        <v>243</v>
      </c>
      <c r="G309" s="220"/>
      <c r="H309" s="224">
        <v>19.710000000000001</v>
      </c>
      <c r="I309" s="225"/>
      <c r="J309" s="220"/>
      <c r="K309" s="220"/>
      <c r="L309" s="226"/>
      <c r="M309" s="227"/>
      <c r="N309" s="228"/>
      <c r="O309" s="228"/>
      <c r="P309" s="228"/>
      <c r="Q309" s="228"/>
      <c r="R309" s="228"/>
      <c r="S309" s="228"/>
      <c r="T309" s="22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0" t="s">
        <v>144</v>
      </c>
      <c r="AU309" s="230" t="s">
        <v>85</v>
      </c>
      <c r="AV309" s="13" t="s">
        <v>85</v>
      </c>
      <c r="AW309" s="13" t="s">
        <v>36</v>
      </c>
      <c r="AX309" s="13" t="s">
        <v>75</v>
      </c>
      <c r="AY309" s="230" t="s">
        <v>133</v>
      </c>
    </row>
    <row r="310" s="13" customFormat="1">
      <c r="A310" s="13"/>
      <c r="B310" s="219"/>
      <c r="C310" s="220"/>
      <c r="D310" s="221" t="s">
        <v>144</v>
      </c>
      <c r="E310" s="222" t="s">
        <v>19</v>
      </c>
      <c r="F310" s="223" t="s">
        <v>244</v>
      </c>
      <c r="G310" s="220"/>
      <c r="H310" s="224">
        <v>20.68</v>
      </c>
      <c r="I310" s="225"/>
      <c r="J310" s="220"/>
      <c r="K310" s="220"/>
      <c r="L310" s="226"/>
      <c r="M310" s="227"/>
      <c r="N310" s="228"/>
      <c r="O310" s="228"/>
      <c r="P310" s="228"/>
      <c r="Q310" s="228"/>
      <c r="R310" s="228"/>
      <c r="S310" s="228"/>
      <c r="T310" s="22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0" t="s">
        <v>144</v>
      </c>
      <c r="AU310" s="230" t="s">
        <v>85</v>
      </c>
      <c r="AV310" s="13" t="s">
        <v>85</v>
      </c>
      <c r="AW310" s="13" t="s">
        <v>36</v>
      </c>
      <c r="AX310" s="13" t="s">
        <v>75</v>
      </c>
      <c r="AY310" s="230" t="s">
        <v>133</v>
      </c>
    </row>
    <row r="311" s="13" customFormat="1">
      <c r="A311" s="13"/>
      <c r="B311" s="219"/>
      <c r="C311" s="220"/>
      <c r="D311" s="221" t="s">
        <v>144</v>
      </c>
      <c r="E311" s="222" t="s">
        <v>19</v>
      </c>
      <c r="F311" s="223" t="s">
        <v>245</v>
      </c>
      <c r="G311" s="220"/>
      <c r="H311" s="224">
        <v>22.460000000000001</v>
      </c>
      <c r="I311" s="225"/>
      <c r="J311" s="220"/>
      <c r="K311" s="220"/>
      <c r="L311" s="226"/>
      <c r="M311" s="227"/>
      <c r="N311" s="228"/>
      <c r="O311" s="228"/>
      <c r="P311" s="228"/>
      <c r="Q311" s="228"/>
      <c r="R311" s="228"/>
      <c r="S311" s="228"/>
      <c r="T311" s="22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0" t="s">
        <v>144</v>
      </c>
      <c r="AU311" s="230" t="s">
        <v>85</v>
      </c>
      <c r="AV311" s="13" t="s">
        <v>85</v>
      </c>
      <c r="AW311" s="13" t="s">
        <v>36</v>
      </c>
      <c r="AX311" s="13" t="s">
        <v>75</v>
      </c>
      <c r="AY311" s="230" t="s">
        <v>133</v>
      </c>
    </row>
    <row r="312" s="13" customFormat="1">
      <c r="A312" s="13"/>
      <c r="B312" s="219"/>
      <c r="C312" s="220"/>
      <c r="D312" s="221" t="s">
        <v>144</v>
      </c>
      <c r="E312" s="222" t="s">
        <v>19</v>
      </c>
      <c r="F312" s="223" t="s">
        <v>246</v>
      </c>
      <c r="G312" s="220"/>
      <c r="H312" s="224">
        <v>20.960000000000001</v>
      </c>
      <c r="I312" s="225"/>
      <c r="J312" s="220"/>
      <c r="K312" s="220"/>
      <c r="L312" s="226"/>
      <c r="M312" s="227"/>
      <c r="N312" s="228"/>
      <c r="O312" s="228"/>
      <c r="P312" s="228"/>
      <c r="Q312" s="228"/>
      <c r="R312" s="228"/>
      <c r="S312" s="228"/>
      <c r="T312" s="22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0" t="s">
        <v>144</v>
      </c>
      <c r="AU312" s="230" t="s">
        <v>85</v>
      </c>
      <c r="AV312" s="13" t="s">
        <v>85</v>
      </c>
      <c r="AW312" s="13" t="s">
        <v>36</v>
      </c>
      <c r="AX312" s="13" t="s">
        <v>75</v>
      </c>
      <c r="AY312" s="230" t="s">
        <v>133</v>
      </c>
    </row>
    <row r="313" s="13" customFormat="1">
      <c r="A313" s="13"/>
      <c r="B313" s="219"/>
      <c r="C313" s="220"/>
      <c r="D313" s="221" t="s">
        <v>144</v>
      </c>
      <c r="E313" s="222" t="s">
        <v>19</v>
      </c>
      <c r="F313" s="223" t="s">
        <v>459</v>
      </c>
      <c r="G313" s="220"/>
      <c r="H313" s="224">
        <v>2.5600000000000001</v>
      </c>
      <c r="I313" s="225"/>
      <c r="J313" s="220"/>
      <c r="K313" s="220"/>
      <c r="L313" s="226"/>
      <c r="M313" s="227"/>
      <c r="N313" s="228"/>
      <c r="O313" s="228"/>
      <c r="P313" s="228"/>
      <c r="Q313" s="228"/>
      <c r="R313" s="228"/>
      <c r="S313" s="228"/>
      <c r="T313" s="22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0" t="s">
        <v>144</v>
      </c>
      <c r="AU313" s="230" t="s">
        <v>85</v>
      </c>
      <c r="AV313" s="13" t="s">
        <v>85</v>
      </c>
      <c r="AW313" s="13" t="s">
        <v>36</v>
      </c>
      <c r="AX313" s="13" t="s">
        <v>75</v>
      </c>
      <c r="AY313" s="230" t="s">
        <v>133</v>
      </c>
    </row>
    <row r="314" s="13" customFormat="1">
      <c r="A314" s="13"/>
      <c r="B314" s="219"/>
      <c r="C314" s="220"/>
      <c r="D314" s="221" t="s">
        <v>144</v>
      </c>
      <c r="E314" s="222" t="s">
        <v>19</v>
      </c>
      <c r="F314" s="223" t="s">
        <v>460</v>
      </c>
      <c r="G314" s="220"/>
      <c r="H314" s="224">
        <v>2.5600000000000001</v>
      </c>
      <c r="I314" s="225"/>
      <c r="J314" s="220"/>
      <c r="K314" s="220"/>
      <c r="L314" s="226"/>
      <c r="M314" s="227"/>
      <c r="N314" s="228"/>
      <c r="O314" s="228"/>
      <c r="P314" s="228"/>
      <c r="Q314" s="228"/>
      <c r="R314" s="228"/>
      <c r="S314" s="228"/>
      <c r="T314" s="22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0" t="s">
        <v>144</v>
      </c>
      <c r="AU314" s="230" t="s">
        <v>85</v>
      </c>
      <c r="AV314" s="13" t="s">
        <v>85</v>
      </c>
      <c r="AW314" s="13" t="s">
        <v>36</v>
      </c>
      <c r="AX314" s="13" t="s">
        <v>75</v>
      </c>
      <c r="AY314" s="230" t="s">
        <v>133</v>
      </c>
    </row>
    <row r="315" s="14" customFormat="1">
      <c r="A315" s="14"/>
      <c r="B315" s="231"/>
      <c r="C315" s="232"/>
      <c r="D315" s="221" t="s">
        <v>144</v>
      </c>
      <c r="E315" s="233" t="s">
        <v>19</v>
      </c>
      <c r="F315" s="234" t="s">
        <v>149</v>
      </c>
      <c r="G315" s="232"/>
      <c r="H315" s="235">
        <v>128.55000000000001</v>
      </c>
      <c r="I315" s="236"/>
      <c r="J315" s="232"/>
      <c r="K315" s="232"/>
      <c r="L315" s="237"/>
      <c r="M315" s="238"/>
      <c r="N315" s="239"/>
      <c r="O315" s="239"/>
      <c r="P315" s="239"/>
      <c r="Q315" s="239"/>
      <c r="R315" s="239"/>
      <c r="S315" s="239"/>
      <c r="T315" s="24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1" t="s">
        <v>144</v>
      </c>
      <c r="AU315" s="241" t="s">
        <v>85</v>
      </c>
      <c r="AV315" s="14" t="s">
        <v>140</v>
      </c>
      <c r="AW315" s="14" t="s">
        <v>36</v>
      </c>
      <c r="AX315" s="14" t="s">
        <v>83</v>
      </c>
      <c r="AY315" s="241" t="s">
        <v>133</v>
      </c>
    </row>
    <row r="316" s="2" customFormat="1" ht="24.15" customHeight="1">
      <c r="A316" s="39"/>
      <c r="B316" s="40"/>
      <c r="C316" s="201" t="s">
        <v>461</v>
      </c>
      <c r="D316" s="201" t="s">
        <v>135</v>
      </c>
      <c r="E316" s="202" t="s">
        <v>462</v>
      </c>
      <c r="F316" s="203" t="s">
        <v>463</v>
      </c>
      <c r="G316" s="204" t="s">
        <v>226</v>
      </c>
      <c r="H316" s="205">
        <v>6.4000000000000004</v>
      </c>
      <c r="I316" s="206"/>
      <c r="J316" s="207">
        <f>ROUND(I316*H316,2)</f>
        <v>0</v>
      </c>
      <c r="K316" s="203" t="s">
        <v>139</v>
      </c>
      <c r="L316" s="45"/>
      <c r="M316" s="208" t="s">
        <v>19</v>
      </c>
      <c r="N316" s="209" t="s">
        <v>46</v>
      </c>
      <c r="O316" s="85"/>
      <c r="P316" s="210">
        <f>O316*H316</f>
        <v>0</v>
      </c>
      <c r="Q316" s="210">
        <v>0</v>
      </c>
      <c r="R316" s="210">
        <f>Q316*H316</f>
        <v>0</v>
      </c>
      <c r="S316" s="210">
        <v>0.075999999999999998</v>
      </c>
      <c r="T316" s="211">
        <f>S316*H316</f>
        <v>0.4864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2" t="s">
        <v>140</v>
      </c>
      <c r="AT316" s="212" t="s">
        <v>135</v>
      </c>
      <c r="AU316" s="212" t="s">
        <v>85</v>
      </c>
      <c r="AY316" s="18" t="s">
        <v>133</v>
      </c>
      <c r="BE316" s="213">
        <f>IF(N316="základní",J316,0)</f>
        <v>0</v>
      </c>
      <c r="BF316" s="213">
        <f>IF(N316="snížená",J316,0)</f>
        <v>0</v>
      </c>
      <c r="BG316" s="213">
        <f>IF(N316="zákl. přenesená",J316,0)</f>
        <v>0</v>
      </c>
      <c r="BH316" s="213">
        <f>IF(N316="sníž. přenesená",J316,0)</f>
        <v>0</v>
      </c>
      <c r="BI316" s="213">
        <f>IF(N316="nulová",J316,0)</f>
        <v>0</v>
      </c>
      <c r="BJ316" s="18" t="s">
        <v>83</v>
      </c>
      <c r="BK316" s="213">
        <f>ROUND(I316*H316,2)</f>
        <v>0</v>
      </c>
      <c r="BL316" s="18" t="s">
        <v>140</v>
      </c>
      <c r="BM316" s="212" t="s">
        <v>464</v>
      </c>
    </row>
    <row r="317" s="2" customFormat="1">
      <c r="A317" s="39"/>
      <c r="B317" s="40"/>
      <c r="C317" s="41"/>
      <c r="D317" s="214" t="s">
        <v>142</v>
      </c>
      <c r="E317" s="41"/>
      <c r="F317" s="215" t="s">
        <v>465</v>
      </c>
      <c r="G317" s="41"/>
      <c r="H317" s="41"/>
      <c r="I317" s="216"/>
      <c r="J317" s="41"/>
      <c r="K317" s="41"/>
      <c r="L317" s="45"/>
      <c r="M317" s="217"/>
      <c r="N317" s="218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142</v>
      </c>
      <c r="AU317" s="18" t="s">
        <v>85</v>
      </c>
    </row>
    <row r="318" s="13" customFormat="1">
      <c r="A318" s="13"/>
      <c r="B318" s="219"/>
      <c r="C318" s="220"/>
      <c r="D318" s="221" t="s">
        <v>144</v>
      </c>
      <c r="E318" s="222" t="s">
        <v>19</v>
      </c>
      <c r="F318" s="223" t="s">
        <v>466</v>
      </c>
      <c r="G318" s="220"/>
      <c r="H318" s="224">
        <v>6.4000000000000004</v>
      </c>
      <c r="I318" s="225"/>
      <c r="J318" s="220"/>
      <c r="K318" s="220"/>
      <c r="L318" s="226"/>
      <c r="M318" s="227"/>
      <c r="N318" s="228"/>
      <c r="O318" s="228"/>
      <c r="P318" s="228"/>
      <c r="Q318" s="228"/>
      <c r="R318" s="228"/>
      <c r="S318" s="228"/>
      <c r="T318" s="22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0" t="s">
        <v>144</v>
      </c>
      <c r="AU318" s="230" t="s">
        <v>85</v>
      </c>
      <c r="AV318" s="13" t="s">
        <v>85</v>
      </c>
      <c r="AW318" s="13" t="s">
        <v>36</v>
      </c>
      <c r="AX318" s="13" t="s">
        <v>83</v>
      </c>
      <c r="AY318" s="230" t="s">
        <v>133</v>
      </c>
    </row>
    <row r="319" s="2" customFormat="1" ht="24.15" customHeight="1">
      <c r="A319" s="39"/>
      <c r="B319" s="40"/>
      <c r="C319" s="201" t="s">
        <v>467</v>
      </c>
      <c r="D319" s="201" t="s">
        <v>135</v>
      </c>
      <c r="E319" s="202" t="s">
        <v>468</v>
      </c>
      <c r="F319" s="203" t="s">
        <v>469</v>
      </c>
      <c r="G319" s="204" t="s">
        <v>206</v>
      </c>
      <c r="H319" s="205">
        <v>8</v>
      </c>
      <c r="I319" s="206"/>
      <c r="J319" s="207">
        <f>ROUND(I319*H319,2)</f>
        <v>0</v>
      </c>
      <c r="K319" s="203" t="s">
        <v>139</v>
      </c>
      <c r="L319" s="45"/>
      <c r="M319" s="208" t="s">
        <v>19</v>
      </c>
      <c r="N319" s="209" t="s">
        <v>46</v>
      </c>
      <c r="O319" s="85"/>
      <c r="P319" s="210">
        <f>O319*H319</f>
        <v>0</v>
      </c>
      <c r="Q319" s="210">
        <v>0</v>
      </c>
      <c r="R319" s="210">
        <f>Q319*H319</f>
        <v>0</v>
      </c>
      <c r="S319" s="210">
        <v>0.0080000000000000002</v>
      </c>
      <c r="T319" s="211">
        <f>S319*H319</f>
        <v>0.064000000000000001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2" t="s">
        <v>140</v>
      </c>
      <c r="AT319" s="212" t="s">
        <v>135</v>
      </c>
      <c r="AU319" s="212" t="s">
        <v>85</v>
      </c>
      <c r="AY319" s="18" t="s">
        <v>133</v>
      </c>
      <c r="BE319" s="213">
        <f>IF(N319="základní",J319,0)</f>
        <v>0</v>
      </c>
      <c r="BF319" s="213">
        <f>IF(N319="snížená",J319,0)</f>
        <v>0</v>
      </c>
      <c r="BG319" s="213">
        <f>IF(N319="zákl. přenesená",J319,0)</f>
        <v>0</v>
      </c>
      <c r="BH319" s="213">
        <f>IF(N319="sníž. přenesená",J319,0)</f>
        <v>0</v>
      </c>
      <c r="BI319" s="213">
        <f>IF(N319="nulová",J319,0)</f>
        <v>0</v>
      </c>
      <c r="BJ319" s="18" t="s">
        <v>83</v>
      </c>
      <c r="BK319" s="213">
        <f>ROUND(I319*H319,2)</f>
        <v>0</v>
      </c>
      <c r="BL319" s="18" t="s">
        <v>140</v>
      </c>
      <c r="BM319" s="212" t="s">
        <v>470</v>
      </c>
    </row>
    <row r="320" s="2" customFormat="1">
      <c r="A320" s="39"/>
      <c r="B320" s="40"/>
      <c r="C320" s="41"/>
      <c r="D320" s="214" t="s">
        <v>142</v>
      </c>
      <c r="E320" s="41"/>
      <c r="F320" s="215" t="s">
        <v>471</v>
      </c>
      <c r="G320" s="41"/>
      <c r="H320" s="41"/>
      <c r="I320" s="216"/>
      <c r="J320" s="41"/>
      <c r="K320" s="41"/>
      <c r="L320" s="45"/>
      <c r="M320" s="217"/>
      <c r="N320" s="218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142</v>
      </c>
      <c r="AU320" s="18" t="s">
        <v>85</v>
      </c>
    </row>
    <row r="321" s="13" customFormat="1">
      <c r="A321" s="13"/>
      <c r="B321" s="219"/>
      <c r="C321" s="220"/>
      <c r="D321" s="221" t="s">
        <v>144</v>
      </c>
      <c r="E321" s="222" t="s">
        <v>19</v>
      </c>
      <c r="F321" s="223" t="s">
        <v>472</v>
      </c>
      <c r="G321" s="220"/>
      <c r="H321" s="224">
        <v>8</v>
      </c>
      <c r="I321" s="225"/>
      <c r="J321" s="220"/>
      <c r="K321" s="220"/>
      <c r="L321" s="226"/>
      <c r="M321" s="227"/>
      <c r="N321" s="228"/>
      <c r="O321" s="228"/>
      <c r="P321" s="228"/>
      <c r="Q321" s="228"/>
      <c r="R321" s="228"/>
      <c r="S321" s="228"/>
      <c r="T321" s="22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0" t="s">
        <v>144</v>
      </c>
      <c r="AU321" s="230" t="s">
        <v>85</v>
      </c>
      <c r="AV321" s="13" t="s">
        <v>85</v>
      </c>
      <c r="AW321" s="13" t="s">
        <v>36</v>
      </c>
      <c r="AX321" s="13" t="s">
        <v>83</v>
      </c>
      <c r="AY321" s="230" t="s">
        <v>133</v>
      </c>
    </row>
    <row r="322" s="2" customFormat="1" ht="24.15" customHeight="1">
      <c r="A322" s="39"/>
      <c r="B322" s="40"/>
      <c r="C322" s="201" t="s">
        <v>473</v>
      </c>
      <c r="D322" s="201" t="s">
        <v>135</v>
      </c>
      <c r="E322" s="202" t="s">
        <v>474</v>
      </c>
      <c r="F322" s="203" t="s">
        <v>475</v>
      </c>
      <c r="G322" s="204" t="s">
        <v>206</v>
      </c>
      <c r="H322" s="205">
        <v>7</v>
      </c>
      <c r="I322" s="206"/>
      <c r="J322" s="207">
        <f>ROUND(I322*H322,2)</f>
        <v>0</v>
      </c>
      <c r="K322" s="203" t="s">
        <v>139</v>
      </c>
      <c r="L322" s="45"/>
      <c r="M322" s="208" t="s">
        <v>19</v>
      </c>
      <c r="N322" s="209" t="s">
        <v>46</v>
      </c>
      <c r="O322" s="85"/>
      <c r="P322" s="210">
        <f>O322*H322</f>
        <v>0</v>
      </c>
      <c r="Q322" s="210">
        <v>0</v>
      </c>
      <c r="R322" s="210">
        <f>Q322*H322</f>
        <v>0</v>
      </c>
      <c r="S322" s="210">
        <v>0.034000000000000002</v>
      </c>
      <c r="T322" s="211">
        <f>S322*H322</f>
        <v>0.23800000000000002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2" t="s">
        <v>140</v>
      </c>
      <c r="AT322" s="212" t="s">
        <v>135</v>
      </c>
      <c r="AU322" s="212" t="s">
        <v>85</v>
      </c>
      <c r="AY322" s="18" t="s">
        <v>133</v>
      </c>
      <c r="BE322" s="213">
        <f>IF(N322="základní",J322,0)</f>
        <v>0</v>
      </c>
      <c r="BF322" s="213">
        <f>IF(N322="snížená",J322,0)</f>
        <v>0</v>
      </c>
      <c r="BG322" s="213">
        <f>IF(N322="zákl. přenesená",J322,0)</f>
        <v>0</v>
      </c>
      <c r="BH322" s="213">
        <f>IF(N322="sníž. přenesená",J322,0)</f>
        <v>0</v>
      </c>
      <c r="BI322" s="213">
        <f>IF(N322="nulová",J322,0)</f>
        <v>0</v>
      </c>
      <c r="BJ322" s="18" t="s">
        <v>83</v>
      </c>
      <c r="BK322" s="213">
        <f>ROUND(I322*H322,2)</f>
        <v>0</v>
      </c>
      <c r="BL322" s="18" t="s">
        <v>140</v>
      </c>
      <c r="BM322" s="212" t="s">
        <v>476</v>
      </c>
    </row>
    <row r="323" s="2" customFormat="1">
      <c r="A323" s="39"/>
      <c r="B323" s="40"/>
      <c r="C323" s="41"/>
      <c r="D323" s="214" t="s">
        <v>142</v>
      </c>
      <c r="E323" s="41"/>
      <c r="F323" s="215" t="s">
        <v>477</v>
      </c>
      <c r="G323" s="41"/>
      <c r="H323" s="41"/>
      <c r="I323" s="216"/>
      <c r="J323" s="41"/>
      <c r="K323" s="41"/>
      <c r="L323" s="45"/>
      <c r="M323" s="217"/>
      <c r="N323" s="218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142</v>
      </c>
      <c r="AU323" s="18" t="s">
        <v>85</v>
      </c>
    </row>
    <row r="324" s="13" customFormat="1">
      <c r="A324" s="13"/>
      <c r="B324" s="219"/>
      <c r="C324" s="220"/>
      <c r="D324" s="221" t="s">
        <v>144</v>
      </c>
      <c r="E324" s="222" t="s">
        <v>19</v>
      </c>
      <c r="F324" s="223" t="s">
        <v>215</v>
      </c>
      <c r="G324" s="220"/>
      <c r="H324" s="224">
        <v>3</v>
      </c>
      <c r="I324" s="225"/>
      <c r="J324" s="220"/>
      <c r="K324" s="220"/>
      <c r="L324" s="226"/>
      <c r="M324" s="227"/>
      <c r="N324" s="228"/>
      <c r="O324" s="228"/>
      <c r="P324" s="228"/>
      <c r="Q324" s="228"/>
      <c r="R324" s="228"/>
      <c r="S324" s="228"/>
      <c r="T324" s="22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0" t="s">
        <v>144</v>
      </c>
      <c r="AU324" s="230" t="s">
        <v>85</v>
      </c>
      <c r="AV324" s="13" t="s">
        <v>85</v>
      </c>
      <c r="AW324" s="13" t="s">
        <v>36</v>
      </c>
      <c r="AX324" s="13" t="s">
        <v>75</v>
      </c>
      <c r="AY324" s="230" t="s">
        <v>133</v>
      </c>
    </row>
    <row r="325" s="13" customFormat="1">
      <c r="A325" s="13"/>
      <c r="B325" s="219"/>
      <c r="C325" s="220"/>
      <c r="D325" s="221" t="s">
        <v>144</v>
      </c>
      <c r="E325" s="222" t="s">
        <v>19</v>
      </c>
      <c r="F325" s="223" t="s">
        <v>478</v>
      </c>
      <c r="G325" s="220"/>
      <c r="H325" s="224">
        <v>4</v>
      </c>
      <c r="I325" s="225"/>
      <c r="J325" s="220"/>
      <c r="K325" s="220"/>
      <c r="L325" s="226"/>
      <c r="M325" s="227"/>
      <c r="N325" s="228"/>
      <c r="O325" s="228"/>
      <c r="P325" s="228"/>
      <c r="Q325" s="228"/>
      <c r="R325" s="228"/>
      <c r="S325" s="228"/>
      <c r="T325" s="229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0" t="s">
        <v>144</v>
      </c>
      <c r="AU325" s="230" t="s">
        <v>85</v>
      </c>
      <c r="AV325" s="13" t="s">
        <v>85</v>
      </c>
      <c r="AW325" s="13" t="s">
        <v>36</v>
      </c>
      <c r="AX325" s="13" t="s">
        <v>75</v>
      </c>
      <c r="AY325" s="230" t="s">
        <v>133</v>
      </c>
    </row>
    <row r="326" s="14" customFormat="1">
      <c r="A326" s="14"/>
      <c r="B326" s="231"/>
      <c r="C326" s="232"/>
      <c r="D326" s="221" t="s">
        <v>144</v>
      </c>
      <c r="E326" s="233" t="s">
        <v>19</v>
      </c>
      <c r="F326" s="234" t="s">
        <v>149</v>
      </c>
      <c r="G326" s="232"/>
      <c r="H326" s="235">
        <v>7</v>
      </c>
      <c r="I326" s="236"/>
      <c r="J326" s="232"/>
      <c r="K326" s="232"/>
      <c r="L326" s="237"/>
      <c r="M326" s="238"/>
      <c r="N326" s="239"/>
      <c r="O326" s="239"/>
      <c r="P326" s="239"/>
      <c r="Q326" s="239"/>
      <c r="R326" s="239"/>
      <c r="S326" s="239"/>
      <c r="T326" s="240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1" t="s">
        <v>144</v>
      </c>
      <c r="AU326" s="241" t="s">
        <v>85</v>
      </c>
      <c r="AV326" s="14" t="s">
        <v>140</v>
      </c>
      <c r="AW326" s="14" t="s">
        <v>36</v>
      </c>
      <c r="AX326" s="14" t="s">
        <v>83</v>
      </c>
      <c r="AY326" s="241" t="s">
        <v>133</v>
      </c>
    </row>
    <row r="327" s="2" customFormat="1" ht="24.15" customHeight="1">
      <c r="A327" s="39"/>
      <c r="B327" s="40"/>
      <c r="C327" s="201" t="s">
        <v>479</v>
      </c>
      <c r="D327" s="201" t="s">
        <v>135</v>
      </c>
      <c r="E327" s="202" t="s">
        <v>480</v>
      </c>
      <c r="F327" s="203" t="s">
        <v>481</v>
      </c>
      <c r="G327" s="204" t="s">
        <v>206</v>
      </c>
      <c r="H327" s="205">
        <v>16</v>
      </c>
      <c r="I327" s="206"/>
      <c r="J327" s="207">
        <f>ROUND(I327*H327,2)</f>
        <v>0</v>
      </c>
      <c r="K327" s="203" t="s">
        <v>139</v>
      </c>
      <c r="L327" s="45"/>
      <c r="M327" s="208" t="s">
        <v>19</v>
      </c>
      <c r="N327" s="209" t="s">
        <v>46</v>
      </c>
      <c r="O327" s="85"/>
      <c r="P327" s="210">
        <f>O327*H327</f>
        <v>0</v>
      </c>
      <c r="Q327" s="210">
        <v>0</v>
      </c>
      <c r="R327" s="210">
        <f>Q327*H327</f>
        <v>0</v>
      </c>
      <c r="S327" s="210">
        <v>0.001</v>
      </c>
      <c r="T327" s="211">
        <f>S327*H327</f>
        <v>0.016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2" t="s">
        <v>140</v>
      </c>
      <c r="AT327" s="212" t="s">
        <v>135</v>
      </c>
      <c r="AU327" s="212" t="s">
        <v>85</v>
      </c>
      <c r="AY327" s="18" t="s">
        <v>133</v>
      </c>
      <c r="BE327" s="213">
        <f>IF(N327="základní",J327,0)</f>
        <v>0</v>
      </c>
      <c r="BF327" s="213">
        <f>IF(N327="snížená",J327,0)</f>
        <v>0</v>
      </c>
      <c r="BG327" s="213">
        <f>IF(N327="zákl. přenesená",J327,0)</f>
        <v>0</v>
      </c>
      <c r="BH327" s="213">
        <f>IF(N327="sníž. přenesená",J327,0)</f>
        <v>0</v>
      </c>
      <c r="BI327" s="213">
        <f>IF(N327="nulová",J327,0)</f>
        <v>0</v>
      </c>
      <c r="BJ327" s="18" t="s">
        <v>83</v>
      </c>
      <c r="BK327" s="213">
        <f>ROUND(I327*H327,2)</f>
        <v>0</v>
      </c>
      <c r="BL327" s="18" t="s">
        <v>140</v>
      </c>
      <c r="BM327" s="212" t="s">
        <v>482</v>
      </c>
    </row>
    <row r="328" s="2" customFormat="1">
      <c r="A328" s="39"/>
      <c r="B328" s="40"/>
      <c r="C328" s="41"/>
      <c r="D328" s="214" t="s">
        <v>142</v>
      </c>
      <c r="E328" s="41"/>
      <c r="F328" s="215" t="s">
        <v>483</v>
      </c>
      <c r="G328" s="41"/>
      <c r="H328" s="41"/>
      <c r="I328" s="216"/>
      <c r="J328" s="41"/>
      <c r="K328" s="41"/>
      <c r="L328" s="45"/>
      <c r="M328" s="217"/>
      <c r="N328" s="218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142</v>
      </c>
      <c r="AU328" s="18" t="s">
        <v>85</v>
      </c>
    </row>
    <row r="329" s="13" customFormat="1">
      <c r="A329" s="13"/>
      <c r="B329" s="219"/>
      <c r="C329" s="220"/>
      <c r="D329" s="221" t="s">
        <v>144</v>
      </c>
      <c r="E329" s="222" t="s">
        <v>19</v>
      </c>
      <c r="F329" s="223" t="s">
        <v>484</v>
      </c>
      <c r="G329" s="220"/>
      <c r="H329" s="224">
        <v>16</v>
      </c>
      <c r="I329" s="225"/>
      <c r="J329" s="220"/>
      <c r="K329" s="220"/>
      <c r="L329" s="226"/>
      <c r="M329" s="227"/>
      <c r="N329" s="228"/>
      <c r="O329" s="228"/>
      <c r="P329" s="228"/>
      <c r="Q329" s="228"/>
      <c r="R329" s="228"/>
      <c r="S329" s="228"/>
      <c r="T329" s="22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0" t="s">
        <v>144</v>
      </c>
      <c r="AU329" s="230" t="s">
        <v>85</v>
      </c>
      <c r="AV329" s="13" t="s">
        <v>85</v>
      </c>
      <c r="AW329" s="13" t="s">
        <v>36</v>
      </c>
      <c r="AX329" s="13" t="s">
        <v>83</v>
      </c>
      <c r="AY329" s="230" t="s">
        <v>133</v>
      </c>
    </row>
    <row r="330" s="2" customFormat="1" ht="21.75" customHeight="1">
      <c r="A330" s="39"/>
      <c r="B330" s="40"/>
      <c r="C330" s="201" t="s">
        <v>485</v>
      </c>
      <c r="D330" s="201" t="s">
        <v>135</v>
      </c>
      <c r="E330" s="202" t="s">
        <v>486</v>
      </c>
      <c r="F330" s="203" t="s">
        <v>487</v>
      </c>
      <c r="G330" s="204" t="s">
        <v>219</v>
      </c>
      <c r="H330" s="205">
        <v>64</v>
      </c>
      <c r="I330" s="206"/>
      <c r="J330" s="207">
        <f>ROUND(I330*H330,2)</f>
        <v>0</v>
      </c>
      <c r="K330" s="203" t="s">
        <v>139</v>
      </c>
      <c r="L330" s="45"/>
      <c r="M330" s="208" t="s">
        <v>19</v>
      </c>
      <c r="N330" s="209" t="s">
        <v>46</v>
      </c>
      <c r="O330" s="85"/>
      <c r="P330" s="210">
        <f>O330*H330</f>
        <v>0</v>
      </c>
      <c r="Q330" s="210">
        <v>0</v>
      </c>
      <c r="R330" s="210">
        <f>Q330*H330</f>
        <v>0</v>
      </c>
      <c r="S330" s="210">
        <v>0.002</v>
      </c>
      <c r="T330" s="211">
        <f>S330*H330</f>
        <v>0.128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2" t="s">
        <v>140</v>
      </c>
      <c r="AT330" s="212" t="s">
        <v>135</v>
      </c>
      <c r="AU330" s="212" t="s">
        <v>85</v>
      </c>
      <c r="AY330" s="18" t="s">
        <v>133</v>
      </c>
      <c r="BE330" s="213">
        <f>IF(N330="základní",J330,0)</f>
        <v>0</v>
      </c>
      <c r="BF330" s="213">
        <f>IF(N330="snížená",J330,0)</f>
        <v>0</v>
      </c>
      <c r="BG330" s="213">
        <f>IF(N330="zákl. přenesená",J330,0)</f>
        <v>0</v>
      </c>
      <c r="BH330" s="213">
        <f>IF(N330="sníž. přenesená",J330,0)</f>
        <v>0</v>
      </c>
      <c r="BI330" s="213">
        <f>IF(N330="nulová",J330,0)</f>
        <v>0</v>
      </c>
      <c r="BJ330" s="18" t="s">
        <v>83</v>
      </c>
      <c r="BK330" s="213">
        <f>ROUND(I330*H330,2)</f>
        <v>0</v>
      </c>
      <c r="BL330" s="18" t="s">
        <v>140</v>
      </c>
      <c r="BM330" s="212" t="s">
        <v>488</v>
      </c>
    </row>
    <row r="331" s="2" customFormat="1">
      <c r="A331" s="39"/>
      <c r="B331" s="40"/>
      <c r="C331" s="41"/>
      <c r="D331" s="214" t="s">
        <v>142</v>
      </c>
      <c r="E331" s="41"/>
      <c r="F331" s="215" t="s">
        <v>489</v>
      </c>
      <c r="G331" s="41"/>
      <c r="H331" s="41"/>
      <c r="I331" s="216"/>
      <c r="J331" s="41"/>
      <c r="K331" s="41"/>
      <c r="L331" s="45"/>
      <c r="M331" s="217"/>
      <c r="N331" s="218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142</v>
      </c>
      <c r="AU331" s="18" t="s">
        <v>85</v>
      </c>
    </row>
    <row r="332" s="13" customFormat="1">
      <c r="A332" s="13"/>
      <c r="B332" s="219"/>
      <c r="C332" s="220"/>
      <c r="D332" s="221" t="s">
        <v>144</v>
      </c>
      <c r="E332" s="222" t="s">
        <v>19</v>
      </c>
      <c r="F332" s="223" t="s">
        <v>490</v>
      </c>
      <c r="G332" s="220"/>
      <c r="H332" s="224">
        <v>64</v>
      </c>
      <c r="I332" s="225"/>
      <c r="J332" s="220"/>
      <c r="K332" s="220"/>
      <c r="L332" s="226"/>
      <c r="M332" s="227"/>
      <c r="N332" s="228"/>
      <c r="O332" s="228"/>
      <c r="P332" s="228"/>
      <c r="Q332" s="228"/>
      <c r="R332" s="228"/>
      <c r="S332" s="228"/>
      <c r="T332" s="22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0" t="s">
        <v>144</v>
      </c>
      <c r="AU332" s="230" t="s">
        <v>85</v>
      </c>
      <c r="AV332" s="13" t="s">
        <v>85</v>
      </c>
      <c r="AW332" s="13" t="s">
        <v>36</v>
      </c>
      <c r="AX332" s="13" t="s">
        <v>83</v>
      </c>
      <c r="AY332" s="230" t="s">
        <v>133</v>
      </c>
    </row>
    <row r="333" s="2" customFormat="1" ht="21.75" customHeight="1">
      <c r="A333" s="39"/>
      <c r="B333" s="40"/>
      <c r="C333" s="201" t="s">
        <v>491</v>
      </c>
      <c r="D333" s="201" t="s">
        <v>135</v>
      </c>
      <c r="E333" s="202" t="s">
        <v>492</v>
      </c>
      <c r="F333" s="203" t="s">
        <v>493</v>
      </c>
      <c r="G333" s="204" t="s">
        <v>219</v>
      </c>
      <c r="H333" s="205">
        <v>28</v>
      </c>
      <c r="I333" s="206"/>
      <c r="J333" s="207">
        <f>ROUND(I333*H333,2)</f>
        <v>0</v>
      </c>
      <c r="K333" s="203" t="s">
        <v>139</v>
      </c>
      <c r="L333" s="45"/>
      <c r="M333" s="208" t="s">
        <v>19</v>
      </c>
      <c r="N333" s="209" t="s">
        <v>46</v>
      </c>
      <c r="O333" s="85"/>
      <c r="P333" s="210">
        <f>O333*H333</f>
        <v>0</v>
      </c>
      <c r="Q333" s="210">
        <v>0</v>
      </c>
      <c r="R333" s="210">
        <f>Q333*H333</f>
        <v>0</v>
      </c>
      <c r="S333" s="210">
        <v>0.0040000000000000001</v>
      </c>
      <c r="T333" s="211">
        <f>S333*H333</f>
        <v>0.112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2" t="s">
        <v>140</v>
      </c>
      <c r="AT333" s="212" t="s">
        <v>135</v>
      </c>
      <c r="AU333" s="212" t="s">
        <v>85</v>
      </c>
      <c r="AY333" s="18" t="s">
        <v>133</v>
      </c>
      <c r="BE333" s="213">
        <f>IF(N333="základní",J333,0)</f>
        <v>0</v>
      </c>
      <c r="BF333" s="213">
        <f>IF(N333="snížená",J333,0)</f>
        <v>0</v>
      </c>
      <c r="BG333" s="213">
        <f>IF(N333="zákl. přenesená",J333,0)</f>
        <v>0</v>
      </c>
      <c r="BH333" s="213">
        <f>IF(N333="sníž. přenesená",J333,0)</f>
        <v>0</v>
      </c>
      <c r="BI333" s="213">
        <f>IF(N333="nulová",J333,0)</f>
        <v>0</v>
      </c>
      <c r="BJ333" s="18" t="s">
        <v>83</v>
      </c>
      <c r="BK333" s="213">
        <f>ROUND(I333*H333,2)</f>
        <v>0</v>
      </c>
      <c r="BL333" s="18" t="s">
        <v>140</v>
      </c>
      <c r="BM333" s="212" t="s">
        <v>494</v>
      </c>
    </row>
    <row r="334" s="2" customFormat="1">
      <c r="A334" s="39"/>
      <c r="B334" s="40"/>
      <c r="C334" s="41"/>
      <c r="D334" s="214" t="s">
        <v>142</v>
      </c>
      <c r="E334" s="41"/>
      <c r="F334" s="215" t="s">
        <v>495</v>
      </c>
      <c r="G334" s="41"/>
      <c r="H334" s="41"/>
      <c r="I334" s="216"/>
      <c r="J334" s="41"/>
      <c r="K334" s="41"/>
      <c r="L334" s="45"/>
      <c r="M334" s="217"/>
      <c r="N334" s="218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142</v>
      </c>
      <c r="AU334" s="18" t="s">
        <v>85</v>
      </c>
    </row>
    <row r="335" s="13" customFormat="1">
      <c r="A335" s="13"/>
      <c r="B335" s="219"/>
      <c r="C335" s="220"/>
      <c r="D335" s="221" t="s">
        <v>144</v>
      </c>
      <c r="E335" s="222" t="s">
        <v>19</v>
      </c>
      <c r="F335" s="223" t="s">
        <v>496</v>
      </c>
      <c r="G335" s="220"/>
      <c r="H335" s="224">
        <v>28</v>
      </c>
      <c r="I335" s="225"/>
      <c r="J335" s="220"/>
      <c r="K335" s="220"/>
      <c r="L335" s="226"/>
      <c r="M335" s="227"/>
      <c r="N335" s="228"/>
      <c r="O335" s="228"/>
      <c r="P335" s="228"/>
      <c r="Q335" s="228"/>
      <c r="R335" s="228"/>
      <c r="S335" s="228"/>
      <c r="T335" s="22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0" t="s">
        <v>144</v>
      </c>
      <c r="AU335" s="230" t="s">
        <v>85</v>
      </c>
      <c r="AV335" s="13" t="s">
        <v>85</v>
      </c>
      <c r="AW335" s="13" t="s">
        <v>36</v>
      </c>
      <c r="AX335" s="13" t="s">
        <v>83</v>
      </c>
      <c r="AY335" s="230" t="s">
        <v>133</v>
      </c>
    </row>
    <row r="336" s="2" customFormat="1" ht="16.5" customHeight="1">
      <c r="A336" s="39"/>
      <c r="B336" s="40"/>
      <c r="C336" s="201" t="s">
        <v>497</v>
      </c>
      <c r="D336" s="201" t="s">
        <v>135</v>
      </c>
      <c r="E336" s="202" t="s">
        <v>498</v>
      </c>
      <c r="F336" s="203" t="s">
        <v>499</v>
      </c>
      <c r="G336" s="204" t="s">
        <v>219</v>
      </c>
      <c r="H336" s="205">
        <v>5</v>
      </c>
      <c r="I336" s="206"/>
      <c r="J336" s="207">
        <f>ROUND(I336*H336,2)</f>
        <v>0</v>
      </c>
      <c r="K336" s="203" t="s">
        <v>139</v>
      </c>
      <c r="L336" s="45"/>
      <c r="M336" s="208" t="s">
        <v>19</v>
      </c>
      <c r="N336" s="209" t="s">
        <v>46</v>
      </c>
      <c r="O336" s="85"/>
      <c r="P336" s="210">
        <f>O336*H336</f>
        <v>0</v>
      </c>
      <c r="Q336" s="210">
        <v>1.0000000000000001E-05</v>
      </c>
      <c r="R336" s="210">
        <f>Q336*H336</f>
        <v>5.0000000000000002E-05</v>
      </c>
      <c r="S336" s="210">
        <v>0.001</v>
      </c>
      <c r="T336" s="211">
        <f>S336*H336</f>
        <v>0.0050000000000000001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2" t="s">
        <v>140</v>
      </c>
      <c r="AT336" s="212" t="s">
        <v>135</v>
      </c>
      <c r="AU336" s="212" t="s">
        <v>85</v>
      </c>
      <c r="AY336" s="18" t="s">
        <v>133</v>
      </c>
      <c r="BE336" s="213">
        <f>IF(N336="základní",J336,0)</f>
        <v>0</v>
      </c>
      <c r="BF336" s="213">
        <f>IF(N336="snížená",J336,0)</f>
        <v>0</v>
      </c>
      <c r="BG336" s="213">
        <f>IF(N336="zákl. přenesená",J336,0)</f>
        <v>0</v>
      </c>
      <c r="BH336" s="213">
        <f>IF(N336="sníž. přenesená",J336,0)</f>
        <v>0</v>
      </c>
      <c r="BI336" s="213">
        <f>IF(N336="nulová",J336,0)</f>
        <v>0</v>
      </c>
      <c r="BJ336" s="18" t="s">
        <v>83</v>
      </c>
      <c r="BK336" s="213">
        <f>ROUND(I336*H336,2)</f>
        <v>0</v>
      </c>
      <c r="BL336" s="18" t="s">
        <v>140</v>
      </c>
      <c r="BM336" s="212" t="s">
        <v>500</v>
      </c>
    </row>
    <row r="337" s="2" customFormat="1">
      <c r="A337" s="39"/>
      <c r="B337" s="40"/>
      <c r="C337" s="41"/>
      <c r="D337" s="214" t="s">
        <v>142</v>
      </c>
      <c r="E337" s="41"/>
      <c r="F337" s="215" t="s">
        <v>501</v>
      </c>
      <c r="G337" s="41"/>
      <c r="H337" s="41"/>
      <c r="I337" s="216"/>
      <c r="J337" s="41"/>
      <c r="K337" s="41"/>
      <c r="L337" s="45"/>
      <c r="M337" s="217"/>
      <c r="N337" s="218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142</v>
      </c>
      <c r="AU337" s="18" t="s">
        <v>85</v>
      </c>
    </row>
    <row r="338" s="13" customFormat="1">
      <c r="A338" s="13"/>
      <c r="B338" s="219"/>
      <c r="C338" s="220"/>
      <c r="D338" s="221" t="s">
        <v>144</v>
      </c>
      <c r="E338" s="222" t="s">
        <v>19</v>
      </c>
      <c r="F338" s="223" t="s">
        <v>502</v>
      </c>
      <c r="G338" s="220"/>
      <c r="H338" s="224">
        <v>5</v>
      </c>
      <c r="I338" s="225"/>
      <c r="J338" s="220"/>
      <c r="K338" s="220"/>
      <c r="L338" s="226"/>
      <c r="M338" s="227"/>
      <c r="N338" s="228"/>
      <c r="O338" s="228"/>
      <c r="P338" s="228"/>
      <c r="Q338" s="228"/>
      <c r="R338" s="228"/>
      <c r="S338" s="228"/>
      <c r="T338" s="22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0" t="s">
        <v>144</v>
      </c>
      <c r="AU338" s="230" t="s">
        <v>85</v>
      </c>
      <c r="AV338" s="13" t="s">
        <v>85</v>
      </c>
      <c r="AW338" s="13" t="s">
        <v>36</v>
      </c>
      <c r="AX338" s="13" t="s">
        <v>83</v>
      </c>
      <c r="AY338" s="230" t="s">
        <v>133</v>
      </c>
    </row>
    <row r="339" s="2" customFormat="1" ht="16.5" customHeight="1">
      <c r="A339" s="39"/>
      <c r="B339" s="40"/>
      <c r="C339" s="201" t="s">
        <v>503</v>
      </c>
      <c r="D339" s="201" t="s">
        <v>135</v>
      </c>
      <c r="E339" s="202" t="s">
        <v>504</v>
      </c>
      <c r="F339" s="203" t="s">
        <v>505</v>
      </c>
      <c r="G339" s="204" t="s">
        <v>219</v>
      </c>
      <c r="H339" s="205">
        <v>14.4</v>
      </c>
      <c r="I339" s="206"/>
      <c r="J339" s="207">
        <f>ROUND(I339*H339,2)</f>
        <v>0</v>
      </c>
      <c r="K339" s="203" t="s">
        <v>139</v>
      </c>
      <c r="L339" s="45"/>
      <c r="M339" s="208" t="s">
        <v>19</v>
      </c>
      <c r="N339" s="209" t="s">
        <v>46</v>
      </c>
      <c r="O339" s="85"/>
      <c r="P339" s="210">
        <f>O339*H339</f>
        <v>0</v>
      </c>
      <c r="Q339" s="210">
        <v>0</v>
      </c>
      <c r="R339" s="210">
        <f>Q339*H339</f>
        <v>0</v>
      </c>
      <c r="S339" s="210">
        <v>0</v>
      </c>
      <c r="T339" s="21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2" t="s">
        <v>140</v>
      </c>
      <c r="AT339" s="212" t="s">
        <v>135</v>
      </c>
      <c r="AU339" s="212" t="s">
        <v>85</v>
      </c>
      <c r="AY339" s="18" t="s">
        <v>133</v>
      </c>
      <c r="BE339" s="213">
        <f>IF(N339="základní",J339,0)</f>
        <v>0</v>
      </c>
      <c r="BF339" s="213">
        <f>IF(N339="snížená",J339,0)</f>
        <v>0</v>
      </c>
      <c r="BG339" s="213">
        <f>IF(N339="zákl. přenesená",J339,0)</f>
        <v>0</v>
      </c>
      <c r="BH339" s="213">
        <f>IF(N339="sníž. přenesená",J339,0)</f>
        <v>0</v>
      </c>
      <c r="BI339" s="213">
        <f>IF(N339="nulová",J339,0)</f>
        <v>0</v>
      </c>
      <c r="BJ339" s="18" t="s">
        <v>83</v>
      </c>
      <c r="BK339" s="213">
        <f>ROUND(I339*H339,2)</f>
        <v>0</v>
      </c>
      <c r="BL339" s="18" t="s">
        <v>140</v>
      </c>
      <c r="BM339" s="212" t="s">
        <v>506</v>
      </c>
    </row>
    <row r="340" s="2" customFormat="1">
      <c r="A340" s="39"/>
      <c r="B340" s="40"/>
      <c r="C340" s="41"/>
      <c r="D340" s="214" t="s">
        <v>142</v>
      </c>
      <c r="E340" s="41"/>
      <c r="F340" s="215" t="s">
        <v>507</v>
      </c>
      <c r="G340" s="41"/>
      <c r="H340" s="41"/>
      <c r="I340" s="216"/>
      <c r="J340" s="41"/>
      <c r="K340" s="41"/>
      <c r="L340" s="45"/>
      <c r="M340" s="217"/>
      <c r="N340" s="218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142</v>
      </c>
      <c r="AU340" s="18" t="s">
        <v>85</v>
      </c>
    </row>
    <row r="341" s="13" customFormat="1">
      <c r="A341" s="13"/>
      <c r="B341" s="219"/>
      <c r="C341" s="220"/>
      <c r="D341" s="221" t="s">
        <v>144</v>
      </c>
      <c r="E341" s="222" t="s">
        <v>19</v>
      </c>
      <c r="F341" s="223" t="s">
        <v>508</v>
      </c>
      <c r="G341" s="220"/>
      <c r="H341" s="224">
        <v>7.2000000000000002</v>
      </c>
      <c r="I341" s="225"/>
      <c r="J341" s="220"/>
      <c r="K341" s="220"/>
      <c r="L341" s="226"/>
      <c r="M341" s="227"/>
      <c r="N341" s="228"/>
      <c r="O341" s="228"/>
      <c r="P341" s="228"/>
      <c r="Q341" s="228"/>
      <c r="R341" s="228"/>
      <c r="S341" s="228"/>
      <c r="T341" s="22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0" t="s">
        <v>144</v>
      </c>
      <c r="AU341" s="230" t="s">
        <v>85</v>
      </c>
      <c r="AV341" s="13" t="s">
        <v>85</v>
      </c>
      <c r="AW341" s="13" t="s">
        <v>36</v>
      </c>
      <c r="AX341" s="13" t="s">
        <v>75</v>
      </c>
      <c r="AY341" s="230" t="s">
        <v>133</v>
      </c>
    </row>
    <row r="342" s="13" customFormat="1">
      <c r="A342" s="13"/>
      <c r="B342" s="219"/>
      <c r="C342" s="220"/>
      <c r="D342" s="221" t="s">
        <v>144</v>
      </c>
      <c r="E342" s="222" t="s">
        <v>19</v>
      </c>
      <c r="F342" s="223" t="s">
        <v>509</v>
      </c>
      <c r="G342" s="220"/>
      <c r="H342" s="224">
        <v>7.2000000000000002</v>
      </c>
      <c r="I342" s="225"/>
      <c r="J342" s="220"/>
      <c r="K342" s="220"/>
      <c r="L342" s="226"/>
      <c r="M342" s="227"/>
      <c r="N342" s="228"/>
      <c r="O342" s="228"/>
      <c r="P342" s="228"/>
      <c r="Q342" s="228"/>
      <c r="R342" s="228"/>
      <c r="S342" s="228"/>
      <c r="T342" s="22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0" t="s">
        <v>144</v>
      </c>
      <c r="AU342" s="230" t="s">
        <v>85</v>
      </c>
      <c r="AV342" s="13" t="s">
        <v>85</v>
      </c>
      <c r="AW342" s="13" t="s">
        <v>36</v>
      </c>
      <c r="AX342" s="13" t="s">
        <v>75</v>
      </c>
      <c r="AY342" s="230" t="s">
        <v>133</v>
      </c>
    </row>
    <row r="343" s="14" customFormat="1">
      <c r="A343" s="14"/>
      <c r="B343" s="231"/>
      <c r="C343" s="232"/>
      <c r="D343" s="221" t="s">
        <v>144</v>
      </c>
      <c r="E343" s="233" t="s">
        <v>19</v>
      </c>
      <c r="F343" s="234" t="s">
        <v>149</v>
      </c>
      <c r="G343" s="232"/>
      <c r="H343" s="235">
        <v>14.4</v>
      </c>
      <c r="I343" s="236"/>
      <c r="J343" s="232"/>
      <c r="K343" s="232"/>
      <c r="L343" s="237"/>
      <c r="M343" s="238"/>
      <c r="N343" s="239"/>
      <c r="O343" s="239"/>
      <c r="P343" s="239"/>
      <c r="Q343" s="239"/>
      <c r="R343" s="239"/>
      <c r="S343" s="239"/>
      <c r="T343" s="24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1" t="s">
        <v>144</v>
      </c>
      <c r="AU343" s="241" t="s">
        <v>85</v>
      </c>
      <c r="AV343" s="14" t="s">
        <v>140</v>
      </c>
      <c r="AW343" s="14" t="s">
        <v>36</v>
      </c>
      <c r="AX343" s="14" t="s">
        <v>83</v>
      </c>
      <c r="AY343" s="241" t="s">
        <v>133</v>
      </c>
    </row>
    <row r="344" s="12" customFormat="1" ht="22.8" customHeight="1">
      <c r="A344" s="12"/>
      <c r="B344" s="185"/>
      <c r="C344" s="186"/>
      <c r="D344" s="187" t="s">
        <v>74</v>
      </c>
      <c r="E344" s="199" t="s">
        <v>510</v>
      </c>
      <c r="F344" s="199" t="s">
        <v>511</v>
      </c>
      <c r="G344" s="186"/>
      <c r="H344" s="186"/>
      <c r="I344" s="189"/>
      <c r="J344" s="200">
        <f>BK344</f>
        <v>0</v>
      </c>
      <c r="K344" s="186"/>
      <c r="L344" s="191"/>
      <c r="M344" s="192"/>
      <c r="N344" s="193"/>
      <c r="O344" s="193"/>
      <c r="P344" s="194">
        <f>SUM(P345:P355)</f>
        <v>0</v>
      </c>
      <c r="Q344" s="193"/>
      <c r="R344" s="194">
        <f>SUM(R345:R355)</f>
        <v>0</v>
      </c>
      <c r="S344" s="193"/>
      <c r="T344" s="195">
        <f>SUM(T345:T355)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196" t="s">
        <v>83</v>
      </c>
      <c r="AT344" s="197" t="s">
        <v>74</v>
      </c>
      <c r="AU344" s="197" t="s">
        <v>83</v>
      </c>
      <c r="AY344" s="196" t="s">
        <v>133</v>
      </c>
      <c r="BK344" s="198">
        <f>SUM(BK345:BK355)</f>
        <v>0</v>
      </c>
    </row>
    <row r="345" s="2" customFormat="1" ht="24.15" customHeight="1">
      <c r="A345" s="39"/>
      <c r="B345" s="40"/>
      <c r="C345" s="201" t="s">
        <v>512</v>
      </c>
      <c r="D345" s="201" t="s">
        <v>135</v>
      </c>
      <c r="E345" s="202" t="s">
        <v>513</v>
      </c>
      <c r="F345" s="203" t="s">
        <v>514</v>
      </c>
      <c r="G345" s="204" t="s">
        <v>173</v>
      </c>
      <c r="H345" s="205">
        <v>56.637</v>
      </c>
      <c r="I345" s="206"/>
      <c r="J345" s="207">
        <f>ROUND(I345*H345,2)</f>
        <v>0</v>
      </c>
      <c r="K345" s="203" t="s">
        <v>139</v>
      </c>
      <c r="L345" s="45"/>
      <c r="M345" s="208" t="s">
        <v>19</v>
      </c>
      <c r="N345" s="209" t="s">
        <v>46</v>
      </c>
      <c r="O345" s="85"/>
      <c r="P345" s="210">
        <f>O345*H345</f>
        <v>0</v>
      </c>
      <c r="Q345" s="210">
        <v>0</v>
      </c>
      <c r="R345" s="210">
        <f>Q345*H345</f>
        <v>0</v>
      </c>
      <c r="S345" s="210">
        <v>0</v>
      </c>
      <c r="T345" s="211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2" t="s">
        <v>140</v>
      </c>
      <c r="AT345" s="212" t="s">
        <v>135</v>
      </c>
      <c r="AU345" s="212" t="s">
        <v>85</v>
      </c>
      <c r="AY345" s="18" t="s">
        <v>133</v>
      </c>
      <c r="BE345" s="213">
        <f>IF(N345="základní",J345,0)</f>
        <v>0</v>
      </c>
      <c r="BF345" s="213">
        <f>IF(N345="snížená",J345,0)</f>
        <v>0</v>
      </c>
      <c r="BG345" s="213">
        <f>IF(N345="zákl. přenesená",J345,0)</f>
        <v>0</v>
      </c>
      <c r="BH345" s="213">
        <f>IF(N345="sníž. přenesená",J345,0)</f>
        <v>0</v>
      </c>
      <c r="BI345" s="213">
        <f>IF(N345="nulová",J345,0)</f>
        <v>0</v>
      </c>
      <c r="BJ345" s="18" t="s">
        <v>83</v>
      </c>
      <c r="BK345" s="213">
        <f>ROUND(I345*H345,2)</f>
        <v>0</v>
      </c>
      <c r="BL345" s="18" t="s">
        <v>140</v>
      </c>
      <c r="BM345" s="212" t="s">
        <v>515</v>
      </c>
    </row>
    <row r="346" s="2" customFormat="1">
      <c r="A346" s="39"/>
      <c r="B346" s="40"/>
      <c r="C346" s="41"/>
      <c r="D346" s="214" t="s">
        <v>142</v>
      </c>
      <c r="E346" s="41"/>
      <c r="F346" s="215" t="s">
        <v>516</v>
      </c>
      <c r="G346" s="41"/>
      <c r="H346" s="41"/>
      <c r="I346" s="216"/>
      <c r="J346" s="41"/>
      <c r="K346" s="41"/>
      <c r="L346" s="45"/>
      <c r="M346" s="217"/>
      <c r="N346" s="218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142</v>
      </c>
      <c r="AU346" s="18" t="s">
        <v>85</v>
      </c>
    </row>
    <row r="347" s="2" customFormat="1" ht="24.15" customHeight="1">
      <c r="A347" s="39"/>
      <c r="B347" s="40"/>
      <c r="C347" s="201" t="s">
        <v>517</v>
      </c>
      <c r="D347" s="201" t="s">
        <v>135</v>
      </c>
      <c r="E347" s="202" t="s">
        <v>518</v>
      </c>
      <c r="F347" s="203" t="s">
        <v>519</v>
      </c>
      <c r="G347" s="204" t="s">
        <v>173</v>
      </c>
      <c r="H347" s="205">
        <v>792.91800000000001</v>
      </c>
      <c r="I347" s="206"/>
      <c r="J347" s="207">
        <f>ROUND(I347*H347,2)</f>
        <v>0</v>
      </c>
      <c r="K347" s="203" t="s">
        <v>139</v>
      </c>
      <c r="L347" s="45"/>
      <c r="M347" s="208" t="s">
        <v>19</v>
      </c>
      <c r="N347" s="209" t="s">
        <v>46</v>
      </c>
      <c r="O347" s="85"/>
      <c r="P347" s="210">
        <f>O347*H347</f>
        <v>0</v>
      </c>
      <c r="Q347" s="210">
        <v>0</v>
      </c>
      <c r="R347" s="210">
        <f>Q347*H347</f>
        <v>0</v>
      </c>
      <c r="S347" s="210">
        <v>0</v>
      </c>
      <c r="T347" s="211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12" t="s">
        <v>140</v>
      </c>
      <c r="AT347" s="212" t="s">
        <v>135</v>
      </c>
      <c r="AU347" s="212" t="s">
        <v>85</v>
      </c>
      <c r="AY347" s="18" t="s">
        <v>133</v>
      </c>
      <c r="BE347" s="213">
        <f>IF(N347="základní",J347,0)</f>
        <v>0</v>
      </c>
      <c r="BF347" s="213">
        <f>IF(N347="snížená",J347,0)</f>
        <v>0</v>
      </c>
      <c r="BG347" s="213">
        <f>IF(N347="zákl. přenesená",J347,0)</f>
        <v>0</v>
      </c>
      <c r="BH347" s="213">
        <f>IF(N347="sníž. přenesená",J347,0)</f>
        <v>0</v>
      </c>
      <c r="BI347" s="213">
        <f>IF(N347="nulová",J347,0)</f>
        <v>0</v>
      </c>
      <c r="BJ347" s="18" t="s">
        <v>83</v>
      </c>
      <c r="BK347" s="213">
        <f>ROUND(I347*H347,2)</f>
        <v>0</v>
      </c>
      <c r="BL347" s="18" t="s">
        <v>140</v>
      </c>
      <c r="BM347" s="212" t="s">
        <v>520</v>
      </c>
    </row>
    <row r="348" s="2" customFormat="1">
      <c r="A348" s="39"/>
      <c r="B348" s="40"/>
      <c r="C348" s="41"/>
      <c r="D348" s="214" t="s">
        <v>142</v>
      </c>
      <c r="E348" s="41"/>
      <c r="F348" s="215" t="s">
        <v>521</v>
      </c>
      <c r="G348" s="41"/>
      <c r="H348" s="41"/>
      <c r="I348" s="216"/>
      <c r="J348" s="41"/>
      <c r="K348" s="41"/>
      <c r="L348" s="45"/>
      <c r="M348" s="217"/>
      <c r="N348" s="218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142</v>
      </c>
      <c r="AU348" s="18" t="s">
        <v>85</v>
      </c>
    </row>
    <row r="349" s="13" customFormat="1">
      <c r="A349" s="13"/>
      <c r="B349" s="219"/>
      <c r="C349" s="220"/>
      <c r="D349" s="221" t="s">
        <v>144</v>
      </c>
      <c r="E349" s="220"/>
      <c r="F349" s="223" t="s">
        <v>522</v>
      </c>
      <c r="G349" s="220"/>
      <c r="H349" s="224">
        <v>792.91800000000001</v>
      </c>
      <c r="I349" s="225"/>
      <c r="J349" s="220"/>
      <c r="K349" s="220"/>
      <c r="L349" s="226"/>
      <c r="M349" s="227"/>
      <c r="N349" s="228"/>
      <c r="O349" s="228"/>
      <c r="P349" s="228"/>
      <c r="Q349" s="228"/>
      <c r="R349" s="228"/>
      <c r="S349" s="228"/>
      <c r="T349" s="22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0" t="s">
        <v>144</v>
      </c>
      <c r="AU349" s="230" t="s">
        <v>85</v>
      </c>
      <c r="AV349" s="13" t="s">
        <v>85</v>
      </c>
      <c r="AW349" s="13" t="s">
        <v>4</v>
      </c>
      <c r="AX349" s="13" t="s">
        <v>83</v>
      </c>
      <c r="AY349" s="230" t="s">
        <v>133</v>
      </c>
    </row>
    <row r="350" s="2" customFormat="1" ht="21.75" customHeight="1">
      <c r="A350" s="39"/>
      <c r="B350" s="40"/>
      <c r="C350" s="201" t="s">
        <v>523</v>
      </c>
      <c r="D350" s="201" t="s">
        <v>135</v>
      </c>
      <c r="E350" s="202" t="s">
        <v>524</v>
      </c>
      <c r="F350" s="203" t="s">
        <v>525</v>
      </c>
      <c r="G350" s="204" t="s">
        <v>173</v>
      </c>
      <c r="H350" s="205">
        <v>56.637</v>
      </c>
      <c r="I350" s="206"/>
      <c r="J350" s="207">
        <f>ROUND(I350*H350,2)</f>
        <v>0</v>
      </c>
      <c r="K350" s="203" t="s">
        <v>139</v>
      </c>
      <c r="L350" s="45"/>
      <c r="M350" s="208" t="s">
        <v>19</v>
      </c>
      <c r="N350" s="209" t="s">
        <v>46</v>
      </c>
      <c r="O350" s="85"/>
      <c r="P350" s="210">
        <f>O350*H350</f>
        <v>0</v>
      </c>
      <c r="Q350" s="210">
        <v>0</v>
      </c>
      <c r="R350" s="210">
        <f>Q350*H350</f>
        <v>0</v>
      </c>
      <c r="S350" s="210">
        <v>0</v>
      </c>
      <c r="T350" s="21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2" t="s">
        <v>140</v>
      </c>
      <c r="AT350" s="212" t="s">
        <v>135</v>
      </c>
      <c r="AU350" s="212" t="s">
        <v>85</v>
      </c>
      <c r="AY350" s="18" t="s">
        <v>133</v>
      </c>
      <c r="BE350" s="213">
        <f>IF(N350="základní",J350,0)</f>
        <v>0</v>
      </c>
      <c r="BF350" s="213">
        <f>IF(N350="snížená",J350,0)</f>
        <v>0</v>
      </c>
      <c r="BG350" s="213">
        <f>IF(N350="zákl. přenesená",J350,0)</f>
        <v>0</v>
      </c>
      <c r="BH350" s="213">
        <f>IF(N350="sníž. přenesená",J350,0)</f>
        <v>0</v>
      </c>
      <c r="BI350" s="213">
        <f>IF(N350="nulová",J350,0)</f>
        <v>0</v>
      </c>
      <c r="BJ350" s="18" t="s">
        <v>83</v>
      </c>
      <c r="BK350" s="213">
        <f>ROUND(I350*H350,2)</f>
        <v>0</v>
      </c>
      <c r="BL350" s="18" t="s">
        <v>140</v>
      </c>
      <c r="BM350" s="212" t="s">
        <v>526</v>
      </c>
    </row>
    <row r="351" s="2" customFormat="1">
      <c r="A351" s="39"/>
      <c r="B351" s="40"/>
      <c r="C351" s="41"/>
      <c r="D351" s="214" t="s">
        <v>142</v>
      </c>
      <c r="E351" s="41"/>
      <c r="F351" s="215" t="s">
        <v>527</v>
      </c>
      <c r="G351" s="41"/>
      <c r="H351" s="41"/>
      <c r="I351" s="216"/>
      <c r="J351" s="41"/>
      <c r="K351" s="41"/>
      <c r="L351" s="45"/>
      <c r="M351" s="217"/>
      <c r="N351" s="218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142</v>
      </c>
      <c r="AU351" s="18" t="s">
        <v>85</v>
      </c>
    </row>
    <row r="352" s="2" customFormat="1" ht="21.75" customHeight="1">
      <c r="A352" s="39"/>
      <c r="B352" s="40"/>
      <c r="C352" s="242" t="s">
        <v>235</v>
      </c>
      <c r="D352" s="242" t="s">
        <v>170</v>
      </c>
      <c r="E352" s="243" t="s">
        <v>528</v>
      </c>
      <c r="F352" s="244" t="s">
        <v>529</v>
      </c>
      <c r="G352" s="245" t="s">
        <v>173</v>
      </c>
      <c r="H352" s="246">
        <v>31.388999999999999</v>
      </c>
      <c r="I352" s="247"/>
      <c r="J352" s="248">
        <f>ROUND(I352*H352,2)</f>
        <v>0</v>
      </c>
      <c r="K352" s="244" t="s">
        <v>139</v>
      </c>
      <c r="L352" s="249"/>
      <c r="M352" s="250" t="s">
        <v>19</v>
      </c>
      <c r="N352" s="251" t="s">
        <v>46</v>
      </c>
      <c r="O352" s="85"/>
      <c r="P352" s="210">
        <f>O352*H352</f>
        <v>0</v>
      </c>
      <c r="Q352" s="210">
        <v>0</v>
      </c>
      <c r="R352" s="210">
        <f>Q352*H352</f>
        <v>0</v>
      </c>
      <c r="S352" s="210">
        <v>0</v>
      </c>
      <c r="T352" s="211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2" t="s">
        <v>174</v>
      </c>
      <c r="AT352" s="212" t="s">
        <v>170</v>
      </c>
      <c r="AU352" s="212" t="s">
        <v>85</v>
      </c>
      <c r="AY352" s="18" t="s">
        <v>133</v>
      </c>
      <c r="BE352" s="213">
        <f>IF(N352="základní",J352,0)</f>
        <v>0</v>
      </c>
      <c r="BF352" s="213">
        <f>IF(N352="snížená",J352,0)</f>
        <v>0</v>
      </c>
      <c r="BG352" s="213">
        <f>IF(N352="zákl. přenesená",J352,0)</f>
        <v>0</v>
      </c>
      <c r="BH352" s="213">
        <f>IF(N352="sníž. přenesená",J352,0)</f>
        <v>0</v>
      </c>
      <c r="BI352" s="213">
        <f>IF(N352="nulová",J352,0)</f>
        <v>0</v>
      </c>
      <c r="BJ352" s="18" t="s">
        <v>83</v>
      </c>
      <c r="BK352" s="213">
        <f>ROUND(I352*H352,2)</f>
        <v>0</v>
      </c>
      <c r="BL352" s="18" t="s">
        <v>140</v>
      </c>
      <c r="BM352" s="212" t="s">
        <v>530</v>
      </c>
    </row>
    <row r="353" s="2" customFormat="1" ht="21.75" customHeight="1">
      <c r="A353" s="39"/>
      <c r="B353" s="40"/>
      <c r="C353" s="242" t="s">
        <v>531</v>
      </c>
      <c r="D353" s="242" t="s">
        <v>170</v>
      </c>
      <c r="E353" s="243" t="s">
        <v>532</v>
      </c>
      <c r="F353" s="244" t="s">
        <v>533</v>
      </c>
      <c r="G353" s="245" t="s">
        <v>173</v>
      </c>
      <c r="H353" s="246">
        <v>16.077999999999999</v>
      </c>
      <c r="I353" s="247"/>
      <c r="J353" s="248">
        <f>ROUND(I353*H353,2)</f>
        <v>0</v>
      </c>
      <c r="K353" s="244" t="s">
        <v>139</v>
      </c>
      <c r="L353" s="249"/>
      <c r="M353" s="250" t="s">
        <v>19</v>
      </c>
      <c r="N353" s="251" t="s">
        <v>46</v>
      </c>
      <c r="O353" s="85"/>
      <c r="P353" s="210">
        <f>O353*H353</f>
        <v>0</v>
      </c>
      <c r="Q353" s="210">
        <v>0</v>
      </c>
      <c r="R353" s="210">
        <f>Q353*H353</f>
        <v>0</v>
      </c>
      <c r="S353" s="210">
        <v>0</v>
      </c>
      <c r="T353" s="211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12" t="s">
        <v>174</v>
      </c>
      <c r="AT353" s="212" t="s">
        <v>170</v>
      </c>
      <c r="AU353" s="212" t="s">
        <v>85</v>
      </c>
      <c r="AY353" s="18" t="s">
        <v>133</v>
      </c>
      <c r="BE353" s="213">
        <f>IF(N353="základní",J353,0)</f>
        <v>0</v>
      </c>
      <c r="BF353" s="213">
        <f>IF(N353="snížená",J353,0)</f>
        <v>0</v>
      </c>
      <c r="BG353" s="213">
        <f>IF(N353="zákl. přenesená",J353,0)</f>
        <v>0</v>
      </c>
      <c r="BH353" s="213">
        <f>IF(N353="sníž. přenesená",J353,0)</f>
        <v>0</v>
      </c>
      <c r="BI353" s="213">
        <f>IF(N353="nulová",J353,0)</f>
        <v>0</v>
      </c>
      <c r="BJ353" s="18" t="s">
        <v>83</v>
      </c>
      <c r="BK353" s="213">
        <f>ROUND(I353*H353,2)</f>
        <v>0</v>
      </c>
      <c r="BL353" s="18" t="s">
        <v>140</v>
      </c>
      <c r="BM353" s="212" t="s">
        <v>534</v>
      </c>
    </row>
    <row r="354" s="2" customFormat="1" ht="21.75" customHeight="1">
      <c r="A354" s="39"/>
      <c r="B354" s="40"/>
      <c r="C354" s="242" t="s">
        <v>291</v>
      </c>
      <c r="D354" s="242" t="s">
        <v>170</v>
      </c>
      <c r="E354" s="243" t="s">
        <v>535</v>
      </c>
      <c r="F354" s="244" t="s">
        <v>536</v>
      </c>
      <c r="G354" s="245" t="s">
        <v>173</v>
      </c>
      <c r="H354" s="246">
        <v>4.4989999999999997</v>
      </c>
      <c r="I354" s="247"/>
      <c r="J354" s="248">
        <f>ROUND(I354*H354,2)</f>
        <v>0</v>
      </c>
      <c r="K354" s="244" t="s">
        <v>139</v>
      </c>
      <c r="L354" s="249"/>
      <c r="M354" s="250" t="s">
        <v>19</v>
      </c>
      <c r="N354" s="251" t="s">
        <v>46</v>
      </c>
      <c r="O354" s="85"/>
      <c r="P354" s="210">
        <f>O354*H354</f>
        <v>0</v>
      </c>
      <c r="Q354" s="210">
        <v>0</v>
      </c>
      <c r="R354" s="210">
        <f>Q354*H354</f>
        <v>0</v>
      </c>
      <c r="S354" s="210">
        <v>0</v>
      </c>
      <c r="T354" s="21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12" t="s">
        <v>174</v>
      </c>
      <c r="AT354" s="212" t="s">
        <v>170</v>
      </c>
      <c r="AU354" s="212" t="s">
        <v>85</v>
      </c>
      <c r="AY354" s="18" t="s">
        <v>133</v>
      </c>
      <c r="BE354" s="213">
        <f>IF(N354="základní",J354,0)</f>
        <v>0</v>
      </c>
      <c r="BF354" s="213">
        <f>IF(N354="snížená",J354,0)</f>
        <v>0</v>
      </c>
      <c r="BG354" s="213">
        <f>IF(N354="zákl. přenesená",J354,0)</f>
        <v>0</v>
      </c>
      <c r="BH354" s="213">
        <f>IF(N354="sníž. přenesená",J354,0)</f>
        <v>0</v>
      </c>
      <c r="BI354" s="213">
        <f>IF(N354="nulová",J354,0)</f>
        <v>0</v>
      </c>
      <c r="BJ354" s="18" t="s">
        <v>83</v>
      </c>
      <c r="BK354" s="213">
        <f>ROUND(I354*H354,2)</f>
        <v>0</v>
      </c>
      <c r="BL354" s="18" t="s">
        <v>140</v>
      </c>
      <c r="BM354" s="212" t="s">
        <v>537</v>
      </c>
    </row>
    <row r="355" s="2" customFormat="1" ht="16.5" customHeight="1">
      <c r="A355" s="39"/>
      <c r="B355" s="40"/>
      <c r="C355" s="242" t="s">
        <v>311</v>
      </c>
      <c r="D355" s="242" t="s">
        <v>170</v>
      </c>
      <c r="E355" s="243" t="s">
        <v>538</v>
      </c>
      <c r="F355" s="244" t="s">
        <v>539</v>
      </c>
      <c r="G355" s="245" t="s">
        <v>173</v>
      </c>
      <c r="H355" s="246">
        <v>4.6710000000000003</v>
      </c>
      <c r="I355" s="247"/>
      <c r="J355" s="248">
        <f>ROUND(I355*H355,2)</f>
        <v>0</v>
      </c>
      <c r="K355" s="244" t="s">
        <v>139</v>
      </c>
      <c r="L355" s="249"/>
      <c r="M355" s="250" t="s">
        <v>19</v>
      </c>
      <c r="N355" s="251" t="s">
        <v>46</v>
      </c>
      <c r="O355" s="85"/>
      <c r="P355" s="210">
        <f>O355*H355</f>
        <v>0</v>
      </c>
      <c r="Q355" s="210">
        <v>0</v>
      </c>
      <c r="R355" s="210">
        <f>Q355*H355</f>
        <v>0</v>
      </c>
      <c r="S355" s="210">
        <v>0</v>
      </c>
      <c r="T355" s="21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2" t="s">
        <v>174</v>
      </c>
      <c r="AT355" s="212" t="s">
        <v>170</v>
      </c>
      <c r="AU355" s="212" t="s">
        <v>85</v>
      </c>
      <c r="AY355" s="18" t="s">
        <v>133</v>
      </c>
      <c r="BE355" s="213">
        <f>IF(N355="základní",J355,0)</f>
        <v>0</v>
      </c>
      <c r="BF355" s="213">
        <f>IF(N355="snížená",J355,0)</f>
        <v>0</v>
      </c>
      <c r="BG355" s="213">
        <f>IF(N355="zákl. přenesená",J355,0)</f>
        <v>0</v>
      </c>
      <c r="BH355" s="213">
        <f>IF(N355="sníž. přenesená",J355,0)</f>
        <v>0</v>
      </c>
      <c r="BI355" s="213">
        <f>IF(N355="nulová",J355,0)</f>
        <v>0</v>
      </c>
      <c r="BJ355" s="18" t="s">
        <v>83</v>
      </c>
      <c r="BK355" s="213">
        <f>ROUND(I355*H355,2)</f>
        <v>0</v>
      </c>
      <c r="BL355" s="18" t="s">
        <v>140</v>
      </c>
      <c r="BM355" s="212" t="s">
        <v>540</v>
      </c>
    </row>
    <row r="356" s="12" customFormat="1" ht="22.8" customHeight="1">
      <c r="A356" s="12"/>
      <c r="B356" s="185"/>
      <c r="C356" s="186"/>
      <c r="D356" s="187" t="s">
        <v>74</v>
      </c>
      <c r="E356" s="199" t="s">
        <v>541</v>
      </c>
      <c r="F356" s="199" t="s">
        <v>542</v>
      </c>
      <c r="G356" s="186"/>
      <c r="H356" s="186"/>
      <c r="I356" s="189"/>
      <c r="J356" s="200">
        <f>BK356</f>
        <v>0</v>
      </c>
      <c r="K356" s="186"/>
      <c r="L356" s="191"/>
      <c r="M356" s="192"/>
      <c r="N356" s="193"/>
      <c r="O356" s="193"/>
      <c r="P356" s="194">
        <f>SUM(P357:P358)</f>
        <v>0</v>
      </c>
      <c r="Q356" s="193"/>
      <c r="R356" s="194">
        <f>SUM(R357:R358)</f>
        <v>0</v>
      </c>
      <c r="S356" s="193"/>
      <c r="T356" s="195">
        <f>SUM(T357:T358)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196" t="s">
        <v>83</v>
      </c>
      <c r="AT356" s="197" t="s">
        <v>74</v>
      </c>
      <c r="AU356" s="197" t="s">
        <v>83</v>
      </c>
      <c r="AY356" s="196" t="s">
        <v>133</v>
      </c>
      <c r="BK356" s="198">
        <f>SUM(BK357:BK358)</f>
        <v>0</v>
      </c>
    </row>
    <row r="357" s="2" customFormat="1" ht="33" customHeight="1">
      <c r="A357" s="39"/>
      <c r="B357" s="40"/>
      <c r="C357" s="201" t="s">
        <v>543</v>
      </c>
      <c r="D357" s="201" t="s">
        <v>135</v>
      </c>
      <c r="E357" s="202" t="s">
        <v>544</v>
      </c>
      <c r="F357" s="203" t="s">
        <v>545</v>
      </c>
      <c r="G357" s="204" t="s">
        <v>173</v>
      </c>
      <c r="H357" s="205">
        <v>67.241</v>
      </c>
      <c r="I357" s="206"/>
      <c r="J357" s="207">
        <f>ROUND(I357*H357,2)</f>
        <v>0</v>
      </c>
      <c r="K357" s="203" t="s">
        <v>139</v>
      </c>
      <c r="L357" s="45"/>
      <c r="M357" s="208" t="s">
        <v>19</v>
      </c>
      <c r="N357" s="209" t="s">
        <v>46</v>
      </c>
      <c r="O357" s="85"/>
      <c r="P357" s="210">
        <f>O357*H357</f>
        <v>0</v>
      </c>
      <c r="Q357" s="210">
        <v>0</v>
      </c>
      <c r="R357" s="210">
        <f>Q357*H357</f>
        <v>0</v>
      </c>
      <c r="S357" s="210">
        <v>0</v>
      </c>
      <c r="T357" s="211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12" t="s">
        <v>140</v>
      </c>
      <c r="AT357" s="212" t="s">
        <v>135</v>
      </c>
      <c r="AU357" s="212" t="s">
        <v>85</v>
      </c>
      <c r="AY357" s="18" t="s">
        <v>133</v>
      </c>
      <c r="BE357" s="213">
        <f>IF(N357="základní",J357,0)</f>
        <v>0</v>
      </c>
      <c r="BF357" s="213">
        <f>IF(N357="snížená",J357,0)</f>
        <v>0</v>
      </c>
      <c r="BG357" s="213">
        <f>IF(N357="zákl. přenesená",J357,0)</f>
        <v>0</v>
      </c>
      <c r="BH357" s="213">
        <f>IF(N357="sníž. přenesená",J357,0)</f>
        <v>0</v>
      </c>
      <c r="BI357" s="213">
        <f>IF(N357="nulová",J357,0)</f>
        <v>0</v>
      </c>
      <c r="BJ357" s="18" t="s">
        <v>83</v>
      </c>
      <c r="BK357" s="213">
        <f>ROUND(I357*H357,2)</f>
        <v>0</v>
      </c>
      <c r="BL357" s="18" t="s">
        <v>140</v>
      </c>
      <c r="BM357" s="212" t="s">
        <v>546</v>
      </c>
    </row>
    <row r="358" s="2" customFormat="1">
      <c r="A358" s="39"/>
      <c r="B358" s="40"/>
      <c r="C358" s="41"/>
      <c r="D358" s="214" t="s">
        <v>142</v>
      </c>
      <c r="E358" s="41"/>
      <c r="F358" s="215" t="s">
        <v>547</v>
      </c>
      <c r="G358" s="41"/>
      <c r="H358" s="41"/>
      <c r="I358" s="216"/>
      <c r="J358" s="41"/>
      <c r="K358" s="41"/>
      <c r="L358" s="45"/>
      <c r="M358" s="217"/>
      <c r="N358" s="218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142</v>
      </c>
      <c r="AU358" s="18" t="s">
        <v>85</v>
      </c>
    </row>
    <row r="359" s="12" customFormat="1" ht="25.92" customHeight="1">
      <c r="A359" s="12"/>
      <c r="B359" s="185"/>
      <c r="C359" s="186"/>
      <c r="D359" s="187" t="s">
        <v>74</v>
      </c>
      <c r="E359" s="188" t="s">
        <v>548</v>
      </c>
      <c r="F359" s="188" t="s">
        <v>549</v>
      </c>
      <c r="G359" s="186"/>
      <c r="H359" s="186"/>
      <c r="I359" s="189"/>
      <c r="J359" s="190">
        <f>BK359</f>
        <v>0</v>
      </c>
      <c r="K359" s="186"/>
      <c r="L359" s="191"/>
      <c r="M359" s="192"/>
      <c r="N359" s="193"/>
      <c r="O359" s="193"/>
      <c r="P359" s="194">
        <f>P360+P395+P430+P455+P468+P480+P525+P558+P566+P575+P613+P640+P675</f>
        <v>0</v>
      </c>
      <c r="Q359" s="193"/>
      <c r="R359" s="194">
        <f>R360+R395+R430+R455+R468+R480+R525+R558+R566+R575+R613+R640+R675</f>
        <v>8.1681436999999999</v>
      </c>
      <c r="S359" s="193"/>
      <c r="T359" s="195">
        <f>T360+T395+T430+T455+T468+T480+T525+T558+T566+T575+T613+T640+T675</f>
        <v>0.063678299999999993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196" t="s">
        <v>85</v>
      </c>
      <c r="AT359" s="197" t="s">
        <v>74</v>
      </c>
      <c r="AU359" s="197" t="s">
        <v>75</v>
      </c>
      <c r="AY359" s="196" t="s">
        <v>133</v>
      </c>
      <c r="BK359" s="198">
        <f>BK360+BK395+BK430+BK455+BK468+BK480+BK525+BK558+BK566+BK575+BK613+BK640+BK675</f>
        <v>0</v>
      </c>
    </row>
    <row r="360" s="12" customFormat="1" ht="22.8" customHeight="1">
      <c r="A360" s="12"/>
      <c r="B360" s="185"/>
      <c r="C360" s="186"/>
      <c r="D360" s="187" t="s">
        <v>74</v>
      </c>
      <c r="E360" s="199" t="s">
        <v>550</v>
      </c>
      <c r="F360" s="199" t="s">
        <v>551</v>
      </c>
      <c r="G360" s="186"/>
      <c r="H360" s="186"/>
      <c r="I360" s="189"/>
      <c r="J360" s="200">
        <f>BK360</f>
        <v>0</v>
      </c>
      <c r="K360" s="186"/>
      <c r="L360" s="191"/>
      <c r="M360" s="192"/>
      <c r="N360" s="193"/>
      <c r="O360" s="193"/>
      <c r="P360" s="194">
        <f>SUM(P361:P394)</f>
        <v>0</v>
      </c>
      <c r="Q360" s="193"/>
      <c r="R360" s="194">
        <f>SUM(R361:R394)</f>
        <v>0.23273880000000002</v>
      </c>
      <c r="S360" s="193"/>
      <c r="T360" s="195">
        <f>SUM(T361:T394)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196" t="s">
        <v>85</v>
      </c>
      <c r="AT360" s="197" t="s">
        <v>74</v>
      </c>
      <c r="AU360" s="197" t="s">
        <v>83</v>
      </c>
      <c r="AY360" s="196" t="s">
        <v>133</v>
      </c>
      <c r="BK360" s="198">
        <f>SUM(BK361:BK394)</f>
        <v>0</v>
      </c>
    </row>
    <row r="361" s="2" customFormat="1" ht="21.75" customHeight="1">
      <c r="A361" s="39"/>
      <c r="B361" s="40"/>
      <c r="C361" s="201" t="s">
        <v>552</v>
      </c>
      <c r="D361" s="201" t="s">
        <v>135</v>
      </c>
      <c r="E361" s="202" t="s">
        <v>553</v>
      </c>
      <c r="F361" s="203" t="s">
        <v>554</v>
      </c>
      <c r="G361" s="204" t="s">
        <v>226</v>
      </c>
      <c r="H361" s="205">
        <v>5.1200000000000001</v>
      </c>
      <c r="I361" s="206"/>
      <c r="J361" s="207">
        <f>ROUND(I361*H361,2)</f>
        <v>0</v>
      </c>
      <c r="K361" s="203" t="s">
        <v>139</v>
      </c>
      <c r="L361" s="45"/>
      <c r="M361" s="208" t="s">
        <v>19</v>
      </c>
      <c r="N361" s="209" t="s">
        <v>46</v>
      </c>
      <c r="O361" s="85"/>
      <c r="P361" s="210">
        <f>O361*H361</f>
        <v>0</v>
      </c>
      <c r="Q361" s="210">
        <v>0</v>
      </c>
      <c r="R361" s="210">
        <f>Q361*H361</f>
        <v>0</v>
      </c>
      <c r="S361" s="210">
        <v>0</v>
      </c>
      <c r="T361" s="211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2" t="s">
        <v>247</v>
      </c>
      <c r="AT361" s="212" t="s">
        <v>135</v>
      </c>
      <c r="AU361" s="212" t="s">
        <v>85</v>
      </c>
      <c r="AY361" s="18" t="s">
        <v>133</v>
      </c>
      <c r="BE361" s="213">
        <f>IF(N361="základní",J361,0)</f>
        <v>0</v>
      </c>
      <c r="BF361" s="213">
        <f>IF(N361="snížená",J361,0)</f>
        <v>0</v>
      </c>
      <c r="BG361" s="213">
        <f>IF(N361="zákl. přenesená",J361,0)</f>
        <v>0</v>
      </c>
      <c r="BH361" s="213">
        <f>IF(N361="sníž. přenesená",J361,0)</f>
        <v>0</v>
      </c>
      <c r="BI361" s="213">
        <f>IF(N361="nulová",J361,0)</f>
        <v>0</v>
      </c>
      <c r="BJ361" s="18" t="s">
        <v>83</v>
      </c>
      <c r="BK361" s="213">
        <f>ROUND(I361*H361,2)</f>
        <v>0</v>
      </c>
      <c r="BL361" s="18" t="s">
        <v>247</v>
      </c>
      <c r="BM361" s="212" t="s">
        <v>555</v>
      </c>
    </row>
    <row r="362" s="2" customFormat="1">
      <c r="A362" s="39"/>
      <c r="B362" s="40"/>
      <c r="C362" s="41"/>
      <c r="D362" s="214" t="s">
        <v>142</v>
      </c>
      <c r="E362" s="41"/>
      <c r="F362" s="215" t="s">
        <v>556</v>
      </c>
      <c r="G362" s="41"/>
      <c r="H362" s="41"/>
      <c r="I362" s="216"/>
      <c r="J362" s="41"/>
      <c r="K362" s="41"/>
      <c r="L362" s="45"/>
      <c r="M362" s="217"/>
      <c r="N362" s="218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142</v>
      </c>
      <c r="AU362" s="18" t="s">
        <v>85</v>
      </c>
    </row>
    <row r="363" s="13" customFormat="1">
      <c r="A363" s="13"/>
      <c r="B363" s="219"/>
      <c r="C363" s="220"/>
      <c r="D363" s="221" t="s">
        <v>144</v>
      </c>
      <c r="E363" s="222" t="s">
        <v>19</v>
      </c>
      <c r="F363" s="223" t="s">
        <v>459</v>
      </c>
      <c r="G363" s="220"/>
      <c r="H363" s="224">
        <v>2.5600000000000001</v>
      </c>
      <c r="I363" s="225"/>
      <c r="J363" s="220"/>
      <c r="K363" s="220"/>
      <c r="L363" s="226"/>
      <c r="M363" s="227"/>
      <c r="N363" s="228"/>
      <c r="O363" s="228"/>
      <c r="P363" s="228"/>
      <c r="Q363" s="228"/>
      <c r="R363" s="228"/>
      <c r="S363" s="228"/>
      <c r="T363" s="229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0" t="s">
        <v>144</v>
      </c>
      <c r="AU363" s="230" t="s">
        <v>85</v>
      </c>
      <c r="AV363" s="13" t="s">
        <v>85</v>
      </c>
      <c r="AW363" s="13" t="s">
        <v>36</v>
      </c>
      <c r="AX363" s="13" t="s">
        <v>75</v>
      </c>
      <c r="AY363" s="230" t="s">
        <v>133</v>
      </c>
    </row>
    <row r="364" s="13" customFormat="1">
      <c r="A364" s="13"/>
      <c r="B364" s="219"/>
      <c r="C364" s="220"/>
      <c r="D364" s="221" t="s">
        <v>144</v>
      </c>
      <c r="E364" s="222" t="s">
        <v>19</v>
      </c>
      <c r="F364" s="223" t="s">
        <v>460</v>
      </c>
      <c r="G364" s="220"/>
      <c r="H364" s="224">
        <v>2.5600000000000001</v>
      </c>
      <c r="I364" s="225"/>
      <c r="J364" s="220"/>
      <c r="K364" s="220"/>
      <c r="L364" s="226"/>
      <c r="M364" s="227"/>
      <c r="N364" s="228"/>
      <c r="O364" s="228"/>
      <c r="P364" s="228"/>
      <c r="Q364" s="228"/>
      <c r="R364" s="228"/>
      <c r="S364" s="228"/>
      <c r="T364" s="22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0" t="s">
        <v>144</v>
      </c>
      <c r="AU364" s="230" t="s">
        <v>85</v>
      </c>
      <c r="AV364" s="13" t="s">
        <v>85</v>
      </c>
      <c r="AW364" s="13" t="s">
        <v>36</v>
      </c>
      <c r="AX364" s="13" t="s">
        <v>75</v>
      </c>
      <c r="AY364" s="230" t="s">
        <v>133</v>
      </c>
    </row>
    <row r="365" s="14" customFormat="1">
      <c r="A365" s="14"/>
      <c r="B365" s="231"/>
      <c r="C365" s="232"/>
      <c r="D365" s="221" t="s">
        <v>144</v>
      </c>
      <c r="E365" s="233" t="s">
        <v>19</v>
      </c>
      <c r="F365" s="234" t="s">
        <v>149</v>
      </c>
      <c r="G365" s="232"/>
      <c r="H365" s="235">
        <v>5.1200000000000001</v>
      </c>
      <c r="I365" s="236"/>
      <c r="J365" s="232"/>
      <c r="K365" s="232"/>
      <c r="L365" s="237"/>
      <c r="M365" s="238"/>
      <c r="N365" s="239"/>
      <c r="O365" s="239"/>
      <c r="P365" s="239"/>
      <c r="Q365" s="239"/>
      <c r="R365" s="239"/>
      <c r="S365" s="239"/>
      <c r="T365" s="240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1" t="s">
        <v>144</v>
      </c>
      <c r="AU365" s="241" t="s">
        <v>85</v>
      </c>
      <c r="AV365" s="14" t="s">
        <v>140</v>
      </c>
      <c r="AW365" s="14" t="s">
        <v>36</v>
      </c>
      <c r="AX365" s="14" t="s">
        <v>83</v>
      </c>
      <c r="AY365" s="241" t="s">
        <v>133</v>
      </c>
    </row>
    <row r="366" s="2" customFormat="1" ht="16.5" customHeight="1">
      <c r="A366" s="39"/>
      <c r="B366" s="40"/>
      <c r="C366" s="242" t="s">
        <v>557</v>
      </c>
      <c r="D366" s="242" t="s">
        <v>170</v>
      </c>
      <c r="E366" s="243" t="s">
        <v>558</v>
      </c>
      <c r="F366" s="244" t="s">
        <v>559</v>
      </c>
      <c r="G366" s="245" t="s">
        <v>173</v>
      </c>
      <c r="H366" s="246">
        <v>0.002</v>
      </c>
      <c r="I366" s="247"/>
      <c r="J366" s="248">
        <f>ROUND(I366*H366,2)</f>
        <v>0</v>
      </c>
      <c r="K366" s="244" t="s">
        <v>139</v>
      </c>
      <c r="L366" s="249"/>
      <c r="M366" s="250" t="s">
        <v>19</v>
      </c>
      <c r="N366" s="251" t="s">
        <v>46</v>
      </c>
      <c r="O366" s="85"/>
      <c r="P366" s="210">
        <f>O366*H366</f>
        <v>0</v>
      </c>
      <c r="Q366" s="210">
        <v>1</v>
      </c>
      <c r="R366" s="210">
        <f>Q366*H366</f>
        <v>0.002</v>
      </c>
      <c r="S366" s="210">
        <v>0</v>
      </c>
      <c r="T366" s="211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12" t="s">
        <v>351</v>
      </c>
      <c r="AT366" s="212" t="s">
        <v>170</v>
      </c>
      <c r="AU366" s="212" t="s">
        <v>85</v>
      </c>
      <c r="AY366" s="18" t="s">
        <v>133</v>
      </c>
      <c r="BE366" s="213">
        <f>IF(N366="základní",J366,0)</f>
        <v>0</v>
      </c>
      <c r="BF366" s="213">
        <f>IF(N366="snížená",J366,0)</f>
        <v>0</v>
      </c>
      <c r="BG366" s="213">
        <f>IF(N366="zákl. přenesená",J366,0)</f>
        <v>0</v>
      </c>
      <c r="BH366" s="213">
        <f>IF(N366="sníž. přenesená",J366,0)</f>
        <v>0</v>
      </c>
      <c r="BI366" s="213">
        <f>IF(N366="nulová",J366,0)</f>
        <v>0</v>
      </c>
      <c r="BJ366" s="18" t="s">
        <v>83</v>
      </c>
      <c r="BK366" s="213">
        <f>ROUND(I366*H366,2)</f>
        <v>0</v>
      </c>
      <c r="BL366" s="18" t="s">
        <v>247</v>
      </c>
      <c r="BM366" s="212" t="s">
        <v>560</v>
      </c>
    </row>
    <row r="367" s="13" customFormat="1">
      <c r="A367" s="13"/>
      <c r="B367" s="219"/>
      <c r="C367" s="220"/>
      <c r="D367" s="221" t="s">
        <v>144</v>
      </c>
      <c r="E367" s="220"/>
      <c r="F367" s="223" t="s">
        <v>561</v>
      </c>
      <c r="G367" s="220"/>
      <c r="H367" s="224">
        <v>0.002</v>
      </c>
      <c r="I367" s="225"/>
      <c r="J367" s="220"/>
      <c r="K367" s="220"/>
      <c r="L367" s="226"/>
      <c r="M367" s="227"/>
      <c r="N367" s="228"/>
      <c r="O367" s="228"/>
      <c r="P367" s="228"/>
      <c r="Q367" s="228"/>
      <c r="R367" s="228"/>
      <c r="S367" s="228"/>
      <c r="T367" s="229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0" t="s">
        <v>144</v>
      </c>
      <c r="AU367" s="230" t="s">
        <v>85</v>
      </c>
      <c r="AV367" s="13" t="s">
        <v>85</v>
      </c>
      <c r="AW367" s="13" t="s">
        <v>4</v>
      </c>
      <c r="AX367" s="13" t="s">
        <v>83</v>
      </c>
      <c r="AY367" s="230" t="s">
        <v>133</v>
      </c>
    </row>
    <row r="368" s="2" customFormat="1" ht="16.5" customHeight="1">
      <c r="A368" s="39"/>
      <c r="B368" s="40"/>
      <c r="C368" s="201" t="s">
        <v>562</v>
      </c>
      <c r="D368" s="201" t="s">
        <v>135</v>
      </c>
      <c r="E368" s="202" t="s">
        <v>563</v>
      </c>
      <c r="F368" s="203" t="s">
        <v>564</v>
      </c>
      <c r="G368" s="204" t="s">
        <v>226</v>
      </c>
      <c r="H368" s="205">
        <v>5.1200000000000001</v>
      </c>
      <c r="I368" s="206"/>
      <c r="J368" s="207">
        <f>ROUND(I368*H368,2)</f>
        <v>0</v>
      </c>
      <c r="K368" s="203" t="s">
        <v>139</v>
      </c>
      <c r="L368" s="45"/>
      <c r="M368" s="208" t="s">
        <v>19</v>
      </c>
      <c r="N368" s="209" t="s">
        <v>46</v>
      </c>
      <c r="O368" s="85"/>
      <c r="P368" s="210">
        <f>O368*H368</f>
        <v>0</v>
      </c>
      <c r="Q368" s="210">
        <v>0.00040000000000000002</v>
      </c>
      <c r="R368" s="210">
        <f>Q368*H368</f>
        <v>0.0020480000000000003</v>
      </c>
      <c r="S368" s="210">
        <v>0</v>
      </c>
      <c r="T368" s="211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12" t="s">
        <v>247</v>
      </c>
      <c r="AT368" s="212" t="s">
        <v>135</v>
      </c>
      <c r="AU368" s="212" t="s">
        <v>85</v>
      </c>
      <c r="AY368" s="18" t="s">
        <v>133</v>
      </c>
      <c r="BE368" s="213">
        <f>IF(N368="základní",J368,0)</f>
        <v>0</v>
      </c>
      <c r="BF368" s="213">
        <f>IF(N368="snížená",J368,0)</f>
        <v>0</v>
      </c>
      <c r="BG368" s="213">
        <f>IF(N368="zákl. přenesená",J368,0)</f>
        <v>0</v>
      </c>
      <c r="BH368" s="213">
        <f>IF(N368="sníž. přenesená",J368,0)</f>
        <v>0</v>
      </c>
      <c r="BI368" s="213">
        <f>IF(N368="nulová",J368,0)</f>
        <v>0</v>
      </c>
      <c r="BJ368" s="18" t="s">
        <v>83</v>
      </c>
      <c r="BK368" s="213">
        <f>ROUND(I368*H368,2)</f>
        <v>0</v>
      </c>
      <c r="BL368" s="18" t="s">
        <v>247</v>
      </c>
      <c r="BM368" s="212" t="s">
        <v>565</v>
      </c>
    </row>
    <row r="369" s="2" customFormat="1">
      <c r="A369" s="39"/>
      <c r="B369" s="40"/>
      <c r="C369" s="41"/>
      <c r="D369" s="214" t="s">
        <v>142</v>
      </c>
      <c r="E369" s="41"/>
      <c r="F369" s="215" t="s">
        <v>566</v>
      </c>
      <c r="G369" s="41"/>
      <c r="H369" s="41"/>
      <c r="I369" s="216"/>
      <c r="J369" s="41"/>
      <c r="K369" s="41"/>
      <c r="L369" s="45"/>
      <c r="M369" s="217"/>
      <c r="N369" s="218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142</v>
      </c>
      <c r="AU369" s="18" t="s">
        <v>85</v>
      </c>
    </row>
    <row r="370" s="2" customFormat="1" ht="24.15" customHeight="1">
      <c r="A370" s="39"/>
      <c r="B370" s="40"/>
      <c r="C370" s="242" t="s">
        <v>567</v>
      </c>
      <c r="D370" s="242" t="s">
        <v>170</v>
      </c>
      <c r="E370" s="243" t="s">
        <v>568</v>
      </c>
      <c r="F370" s="244" t="s">
        <v>569</v>
      </c>
      <c r="G370" s="245" t="s">
        <v>226</v>
      </c>
      <c r="H370" s="246">
        <v>5.9669999999999996</v>
      </c>
      <c r="I370" s="247"/>
      <c r="J370" s="248">
        <f>ROUND(I370*H370,2)</f>
        <v>0</v>
      </c>
      <c r="K370" s="244" t="s">
        <v>139</v>
      </c>
      <c r="L370" s="249"/>
      <c r="M370" s="250" t="s">
        <v>19</v>
      </c>
      <c r="N370" s="251" t="s">
        <v>46</v>
      </c>
      <c r="O370" s="85"/>
      <c r="P370" s="210">
        <f>O370*H370</f>
        <v>0</v>
      </c>
      <c r="Q370" s="210">
        <v>0.0047999999999999996</v>
      </c>
      <c r="R370" s="210">
        <f>Q370*H370</f>
        <v>0.028641599999999996</v>
      </c>
      <c r="S370" s="210">
        <v>0</v>
      </c>
      <c r="T370" s="211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12" t="s">
        <v>351</v>
      </c>
      <c r="AT370" s="212" t="s">
        <v>170</v>
      </c>
      <c r="AU370" s="212" t="s">
        <v>85</v>
      </c>
      <c r="AY370" s="18" t="s">
        <v>133</v>
      </c>
      <c r="BE370" s="213">
        <f>IF(N370="základní",J370,0)</f>
        <v>0</v>
      </c>
      <c r="BF370" s="213">
        <f>IF(N370="snížená",J370,0)</f>
        <v>0</v>
      </c>
      <c r="BG370" s="213">
        <f>IF(N370="zákl. přenesená",J370,0)</f>
        <v>0</v>
      </c>
      <c r="BH370" s="213">
        <f>IF(N370="sníž. přenesená",J370,0)</f>
        <v>0</v>
      </c>
      <c r="BI370" s="213">
        <f>IF(N370="nulová",J370,0)</f>
        <v>0</v>
      </c>
      <c r="BJ370" s="18" t="s">
        <v>83</v>
      </c>
      <c r="BK370" s="213">
        <f>ROUND(I370*H370,2)</f>
        <v>0</v>
      </c>
      <c r="BL370" s="18" t="s">
        <v>247</v>
      </c>
      <c r="BM370" s="212" t="s">
        <v>570</v>
      </c>
    </row>
    <row r="371" s="13" customFormat="1">
      <c r="A371" s="13"/>
      <c r="B371" s="219"/>
      <c r="C371" s="220"/>
      <c r="D371" s="221" t="s">
        <v>144</v>
      </c>
      <c r="E371" s="220"/>
      <c r="F371" s="223" t="s">
        <v>571</v>
      </c>
      <c r="G371" s="220"/>
      <c r="H371" s="224">
        <v>5.9669999999999996</v>
      </c>
      <c r="I371" s="225"/>
      <c r="J371" s="220"/>
      <c r="K371" s="220"/>
      <c r="L371" s="226"/>
      <c r="M371" s="227"/>
      <c r="N371" s="228"/>
      <c r="O371" s="228"/>
      <c r="P371" s="228"/>
      <c r="Q371" s="228"/>
      <c r="R371" s="228"/>
      <c r="S371" s="228"/>
      <c r="T371" s="229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0" t="s">
        <v>144</v>
      </c>
      <c r="AU371" s="230" t="s">
        <v>85</v>
      </c>
      <c r="AV371" s="13" t="s">
        <v>85</v>
      </c>
      <c r="AW371" s="13" t="s">
        <v>4</v>
      </c>
      <c r="AX371" s="13" t="s">
        <v>83</v>
      </c>
      <c r="AY371" s="230" t="s">
        <v>133</v>
      </c>
    </row>
    <row r="372" s="2" customFormat="1" ht="21.75" customHeight="1">
      <c r="A372" s="39"/>
      <c r="B372" s="40"/>
      <c r="C372" s="201" t="s">
        <v>572</v>
      </c>
      <c r="D372" s="201" t="s">
        <v>135</v>
      </c>
      <c r="E372" s="202" t="s">
        <v>573</v>
      </c>
      <c r="F372" s="203" t="s">
        <v>574</v>
      </c>
      <c r="G372" s="204" t="s">
        <v>226</v>
      </c>
      <c r="H372" s="205">
        <v>43.520000000000003</v>
      </c>
      <c r="I372" s="206"/>
      <c r="J372" s="207">
        <f>ROUND(I372*H372,2)</f>
        <v>0</v>
      </c>
      <c r="K372" s="203" t="s">
        <v>139</v>
      </c>
      <c r="L372" s="45"/>
      <c r="M372" s="208" t="s">
        <v>19</v>
      </c>
      <c r="N372" s="209" t="s">
        <v>46</v>
      </c>
      <c r="O372" s="85"/>
      <c r="P372" s="210">
        <f>O372*H372</f>
        <v>0</v>
      </c>
      <c r="Q372" s="210">
        <v>0.0035000000000000001</v>
      </c>
      <c r="R372" s="210">
        <f>Q372*H372</f>
        <v>0.15232000000000001</v>
      </c>
      <c r="S372" s="210">
        <v>0</v>
      </c>
      <c r="T372" s="211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12" t="s">
        <v>247</v>
      </c>
      <c r="AT372" s="212" t="s">
        <v>135</v>
      </c>
      <c r="AU372" s="212" t="s">
        <v>85</v>
      </c>
      <c r="AY372" s="18" t="s">
        <v>133</v>
      </c>
      <c r="BE372" s="213">
        <f>IF(N372="základní",J372,0)</f>
        <v>0</v>
      </c>
      <c r="BF372" s="213">
        <f>IF(N372="snížená",J372,0)</f>
        <v>0</v>
      </c>
      <c r="BG372" s="213">
        <f>IF(N372="zákl. přenesená",J372,0)</f>
        <v>0</v>
      </c>
      <c r="BH372" s="213">
        <f>IF(N372="sníž. přenesená",J372,0)</f>
        <v>0</v>
      </c>
      <c r="BI372" s="213">
        <f>IF(N372="nulová",J372,0)</f>
        <v>0</v>
      </c>
      <c r="BJ372" s="18" t="s">
        <v>83</v>
      </c>
      <c r="BK372" s="213">
        <f>ROUND(I372*H372,2)</f>
        <v>0</v>
      </c>
      <c r="BL372" s="18" t="s">
        <v>247</v>
      </c>
      <c r="BM372" s="212" t="s">
        <v>575</v>
      </c>
    </row>
    <row r="373" s="2" customFormat="1">
      <c r="A373" s="39"/>
      <c r="B373" s="40"/>
      <c r="C373" s="41"/>
      <c r="D373" s="214" t="s">
        <v>142</v>
      </c>
      <c r="E373" s="41"/>
      <c r="F373" s="215" t="s">
        <v>576</v>
      </c>
      <c r="G373" s="41"/>
      <c r="H373" s="41"/>
      <c r="I373" s="216"/>
      <c r="J373" s="41"/>
      <c r="K373" s="41"/>
      <c r="L373" s="45"/>
      <c r="M373" s="217"/>
      <c r="N373" s="218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142</v>
      </c>
      <c r="AU373" s="18" t="s">
        <v>85</v>
      </c>
    </row>
    <row r="374" s="13" customFormat="1">
      <c r="A374" s="13"/>
      <c r="B374" s="219"/>
      <c r="C374" s="220"/>
      <c r="D374" s="221" t="s">
        <v>144</v>
      </c>
      <c r="E374" s="222" t="s">
        <v>19</v>
      </c>
      <c r="F374" s="223" t="s">
        <v>242</v>
      </c>
      <c r="G374" s="220"/>
      <c r="H374" s="224">
        <v>21.059999999999999</v>
      </c>
      <c r="I374" s="225"/>
      <c r="J374" s="220"/>
      <c r="K374" s="220"/>
      <c r="L374" s="226"/>
      <c r="M374" s="227"/>
      <c r="N374" s="228"/>
      <c r="O374" s="228"/>
      <c r="P374" s="228"/>
      <c r="Q374" s="228"/>
      <c r="R374" s="228"/>
      <c r="S374" s="228"/>
      <c r="T374" s="229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0" t="s">
        <v>144</v>
      </c>
      <c r="AU374" s="230" t="s">
        <v>85</v>
      </c>
      <c r="AV374" s="13" t="s">
        <v>85</v>
      </c>
      <c r="AW374" s="13" t="s">
        <v>36</v>
      </c>
      <c r="AX374" s="13" t="s">
        <v>75</v>
      </c>
      <c r="AY374" s="230" t="s">
        <v>133</v>
      </c>
    </row>
    <row r="375" s="13" customFormat="1">
      <c r="A375" s="13"/>
      <c r="B375" s="219"/>
      <c r="C375" s="220"/>
      <c r="D375" s="221" t="s">
        <v>144</v>
      </c>
      <c r="E375" s="222" t="s">
        <v>19</v>
      </c>
      <c r="F375" s="223" t="s">
        <v>245</v>
      </c>
      <c r="G375" s="220"/>
      <c r="H375" s="224">
        <v>22.460000000000001</v>
      </c>
      <c r="I375" s="225"/>
      <c r="J375" s="220"/>
      <c r="K375" s="220"/>
      <c r="L375" s="226"/>
      <c r="M375" s="227"/>
      <c r="N375" s="228"/>
      <c r="O375" s="228"/>
      <c r="P375" s="228"/>
      <c r="Q375" s="228"/>
      <c r="R375" s="228"/>
      <c r="S375" s="228"/>
      <c r="T375" s="22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0" t="s">
        <v>144</v>
      </c>
      <c r="AU375" s="230" t="s">
        <v>85</v>
      </c>
      <c r="AV375" s="13" t="s">
        <v>85</v>
      </c>
      <c r="AW375" s="13" t="s">
        <v>36</v>
      </c>
      <c r="AX375" s="13" t="s">
        <v>75</v>
      </c>
      <c r="AY375" s="230" t="s">
        <v>133</v>
      </c>
    </row>
    <row r="376" s="14" customFormat="1">
      <c r="A376" s="14"/>
      <c r="B376" s="231"/>
      <c r="C376" s="232"/>
      <c r="D376" s="221" t="s">
        <v>144</v>
      </c>
      <c r="E376" s="233" t="s">
        <v>19</v>
      </c>
      <c r="F376" s="234" t="s">
        <v>149</v>
      </c>
      <c r="G376" s="232"/>
      <c r="H376" s="235">
        <v>43.519999999999996</v>
      </c>
      <c r="I376" s="236"/>
      <c r="J376" s="232"/>
      <c r="K376" s="232"/>
      <c r="L376" s="237"/>
      <c r="M376" s="238"/>
      <c r="N376" s="239"/>
      <c r="O376" s="239"/>
      <c r="P376" s="239"/>
      <c r="Q376" s="239"/>
      <c r="R376" s="239"/>
      <c r="S376" s="239"/>
      <c r="T376" s="24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1" t="s">
        <v>144</v>
      </c>
      <c r="AU376" s="241" t="s">
        <v>85</v>
      </c>
      <c r="AV376" s="14" t="s">
        <v>140</v>
      </c>
      <c r="AW376" s="14" t="s">
        <v>36</v>
      </c>
      <c r="AX376" s="14" t="s">
        <v>83</v>
      </c>
      <c r="AY376" s="241" t="s">
        <v>133</v>
      </c>
    </row>
    <row r="377" s="2" customFormat="1" ht="21.75" customHeight="1">
      <c r="A377" s="39"/>
      <c r="B377" s="40"/>
      <c r="C377" s="201" t="s">
        <v>577</v>
      </c>
      <c r="D377" s="201" t="s">
        <v>135</v>
      </c>
      <c r="E377" s="202" t="s">
        <v>578</v>
      </c>
      <c r="F377" s="203" t="s">
        <v>579</v>
      </c>
      <c r="G377" s="204" t="s">
        <v>226</v>
      </c>
      <c r="H377" s="205">
        <v>9.8040000000000003</v>
      </c>
      <c r="I377" s="206"/>
      <c r="J377" s="207">
        <f>ROUND(I377*H377,2)</f>
        <v>0</v>
      </c>
      <c r="K377" s="203" t="s">
        <v>139</v>
      </c>
      <c r="L377" s="45"/>
      <c r="M377" s="208" t="s">
        <v>19</v>
      </c>
      <c r="N377" s="209" t="s">
        <v>46</v>
      </c>
      <c r="O377" s="85"/>
      <c r="P377" s="210">
        <f>O377*H377</f>
        <v>0</v>
      </c>
      <c r="Q377" s="210">
        <v>0.0035000000000000001</v>
      </c>
      <c r="R377" s="210">
        <f>Q377*H377</f>
        <v>0.034314000000000004</v>
      </c>
      <c r="S377" s="210">
        <v>0</v>
      </c>
      <c r="T377" s="211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2" t="s">
        <v>247</v>
      </c>
      <c r="AT377" s="212" t="s">
        <v>135</v>
      </c>
      <c r="AU377" s="212" t="s">
        <v>85</v>
      </c>
      <c r="AY377" s="18" t="s">
        <v>133</v>
      </c>
      <c r="BE377" s="213">
        <f>IF(N377="základní",J377,0)</f>
        <v>0</v>
      </c>
      <c r="BF377" s="213">
        <f>IF(N377="snížená",J377,0)</f>
        <v>0</v>
      </c>
      <c r="BG377" s="213">
        <f>IF(N377="zákl. přenesená",J377,0)</f>
        <v>0</v>
      </c>
      <c r="BH377" s="213">
        <f>IF(N377="sníž. přenesená",J377,0)</f>
        <v>0</v>
      </c>
      <c r="BI377" s="213">
        <f>IF(N377="nulová",J377,0)</f>
        <v>0</v>
      </c>
      <c r="BJ377" s="18" t="s">
        <v>83</v>
      </c>
      <c r="BK377" s="213">
        <f>ROUND(I377*H377,2)</f>
        <v>0</v>
      </c>
      <c r="BL377" s="18" t="s">
        <v>247</v>
      </c>
      <c r="BM377" s="212" t="s">
        <v>580</v>
      </c>
    </row>
    <row r="378" s="2" customFormat="1">
      <c r="A378" s="39"/>
      <c r="B378" s="40"/>
      <c r="C378" s="41"/>
      <c r="D378" s="214" t="s">
        <v>142</v>
      </c>
      <c r="E378" s="41"/>
      <c r="F378" s="215" t="s">
        <v>581</v>
      </c>
      <c r="G378" s="41"/>
      <c r="H378" s="41"/>
      <c r="I378" s="216"/>
      <c r="J378" s="41"/>
      <c r="K378" s="41"/>
      <c r="L378" s="45"/>
      <c r="M378" s="217"/>
      <c r="N378" s="218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142</v>
      </c>
      <c r="AU378" s="18" t="s">
        <v>85</v>
      </c>
    </row>
    <row r="379" s="13" customFormat="1">
      <c r="A379" s="13"/>
      <c r="B379" s="219"/>
      <c r="C379" s="220"/>
      <c r="D379" s="221" t="s">
        <v>144</v>
      </c>
      <c r="E379" s="222" t="s">
        <v>19</v>
      </c>
      <c r="F379" s="223" t="s">
        <v>582</v>
      </c>
      <c r="G379" s="220"/>
      <c r="H379" s="224">
        <v>5.0119999999999996</v>
      </c>
      <c r="I379" s="225"/>
      <c r="J379" s="220"/>
      <c r="K379" s="220"/>
      <c r="L379" s="226"/>
      <c r="M379" s="227"/>
      <c r="N379" s="228"/>
      <c r="O379" s="228"/>
      <c r="P379" s="228"/>
      <c r="Q379" s="228"/>
      <c r="R379" s="228"/>
      <c r="S379" s="228"/>
      <c r="T379" s="22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0" t="s">
        <v>144</v>
      </c>
      <c r="AU379" s="230" t="s">
        <v>85</v>
      </c>
      <c r="AV379" s="13" t="s">
        <v>85</v>
      </c>
      <c r="AW379" s="13" t="s">
        <v>36</v>
      </c>
      <c r="AX379" s="13" t="s">
        <v>75</v>
      </c>
      <c r="AY379" s="230" t="s">
        <v>133</v>
      </c>
    </row>
    <row r="380" s="13" customFormat="1">
      <c r="A380" s="13"/>
      <c r="B380" s="219"/>
      <c r="C380" s="220"/>
      <c r="D380" s="221" t="s">
        <v>144</v>
      </c>
      <c r="E380" s="222" t="s">
        <v>19</v>
      </c>
      <c r="F380" s="223" t="s">
        <v>583</v>
      </c>
      <c r="G380" s="220"/>
      <c r="H380" s="224">
        <v>4.7919999999999998</v>
      </c>
      <c r="I380" s="225"/>
      <c r="J380" s="220"/>
      <c r="K380" s="220"/>
      <c r="L380" s="226"/>
      <c r="M380" s="227"/>
      <c r="N380" s="228"/>
      <c r="O380" s="228"/>
      <c r="P380" s="228"/>
      <c r="Q380" s="228"/>
      <c r="R380" s="228"/>
      <c r="S380" s="228"/>
      <c r="T380" s="229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0" t="s">
        <v>144</v>
      </c>
      <c r="AU380" s="230" t="s">
        <v>85</v>
      </c>
      <c r="AV380" s="13" t="s">
        <v>85</v>
      </c>
      <c r="AW380" s="13" t="s">
        <v>36</v>
      </c>
      <c r="AX380" s="13" t="s">
        <v>75</v>
      </c>
      <c r="AY380" s="230" t="s">
        <v>133</v>
      </c>
    </row>
    <row r="381" s="14" customFormat="1">
      <c r="A381" s="14"/>
      <c r="B381" s="231"/>
      <c r="C381" s="232"/>
      <c r="D381" s="221" t="s">
        <v>144</v>
      </c>
      <c r="E381" s="233" t="s">
        <v>19</v>
      </c>
      <c r="F381" s="234" t="s">
        <v>149</v>
      </c>
      <c r="G381" s="232"/>
      <c r="H381" s="235">
        <v>9.8039999999999985</v>
      </c>
      <c r="I381" s="236"/>
      <c r="J381" s="232"/>
      <c r="K381" s="232"/>
      <c r="L381" s="237"/>
      <c r="M381" s="238"/>
      <c r="N381" s="239"/>
      <c r="O381" s="239"/>
      <c r="P381" s="239"/>
      <c r="Q381" s="239"/>
      <c r="R381" s="239"/>
      <c r="S381" s="239"/>
      <c r="T381" s="240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1" t="s">
        <v>144</v>
      </c>
      <c r="AU381" s="241" t="s">
        <v>85</v>
      </c>
      <c r="AV381" s="14" t="s">
        <v>140</v>
      </c>
      <c r="AW381" s="14" t="s">
        <v>36</v>
      </c>
      <c r="AX381" s="14" t="s">
        <v>83</v>
      </c>
      <c r="AY381" s="241" t="s">
        <v>133</v>
      </c>
    </row>
    <row r="382" s="2" customFormat="1" ht="16.5" customHeight="1">
      <c r="A382" s="39"/>
      <c r="B382" s="40"/>
      <c r="C382" s="201" t="s">
        <v>584</v>
      </c>
      <c r="D382" s="201" t="s">
        <v>135</v>
      </c>
      <c r="E382" s="202" t="s">
        <v>585</v>
      </c>
      <c r="F382" s="203" t="s">
        <v>586</v>
      </c>
      <c r="G382" s="204" t="s">
        <v>219</v>
      </c>
      <c r="H382" s="205">
        <v>3.2000000000000002</v>
      </c>
      <c r="I382" s="206"/>
      <c r="J382" s="207">
        <f>ROUND(I382*H382,2)</f>
        <v>0</v>
      </c>
      <c r="K382" s="203" t="s">
        <v>587</v>
      </c>
      <c r="L382" s="45"/>
      <c r="M382" s="208" t="s">
        <v>19</v>
      </c>
      <c r="N382" s="209" t="s">
        <v>46</v>
      </c>
      <c r="O382" s="85"/>
      <c r="P382" s="210">
        <f>O382*H382</f>
        <v>0</v>
      </c>
      <c r="Q382" s="210">
        <v>0</v>
      </c>
      <c r="R382" s="210">
        <f>Q382*H382</f>
        <v>0</v>
      </c>
      <c r="S382" s="210">
        <v>0</v>
      </c>
      <c r="T382" s="211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12" t="s">
        <v>247</v>
      </c>
      <c r="AT382" s="212" t="s">
        <v>135</v>
      </c>
      <c r="AU382" s="212" t="s">
        <v>85</v>
      </c>
      <c r="AY382" s="18" t="s">
        <v>133</v>
      </c>
      <c r="BE382" s="213">
        <f>IF(N382="základní",J382,0)</f>
        <v>0</v>
      </c>
      <c r="BF382" s="213">
        <f>IF(N382="snížená",J382,0)</f>
        <v>0</v>
      </c>
      <c r="BG382" s="213">
        <f>IF(N382="zákl. přenesená",J382,0)</f>
        <v>0</v>
      </c>
      <c r="BH382" s="213">
        <f>IF(N382="sníž. přenesená",J382,0)</f>
        <v>0</v>
      </c>
      <c r="BI382" s="213">
        <f>IF(N382="nulová",J382,0)</f>
        <v>0</v>
      </c>
      <c r="BJ382" s="18" t="s">
        <v>83</v>
      </c>
      <c r="BK382" s="213">
        <f>ROUND(I382*H382,2)</f>
        <v>0</v>
      </c>
      <c r="BL382" s="18" t="s">
        <v>247</v>
      </c>
      <c r="BM382" s="212" t="s">
        <v>588</v>
      </c>
    </row>
    <row r="383" s="13" customFormat="1">
      <c r="A383" s="13"/>
      <c r="B383" s="219"/>
      <c r="C383" s="220"/>
      <c r="D383" s="221" t="s">
        <v>144</v>
      </c>
      <c r="E383" s="222" t="s">
        <v>19</v>
      </c>
      <c r="F383" s="223" t="s">
        <v>589</v>
      </c>
      <c r="G383" s="220"/>
      <c r="H383" s="224">
        <v>1.6000000000000001</v>
      </c>
      <c r="I383" s="225"/>
      <c r="J383" s="220"/>
      <c r="K383" s="220"/>
      <c r="L383" s="226"/>
      <c r="M383" s="227"/>
      <c r="N383" s="228"/>
      <c r="O383" s="228"/>
      <c r="P383" s="228"/>
      <c r="Q383" s="228"/>
      <c r="R383" s="228"/>
      <c r="S383" s="228"/>
      <c r="T383" s="22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0" t="s">
        <v>144</v>
      </c>
      <c r="AU383" s="230" t="s">
        <v>85</v>
      </c>
      <c r="AV383" s="13" t="s">
        <v>85</v>
      </c>
      <c r="AW383" s="13" t="s">
        <v>36</v>
      </c>
      <c r="AX383" s="13" t="s">
        <v>75</v>
      </c>
      <c r="AY383" s="230" t="s">
        <v>133</v>
      </c>
    </row>
    <row r="384" s="13" customFormat="1">
      <c r="A384" s="13"/>
      <c r="B384" s="219"/>
      <c r="C384" s="220"/>
      <c r="D384" s="221" t="s">
        <v>144</v>
      </c>
      <c r="E384" s="222" t="s">
        <v>19</v>
      </c>
      <c r="F384" s="223" t="s">
        <v>590</v>
      </c>
      <c r="G384" s="220"/>
      <c r="H384" s="224">
        <v>1.6000000000000001</v>
      </c>
      <c r="I384" s="225"/>
      <c r="J384" s="220"/>
      <c r="K384" s="220"/>
      <c r="L384" s="226"/>
      <c r="M384" s="227"/>
      <c r="N384" s="228"/>
      <c r="O384" s="228"/>
      <c r="P384" s="228"/>
      <c r="Q384" s="228"/>
      <c r="R384" s="228"/>
      <c r="S384" s="228"/>
      <c r="T384" s="229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0" t="s">
        <v>144</v>
      </c>
      <c r="AU384" s="230" t="s">
        <v>85</v>
      </c>
      <c r="AV384" s="13" t="s">
        <v>85</v>
      </c>
      <c r="AW384" s="13" t="s">
        <v>36</v>
      </c>
      <c r="AX384" s="13" t="s">
        <v>75</v>
      </c>
      <c r="AY384" s="230" t="s">
        <v>133</v>
      </c>
    </row>
    <row r="385" s="14" customFormat="1">
      <c r="A385" s="14"/>
      <c r="B385" s="231"/>
      <c r="C385" s="232"/>
      <c r="D385" s="221" t="s">
        <v>144</v>
      </c>
      <c r="E385" s="233" t="s">
        <v>19</v>
      </c>
      <c r="F385" s="234" t="s">
        <v>149</v>
      </c>
      <c r="G385" s="232"/>
      <c r="H385" s="235">
        <v>3.2000000000000002</v>
      </c>
      <c r="I385" s="236"/>
      <c r="J385" s="232"/>
      <c r="K385" s="232"/>
      <c r="L385" s="237"/>
      <c r="M385" s="238"/>
      <c r="N385" s="239"/>
      <c r="O385" s="239"/>
      <c r="P385" s="239"/>
      <c r="Q385" s="239"/>
      <c r="R385" s="239"/>
      <c r="S385" s="239"/>
      <c r="T385" s="240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1" t="s">
        <v>144</v>
      </c>
      <c r="AU385" s="241" t="s">
        <v>85</v>
      </c>
      <c r="AV385" s="14" t="s">
        <v>140</v>
      </c>
      <c r="AW385" s="14" t="s">
        <v>36</v>
      </c>
      <c r="AX385" s="14" t="s">
        <v>83</v>
      </c>
      <c r="AY385" s="241" t="s">
        <v>133</v>
      </c>
    </row>
    <row r="386" s="2" customFormat="1" ht="16.5" customHeight="1">
      <c r="A386" s="39"/>
      <c r="B386" s="40"/>
      <c r="C386" s="201" t="s">
        <v>591</v>
      </c>
      <c r="D386" s="201" t="s">
        <v>135</v>
      </c>
      <c r="E386" s="202" t="s">
        <v>592</v>
      </c>
      <c r="F386" s="203" t="s">
        <v>593</v>
      </c>
      <c r="G386" s="204" t="s">
        <v>206</v>
      </c>
      <c r="H386" s="205">
        <v>10</v>
      </c>
      <c r="I386" s="206"/>
      <c r="J386" s="207">
        <f>ROUND(I386*H386,2)</f>
        <v>0</v>
      </c>
      <c r="K386" s="203" t="s">
        <v>139</v>
      </c>
      <c r="L386" s="45"/>
      <c r="M386" s="208" t="s">
        <v>19</v>
      </c>
      <c r="N386" s="209" t="s">
        <v>46</v>
      </c>
      <c r="O386" s="85"/>
      <c r="P386" s="210">
        <f>O386*H386</f>
        <v>0</v>
      </c>
      <c r="Q386" s="210">
        <v>0.00021000000000000001</v>
      </c>
      <c r="R386" s="210">
        <f>Q386*H386</f>
        <v>0.0021000000000000003</v>
      </c>
      <c r="S386" s="210">
        <v>0</v>
      </c>
      <c r="T386" s="211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12" t="s">
        <v>247</v>
      </c>
      <c r="AT386" s="212" t="s">
        <v>135</v>
      </c>
      <c r="AU386" s="212" t="s">
        <v>85</v>
      </c>
      <c r="AY386" s="18" t="s">
        <v>133</v>
      </c>
      <c r="BE386" s="213">
        <f>IF(N386="základní",J386,0)</f>
        <v>0</v>
      </c>
      <c r="BF386" s="213">
        <f>IF(N386="snížená",J386,0)</f>
        <v>0</v>
      </c>
      <c r="BG386" s="213">
        <f>IF(N386="zákl. přenesená",J386,0)</f>
        <v>0</v>
      </c>
      <c r="BH386" s="213">
        <f>IF(N386="sníž. přenesená",J386,0)</f>
        <v>0</v>
      </c>
      <c r="BI386" s="213">
        <f>IF(N386="nulová",J386,0)</f>
        <v>0</v>
      </c>
      <c r="BJ386" s="18" t="s">
        <v>83</v>
      </c>
      <c r="BK386" s="213">
        <f>ROUND(I386*H386,2)</f>
        <v>0</v>
      </c>
      <c r="BL386" s="18" t="s">
        <v>247</v>
      </c>
      <c r="BM386" s="212" t="s">
        <v>594</v>
      </c>
    </row>
    <row r="387" s="2" customFormat="1">
      <c r="A387" s="39"/>
      <c r="B387" s="40"/>
      <c r="C387" s="41"/>
      <c r="D387" s="214" t="s">
        <v>142</v>
      </c>
      <c r="E387" s="41"/>
      <c r="F387" s="215" t="s">
        <v>595</v>
      </c>
      <c r="G387" s="41"/>
      <c r="H387" s="41"/>
      <c r="I387" s="216"/>
      <c r="J387" s="41"/>
      <c r="K387" s="41"/>
      <c r="L387" s="45"/>
      <c r="M387" s="217"/>
      <c r="N387" s="218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142</v>
      </c>
      <c r="AU387" s="18" t="s">
        <v>85</v>
      </c>
    </row>
    <row r="388" s="2" customFormat="1" ht="16.5" customHeight="1">
      <c r="A388" s="39"/>
      <c r="B388" s="40"/>
      <c r="C388" s="201" t="s">
        <v>596</v>
      </c>
      <c r="D388" s="201" t="s">
        <v>135</v>
      </c>
      <c r="E388" s="202" t="s">
        <v>597</v>
      </c>
      <c r="F388" s="203" t="s">
        <v>598</v>
      </c>
      <c r="G388" s="204" t="s">
        <v>219</v>
      </c>
      <c r="H388" s="205">
        <v>35.359999999999999</v>
      </c>
      <c r="I388" s="206"/>
      <c r="J388" s="207">
        <f>ROUND(I388*H388,2)</f>
        <v>0</v>
      </c>
      <c r="K388" s="203" t="s">
        <v>139</v>
      </c>
      <c r="L388" s="45"/>
      <c r="M388" s="208" t="s">
        <v>19</v>
      </c>
      <c r="N388" s="209" t="s">
        <v>46</v>
      </c>
      <c r="O388" s="85"/>
      <c r="P388" s="210">
        <f>O388*H388</f>
        <v>0</v>
      </c>
      <c r="Q388" s="210">
        <v>0.00032000000000000003</v>
      </c>
      <c r="R388" s="210">
        <f>Q388*H388</f>
        <v>0.011315200000000001</v>
      </c>
      <c r="S388" s="210">
        <v>0</v>
      </c>
      <c r="T388" s="211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12" t="s">
        <v>247</v>
      </c>
      <c r="AT388" s="212" t="s">
        <v>135</v>
      </c>
      <c r="AU388" s="212" t="s">
        <v>85</v>
      </c>
      <c r="AY388" s="18" t="s">
        <v>133</v>
      </c>
      <c r="BE388" s="213">
        <f>IF(N388="základní",J388,0)</f>
        <v>0</v>
      </c>
      <c r="BF388" s="213">
        <f>IF(N388="snížená",J388,0)</f>
        <v>0</v>
      </c>
      <c r="BG388" s="213">
        <f>IF(N388="zákl. přenesená",J388,0)</f>
        <v>0</v>
      </c>
      <c r="BH388" s="213">
        <f>IF(N388="sníž. přenesená",J388,0)</f>
        <v>0</v>
      </c>
      <c r="BI388" s="213">
        <f>IF(N388="nulová",J388,0)</f>
        <v>0</v>
      </c>
      <c r="BJ388" s="18" t="s">
        <v>83</v>
      </c>
      <c r="BK388" s="213">
        <f>ROUND(I388*H388,2)</f>
        <v>0</v>
      </c>
      <c r="BL388" s="18" t="s">
        <v>247</v>
      </c>
      <c r="BM388" s="212" t="s">
        <v>599</v>
      </c>
    </row>
    <row r="389" s="2" customFormat="1">
      <c r="A389" s="39"/>
      <c r="B389" s="40"/>
      <c r="C389" s="41"/>
      <c r="D389" s="214" t="s">
        <v>142</v>
      </c>
      <c r="E389" s="41"/>
      <c r="F389" s="215" t="s">
        <v>600</v>
      </c>
      <c r="G389" s="41"/>
      <c r="H389" s="41"/>
      <c r="I389" s="216"/>
      <c r="J389" s="41"/>
      <c r="K389" s="41"/>
      <c r="L389" s="45"/>
      <c r="M389" s="217"/>
      <c r="N389" s="218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142</v>
      </c>
      <c r="AU389" s="18" t="s">
        <v>85</v>
      </c>
    </row>
    <row r="390" s="13" customFormat="1">
      <c r="A390" s="13"/>
      <c r="B390" s="219"/>
      <c r="C390" s="220"/>
      <c r="D390" s="221" t="s">
        <v>144</v>
      </c>
      <c r="E390" s="222" t="s">
        <v>19</v>
      </c>
      <c r="F390" s="223" t="s">
        <v>601</v>
      </c>
      <c r="G390" s="220"/>
      <c r="H390" s="224">
        <v>17.280000000000001</v>
      </c>
      <c r="I390" s="225"/>
      <c r="J390" s="220"/>
      <c r="K390" s="220"/>
      <c r="L390" s="226"/>
      <c r="M390" s="227"/>
      <c r="N390" s="228"/>
      <c r="O390" s="228"/>
      <c r="P390" s="228"/>
      <c r="Q390" s="228"/>
      <c r="R390" s="228"/>
      <c r="S390" s="228"/>
      <c r="T390" s="22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0" t="s">
        <v>144</v>
      </c>
      <c r="AU390" s="230" t="s">
        <v>85</v>
      </c>
      <c r="AV390" s="13" t="s">
        <v>85</v>
      </c>
      <c r="AW390" s="13" t="s">
        <v>36</v>
      </c>
      <c r="AX390" s="13" t="s">
        <v>75</v>
      </c>
      <c r="AY390" s="230" t="s">
        <v>133</v>
      </c>
    </row>
    <row r="391" s="13" customFormat="1">
      <c r="A391" s="13"/>
      <c r="B391" s="219"/>
      <c r="C391" s="220"/>
      <c r="D391" s="221" t="s">
        <v>144</v>
      </c>
      <c r="E391" s="222" t="s">
        <v>19</v>
      </c>
      <c r="F391" s="223" t="s">
        <v>602</v>
      </c>
      <c r="G391" s="220"/>
      <c r="H391" s="224">
        <v>18.079999999999998</v>
      </c>
      <c r="I391" s="225"/>
      <c r="J391" s="220"/>
      <c r="K391" s="220"/>
      <c r="L391" s="226"/>
      <c r="M391" s="227"/>
      <c r="N391" s="228"/>
      <c r="O391" s="228"/>
      <c r="P391" s="228"/>
      <c r="Q391" s="228"/>
      <c r="R391" s="228"/>
      <c r="S391" s="228"/>
      <c r="T391" s="229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0" t="s">
        <v>144</v>
      </c>
      <c r="AU391" s="230" t="s">
        <v>85</v>
      </c>
      <c r="AV391" s="13" t="s">
        <v>85</v>
      </c>
      <c r="AW391" s="13" t="s">
        <v>36</v>
      </c>
      <c r="AX391" s="13" t="s">
        <v>75</v>
      </c>
      <c r="AY391" s="230" t="s">
        <v>133</v>
      </c>
    </row>
    <row r="392" s="14" customFormat="1">
      <c r="A392" s="14"/>
      <c r="B392" s="231"/>
      <c r="C392" s="232"/>
      <c r="D392" s="221" t="s">
        <v>144</v>
      </c>
      <c r="E392" s="233" t="s">
        <v>19</v>
      </c>
      <c r="F392" s="234" t="s">
        <v>149</v>
      </c>
      <c r="G392" s="232"/>
      <c r="H392" s="235">
        <v>35.359999999999999</v>
      </c>
      <c r="I392" s="236"/>
      <c r="J392" s="232"/>
      <c r="K392" s="232"/>
      <c r="L392" s="237"/>
      <c r="M392" s="238"/>
      <c r="N392" s="239"/>
      <c r="O392" s="239"/>
      <c r="P392" s="239"/>
      <c r="Q392" s="239"/>
      <c r="R392" s="239"/>
      <c r="S392" s="239"/>
      <c r="T392" s="240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1" t="s">
        <v>144</v>
      </c>
      <c r="AU392" s="241" t="s">
        <v>85</v>
      </c>
      <c r="AV392" s="14" t="s">
        <v>140</v>
      </c>
      <c r="AW392" s="14" t="s">
        <v>36</v>
      </c>
      <c r="AX392" s="14" t="s">
        <v>83</v>
      </c>
      <c r="AY392" s="241" t="s">
        <v>133</v>
      </c>
    </row>
    <row r="393" s="2" customFormat="1" ht="24.15" customHeight="1">
      <c r="A393" s="39"/>
      <c r="B393" s="40"/>
      <c r="C393" s="201" t="s">
        <v>603</v>
      </c>
      <c r="D393" s="201" t="s">
        <v>135</v>
      </c>
      <c r="E393" s="202" t="s">
        <v>604</v>
      </c>
      <c r="F393" s="203" t="s">
        <v>605</v>
      </c>
      <c r="G393" s="204" t="s">
        <v>173</v>
      </c>
      <c r="H393" s="205">
        <v>0.23300000000000001</v>
      </c>
      <c r="I393" s="206"/>
      <c r="J393" s="207">
        <f>ROUND(I393*H393,2)</f>
        <v>0</v>
      </c>
      <c r="K393" s="203" t="s">
        <v>139</v>
      </c>
      <c r="L393" s="45"/>
      <c r="M393" s="208" t="s">
        <v>19</v>
      </c>
      <c r="N393" s="209" t="s">
        <v>46</v>
      </c>
      <c r="O393" s="85"/>
      <c r="P393" s="210">
        <f>O393*H393</f>
        <v>0</v>
      </c>
      <c r="Q393" s="210">
        <v>0</v>
      </c>
      <c r="R393" s="210">
        <f>Q393*H393</f>
        <v>0</v>
      </c>
      <c r="S393" s="210">
        <v>0</v>
      </c>
      <c r="T393" s="211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2" t="s">
        <v>247</v>
      </c>
      <c r="AT393" s="212" t="s">
        <v>135</v>
      </c>
      <c r="AU393" s="212" t="s">
        <v>85</v>
      </c>
      <c r="AY393" s="18" t="s">
        <v>133</v>
      </c>
      <c r="BE393" s="213">
        <f>IF(N393="základní",J393,0)</f>
        <v>0</v>
      </c>
      <c r="BF393" s="213">
        <f>IF(N393="snížená",J393,0)</f>
        <v>0</v>
      </c>
      <c r="BG393" s="213">
        <f>IF(N393="zákl. přenesená",J393,0)</f>
        <v>0</v>
      </c>
      <c r="BH393" s="213">
        <f>IF(N393="sníž. přenesená",J393,0)</f>
        <v>0</v>
      </c>
      <c r="BI393" s="213">
        <f>IF(N393="nulová",J393,0)</f>
        <v>0</v>
      </c>
      <c r="BJ393" s="18" t="s">
        <v>83</v>
      </c>
      <c r="BK393" s="213">
        <f>ROUND(I393*H393,2)</f>
        <v>0</v>
      </c>
      <c r="BL393" s="18" t="s">
        <v>247</v>
      </c>
      <c r="BM393" s="212" t="s">
        <v>606</v>
      </c>
    </row>
    <row r="394" s="2" customFormat="1">
      <c r="A394" s="39"/>
      <c r="B394" s="40"/>
      <c r="C394" s="41"/>
      <c r="D394" s="214" t="s">
        <v>142</v>
      </c>
      <c r="E394" s="41"/>
      <c r="F394" s="215" t="s">
        <v>607</v>
      </c>
      <c r="G394" s="41"/>
      <c r="H394" s="41"/>
      <c r="I394" s="216"/>
      <c r="J394" s="41"/>
      <c r="K394" s="41"/>
      <c r="L394" s="45"/>
      <c r="M394" s="217"/>
      <c r="N394" s="218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142</v>
      </c>
      <c r="AU394" s="18" t="s">
        <v>85</v>
      </c>
    </row>
    <row r="395" s="12" customFormat="1" ht="22.8" customHeight="1">
      <c r="A395" s="12"/>
      <c r="B395" s="185"/>
      <c r="C395" s="186"/>
      <c r="D395" s="187" t="s">
        <v>74</v>
      </c>
      <c r="E395" s="199" t="s">
        <v>608</v>
      </c>
      <c r="F395" s="199" t="s">
        <v>609</v>
      </c>
      <c r="G395" s="186"/>
      <c r="H395" s="186"/>
      <c r="I395" s="189"/>
      <c r="J395" s="200">
        <f>BK395</f>
        <v>0</v>
      </c>
      <c r="K395" s="186"/>
      <c r="L395" s="191"/>
      <c r="M395" s="192"/>
      <c r="N395" s="193"/>
      <c r="O395" s="193"/>
      <c r="P395" s="194">
        <f>SUM(P396:P429)</f>
        <v>0</v>
      </c>
      <c r="Q395" s="193"/>
      <c r="R395" s="194">
        <f>SUM(R396:R429)</f>
        <v>0.20832000000000001</v>
      </c>
      <c r="S395" s="193"/>
      <c r="T395" s="195">
        <f>SUM(T396:T429)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196" t="s">
        <v>85</v>
      </c>
      <c r="AT395" s="197" t="s">
        <v>74</v>
      </c>
      <c r="AU395" s="197" t="s">
        <v>83</v>
      </c>
      <c r="AY395" s="196" t="s">
        <v>133</v>
      </c>
      <c r="BK395" s="198">
        <f>SUM(BK396:BK429)</f>
        <v>0</v>
      </c>
    </row>
    <row r="396" s="2" customFormat="1" ht="16.5" customHeight="1">
      <c r="A396" s="39"/>
      <c r="B396" s="40"/>
      <c r="C396" s="201" t="s">
        <v>610</v>
      </c>
      <c r="D396" s="201" t="s">
        <v>135</v>
      </c>
      <c r="E396" s="202" t="s">
        <v>611</v>
      </c>
      <c r="F396" s="203" t="s">
        <v>612</v>
      </c>
      <c r="G396" s="204" t="s">
        <v>219</v>
      </c>
      <c r="H396" s="205">
        <v>40</v>
      </c>
      <c r="I396" s="206"/>
      <c r="J396" s="207">
        <f>ROUND(I396*H396,2)</f>
        <v>0</v>
      </c>
      <c r="K396" s="203" t="s">
        <v>139</v>
      </c>
      <c r="L396" s="45"/>
      <c r="M396" s="208" t="s">
        <v>19</v>
      </c>
      <c r="N396" s="209" t="s">
        <v>46</v>
      </c>
      <c r="O396" s="85"/>
      <c r="P396" s="210">
        <f>O396*H396</f>
        <v>0</v>
      </c>
      <c r="Q396" s="210">
        <v>0</v>
      </c>
      <c r="R396" s="210">
        <f>Q396*H396</f>
        <v>0</v>
      </c>
      <c r="S396" s="210">
        <v>0</v>
      </c>
      <c r="T396" s="211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12" t="s">
        <v>247</v>
      </c>
      <c r="AT396" s="212" t="s">
        <v>135</v>
      </c>
      <c r="AU396" s="212" t="s">
        <v>85</v>
      </c>
      <c r="AY396" s="18" t="s">
        <v>133</v>
      </c>
      <c r="BE396" s="213">
        <f>IF(N396="základní",J396,0)</f>
        <v>0</v>
      </c>
      <c r="BF396" s="213">
        <f>IF(N396="snížená",J396,0)</f>
        <v>0</v>
      </c>
      <c r="BG396" s="213">
        <f>IF(N396="zákl. přenesená",J396,0)</f>
        <v>0</v>
      </c>
      <c r="BH396" s="213">
        <f>IF(N396="sníž. přenesená",J396,0)</f>
        <v>0</v>
      </c>
      <c r="BI396" s="213">
        <f>IF(N396="nulová",J396,0)</f>
        <v>0</v>
      </c>
      <c r="BJ396" s="18" t="s">
        <v>83</v>
      </c>
      <c r="BK396" s="213">
        <f>ROUND(I396*H396,2)</f>
        <v>0</v>
      </c>
      <c r="BL396" s="18" t="s">
        <v>247</v>
      </c>
      <c r="BM396" s="212" t="s">
        <v>613</v>
      </c>
    </row>
    <row r="397" s="2" customFormat="1">
      <c r="A397" s="39"/>
      <c r="B397" s="40"/>
      <c r="C397" s="41"/>
      <c r="D397" s="214" t="s">
        <v>142</v>
      </c>
      <c r="E397" s="41"/>
      <c r="F397" s="215" t="s">
        <v>614</v>
      </c>
      <c r="G397" s="41"/>
      <c r="H397" s="41"/>
      <c r="I397" s="216"/>
      <c r="J397" s="41"/>
      <c r="K397" s="41"/>
      <c r="L397" s="45"/>
      <c r="M397" s="217"/>
      <c r="N397" s="218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142</v>
      </c>
      <c r="AU397" s="18" t="s">
        <v>85</v>
      </c>
    </row>
    <row r="398" s="2" customFormat="1" ht="16.5" customHeight="1">
      <c r="A398" s="39"/>
      <c r="B398" s="40"/>
      <c r="C398" s="201" t="s">
        <v>615</v>
      </c>
      <c r="D398" s="201" t="s">
        <v>135</v>
      </c>
      <c r="E398" s="202" t="s">
        <v>616</v>
      </c>
      <c r="F398" s="203" t="s">
        <v>617</v>
      </c>
      <c r="G398" s="204" t="s">
        <v>206</v>
      </c>
      <c r="H398" s="205">
        <v>2</v>
      </c>
      <c r="I398" s="206"/>
      <c r="J398" s="207">
        <f>ROUND(I398*H398,2)</f>
        <v>0</v>
      </c>
      <c r="K398" s="203" t="s">
        <v>139</v>
      </c>
      <c r="L398" s="45"/>
      <c r="M398" s="208" t="s">
        <v>19</v>
      </c>
      <c r="N398" s="209" t="s">
        <v>46</v>
      </c>
      <c r="O398" s="85"/>
      <c r="P398" s="210">
        <f>O398*H398</f>
        <v>0</v>
      </c>
      <c r="Q398" s="210">
        <v>0</v>
      </c>
      <c r="R398" s="210">
        <f>Q398*H398</f>
        <v>0</v>
      </c>
      <c r="S398" s="210">
        <v>0</v>
      </c>
      <c r="T398" s="211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12" t="s">
        <v>247</v>
      </c>
      <c r="AT398" s="212" t="s">
        <v>135</v>
      </c>
      <c r="AU398" s="212" t="s">
        <v>85</v>
      </c>
      <c r="AY398" s="18" t="s">
        <v>133</v>
      </c>
      <c r="BE398" s="213">
        <f>IF(N398="základní",J398,0)</f>
        <v>0</v>
      </c>
      <c r="BF398" s="213">
        <f>IF(N398="snížená",J398,0)</f>
        <v>0</v>
      </c>
      <c r="BG398" s="213">
        <f>IF(N398="zákl. přenesená",J398,0)</f>
        <v>0</v>
      </c>
      <c r="BH398" s="213">
        <f>IF(N398="sníž. přenesená",J398,0)</f>
        <v>0</v>
      </c>
      <c r="BI398" s="213">
        <f>IF(N398="nulová",J398,0)</f>
        <v>0</v>
      </c>
      <c r="BJ398" s="18" t="s">
        <v>83</v>
      </c>
      <c r="BK398" s="213">
        <f>ROUND(I398*H398,2)</f>
        <v>0</v>
      </c>
      <c r="BL398" s="18" t="s">
        <v>247</v>
      </c>
      <c r="BM398" s="212" t="s">
        <v>618</v>
      </c>
    </row>
    <row r="399" s="2" customFormat="1">
      <c r="A399" s="39"/>
      <c r="B399" s="40"/>
      <c r="C399" s="41"/>
      <c r="D399" s="214" t="s">
        <v>142</v>
      </c>
      <c r="E399" s="41"/>
      <c r="F399" s="215" t="s">
        <v>619</v>
      </c>
      <c r="G399" s="41"/>
      <c r="H399" s="41"/>
      <c r="I399" s="216"/>
      <c r="J399" s="41"/>
      <c r="K399" s="41"/>
      <c r="L399" s="45"/>
      <c r="M399" s="217"/>
      <c r="N399" s="218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142</v>
      </c>
      <c r="AU399" s="18" t="s">
        <v>85</v>
      </c>
    </row>
    <row r="400" s="2" customFormat="1" ht="16.5" customHeight="1">
      <c r="A400" s="39"/>
      <c r="B400" s="40"/>
      <c r="C400" s="201" t="s">
        <v>620</v>
      </c>
      <c r="D400" s="201" t="s">
        <v>135</v>
      </c>
      <c r="E400" s="202" t="s">
        <v>621</v>
      </c>
      <c r="F400" s="203" t="s">
        <v>622</v>
      </c>
      <c r="G400" s="204" t="s">
        <v>219</v>
      </c>
      <c r="H400" s="205">
        <v>25</v>
      </c>
      <c r="I400" s="206"/>
      <c r="J400" s="207">
        <f>ROUND(I400*H400,2)</f>
        <v>0</v>
      </c>
      <c r="K400" s="203" t="s">
        <v>139</v>
      </c>
      <c r="L400" s="45"/>
      <c r="M400" s="208" t="s">
        <v>19</v>
      </c>
      <c r="N400" s="209" t="s">
        <v>46</v>
      </c>
      <c r="O400" s="85"/>
      <c r="P400" s="210">
        <f>O400*H400</f>
        <v>0</v>
      </c>
      <c r="Q400" s="210">
        <v>0.00142</v>
      </c>
      <c r="R400" s="210">
        <f>Q400*H400</f>
        <v>0.035500000000000004</v>
      </c>
      <c r="S400" s="210">
        <v>0</v>
      </c>
      <c r="T400" s="211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12" t="s">
        <v>247</v>
      </c>
      <c r="AT400" s="212" t="s">
        <v>135</v>
      </c>
      <c r="AU400" s="212" t="s">
        <v>85</v>
      </c>
      <c r="AY400" s="18" t="s">
        <v>133</v>
      </c>
      <c r="BE400" s="213">
        <f>IF(N400="základní",J400,0)</f>
        <v>0</v>
      </c>
      <c r="BF400" s="213">
        <f>IF(N400="snížená",J400,0)</f>
        <v>0</v>
      </c>
      <c r="BG400" s="213">
        <f>IF(N400="zákl. přenesená",J400,0)</f>
        <v>0</v>
      </c>
      <c r="BH400" s="213">
        <f>IF(N400="sníž. přenesená",J400,0)</f>
        <v>0</v>
      </c>
      <c r="BI400" s="213">
        <f>IF(N400="nulová",J400,0)</f>
        <v>0</v>
      </c>
      <c r="BJ400" s="18" t="s">
        <v>83</v>
      </c>
      <c r="BK400" s="213">
        <f>ROUND(I400*H400,2)</f>
        <v>0</v>
      </c>
      <c r="BL400" s="18" t="s">
        <v>247</v>
      </c>
      <c r="BM400" s="212" t="s">
        <v>623</v>
      </c>
    </row>
    <row r="401" s="2" customFormat="1">
      <c r="A401" s="39"/>
      <c r="B401" s="40"/>
      <c r="C401" s="41"/>
      <c r="D401" s="214" t="s">
        <v>142</v>
      </c>
      <c r="E401" s="41"/>
      <c r="F401" s="215" t="s">
        <v>624</v>
      </c>
      <c r="G401" s="41"/>
      <c r="H401" s="41"/>
      <c r="I401" s="216"/>
      <c r="J401" s="41"/>
      <c r="K401" s="41"/>
      <c r="L401" s="45"/>
      <c r="M401" s="217"/>
      <c r="N401" s="218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142</v>
      </c>
      <c r="AU401" s="18" t="s">
        <v>85</v>
      </c>
    </row>
    <row r="402" s="13" customFormat="1">
      <c r="A402" s="13"/>
      <c r="B402" s="219"/>
      <c r="C402" s="220"/>
      <c r="D402" s="221" t="s">
        <v>144</v>
      </c>
      <c r="E402" s="222" t="s">
        <v>19</v>
      </c>
      <c r="F402" s="223" t="s">
        <v>625</v>
      </c>
      <c r="G402" s="220"/>
      <c r="H402" s="224">
        <v>25</v>
      </c>
      <c r="I402" s="225"/>
      <c r="J402" s="220"/>
      <c r="K402" s="220"/>
      <c r="L402" s="226"/>
      <c r="M402" s="227"/>
      <c r="N402" s="228"/>
      <c r="O402" s="228"/>
      <c r="P402" s="228"/>
      <c r="Q402" s="228"/>
      <c r="R402" s="228"/>
      <c r="S402" s="228"/>
      <c r="T402" s="22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0" t="s">
        <v>144</v>
      </c>
      <c r="AU402" s="230" t="s">
        <v>85</v>
      </c>
      <c r="AV402" s="13" t="s">
        <v>85</v>
      </c>
      <c r="AW402" s="13" t="s">
        <v>36</v>
      </c>
      <c r="AX402" s="13" t="s">
        <v>83</v>
      </c>
      <c r="AY402" s="230" t="s">
        <v>133</v>
      </c>
    </row>
    <row r="403" s="2" customFormat="1" ht="16.5" customHeight="1">
      <c r="A403" s="39"/>
      <c r="B403" s="40"/>
      <c r="C403" s="201" t="s">
        <v>626</v>
      </c>
      <c r="D403" s="201" t="s">
        <v>135</v>
      </c>
      <c r="E403" s="202" t="s">
        <v>627</v>
      </c>
      <c r="F403" s="203" t="s">
        <v>628</v>
      </c>
      <c r="G403" s="204" t="s">
        <v>219</v>
      </c>
      <c r="H403" s="205">
        <v>9</v>
      </c>
      <c r="I403" s="206"/>
      <c r="J403" s="207">
        <f>ROUND(I403*H403,2)</f>
        <v>0</v>
      </c>
      <c r="K403" s="203" t="s">
        <v>139</v>
      </c>
      <c r="L403" s="45"/>
      <c r="M403" s="208" t="s">
        <v>19</v>
      </c>
      <c r="N403" s="209" t="s">
        <v>46</v>
      </c>
      <c r="O403" s="85"/>
      <c r="P403" s="210">
        <f>O403*H403</f>
        <v>0</v>
      </c>
      <c r="Q403" s="210">
        <v>0.012319999999999999</v>
      </c>
      <c r="R403" s="210">
        <f>Q403*H403</f>
        <v>0.11087999999999999</v>
      </c>
      <c r="S403" s="210">
        <v>0</v>
      </c>
      <c r="T403" s="211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2" t="s">
        <v>247</v>
      </c>
      <c r="AT403" s="212" t="s">
        <v>135</v>
      </c>
      <c r="AU403" s="212" t="s">
        <v>85</v>
      </c>
      <c r="AY403" s="18" t="s">
        <v>133</v>
      </c>
      <c r="BE403" s="213">
        <f>IF(N403="základní",J403,0)</f>
        <v>0</v>
      </c>
      <c r="BF403" s="213">
        <f>IF(N403="snížená",J403,0)</f>
        <v>0</v>
      </c>
      <c r="BG403" s="213">
        <f>IF(N403="zákl. přenesená",J403,0)</f>
        <v>0</v>
      </c>
      <c r="BH403" s="213">
        <f>IF(N403="sníž. přenesená",J403,0)</f>
        <v>0</v>
      </c>
      <c r="BI403" s="213">
        <f>IF(N403="nulová",J403,0)</f>
        <v>0</v>
      </c>
      <c r="BJ403" s="18" t="s">
        <v>83</v>
      </c>
      <c r="BK403" s="213">
        <f>ROUND(I403*H403,2)</f>
        <v>0</v>
      </c>
      <c r="BL403" s="18" t="s">
        <v>247</v>
      </c>
      <c r="BM403" s="212" t="s">
        <v>629</v>
      </c>
    </row>
    <row r="404" s="2" customFormat="1">
      <c r="A404" s="39"/>
      <c r="B404" s="40"/>
      <c r="C404" s="41"/>
      <c r="D404" s="214" t="s">
        <v>142</v>
      </c>
      <c r="E404" s="41"/>
      <c r="F404" s="215" t="s">
        <v>630</v>
      </c>
      <c r="G404" s="41"/>
      <c r="H404" s="41"/>
      <c r="I404" s="216"/>
      <c r="J404" s="41"/>
      <c r="K404" s="41"/>
      <c r="L404" s="45"/>
      <c r="M404" s="217"/>
      <c r="N404" s="218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142</v>
      </c>
      <c r="AU404" s="18" t="s">
        <v>85</v>
      </c>
    </row>
    <row r="405" s="2" customFormat="1" ht="16.5" customHeight="1">
      <c r="A405" s="39"/>
      <c r="B405" s="40"/>
      <c r="C405" s="201" t="s">
        <v>631</v>
      </c>
      <c r="D405" s="201" t="s">
        <v>135</v>
      </c>
      <c r="E405" s="202" t="s">
        <v>632</v>
      </c>
      <c r="F405" s="203" t="s">
        <v>633</v>
      </c>
      <c r="G405" s="204" t="s">
        <v>219</v>
      </c>
      <c r="H405" s="205">
        <v>6</v>
      </c>
      <c r="I405" s="206"/>
      <c r="J405" s="207">
        <f>ROUND(I405*H405,2)</f>
        <v>0</v>
      </c>
      <c r="K405" s="203" t="s">
        <v>139</v>
      </c>
      <c r="L405" s="45"/>
      <c r="M405" s="208" t="s">
        <v>19</v>
      </c>
      <c r="N405" s="209" t="s">
        <v>46</v>
      </c>
      <c r="O405" s="85"/>
      <c r="P405" s="210">
        <f>O405*H405</f>
        <v>0</v>
      </c>
      <c r="Q405" s="210">
        <v>0.00059000000000000003</v>
      </c>
      <c r="R405" s="210">
        <f>Q405*H405</f>
        <v>0.0035400000000000002</v>
      </c>
      <c r="S405" s="210">
        <v>0</v>
      </c>
      <c r="T405" s="211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12" t="s">
        <v>247</v>
      </c>
      <c r="AT405" s="212" t="s">
        <v>135</v>
      </c>
      <c r="AU405" s="212" t="s">
        <v>85</v>
      </c>
      <c r="AY405" s="18" t="s">
        <v>133</v>
      </c>
      <c r="BE405" s="213">
        <f>IF(N405="základní",J405,0)</f>
        <v>0</v>
      </c>
      <c r="BF405" s="213">
        <f>IF(N405="snížená",J405,0)</f>
        <v>0</v>
      </c>
      <c r="BG405" s="213">
        <f>IF(N405="zákl. přenesená",J405,0)</f>
        <v>0</v>
      </c>
      <c r="BH405" s="213">
        <f>IF(N405="sníž. přenesená",J405,0)</f>
        <v>0</v>
      </c>
      <c r="BI405" s="213">
        <f>IF(N405="nulová",J405,0)</f>
        <v>0</v>
      </c>
      <c r="BJ405" s="18" t="s">
        <v>83</v>
      </c>
      <c r="BK405" s="213">
        <f>ROUND(I405*H405,2)</f>
        <v>0</v>
      </c>
      <c r="BL405" s="18" t="s">
        <v>247</v>
      </c>
      <c r="BM405" s="212" t="s">
        <v>634</v>
      </c>
    </row>
    <row r="406" s="2" customFormat="1">
      <c r="A406" s="39"/>
      <c r="B406" s="40"/>
      <c r="C406" s="41"/>
      <c r="D406" s="214" t="s">
        <v>142</v>
      </c>
      <c r="E406" s="41"/>
      <c r="F406" s="215" t="s">
        <v>635</v>
      </c>
      <c r="G406" s="41"/>
      <c r="H406" s="41"/>
      <c r="I406" s="216"/>
      <c r="J406" s="41"/>
      <c r="K406" s="41"/>
      <c r="L406" s="45"/>
      <c r="M406" s="217"/>
      <c r="N406" s="218"/>
      <c r="O406" s="85"/>
      <c r="P406" s="85"/>
      <c r="Q406" s="85"/>
      <c r="R406" s="85"/>
      <c r="S406" s="85"/>
      <c r="T406" s="86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142</v>
      </c>
      <c r="AU406" s="18" t="s">
        <v>85</v>
      </c>
    </row>
    <row r="407" s="2" customFormat="1" ht="16.5" customHeight="1">
      <c r="A407" s="39"/>
      <c r="B407" s="40"/>
      <c r="C407" s="201" t="s">
        <v>636</v>
      </c>
      <c r="D407" s="201" t="s">
        <v>135</v>
      </c>
      <c r="E407" s="202" t="s">
        <v>637</v>
      </c>
      <c r="F407" s="203" t="s">
        <v>638</v>
      </c>
      <c r="G407" s="204" t="s">
        <v>219</v>
      </c>
      <c r="H407" s="205">
        <v>18</v>
      </c>
      <c r="I407" s="206"/>
      <c r="J407" s="207">
        <f>ROUND(I407*H407,2)</f>
        <v>0</v>
      </c>
      <c r="K407" s="203" t="s">
        <v>139</v>
      </c>
      <c r="L407" s="45"/>
      <c r="M407" s="208" t="s">
        <v>19</v>
      </c>
      <c r="N407" s="209" t="s">
        <v>46</v>
      </c>
      <c r="O407" s="85"/>
      <c r="P407" s="210">
        <f>O407*H407</f>
        <v>0</v>
      </c>
      <c r="Q407" s="210">
        <v>0.00040999999999999999</v>
      </c>
      <c r="R407" s="210">
        <f>Q407*H407</f>
        <v>0.0073799999999999994</v>
      </c>
      <c r="S407" s="210">
        <v>0</v>
      </c>
      <c r="T407" s="211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2" t="s">
        <v>247</v>
      </c>
      <c r="AT407" s="212" t="s">
        <v>135</v>
      </c>
      <c r="AU407" s="212" t="s">
        <v>85</v>
      </c>
      <c r="AY407" s="18" t="s">
        <v>133</v>
      </c>
      <c r="BE407" s="213">
        <f>IF(N407="základní",J407,0)</f>
        <v>0</v>
      </c>
      <c r="BF407" s="213">
        <f>IF(N407="snížená",J407,0)</f>
        <v>0</v>
      </c>
      <c r="BG407" s="213">
        <f>IF(N407="zákl. přenesená",J407,0)</f>
        <v>0</v>
      </c>
      <c r="BH407" s="213">
        <f>IF(N407="sníž. přenesená",J407,0)</f>
        <v>0</v>
      </c>
      <c r="BI407" s="213">
        <f>IF(N407="nulová",J407,0)</f>
        <v>0</v>
      </c>
      <c r="BJ407" s="18" t="s">
        <v>83</v>
      </c>
      <c r="BK407" s="213">
        <f>ROUND(I407*H407,2)</f>
        <v>0</v>
      </c>
      <c r="BL407" s="18" t="s">
        <v>247</v>
      </c>
      <c r="BM407" s="212" t="s">
        <v>639</v>
      </c>
    </row>
    <row r="408" s="2" customFormat="1">
      <c r="A408" s="39"/>
      <c r="B408" s="40"/>
      <c r="C408" s="41"/>
      <c r="D408" s="214" t="s">
        <v>142</v>
      </c>
      <c r="E408" s="41"/>
      <c r="F408" s="215" t="s">
        <v>640</v>
      </c>
      <c r="G408" s="41"/>
      <c r="H408" s="41"/>
      <c r="I408" s="216"/>
      <c r="J408" s="41"/>
      <c r="K408" s="41"/>
      <c r="L408" s="45"/>
      <c r="M408" s="217"/>
      <c r="N408" s="218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142</v>
      </c>
      <c r="AU408" s="18" t="s">
        <v>85</v>
      </c>
    </row>
    <row r="409" s="2" customFormat="1" ht="16.5" customHeight="1">
      <c r="A409" s="39"/>
      <c r="B409" s="40"/>
      <c r="C409" s="201" t="s">
        <v>641</v>
      </c>
      <c r="D409" s="201" t="s">
        <v>135</v>
      </c>
      <c r="E409" s="202" t="s">
        <v>642</v>
      </c>
      <c r="F409" s="203" t="s">
        <v>643</v>
      </c>
      <c r="G409" s="204" t="s">
        <v>219</v>
      </c>
      <c r="H409" s="205">
        <v>12</v>
      </c>
      <c r="I409" s="206"/>
      <c r="J409" s="207">
        <f>ROUND(I409*H409,2)</f>
        <v>0</v>
      </c>
      <c r="K409" s="203" t="s">
        <v>139</v>
      </c>
      <c r="L409" s="45"/>
      <c r="M409" s="208" t="s">
        <v>19</v>
      </c>
      <c r="N409" s="209" t="s">
        <v>46</v>
      </c>
      <c r="O409" s="85"/>
      <c r="P409" s="210">
        <f>O409*H409</f>
        <v>0</v>
      </c>
      <c r="Q409" s="210">
        <v>0.00048000000000000001</v>
      </c>
      <c r="R409" s="210">
        <f>Q409*H409</f>
        <v>0.0057600000000000004</v>
      </c>
      <c r="S409" s="210">
        <v>0</v>
      </c>
      <c r="T409" s="211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12" t="s">
        <v>247</v>
      </c>
      <c r="AT409" s="212" t="s">
        <v>135</v>
      </c>
      <c r="AU409" s="212" t="s">
        <v>85</v>
      </c>
      <c r="AY409" s="18" t="s">
        <v>133</v>
      </c>
      <c r="BE409" s="213">
        <f>IF(N409="základní",J409,0)</f>
        <v>0</v>
      </c>
      <c r="BF409" s="213">
        <f>IF(N409="snížená",J409,0)</f>
        <v>0</v>
      </c>
      <c r="BG409" s="213">
        <f>IF(N409="zákl. přenesená",J409,0)</f>
        <v>0</v>
      </c>
      <c r="BH409" s="213">
        <f>IF(N409="sníž. přenesená",J409,0)</f>
        <v>0</v>
      </c>
      <c r="BI409" s="213">
        <f>IF(N409="nulová",J409,0)</f>
        <v>0</v>
      </c>
      <c r="BJ409" s="18" t="s">
        <v>83</v>
      </c>
      <c r="BK409" s="213">
        <f>ROUND(I409*H409,2)</f>
        <v>0</v>
      </c>
      <c r="BL409" s="18" t="s">
        <v>247</v>
      </c>
      <c r="BM409" s="212" t="s">
        <v>644</v>
      </c>
    </row>
    <row r="410" s="2" customFormat="1">
      <c r="A410" s="39"/>
      <c r="B410" s="40"/>
      <c r="C410" s="41"/>
      <c r="D410" s="214" t="s">
        <v>142</v>
      </c>
      <c r="E410" s="41"/>
      <c r="F410" s="215" t="s">
        <v>645</v>
      </c>
      <c r="G410" s="41"/>
      <c r="H410" s="41"/>
      <c r="I410" s="216"/>
      <c r="J410" s="41"/>
      <c r="K410" s="41"/>
      <c r="L410" s="45"/>
      <c r="M410" s="217"/>
      <c r="N410" s="218"/>
      <c r="O410" s="85"/>
      <c r="P410" s="85"/>
      <c r="Q410" s="85"/>
      <c r="R410" s="85"/>
      <c r="S410" s="85"/>
      <c r="T410" s="86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142</v>
      </c>
      <c r="AU410" s="18" t="s">
        <v>85</v>
      </c>
    </row>
    <row r="411" s="2" customFormat="1" ht="16.5" customHeight="1">
      <c r="A411" s="39"/>
      <c r="B411" s="40"/>
      <c r="C411" s="201" t="s">
        <v>646</v>
      </c>
      <c r="D411" s="201" t="s">
        <v>135</v>
      </c>
      <c r="E411" s="202" t="s">
        <v>647</v>
      </c>
      <c r="F411" s="203" t="s">
        <v>648</v>
      </c>
      <c r="G411" s="204" t="s">
        <v>206</v>
      </c>
      <c r="H411" s="205">
        <v>16</v>
      </c>
      <c r="I411" s="206"/>
      <c r="J411" s="207">
        <f>ROUND(I411*H411,2)</f>
        <v>0</v>
      </c>
      <c r="K411" s="203" t="s">
        <v>139</v>
      </c>
      <c r="L411" s="45"/>
      <c r="M411" s="208" t="s">
        <v>19</v>
      </c>
      <c r="N411" s="209" t="s">
        <v>46</v>
      </c>
      <c r="O411" s="85"/>
      <c r="P411" s="210">
        <f>O411*H411</f>
        <v>0</v>
      </c>
      <c r="Q411" s="210">
        <v>0</v>
      </c>
      <c r="R411" s="210">
        <f>Q411*H411</f>
        <v>0</v>
      </c>
      <c r="S411" s="210">
        <v>0</v>
      </c>
      <c r="T411" s="211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2" t="s">
        <v>247</v>
      </c>
      <c r="AT411" s="212" t="s">
        <v>135</v>
      </c>
      <c r="AU411" s="212" t="s">
        <v>85</v>
      </c>
      <c r="AY411" s="18" t="s">
        <v>133</v>
      </c>
      <c r="BE411" s="213">
        <f>IF(N411="základní",J411,0)</f>
        <v>0</v>
      </c>
      <c r="BF411" s="213">
        <f>IF(N411="snížená",J411,0)</f>
        <v>0</v>
      </c>
      <c r="BG411" s="213">
        <f>IF(N411="zákl. přenesená",J411,0)</f>
        <v>0</v>
      </c>
      <c r="BH411" s="213">
        <f>IF(N411="sníž. přenesená",J411,0)</f>
        <v>0</v>
      </c>
      <c r="BI411" s="213">
        <f>IF(N411="nulová",J411,0)</f>
        <v>0</v>
      </c>
      <c r="BJ411" s="18" t="s">
        <v>83</v>
      </c>
      <c r="BK411" s="213">
        <f>ROUND(I411*H411,2)</f>
        <v>0</v>
      </c>
      <c r="BL411" s="18" t="s">
        <v>247</v>
      </c>
      <c r="BM411" s="212" t="s">
        <v>649</v>
      </c>
    </row>
    <row r="412" s="2" customFormat="1">
      <c r="A412" s="39"/>
      <c r="B412" s="40"/>
      <c r="C412" s="41"/>
      <c r="D412" s="214" t="s">
        <v>142</v>
      </c>
      <c r="E412" s="41"/>
      <c r="F412" s="215" t="s">
        <v>650</v>
      </c>
      <c r="G412" s="41"/>
      <c r="H412" s="41"/>
      <c r="I412" s="216"/>
      <c r="J412" s="41"/>
      <c r="K412" s="41"/>
      <c r="L412" s="45"/>
      <c r="M412" s="217"/>
      <c r="N412" s="218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142</v>
      </c>
      <c r="AU412" s="18" t="s">
        <v>85</v>
      </c>
    </row>
    <row r="413" s="2" customFormat="1" ht="16.5" customHeight="1">
      <c r="A413" s="39"/>
      <c r="B413" s="40"/>
      <c r="C413" s="201" t="s">
        <v>651</v>
      </c>
      <c r="D413" s="201" t="s">
        <v>135</v>
      </c>
      <c r="E413" s="202" t="s">
        <v>652</v>
      </c>
      <c r="F413" s="203" t="s">
        <v>653</v>
      </c>
      <c r="G413" s="204" t="s">
        <v>206</v>
      </c>
      <c r="H413" s="205">
        <v>4</v>
      </c>
      <c r="I413" s="206"/>
      <c r="J413" s="207">
        <f>ROUND(I413*H413,2)</f>
        <v>0</v>
      </c>
      <c r="K413" s="203" t="s">
        <v>139</v>
      </c>
      <c r="L413" s="45"/>
      <c r="M413" s="208" t="s">
        <v>19</v>
      </c>
      <c r="N413" s="209" t="s">
        <v>46</v>
      </c>
      <c r="O413" s="85"/>
      <c r="P413" s="210">
        <f>O413*H413</f>
        <v>0</v>
      </c>
      <c r="Q413" s="210">
        <v>0</v>
      </c>
      <c r="R413" s="210">
        <f>Q413*H413</f>
        <v>0</v>
      </c>
      <c r="S413" s="210">
        <v>0</v>
      </c>
      <c r="T413" s="211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12" t="s">
        <v>247</v>
      </c>
      <c r="AT413" s="212" t="s">
        <v>135</v>
      </c>
      <c r="AU413" s="212" t="s">
        <v>85</v>
      </c>
      <c r="AY413" s="18" t="s">
        <v>133</v>
      </c>
      <c r="BE413" s="213">
        <f>IF(N413="základní",J413,0)</f>
        <v>0</v>
      </c>
      <c r="BF413" s="213">
        <f>IF(N413="snížená",J413,0)</f>
        <v>0</v>
      </c>
      <c r="BG413" s="213">
        <f>IF(N413="zákl. přenesená",J413,0)</f>
        <v>0</v>
      </c>
      <c r="BH413" s="213">
        <f>IF(N413="sníž. přenesená",J413,0)</f>
        <v>0</v>
      </c>
      <c r="BI413" s="213">
        <f>IF(N413="nulová",J413,0)</f>
        <v>0</v>
      </c>
      <c r="BJ413" s="18" t="s">
        <v>83</v>
      </c>
      <c r="BK413" s="213">
        <f>ROUND(I413*H413,2)</f>
        <v>0</v>
      </c>
      <c r="BL413" s="18" t="s">
        <v>247</v>
      </c>
      <c r="BM413" s="212" t="s">
        <v>654</v>
      </c>
    </row>
    <row r="414" s="2" customFormat="1">
      <c r="A414" s="39"/>
      <c r="B414" s="40"/>
      <c r="C414" s="41"/>
      <c r="D414" s="214" t="s">
        <v>142</v>
      </c>
      <c r="E414" s="41"/>
      <c r="F414" s="215" t="s">
        <v>655</v>
      </c>
      <c r="G414" s="41"/>
      <c r="H414" s="41"/>
      <c r="I414" s="216"/>
      <c r="J414" s="41"/>
      <c r="K414" s="41"/>
      <c r="L414" s="45"/>
      <c r="M414" s="217"/>
      <c r="N414" s="218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142</v>
      </c>
      <c r="AU414" s="18" t="s">
        <v>85</v>
      </c>
    </row>
    <row r="415" s="2" customFormat="1" ht="16.5" customHeight="1">
      <c r="A415" s="39"/>
      <c r="B415" s="40"/>
      <c r="C415" s="201" t="s">
        <v>656</v>
      </c>
      <c r="D415" s="201" t="s">
        <v>135</v>
      </c>
      <c r="E415" s="202" t="s">
        <v>657</v>
      </c>
      <c r="F415" s="203" t="s">
        <v>658</v>
      </c>
      <c r="G415" s="204" t="s">
        <v>206</v>
      </c>
      <c r="H415" s="205">
        <v>12</v>
      </c>
      <c r="I415" s="206"/>
      <c r="J415" s="207">
        <f>ROUND(I415*H415,2)</f>
        <v>0</v>
      </c>
      <c r="K415" s="203" t="s">
        <v>139</v>
      </c>
      <c r="L415" s="45"/>
      <c r="M415" s="208" t="s">
        <v>19</v>
      </c>
      <c r="N415" s="209" t="s">
        <v>46</v>
      </c>
      <c r="O415" s="85"/>
      <c r="P415" s="210">
        <f>O415*H415</f>
        <v>0</v>
      </c>
      <c r="Q415" s="210">
        <v>0.00014999999999999999</v>
      </c>
      <c r="R415" s="210">
        <f>Q415*H415</f>
        <v>0.0018</v>
      </c>
      <c r="S415" s="210">
        <v>0</v>
      </c>
      <c r="T415" s="211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12" t="s">
        <v>247</v>
      </c>
      <c r="AT415" s="212" t="s">
        <v>135</v>
      </c>
      <c r="AU415" s="212" t="s">
        <v>85</v>
      </c>
      <c r="AY415" s="18" t="s">
        <v>133</v>
      </c>
      <c r="BE415" s="213">
        <f>IF(N415="základní",J415,0)</f>
        <v>0</v>
      </c>
      <c r="BF415" s="213">
        <f>IF(N415="snížená",J415,0)</f>
        <v>0</v>
      </c>
      <c r="BG415" s="213">
        <f>IF(N415="zákl. přenesená",J415,0)</f>
        <v>0</v>
      </c>
      <c r="BH415" s="213">
        <f>IF(N415="sníž. přenesená",J415,0)</f>
        <v>0</v>
      </c>
      <c r="BI415" s="213">
        <f>IF(N415="nulová",J415,0)</f>
        <v>0</v>
      </c>
      <c r="BJ415" s="18" t="s">
        <v>83</v>
      </c>
      <c r="BK415" s="213">
        <f>ROUND(I415*H415,2)</f>
        <v>0</v>
      </c>
      <c r="BL415" s="18" t="s">
        <v>247</v>
      </c>
      <c r="BM415" s="212" t="s">
        <v>659</v>
      </c>
    </row>
    <row r="416" s="2" customFormat="1">
      <c r="A416" s="39"/>
      <c r="B416" s="40"/>
      <c r="C416" s="41"/>
      <c r="D416" s="214" t="s">
        <v>142</v>
      </c>
      <c r="E416" s="41"/>
      <c r="F416" s="215" t="s">
        <v>660</v>
      </c>
      <c r="G416" s="41"/>
      <c r="H416" s="41"/>
      <c r="I416" s="216"/>
      <c r="J416" s="41"/>
      <c r="K416" s="41"/>
      <c r="L416" s="45"/>
      <c r="M416" s="217"/>
      <c r="N416" s="218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142</v>
      </c>
      <c r="AU416" s="18" t="s">
        <v>85</v>
      </c>
    </row>
    <row r="417" s="2" customFormat="1" ht="16.5" customHeight="1">
      <c r="A417" s="39"/>
      <c r="B417" s="40"/>
      <c r="C417" s="242" t="s">
        <v>661</v>
      </c>
      <c r="D417" s="242" t="s">
        <v>170</v>
      </c>
      <c r="E417" s="243" t="s">
        <v>662</v>
      </c>
      <c r="F417" s="244" t="s">
        <v>663</v>
      </c>
      <c r="G417" s="245" t="s">
        <v>206</v>
      </c>
      <c r="H417" s="246">
        <v>2</v>
      </c>
      <c r="I417" s="247"/>
      <c r="J417" s="248">
        <f>ROUND(I417*H417,2)</f>
        <v>0</v>
      </c>
      <c r="K417" s="244" t="s">
        <v>587</v>
      </c>
      <c r="L417" s="249"/>
      <c r="M417" s="250" t="s">
        <v>19</v>
      </c>
      <c r="N417" s="251" t="s">
        <v>46</v>
      </c>
      <c r="O417" s="85"/>
      <c r="P417" s="210">
        <f>O417*H417</f>
        <v>0</v>
      </c>
      <c r="Q417" s="210">
        <v>0.0018699999999999999</v>
      </c>
      <c r="R417" s="210">
        <f>Q417*H417</f>
        <v>0.0037399999999999998</v>
      </c>
      <c r="S417" s="210">
        <v>0</v>
      </c>
      <c r="T417" s="211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2" t="s">
        <v>351</v>
      </c>
      <c r="AT417" s="212" t="s">
        <v>170</v>
      </c>
      <c r="AU417" s="212" t="s">
        <v>85</v>
      </c>
      <c r="AY417" s="18" t="s">
        <v>133</v>
      </c>
      <c r="BE417" s="213">
        <f>IF(N417="základní",J417,0)</f>
        <v>0</v>
      </c>
      <c r="BF417" s="213">
        <f>IF(N417="snížená",J417,0)</f>
        <v>0</v>
      </c>
      <c r="BG417" s="213">
        <f>IF(N417="zákl. přenesená",J417,0)</f>
        <v>0</v>
      </c>
      <c r="BH417" s="213">
        <f>IF(N417="sníž. přenesená",J417,0)</f>
        <v>0</v>
      </c>
      <c r="BI417" s="213">
        <f>IF(N417="nulová",J417,0)</f>
        <v>0</v>
      </c>
      <c r="BJ417" s="18" t="s">
        <v>83</v>
      </c>
      <c r="BK417" s="213">
        <f>ROUND(I417*H417,2)</f>
        <v>0</v>
      </c>
      <c r="BL417" s="18" t="s">
        <v>247</v>
      </c>
      <c r="BM417" s="212" t="s">
        <v>664</v>
      </c>
    </row>
    <row r="418" s="2" customFormat="1" ht="16.5" customHeight="1">
      <c r="A418" s="39"/>
      <c r="B418" s="40"/>
      <c r="C418" s="242" t="s">
        <v>665</v>
      </c>
      <c r="D418" s="242" t="s">
        <v>170</v>
      </c>
      <c r="E418" s="243" t="s">
        <v>666</v>
      </c>
      <c r="F418" s="244" t="s">
        <v>667</v>
      </c>
      <c r="G418" s="245" t="s">
        <v>206</v>
      </c>
      <c r="H418" s="246">
        <v>10</v>
      </c>
      <c r="I418" s="247"/>
      <c r="J418" s="248">
        <f>ROUND(I418*H418,2)</f>
        <v>0</v>
      </c>
      <c r="K418" s="244" t="s">
        <v>587</v>
      </c>
      <c r="L418" s="249"/>
      <c r="M418" s="250" t="s">
        <v>19</v>
      </c>
      <c r="N418" s="251" t="s">
        <v>46</v>
      </c>
      <c r="O418" s="85"/>
      <c r="P418" s="210">
        <f>O418*H418</f>
        <v>0</v>
      </c>
      <c r="Q418" s="210">
        <v>0.0024599999999999999</v>
      </c>
      <c r="R418" s="210">
        <f>Q418*H418</f>
        <v>0.0246</v>
      </c>
      <c r="S418" s="210">
        <v>0</v>
      </c>
      <c r="T418" s="211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12" t="s">
        <v>351</v>
      </c>
      <c r="AT418" s="212" t="s">
        <v>170</v>
      </c>
      <c r="AU418" s="212" t="s">
        <v>85</v>
      </c>
      <c r="AY418" s="18" t="s">
        <v>133</v>
      </c>
      <c r="BE418" s="213">
        <f>IF(N418="základní",J418,0)</f>
        <v>0</v>
      </c>
      <c r="BF418" s="213">
        <f>IF(N418="snížená",J418,0)</f>
        <v>0</v>
      </c>
      <c r="BG418" s="213">
        <f>IF(N418="zákl. přenesená",J418,0)</f>
        <v>0</v>
      </c>
      <c r="BH418" s="213">
        <f>IF(N418="sníž. přenesená",J418,0)</f>
        <v>0</v>
      </c>
      <c r="BI418" s="213">
        <f>IF(N418="nulová",J418,0)</f>
        <v>0</v>
      </c>
      <c r="BJ418" s="18" t="s">
        <v>83</v>
      </c>
      <c r="BK418" s="213">
        <f>ROUND(I418*H418,2)</f>
        <v>0</v>
      </c>
      <c r="BL418" s="18" t="s">
        <v>247</v>
      </c>
      <c r="BM418" s="212" t="s">
        <v>668</v>
      </c>
    </row>
    <row r="419" s="2" customFormat="1" ht="16.5" customHeight="1">
      <c r="A419" s="39"/>
      <c r="B419" s="40"/>
      <c r="C419" s="242" t="s">
        <v>669</v>
      </c>
      <c r="D419" s="242" t="s">
        <v>170</v>
      </c>
      <c r="E419" s="243" t="s">
        <v>670</v>
      </c>
      <c r="F419" s="244" t="s">
        <v>671</v>
      </c>
      <c r="G419" s="245" t="s">
        <v>206</v>
      </c>
      <c r="H419" s="246">
        <v>2</v>
      </c>
      <c r="I419" s="247"/>
      <c r="J419" s="248">
        <f>ROUND(I419*H419,2)</f>
        <v>0</v>
      </c>
      <c r="K419" s="244" t="s">
        <v>587</v>
      </c>
      <c r="L419" s="249"/>
      <c r="M419" s="250" t="s">
        <v>19</v>
      </c>
      <c r="N419" s="251" t="s">
        <v>46</v>
      </c>
      <c r="O419" s="85"/>
      <c r="P419" s="210">
        <f>O419*H419</f>
        <v>0</v>
      </c>
      <c r="Q419" s="210">
        <v>0.00063000000000000003</v>
      </c>
      <c r="R419" s="210">
        <f>Q419*H419</f>
        <v>0.0012600000000000001</v>
      </c>
      <c r="S419" s="210">
        <v>0</v>
      </c>
      <c r="T419" s="211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12" t="s">
        <v>351</v>
      </c>
      <c r="AT419" s="212" t="s">
        <v>170</v>
      </c>
      <c r="AU419" s="212" t="s">
        <v>85</v>
      </c>
      <c r="AY419" s="18" t="s">
        <v>133</v>
      </c>
      <c r="BE419" s="213">
        <f>IF(N419="základní",J419,0)</f>
        <v>0</v>
      </c>
      <c r="BF419" s="213">
        <f>IF(N419="snížená",J419,0)</f>
        <v>0</v>
      </c>
      <c r="BG419" s="213">
        <f>IF(N419="zákl. přenesená",J419,0)</f>
        <v>0</v>
      </c>
      <c r="BH419" s="213">
        <f>IF(N419="sníž. přenesená",J419,0)</f>
        <v>0</v>
      </c>
      <c r="BI419" s="213">
        <f>IF(N419="nulová",J419,0)</f>
        <v>0</v>
      </c>
      <c r="BJ419" s="18" t="s">
        <v>83</v>
      </c>
      <c r="BK419" s="213">
        <f>ROUND(I419*H419,2)</f>
        <v>0</v>
      </c>
      <c r="BL419" s="18" t="s">
        <v>247</v>
      </c>
      <c r="BM419" s="212" t="s">
        <v>672</v>
      </c>
    </row>
    <row r="420" s="2" customFormat="1" ht="16.5" customHeight="1">
      <c r="A420" s="39"/>
      <c r="B420" s="40"/>
      <c r="C420" s="242" t="s">
        <v>673</v>
      </c>
      <c r="D420" s="242" t="s">
        <v>170</v>
      </c>
      <c r="E420" s="243" t="s">
        <v>674</v>
      </c>
      <c r="F420" s="244" t="s">
        <v>675</v>
      </c>
      <c r="G420" s="245" t="s">
        <v>206</v>
      </c>
      <c r="H420" s="246">
        <v>10</v>
      </c>
      <c r="I420" s="247"/>
      <c r="J420" s="248">
        <f>ROUND(I420*H420,2)</f>
        <v>0</v>
      </c>
      <c r="K420" s="244" t="s">
        <v>587</v>
      </c>
      <c r="L420" s="249"/>
      <c r="M420" s="250" t="s">
        <v>19</v>
      </c>
      <c r="N420" s="251" t="s">
        <v>46</v>
      </c>
      <c r="O420" s="85"/>
      <c r="P420" s="210">
        <f>O420*H420</f>
        <v>0</v>
      </c>
      <c r="Q420" s="210">
        <v>0.00093000000000000005</v>
      </c>
      <c r="R420" s="210">
        <f>Q420*H420</f>
        <v>0.009300000000000001</v>
      </c>
      <c r="S420" s="210">
        <v>0</v>
      </c>
      <c r="T420" s="211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12" t="s">
        <v>351</v>
      </c>
      <c r="AT420" s="212" t="s">
        <v>170</v>
      </c>
      <c r="AU420" s="212" t="s">
        <v>85</v>
      </c>
      <c r="AY420" s="18" t="s">
        <v>133</v>
      </c>
      <c r="BE420" s="213">
        <f>IF(N420="základní",J420,0)</f>
        <v>0</v>
      </c>
      <c r="BF420" s="213">
        <f>IF(N420="snížená",J420,0)</f>
        <v>0</v>
      </c>
      <c r="BG420" s="213">
        <f>IF(N420="zákl. přenesená",J420,0)</f>
        <v>0</v>
      </c>
      <c r="BH420" s="213">
        <f>IF(N420="sníž. přenesená",J420,0)</f>
        <v>0</v>
      </c>
      <c r="BI420" s="213">
        <f>IF(N420="nulová",J420,0)</f>
        <v>0</v>
      </c>
      <c r="BJ420" s="18" t="s">
        <v>83</v>
      </c>
      <c r="BK420" s="213">
        <f>ROUND(I420*H420,2)</f>
        <v>0</v>
      </c>
      <c r="BL420" s="18" t="s">
        <v>247</v>
      </c>
      <c r="BM420" s="212" t="s">
        <v>676</v>
      </c>
    </row>
    <row r="421" s="2" customFormat="1" ht="16.5" customHeight="1">
      <c r="A421" s="39"/>
      <c r="B421" s="40"/>
      <c r="C421" s="242" t="s">
        <v>677</v>
      </c>
      <c r="D421" s="242" t="s">
        <v>170</v>
      </c>
      <c r="E421" s="243" t="s">
        <v>678</v>
      </c>
      <c r="F421" s="244" t="s">
        <v>679</v>
      </c>
      <c r="G421" s="245" t="s">
        <v>206</v>
      </c>
      <c r="H421" s="246">
        <v>4</v>
      </c>
      <c r="I421" s="247"/>
      <c r="J421" s="248">
        <f>ROUND(I421*H421,2)</f>
        <v>0</v>
      </c>
      <c r="K421" s="244" t="s">
        <v>587</v>
      </c>
      <c r="L421" s="249"/>
      <c r="M421" s="250" t="s">
        <v>19</v>
      </c>
      <c r="N421" s="251" t="s">
        <v>46</v>
      </c>
      <c r="O421" s="85"/>
      <c r="P421" s="210">
        <f>O421*H421</f>
        <v>0</v>
      </c>
      <c r="Q421" s="210">
        <v>0.00038000000000000002</v>
      </c>
      <c r="R421" s="210">
        <f>Q421*H421</f>
        <v>0.0015200000000000001</v>
      </c>
      <c r="S421" s="210">
        <v>0</v>
      </c>
      <c r="T421" s="211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12" t="s">
        <v>351</v>
      </c>
      <c r="AT421" s="212" t="s">
        <v>170</v>
      </c>
      <c r="AU421" s="212" t="s">
        <v>85</v>
      </c>
      <c r="AY421" s="18" t="s">
        <v>133</v>
      </c>
      <c r="BE421" s="213">
        <f>IF(N421="základní",J421,0)</f>
        <v>0</v>
      </c>
      <c r="BF421" s="213">
        <f>IF(N421="snížená",J421,0)</f>
        <v>0</v>
      </c>
      <c r="BG421" s="213">
        <f>IF(N421="zákl. přenesená",J421,0)</f>
        <v>0</v>
      </c>
      <c r="BH421" s="213">
        <f>IF(N421="sníž. přenesená",J421,0)</f>
        <v>0</v>
      </c>
      <c r="BI421" s="213">
        <f>IF(N421="nulová",J421,0)</f>
        <v>0</v>
      </c>
      <c r="BJ421" s="18" t="s">
        <v>83</v>
      </c>
      <c r="BK421" s="213">
        <f>ROUND(I421*H421,2)</f>
        <v>0</v>
      </c>
      <c r="BL421" s="18" t="s">
        <v>247</v>
      </c>
      <c r="BM421" s="212" t="s">
        <v>680</v>
      </c>
    </row>
    <row r="422" s="2" customFormat="1" ht="16.5" customHeight="1">
      <c r="A422" s="39"/>
      <c r="B422" s="40"/>
      <c r="C422" s="242" t="s">
        <v>681</v>
      </c>
      <c r="D422" s="242" t="s">
        <v>170</v>
      </c>
      <c r="E422" s="243" t="s">
        <v>682</v>
      </c>
      <c r="F422" s="244" t="s">
        <v>683</v>
      </c>
      <c r="G422" s="245" t="s">
        <v>206</v>
      </c>
      <c r="H422" s="246">
        <v>8</v>
      </c>
      <c r="I422" s="247"/>
      <c r="J422" s="248">
        <f>ROUND(I422*H422,2)</f>
        <v>0</v>
      </c>
      <c r="K422" s="244" t="s">
        <v>587</v>
      </c>
      <c r="L422" s="249"/>
      <c r="M422" s="250" t="s">
        <v>19</v>
      </c>
      <c r="N422" s="251" t="s">
        <v>46</v>
      </c>
      <c r="O422" s="85"/>
      <c r="P422" s="210">
        <f>O422*H422</f>
        <v>0</v>
      </c>
      <c r="Q422" s="210">
        <v>0.00038000000000000002</v>
      </c>
      <c r="R422" s="210">
        <f>Q422*H422</f>
        <v>0.0030400000000000002</v>
      </c>
      <c r="S422" s="210">
        <v>0</v>
      </c>
      <c r="T422" s="211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12" t="s">
        <v>351</v>
      </c>
      <c r="AT422" s="212" t="s">
        <v>170</v>
      </c>
      <c r="AU422" s="212" t="s">
        <v>85</v>
      </c>
      <c r="AY422" s="18" t="s">
        <v>133</v>
      </c>
      <c r="BE422" s="213">
        <f>IF(N422="základní",J422,0)</f>
        <v>0</v>
      </c>
      <c r="BF422" s="213">
        <f>IF(N422="snížená",J422,0)</f>
        <v>0</v>
      </c>
      <c r="BG422" s="213">
        <f>IF(N422="zákl. přenesená",J422,0)</f>
        <v>0</v>
      </c>
      <c r="BH422" s="213">
        <f>IF(N422="sníž. přenesená",J422,0)</f>
        <v>0</v>
      </c>
      <c r="BI422" s="213">
        <f>IF(N422="nulová",J422,0)</f>
        <v>0</v>
      </c>
      <c r="BJ422" s="18" t="s">
        <v>83</v>
      </c>
      <c r="BK422" s="213">
        <f>ROUND(I422*H422,2)</f>
        <v>0</v>
      </c>
      <c r="BL422" s="18" t="s">
        <v>247</v>
      </c>
      <c r="BM422" s="212" t="s">
        <v>684</v>
      </c>
    </row>
    <row r="423" s="2" customFormat="1" ht="16.5" customHeight="1">
      <c r="A423" s="39"/>
      <c r="B423" s="40"/>
      <c r="C423" s="201" t="s">
        <v>685</v>
      </c>
      <c r="D423" s="201" t="s">
        <v>135</v>
      </c>
      <c r="E423" s="202" t="s">
        <v>686</v>
      </c>
      <c r="F423" s="203" t="s">
        <v>687</v>
      </c>
      <c r="G423" s="204" t="s">
        <v>219</v>
      </c>
      <c r="H423" s="205">
        <v>61</v>
      </c>
      <c r="I423" s="206"/>
      <c r="J423" s="207">
        <f>ROUND(I423*H423,2)</f>
        <v>0</v>
      </c>
      <c r="K423" s="203" t="s">
        <v>587</v>
      </c>
      <c r="L423" s="45"/>
      <c r="M423" s="208" t="s">
        <v>19</v>
      </c>
      <c r="N423" s="209" t="s">
        <v>46</v>
      </c>
      <c r="O423" s="85"/>
      <c r="P423" s="210">
        <f>O423*H423</f>
        <v>0</v>
      </c>
      <c r="Q423" s="210">
        <v>0</v>
      </c>
      <c r="R423" s="210">
        <f>Q423*H423</f>
        <v>0</v>
      </c>
      <c r="S423" s="210">
        <v>0</v>
      </c>
      <c r="T423" s="211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12" t="s">
        <v>247</v>
      </c>
      <c r="AT423" s="212" t="s">
        <v>135</v>
      </c>
      <c r="AU423" s="212" t="s">
        <v>85</v>
      </c>
      <c r="AY423" s="18" t="s">
        <v>133</v>
      </c>
      <c r="BE423" s="213">
        <f>IF(N423="základní",J423,0)</f>
        <v>0</v>
      </c>
      <c r="BF423" s="213">
        <f>IF(N423="snížená",J423,0)</f>
        <v>0</v>
      </c>
      <c r="BG423" s="213">
        <f>IF(N423="zákl. přenesená",J423,0)</f>
        <v>0</v>
      </c>
      <c r="BH423" s="213">
        <f>IF(N423="sníž. přenesená",J423,0)</f>
        <v>0</v>
      </c>
      <c r="BI423" s="213">
        <f>IF(N423="nulová",J423,0)</f>
        <v>0</v>
      </c>
      <c r="BJ423" s="18" t="s">
        <v>83</v>
      </c>
      <c r="BK423" s="213">
        <f>ROUND(I423*H423,2)</f>
        <v>0</v>
      </c>
      <c r="BL423" s="18" t="s">
        <v>247</v>
      </c>
      <c r="BM423" s="212" t="s">
        <v>688</v>
      </c>
    </row>
    <row r="424" s="2" customFormat="1" ht="16.5" customHeight="1">
      <c r="A424" s="39"/>
      <c r="B424" s="40"/>
      <c r="C424" s="201" t="s">
        <v>689</v>
      </c>
      <c r="D424" s="201" t="s">
        <v>135</v>
      </c>
      <c r="E424" s="202" t="s">
        <v>690</v>
      </c>
      <c r="F424" s="203" t="s">
        <v>691</v>
      </c>
      <c r="G424" s="204" t="s">
        <v>219</v>
      </c>
      <c r="H424" s="205">
        <v>9</v>
      </c>
      <c r="I424" s="206"/>
      <c r="J424" s="207">
        <f>ROUND(I424*H424,2)</f>
        <v>0</v>
      </c>
      <c r="K424" s="203" t="s">
        <v>139</v>
      </c>
      <c r="L424" s="45"/>
      <c r="M424" s="208" t="s">
        <v>19</v>
      </c>
      <c r="N424" s="209" t="s">
        <v>46</v>
      </c>
      <c r="O424" s="85"/>
      <c r="P424" s="210">
        <f>O424*H424</f>
        <v>0</v>
      </c>
      <c r="Q424" s="210">
        <v>0</v>
      </c>
      <c r="R424" s="210">
        <f>Q424*H424</f>
        <v>0</v>
      </c>
      <c r="S424" s="210">
        <v>0</v>
      </c>
      <c r="T424" s="211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12" t="s">
        <v>247</v>
      </c>
      <c r="AT424" s="212" t="s">
        <v>135</v>
      </c>
      <c r="AU424" s="212" t="s">
        <v>85</v>
      </c>
      <c r="AY424" s="18" t="s">
        <v>133</v>
      </c>
      <c r="BE424" s="213">
        <f>IF(N424="základní",J424,0)</f>
        <v>0</v>
      </c>
      <c r="BF424" s="213">
        <f>IF(N424="snížená",J424,0)</f>
        <v>0</v>
      </c>
      <c r="BG424" s="213">
        <f>IF(N424="zákl. přenesená",J424,0)</f>
        <v>0</v>
      </c>
      <c r="BH424" s="213">
        <f>IF(N424="sníž. přenesená",J424,0)</f>
        <v>0</v>
      </c>
      <c r="BI424" s="213">
        <f>IF(N424="nulová",J424,0)</f>
        <v>0</v>
      </c>
      <c r="BJ424" s="18" t="s">
        <v>83</v>
      </c>
      <c r="BK424" s="213">
        <f>ROUND(I424*H424,2)</f>
        <v>0</v>
      </c>
      <c r="BL424" s="18" t="s">
        <v>247</v>
      </c>
      <c r="BM424" s="212" t="s">
        <v>692</v>
      </c>
    </row>
    <row r="425" s="2" customFormat="1">
      <c r="A425" s="39"/>
      <c r="B425" s="40"/>
      <c r="C425" s="41"/>
      <c r="D425" s="214" t="s">
        <v>142</v>
      </c>
      <c r="E425" s="41"/>
      <c r="F425" s="215" t="s">
        <v>693</v>
      </c>
      <c r="G425" s="41"/>
      <c r="H425" s="41"/>
      <c r="I425" s="216"/>
      <c r="J425" s="41"/>
      <c r="K425" s="41"/>
      <c r="L425" s="45"/>
      <c r="M425" s="217"/>
      <c r="N425" s="218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142</v>
      </c>
      <c r="AU425" s="18" t="s">
        <v>85</v>
      </c>
    </row>
    <row r="426" s="2" customFormat="1" ht="16.5" customHeight="1">
      <c r="A426" s="39"/>
      <c r="B426" s="40"/>
      <c r="C426" s="201" t="s">
        <v>322</v>
      </c>
      <c r="D426" s="201" t="s">
        <v>135</v>
      </c>
      <c r="E426" s="202" t="s">
        <v>694</v>
      </c>
      <c r="F426" s="203" t="s">
        <v>695</v>
      </c>
      <c r="G426" s="204" t="s">
        <v>219</v>
      </c>
      <c r="H426" s="205">
        <v>40</v>
      </c>
      <c r="I426" s="206"/>
      <c r="J426" s="207">
        <f>ROUND(I426*H426,2)</f>
        <v>0</v>
      </c>
      <c r="K426" s="203" t="s">
        <v>139</v>
      </c>
      <c r="L426" s="45"/>
      <c r="M426" s="208" t="s">
        <v>19</v>
      </c>
      <c r="N426" s="209" t="s">
        <v>46</v>
      </c>
      <c r="O426" s="85"/>
      <c r="P426" s="210">
        <f>O426*H426</f>
        <v>0</v>
      </c>
      <c r="Q426" s="210">
        <v>0</v>
      </c>
      <c r="R426" s="210">
        <f>Q426*H426</f>
        <v>0</v>
      </c>
      <c r="S426" s="210">
        <v>0</v>
      </c>
      <c r="T426" s="211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12" t="s">
        <v>247</v>
      </c>
      <c r="AT426" s="212" t="s">
        <v>135</v>
      </c>
      <c r="AU426" s="212" t="s">
        <v>85</v>
      </c>
      <c r="AY426" s="18" t="s">
        <v>133</v>
      </c>
      <c r="BE426" s="213">
        <f>IF(N426="základní",J426,0)</f>
        <v>0</v>
      </c>
      <c r="BF426" s="213">
        <f>IF(N426="snížená",J426,0)</f>
        <v>0</v>
      </c>
      <c r="BG426" s="213">
        <f>IF(N426="zákl. přenesená",J426,0)</f>
        <v>0</v>
      </c>
      <c r="BH426" s="213">
        <f>IF(N426="sníž. přenesená",J426,0)</f>
        <v>0</v>
      </c>
      <c r="BI426" s="213">
        <f>IF(N426="nulová",J426,0)</f>
        <v>0</v>
      </c>
      <c r="BJ426" s="18" t="s">
        <v>83</v>
      </c>
      <c r="BK426" s="213">
        <f>ROUND(I426*H426,2)</f>
        <v>0</v>
      </c>
      <c r="BL426" s="18" t="s">
        <v>247</v>
      </c>
      <c r="BM426" s="212" t="s">
        <v>696</v>
      </c>
    </row>
    <row r="427" s="2" customFormat="1">
      <c r="A427" s="39"/>
      <c r="B427" s="40"/>
      <c r="C427" s="41"/>
      <c r="D427" s="214" t="s">
        <v>142</v>
      </c>
      <c r="E427" s="41"/>
      <c r="F427" s="215" t="s">
        <v>697</v>
      </c>
      <c r="G427" s="41"/>
      <c r="H427" s="41"/>
      <c r="I427" s="216"/>
      <c r="J427" s="41"/>
      <c r="K427" s="41"/>
      <c r="L427" s="45"/>
      <c r="M427" s="217"/>
      <c r="N427" s="218"/>
      <c r="O427" s="85"/>
      <c r="P427" s="85"/>
      <c r="Q427" s="85"/>
      <c r="R427" s="85"/>
      <c r="S427" s="85"/>
      <c r="T427" s="86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142</v>
      </c>
      <c r="AU427" s="18" t="s">
        <v>85</v>
      </c>
    </row>
    <row r="428" s="2" customFormat="1" ht="24.15" customHeight="1">
      <c r="A428" s="39"/>
      <c r="B428" s="40"/>
      <c r="C428" s="201" t="s">
        <v>330</v>
      </c>
      <c r="D428" s="201" t="s">
        <v>135</v>
      </c>
      <c r="E428" s="202" t="s">
        <v>698</v>
      </c>
      <c r="F428" s="203" t="s">
        <v>699</v>
      </c>
      <c r="G428" s="204" t="s">
        <v>173</v>
      </c>
      <c r="H428" s="205">
        <v>0.20799999999999999</v>
      </c>
      <c r="I428" s="206"/>
      <c r="J428" s="207">
        <f>ROUND(I428*H428,2)</f>
        <v>0</v>
      </c>
      <c r="K428" s="203" t="s">
        <v>139</v>
      </c>
      <c r="L428" s="45"/>
      <c r="M428" s="208" t="s">
        <v>19</v>
      </c>
      <c r="N428" s="209" t="s">
        <v>46</v>
      </c>
      <c r="O428" s="85"/>
      <c r="P428" s="210">
        <f>O428*H428</f>
        <v>0</v>
      </c>
      <c r="Q428" s="210">
        <v>0</v>
      </c>
      <c r="R428" s="210">
        <f>Q428*H428</f>
        <v>0</v>
      </c>
      <c r="S428" s="210">
        <v>0</v>
      </c>
      <c r="T428" s="211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12" t="s">
        <v>247</v>
      </c>
      <c r="AT428" s="212" t="s">
        <v>135</v>
      </c>
      <c r="AU428" s="212" t="s">
        <v>85</v>
      </c>
      <c r="AY428" s="18" t="s">
        <v>133</v>
      </c>
      <c r="BE428" s="213">
        <f>IF(N428="základní",J428,0)</f>
        <v>0</v>
      </c>
      <c r="BF428" s="213">
        <f>IF(N428="snížená",J428,0)</f>
        <v>0</v>
      </c>
      <c r="BG428" s="213">
        <f>IF(N428="zákl. přenesená",J428,0)</f>
        <v>0</v>
      </c>
      <c r="BH428" s="213">
        <f>IF(N428="sníž. přenesená",J428,0)</f>
        <v>0</v>
      </c>
      <c r="BI428" s="213">
        <f>IF(N428="nulová",J428,0)</f>
        <v>0</v>
      </c>
      <c r="BJ428" s="18" t="s">
        <v>83</v>
      </c>
      <c r="BK428" s="213">
        <f>ROUND(I428*H428,2)</f>
        <v>0</v>
      </c>
      <c r="BL428" s="18" t="s">
        <v>247</v>
      </c>
      <c r="BM428" s="212" t="s">
        <v>700</v>
      </c>
    </row>
    <row r="429" s="2" customFormat="1">
      <c r="A429" s="39"/>
      <c r="B429" s="40"/>
      <c r="C429" s="41"/>
      <c r="D429" s="214" t="s">
        <v>142</v>
      </c>
      <c r="E429" s="41"/>
      <c r="F429" s="215" t="s">
        <v>701</v>
      </c>
      <c r="G429" s="41"/>
      <c r="H429" s="41"/>
      <c r="I429" s="216"/>
      <c r="J429" s="41"/>
      <c r="K429" s="41"/>
      <c r="L429" s="45"/>
      <c r="M429" s="217"/>
      <c r="N429" s="218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142</v>
      </c>
      <c r="AU429" s="18" t="s">
        <v>85</v>
      </c>
    </row>
    <row r="430" s="12" customFormat="1" ht="22.8" customHeight="1">
      <c r="A430" s="12"/>
      <c r="B430" s="185"/>
      <c r="C430" s="186"/>
      <c r="D430" s="187" t="s">
        <v>74</v>
      </c>
      <c r="E430" s="199" t="s">
        <v>702</v>
      </c>
      <c r="F430" s="199" t="s">
        <v>703</v>
      </c>
      <c r="G430" s="186"/>
      <c r="H430" s="186"/>
      <c r="I430" s="189"/>
      <c r="J430" s="200">
        <f>BK430</f>
        <v>0</v>
      </c>
      <c r="K430" s="186"/>
      <c r="L430" s="191"/>
      <c r="M430" s="192"/>
      <c r="N430" s="193"/>
      <c r="O430" s="193"/>
      <c r="P430" s="194">
        <f>SUM(P431:P454)</f>
        <v>0</v>
      </c>
      <c r="Q430" s="193"/>
      <c r="R430" s="194">
        <f>SUM(R431:R454)</f>
        <v>0.22076000000000004</v>
      </c>
      <c r="S430" s="193"/>
      <c r="T430" s="195">
        <f>SUM(T431:T454)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196" t="s">
        <v>85</v>
      </c>
      <c r="AT430" s="197" t="s">
        <v>74</v>
      </c>
      <c r="AU430" s="197" t="s">
        <v>83</v>
      </c>
      <c r="AY430" s="196" t="s">
        <v>133</v>
      </c>
      <c r="BK430" s="198">
        <f>SUM(BK431:BK454)</f>
        <v>0</v>
      </c>
    </row>
    <row r="431" s="2" customFormat="1" ht="16.5" customHeight="1">
      <c r="A431" s="39"/>
      <c r="B431" s="40"/>
      <c r="C431" s="201" t="s">
        <v>342</v>
      </c>
      <c r="D431" s="201" t="s">
        <v>135</v>
      </c>
      <c r="E431" s="202" t="s">
        <v>704</v>
      </c>
      <c r="F431" s="203" t="s">
        <v>705</v>
      </c>
      <c r="G431" s="204" t="s">
        <v>206</v>
      </c>
      <c r="H431" s="205">
        <v>6</v>
      </c>
      <c r="I431" s="206"/>
      <c r="J431" s="207">
        <f>ROUND(I431*H431,2)</f>
        <v>0</v>
      </c>
      <c r="K431" s="203" t="s">
        <v>587</v>
      </c>
      <c r="L431" s="45"/>
      <c r="M431" s="208" t="s">
        <v>19</v>
      </c>
      <c r="N431" s="209" t="s">
        <v>46</v>
      </c>
      <c r="O431" s="85"/>
      <c r="P431" s="210">
        <f>O431*H431</f>
        <v>0</v>
      </c>
      <c r="Q431" s="210">
        <v>0</v>
      </c>
      <c r="R431" s="210">
        <f>Q431*H431</f>
        <v>0</v>
      </c>
      <c r="S431" s="210">
        <v>0</v>
      </c>
      <c r="T431" s="211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12" t="s">
        <v>247</v>
      </c>
      <c r="AT431" s="212" t="s">
        <v>135</v>
      </c>
      <c r="AU431" s="212" t="s">
        <v>85</v>
      </c>
      <c r="AY431" s="18" t="s">
        <v>133</v>
      </c>
      <c r="BE431" s="213">
        <f>IF(N431="základní",J431,0)</f>
        <v>0</v>
      </c>
      <c r="BF431" s="213">
        <f>IF(N431="snížená",J431,0)</f>
        <v>0</v>
      </c>
      <c r="BG431" s="213">
        <f>IF(N431="zákl. přenesená",J431,0)</f>
        <v>0</v>
      </c>
      <c r="BH431" s="213">
        <f>IF(N431="sníž. přenesená",J431,0)</f>
        <v>0</v>
      </c>
      <c r="BI431" s="213">
        <f>IF(N431="nulová",J431,0)</f>
        <v>0</v>
      </c>
      <c r="BJ431" s="18" t="s">
        <v>83</v>
      </c>
      <c r="BK431" s="213">
        <f>ROUND(I431*H431,2)</f>
        <v>0</v>
      </c>
      <c r="BL431" s="18" t="s">
        <v>247</v>
      </c>
      <c r="BM431" s="212" t="s">
        <v>706</v>
      </c>
    </row>
    <row r="432" s="2" customFormat="1" ht="21.75" customHeight="1">
      <c r="A432" s="39"/>
      <c r="B432" s="40"/>
      <c r="C432" s="201" t="s">
        <v>707</v>
      </c>
      <c r="D432" s="201" t="s">
        <v>135</v>
      </c>
      <c r="E432" s="202" t="s">
        <v>708</v>
      </c>
      <c r="F432" s="203" t="s">
        <v>709</v>
      </c>
      <c r="G432" s="204" t="s">
        <v>219</v>
      </c>
      <c r="H432" s="205">
        <v>134</v>
      </c>
      <c r="I432" s="206"/>
      <c r="J432" s="207">
        <f>ROUND(I432*H432,2)</f>
        <v>0</v>
      </c>
      <c r="K432" s="203" t="s">
        <v>139</v>
      </c>
      <c r="L432" s="45"/>
      <c r="M432" s="208" t="s">
        <v>19</v>
      </c>
      <c r="N432" s="209" t="s">
        <v>46</v>
      </c>
      <c r="O432" s="85"/>
      <c r="P432" s="210">
        <f>O432*H432</f>
        <v>0</v>
      </c>
      <c r="Q432" s="210">
        <v>0.00084000000000000003</v>
      </c>
      <c r="R432" s="210">
        <f>Q432*H432</f>
        <v>0.11256000000000001</v>
      </c>
      <c r="S432" s="210">
        <v>0</v>
      </c>
      <c r="T432" s="211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12" t="s">
        <v>247</v>
      </c>
      <c r="AT432" s="212" t="s">
        <v>135</v>
      </c>
      <c r="AU432" s="212" t="s">
        <v>85</v>
      </c>
      <c r="AY432" s="18" t="s">
        <v>133</v>
      </c>
      <c r="BE432" s="213">
        <f>IF(N432="základní",J432,0)</f>
        <v>0</v>
      </c>
      <c r="BF432" s="213">
        <f>IF(N432="snížená",J432,0)</f>
        <v>0</v>
      </c>
      <c r="BG432" s="213">
        <f>IF(N432="zákl. přenesená",J432,0)</f>
        <v>0</v>
      </c>
      <c r="BH432" s="213">
        <f>IF(N432="sníž. přenesená",J432,0)</f>
        <v>0</v>
      </c>
      <c r="BI432" s="213">
        <f>IF(N432="nulová",J432,0)</f>
        <v>0</v>
      </c>
      <c r="BJ432" s="18" t="s">
        <v>83</v>
      </c>
      <c r="BK432" s="213">
        <f>ROUND(I432*H432,2)</f>
        <v>0</v>
      </c>
      <c r="BL432" s="18" t="s">
        <v>247</v>
      </c>
      <c r="BM432" s="212" t="s">
        <v>710</v>
      </c>
    </row>
    <row r="433" s="2" customFormat="1">
      <c r="A433" s="39"/>
      <c r="B433" s="40"/>
      <c r="C433" s="41"/>
      <c r="D433" s="214" t="s">
        <v>142</v>
      </c>
      <c r="E433" s="41"/>
      <c r="F433" s="215" t="s">
        <v>711</v>
      </c>
      <c r="G433" s="41"/>
      <c r="H433" s="41"/>
      <c r="I433" s="216"/>
      <c r="J433" s="41"/>
      <c r="K433" s="41"/>
      <c r="L433" s="45"/>
      <c r="M433" s="217"/>
      <c r="N433" s="218"/>
      <c r="O433" s="85"/>
      <c r="P433" s="85"/>
      <c r="Q433" s="85"/>
      <c r="R433" s="85"/>
      <c r="S433" s="85"/>
      <c r="T433" s="86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142</v>
      </c>
      <c r="AU433" s="18" t="s">
        <v>85</v>
      </c>
    </row>
    <row r="434" s="2" customFormat="1" ht="21.75" customHeight="1">
      <c r="A434" s="39"/>
      <c r="B434" s="40"/>
      <c r="C434" s="201" t="s">
        <v>712</v>
      </c>
      <c r="D434" s="201" t="s">
        <v>135</v>
      </c>
      <c r="E434" s="202" t="s">
        <v>713</v>
      </c>
      <c r="F434" s="203" t="s">
        <v>714</v>
      </c>
      <c r="G434" s="204" t="s">
        <v>219</v>
      </c>
      <c r="H434" s="205">
        <v>42</v>
      </c>
      <c r="I434" s="206"/>
      <c r="J434" s="207">
        <f>ROUND(I434*H434,2)</f>
        <v>0</v>
      </c>
      <c r="K434" s="203" t="s">
        <v>139</v>
      </c>
      <c r="L434" s="45"/>
      <c r="M434" s="208" t="s">
        <v>19</v>
      </c>
      <c r="N434" s="209" t="s">
        <v>46</v>
      </c>
      <c r="O434" s="85"/>
      <c r="P434" s="210">
        <f>O434*H434</f>
        <v>0</v>
      </c>
      <c r="Q434" s="210">
        <v>0.00116</v>
      </c>
      <c r="R434" s="210">
        <f>Q434*H434</f>
        <v>0.048719999999999999</v>
      </c>
      <c r="S434" s="210">
        <v>0</v>
      </c>
      <c r="T434" s="211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12" t="s">
        <v>247</v>
      </c>
      <c r="AT434" s="212" t="s">
        <v>135</v>
      </c>
      <c r="AU434" s="212" t="s">
        <v>85</v>
      </c>
      <c r="AY434" s="18" t="s">
        <v>133</v>
      </c>
      <c r="BE434" s="213">
        <f>IF(N434="základní",J434,0)</f>
        <v>0</v>
      </c>
      <c r="BF434" s="213">
        <f>IF(N434="snížená",J434,0)</f>
        <v>0</v>
      </c>
      <c r="BG434" s="213">
        <f>IF(N434="zákl. přenesená",J434,0)</f>
        <v>0</v>
      </c>
      <c r="BH434" s="213">
        <f>IF(N434="sníž. přenesená",J434,0)</f>
        <v>0</v>
      </c>
      <c r="BI434" s="213">
        <f>IF(N434="nulová",J434,0)</f>
        <v>0</v>
      </c>
      <c r="BJ434" s="18" t="s">
        <v>83</v>
      </c>
      <c r="BK434" s="213">
        <f>ROUND(I434*H434,2)</f>
        <v>0</v>
      </c>
      <c r="BL434" s="18" t="s">
        <v>247</v>
      </c>
      <c r="BM434" s="212" t="s">
        <v>715</v>
      </c>
    </row>
    <row r="435" s="2" customFormat="1">
      <c r="A435" s="39"/>
      <c r="B435" s="40"/>
      <c r="C435" s="41"/>
      <c r="D435" s="214" t="s">
        <v>142</v>
      </c>
      <c r="E435" s="41"/>
      <c r="F435" s="215" t="s">
        <v>716</v>
      </c>
      <c r="G435" s="41"/>
      <c r="H435" s="41"/>
      <c r="I435" s="216"/>
      <c r="J435" s="41"/>
      <c r="K435" s="41"/>
      <c r="L435" s="45"/>
      <c r="M435" s="217"/>
      <c r="N435" s="218"/>
      <c r="O435" s="85"/>
      <c r="P435" s="85"/>
      <c r="Q435" s="85"/>
      <c r="R435" s="85"/>
      <c r="S435" s="85"/>
      <c r="T435" s="86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142</v>
      </c>
      <c r="AU435" s="18" t="s">
        <v>85</v>
      </c>
    </row>
    <row r="436" s="2" customFormat="1" ht="24.15" customHeight="1">
      <c r="A436" s="39"/>
      <c r="B436" s="40"/>
      <c r="C436" s="201" t="s">
        <v>717</v>
      </c>
      <c r="D436" s="201" t="s">
        <v>135</v>
      </c>
      <c r="E436" s="202" t="s">
        <v>718</v>
      </c>
      <c r="F436" s="203" t="s">
        <v>719</v>
      </c>
      <c r="G436" s="204" t="s">
        <v>219</v>
      </c>
      <c r="H436" s="205">
        <v>134</v>
      </c>
      <c r="I436" s="206"/>
      <c r="J436" s="207">
        <f>ROUND(I436*H436,2)</f>
        <v>0</v>
      </c>
      <c r="K436" s="203" t="s">
        <v>139</v>
      </c>
      <c r="L436" s="45"/>
      <c r="M436" s="208" t="s">
        <v>19</v>
      </c>
      <c r="N436" s="209" t="s">
        <v>46</v>
      </c>
      <c r="O436" s="85"/>
      <c r="P436" s="210">
        <f>O436*H436</f>
        <v>0</v>
      </c>
      <c r="Q436" s="210">
        <v>6.9999999999999994E-05</v>
      </c>
      <c r="R436" s="210">
        <f>Q436*H436</f>
        <v>0.0093799999999999994</v>
      </c>
      <c r="S436" s="210">
        <v>0</v>
      </c>
      <c r="T436" s="211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12" t="s">
        <v>247</v>
      </c>
      <c r="AT436" s="212" t="s">
        <v>135</v>
      </c>
      <c r="AU436" s="212" t="s">
        <v>85</v>
      </c>
      <c r="AY436" s="18" t="s">
        <v>133</v>
      </c>
      <c r="BE436" s="213">
        <f>IF(N436="základní",J436,0)</f>
        <v>0</v>
      </c>
      <c r="BF436" s="213">
        <f>IF(N436="snížená",J436,0)</f>
        <v>0</v>
      </c>
      <c r="BG436" s="213">
        <f>IF(N436="zákl. přenesená",J436,0)</f>
        <v>0</v>
      </c>
      <c r="BH436" s="213">
        <f>IF(N436="sníž. přenesená",J436,0)</f>
        <v>0</v>
      </c>
      <c r="BI436" s="213">
        <f>IF(N436="nulová",J436,0)</f>
        <v>0</v>
      </c>
      <c r="BJ436" s="18" t="s">
        <v>83</v>
      </c>
      <c r="BK436" s="213">
        <f>ROUND(I436*H436,2)</f>
        <v>0</v>
      </c>
      <c r="BL436" s="18" t="s">
        <v>247</v>
      </c>
      <c r="BM436" s="212" t="s">
        <v>720</v>
      </c>
    </row>
    <row r="437" s="2" customFormat="1">
      <c r="A437" s="39"/>
      <c r="B437" s="40"/>
      <c r="C437" s="41"/>
      <c r="D437" s="214" t="s">
        <v>142</v>
      </c>
      <c r="E437" s="41"/>
      <c r="F437" s="215" t="s">
        <v>721</v>
      </c>
      <c r="G437" s="41"/>
      <c r="H437" s="41"/>
      <c r="I437" s="216"/>
      <c r="J437" s="41"/>
      <c r="K437" s="41"/>
      <c r="L437" s="45"/>
      <c r="M437" s="217"/>
      <c r="N437" s="218"/>
      <c r="O437" s="85"/>
      <c r="P437" s="85"/>
      <c r="Q437" s="85"/>
      <c r="R437" s="85"/>
      <c r="S437" s="85"/>
      <c r="T437" s="86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142</v>
      </c>
      <c r="AU437" s="18" t="s">
        <v>85</v>
      </c>
    </row>
    <row r="438" s="2" customFormat="1" ht="33" customHeight="1">
      <c r="A438" s="39"/>
      <c r="B438" s="40"/>
      <c r="C438" s="201" t="s">
        <v>722</v>
      </c>
      <c r="D438" s="201" t="s">
        <v>135</v>
      </c>
      <c r="E438" s="202" t="s">
        <v>723</v>
      </c>
      <c r="F438" s="203" t="s">
        <v>724</v>
      </c>
      <c r="G438" s="204" t="s">
        <v>219</v>
      </c>
      <c r="H438" s="205">
        <v>42</v>
      </c>
      <c r="I438" s="206"/>
      <c r="J438" s="207">
        <f>ROUND(I438*H438,2)</f>
        <v>0</v>
      </c>
      <c r="K438" s="203" t="s">
        <v>139</v>
      </c>
      <c r="L438" s="45"/>
      <c r="M438" s="208" t="s">
        <v>19</v>
      </c>
      <c r="N438" s="209" t="s">
        <v>46</v>
      </c>
      <c r="O438" s="85"/>
      <c r="P438" s="210">
        <f>O438*H438</f>
        <v>0</v>
      </c>
      <c r="Q438" s="210">
        <v>9.0000000000000006E-05</v>
      </c>
      <c r="R438" s="210">
        <f>Q438*H438</f>
        <v>0.0037800000000000004</v>
      </c>
      <c r="S438" s="210">
        <v>0</v>
      </c>
      <c r="T438" s="211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12" t="s">
        <v>247</v>
      </c>
      <c r="AT438" s="212" t="s">
        <v>135</v>
      </c>
      <c r="AU438" s="212" t="s">
        <v>85</v>
      </c>
      <c r="AY438" s="18" t="s">
        <v>133</v>
      </c>
      <c r="BE438" s="213">
        <f>IF(N438="základní",J438,0)</f>
        <v>0</v>
      </c>
      <c r="BF438" s="213">
        <f>IF(N438="snížená",J438,0)</f>
        <v>0</v>
      </c>
      <c r="BG438" s="213">
        <f>IF(N438="zákl. přenesená",J438,0)</f>
        <v>0</v>
      </c>
      <c r="BH438" s="213">
        <f>IF(N438="sníž. přenesená",J438,0)</f>
        <v>0</v>
      </c>
      <c r="BI438" s="213">
        <f>IF(N438="nulová",J438,0)</f>
        <v>0</v>
      </c>
      <c r="BJ438" s="18" t="s">
        <v>83</v>
      </c>
      <c r="BK438" s="213">
        <f>ROUND(I438*H438,2)</f>
        <v>0</v>
      </c>
      <c r="BL438" s="18" t="s">
        <v>247</v>
      </c>
      <c r="BM438" s="212" t="s">
        <v>725</v>
      </c>
    </row>
    <row r="439" s="2" customFormat="1">
      <c r="A439" s="39"/>
      <c r="B439" s="40"/>
      <c r="C439" s="41"/>
      <c r="D439" s="214" t="s">
        <v>142</v>
      </c>
      <c r="E439" s="41"/>
      <c r="F439" s="215" t="s">
        <v>726</v>
      </c>
      <c r="G439" s="41"/>
      <c r="H439" s="41"/>
      <c r="I439" s="216"/>
      <c r="J439" s="41"/>
      <c r="K439" s="41"/>
      <c r="L439" s="45"/>
      <c r="M439" s="217"/>
      <c r="N439" s="218"/>
      <c r="O439" s="85"/>
      <c r="P439" s="85"/>
      <c r="Q439" s="85"/>
      <c r="R439" s="85"/>
      <c r="S439" s="85"/>
      <c r="T439" s="86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142</v>
      </c>
      <c r="AU439" s="18" t="s">
        <v>85</v>
      </c>
    </row>
    <row r="440" s="2" customFormat="1" ht="16.5" customHeight="1">
      <c r="A440" s="39"/>
      <c r="B440" s="40"/>
      <c r="C440" s="201" t="s">
        <v>727</v>
      </c>
      <c r="D440" s="201" t="s">
        <v>135</v>
      </c>
      <c r="E440" s="202" t="s">
        <v>728</v>
      </c>
      <c r="F440" s="203" t="s">
        <v>729</v>
      </c>
      <c r="G440" s="204" t="s">
        <v>206</v>
      </c>
      <c r="H440" s="205">
        <v>56</v>
      </c>
      <c r="I440" s="206"/>
      <c r="J440" s="207">
        <f>ROUND(I440*H440,2)</f>
        <v>0</v>
      </c>
      <c r="K440" s="203" t="s">
        <v>139</v>
      </c>
      <c r="L440" s="45"/>
      <c r="M440" s="208" t="s">
        <v>19</v>
      </c>
      <c r="N440" s="209" t="s">
        <v>46</v>
      </c>
      <c r="O440" s="85"/>
      <c r="P440" s="210">
        <f>O440*H440</f>
        <v>0</v>
      </c>
      <c r="Q440" s="210">
        <v>0</v>
      </c>
      <c r="R440" s="210">
        <f>Q440*H440</f>
        <v>0</v>
      </c>
      <c r="S440" s="210">
        <v>0</v>
      </c>
      <c r="T440" s="211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12" t="s">
        <v>247</v>
      </c>
      <c r="AT440" s="212" t="s">
        <v>135</v>
      </c>
      <c r="AU440" s="212" t="s">
        <v>85</v>
      </c>
      <c r="AY440" s="18" t="s">
        <v>133</v>
      </c>
      <c r="BE440" s="213">
        <f>IF(N440="základní",J440,0)</f>
        <v>0</v>
      </c>
      <c r="BF440" s="213">
        <f>IF(N440="snížená",J440,0)</f>
        <v>0</v>
      </c>
      <c r="BG440" s="213">
        <f>IF(N440="zákl. přenesená",J440,0)</f>
        <v>0</v>
      </c>
      <c r="BH440" s="213">
        <f>IF(N440="sníž. přenesená",J440,0)</f>
        <v>0</v>
      </c>
      <c r="BI440" s="213">
        <f>IF(N440="nulová",J440,0)</f>
        <v>0</v>
      </c>
      <c r="BJ440" s="18" t="s">
        <v>83</v>
      </c>
      <c r="BK440" s="213">
        <f>ROUND(I440*H440,2)</f>
        <v>0</v>
      </c>
      <c r="BL440" s="18" t="s">
        <v>247</v>
      </c>
      <c r="BM440" s="212" t="s">
        <v>730</v>
      </c>
    </row>
    <row r="441" s="2" customFormat="1">
      <c r="A441" s="39"/>
      <c r="B441" s="40"/>
      <c r="C441" s="41"/>
      <c r="D441" s="214" t="s">
        <v>142</v>
      </c>
      <c r="E441" s="41"/>
      <c r="F441" s="215" t="s">
        <v>731</v>
      </c>
      <c r="G441" s="41"/>
      <c r="H441" s="41"/>
      <c r="I441" s="216"/>
      <c r="J441" s="41"/>
      <c r="K441" s="41"/>
      <c r="L441" s="45"/>
      <c r="M441" s="217"/>
      <c r="N441" s="218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142</v>
      </c>
      <c r="AU441" s="18" t="s">
        <v>85</v>
      </c>
    </row>
    <row r="442" s="2" customFormat="1" ht="16.5" customHeight="1">
      <c r="A442" s="39"/>
      <c r="B442" s="40"/>
      <c r="C442" s="201" t="s">
        <v>732</v>
      </c>
      <c r="D442" s="201" t="s">
        <v>135</v>
      </c>
      <c r="E442" s="202" t="s">
        <v>733</v>
      </c>
      <c r="F442" s="203" t="s">
        <v>734</v>
      </c>
      <c r="G442" s="204" t="s">
        <v>206</v>
      </c>
      <c r="H442" s="205">
        <v>8</v>
      </c>
      <c r="I442" s="206"/>
      <c r="J442" s="207">
        <f>ROUND(I442*H442,2)</f>
        <v>0</v>
      </c>
      <c r="K442" s="203" t="s">
        <v>139</v>
      </c>
      <c r="L442" s="45"/>
      <c r="M442" s="208" t="s">
        <v>19</v>
      </c>
      <c r="N442" s="209" t="s">
        <v>46</v>
      </c>
      <c r="O442" s="85"/>
      <c r="P442" s="210">
        <f>O442*H442</f>
        <v>0</v>
      </c>
      <c r="Q442" s="210">
        <v>0.00072000000000000005</v>
      </c>
      <c r="R442" s="210">
        <f>Q442*H442</f>
        <v>0.0057600000000000004</v>
      </c>
      <c r="S442" s="210">
        <v>0</v>
      </c>
      <c r="T442" s="211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12" t="s">
        <v>247</v>
      </c>
      <c r="AT442" s="212" t="s">
        <v>135</v>
      </c>
      <c r="AU442" s="212" t="s">
        <v>85</v>
      </c>
      <c r="AY442" s="18" t="s">
        <v>133</v>
      </c>
      <c r="BE442" s="213">
        <f>IF(N442="základní",J442,0)</f>
        <v>0</v>
      </c>
      <c r="BF442" s="213">
        <f>IF(N442="snížená",J442,0)</f>
        <v>0</v>
      </c>
      <c r="BG442" s="213">
        <f>IF(N442="zákl. přenesená",J442,0)</f>
        <v>0</v>
      </c>
      <c r="BH442" s="213">
        <f>IF(N442="sníž. přenesená",J442,0)</f>
        <v>0</v>
      </c>
      <c r="BI442" s="213">
        <f>IF(N442="nulová",J442,0)</f>
        <v>0</v>
      </c>
      <c r="BJ442" s="18" t="s">
        <v>83</v>
      </c>
      <c r="BK442" s="213">
        <f>ROUND(I442*H442,2)</f>
        <v>0</v>
      </c>
      <c r="BL442" s="18" t="s">
        <v>247</v>
      </c>
      <c r="BM442" s="212" t="s">
        <v>735</v>
      </c>
    </row>
    <row r="443" s="2" customFormat="1">
      <c r="A443" s="39"/>
      <c r="B443" s="40"/>
      <c r="C443" s="41"/>
      <c r="D443" s="214" t="s">
        <v>142</v>
      </c>
      <c r="E443" s="41"/>
      <c r="F443" s="215" t="s">
        <v>736</v>
      </c>
      <c r="G443" s="41"/>
      <c r="H443" s="41"/>
      <c r="I443" s="216"/>
      <c r="J443" s="41"/>
      <c r="K443" s="41"/>
      <c r="L443" s="45"/>
      <c r="M443" s="217"/>
      <c r="N443" s="218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142</v>
      </c>
      <c r="AU443" s="18" t="s">
        <v>85</v>
      </c>
    </row>
    <row r="444" s="2" customFormat="1" ht="16.5" customHeight="1">
      <c r="A444" s="39"/>
      <c r="B444" s="40"/>
      <c r="C444" s="201" t="s">
        <v>737</v>
      </c>
      <c r="D444" s="201" t="s">
        <v>135</v>
      </c>
      <c r="E444" s="202" t="s">
        <v>738</v>
      </c>
      <c r="F444" s="203" t="s">
        <v>739</v>
      </c>
      <c r="G444" s="204" t="s">
        <v>206</v>
      </c>
      <c r="H444" s="205">
        <v>4</v>
      </c>
      <c r="I444" s="206"/>
      <c r="J444" s="207">
        <f>ROUND(I444*H444,2)</f>
        <v>0</v>
      </c>
      <c r="K444" s="203" t="s">
        <v>139</v>
      </c>
      <c r="L444" s="45"/>
      <c r="M444" s="208" t="s">
        <v>19</v>
      </c>
      <c r="N444" s="209" t="s">
        <v>46</v>
      </c>
      <c r="O444" s="85"/>
      <c r="P444" s="210">
        <f>O444*H444</f>
        <v>0</v>
      </c>
      <c r="Q444" s="210">
        <v>2.0000000000000002E-05</v>
      </c>
      <c r="R444" s="210">
        <f>Q444*H444</f>
        <v>8.0000000000000007E-05</v>
      </c>
      <c r="S444" s="210">
        <v>0</v>
      </c>
      <c r="T444" s="211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12" t="s">
        <v>247</v>
      </c>
      <c r="AT444" s="212" t="s">
        <v>135</v>
      </c>
      <c r="AU444" s="212" t="s">
        <v>85</v>
      </c>
      <c r="AY444" s="18" t="s">
        <v>133</v>
      </c>
      <c r="BE444" s="213">
        <f>IF(N444="základní",J444,0)</f>
        <v>0</v>
      </c>
      <c r="BF444" s="213">
        <f>IF(N444="snížená",J444,0)</f>
        <v>0</v>
      </c>
      <c r="BG444" s="213">
        <f>IF(N444="zákl. přenesená",J444,0)</f>
        <v>0</v>
      </c>
      <c r="BH444" s="213">
        <f>IF(N444="sníž. přenesená",J444,0)</f>
        <v>0</v>
      </c>
      <c r="BI444" s="213">
        <f>IF(N444="nulová",J444,0)</f>
        <v>0</v>
      </c>
      <c r="BJ444" s="18" t="s">
        <v>83</v>
      </c>
      <c r="BK444" s="213">
        <f>ROUND(I444*H444,2)</f>
        <v>0</v>
      </c>
      <c r="BL444" s="18" t="s">
        <v>247</v>
      </c>
      <c r="BM444" s="212" t="s">
        <v>740</v>
      </c>
    </row>
    <row r="445" s="2" customFormat="1">
      <c r="A445" s="39"/>
      <c r="B445" s="40"/>
      <c r="C445" s="41"/>
      <c r="D445" s="214" t="s">
        <v>142</v>
      </c>
      <c r="E445" s="41"/>
      <c r="F445" s="215" t="s">
        <v>741</v>
      </c>
      <c r="G445" s="41"/>
      <c r="H445" s="41"/>
      <c r="I445" s="216"/>
      <c r="J445" s="41"/>
      <c r="K445" s="41"/>
      <c r="L445" s="45"/>
      <c r="M445" s="217"/>
      <c r="N445" s="218"/>
      <c r="O445" s="85"/>
      <c r="P445" s="85"/>
      <c r="Q445" s="85"/>
      <c r="R445" s="85"/>
      <c r="S445" s="85"/>
      <c r="T445" s="86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142</v>
      </c>
      <c r="AU445" s="18" t="s">
        <v>85</v>
      </c>
    </row>
    <row r="446" s="2" customFormat="1" ht="16.5" customHeight="1">
      <c r="A446" s="39"/>
      <c r="B446" s="40"/>
      <c r="C446" s="242" t="s">
        <v>742</v>
      </c>
      <c r="D446" s="242" t="s">
        <v>170</v>
      </c>
      <c r="E446" s="243" t="s">
        <v>743</v>
      </c>
      <c r="F446" s="244" t="s">
        <v>744</v>
      </c>
      <c r="G446" s="245" t="s">
        <v>206</v>
      </c>
      <c r="H446" s="246">
        <v>4</v>
      </c>
      <c r="I446" s="247"/>
      <c r="J446" s="248">
        <f>ROUND(I446*H446,2)</f>
        <v>0</v>
      </c>
      <c r="K446" s="244" t="s">
        <v>587</v>
      </c>
      <c r="L446" s="249"/>
      <c r="M446" s="250" t="s">
        <v>19</v>
      </c>
      <c r="N446" s="251" t="s">
        <v>46</v>
      </c>
      <c r="O446" s="85"/>
      <c r="P446" s="210">
        <f>O446*H446</f>
        <v>0</v>
      </c>
      <c r="Q446" s="210">
        <v>0</v>
      </c>
      <c r="R446" s="210">
        <f>Q446*H446</f>
        <v>0</v>
      </c>
      <c r="S446" s="210">
        <v>0</v>
      </c>
      <c r="T446" s="211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12" t="s">
        <v>351</v>
      </c>
      <c r="AT446" s="212" t="s">
        <v>170</v>
      </c>
      <c r="AU446" s="212" t="s">
        <v>85</v>
      </c>
      <c r="AY446" s="18" t="s">
        <v>133</v>
      </c>
      <c r="BE446" s="213">
        <f>IF(N446="základní",J446,0)</f>
        <v>0</v>
      </c>
      <c r="BF446" s="213">
        <f>IF(N446="snížená",J446,0)</f>
        <v>0</v>
      </c>
      <c r="BG446" s="213">
        <f>IF(N446="zákl. přenesená",J446,0)</f>
        <v>0</v>
      </c>
      <c r="BH446" s="213">
        <f>IF(N446="sníž. přenesená",J446,0)</f>
        <v>0</v>
      </c>
      <c r="BI446" s="213">
        <f>IF(N446="nulová",J446,0)</f>
        <v>0</v>
      </c>
      <c r="BJ446" s="18" t="s">
        <v>83</v>
      </c>
      <c r="BK446" s="213">
        <f>ROUND(I446*H446,2)</f>
        <v>0</v>
      </c>
      <c r="BL446" s="18" t="s">
        <v>247</v>
      </c>
      <c r="BM446" s="212" t="s">
        <v>745</v>
      </c>
    </row>
    <row r="447" s="2" customFormat="1" ht="24.15" customHeight="1">
      <c r="A447" s="39"/>
      <c r="B447" s="40"/>
      <c r="C447" s="201" t="s">
        <v>746</v>
      </c>
      <c r="D447" s="201" t="s">
        <v>135</v>
      </c>
      <c r="E447" s="202" t="s">
        <v>747</v>
      </c>
      <c r="F447" s="203" t="s">
        <v>748</v>
      </c>
      <c r="G447" s="204" t="s">
        <v>219</v>
      </c>
      <c r="H447" s="205">
        <v>176</v>
      </c>
      <c r="I447" s="206"/>
      <c r="J447" s="207">
        <f>ROUND(I447*H447,2)</f>
        <v>0</v>
      </c>
      <c r="K447" s="203" t="s">
        <v>139</v>
      </c>
      <c r="L447" s="45"/>
      <c r="M447" s="208" t="s">
        <v>19</v>
      </c>
      <c r="N447" s="209" t="s">
        <v>46</v>
      </c>
      <c r="O447" s="85"/>
      <c r="P447" s="210">
        <f>O447*H447</f>
        <v>0</v>
      </c>
      <c r="Q447" s="210">
        <v>0.00019000000000000001</v>
      </c>
      <c r="R447" s="210">
        <f>Q447*H447</f>
        <v>0.033440000000000004</v>
      </c>
      <c r="S447" s="210">
        <v>0</v>
      </c>
      <c r="T447" s="211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12" t="s">
        <v>247</v>
      </c>
      <c r="AT447" s="212" t="s">
        <v>135</v>
      </c>
      <c r="AU447" s="212" t="s">
        <v>85</v>
      </c>
      <c r="AY447" s="18" t="s">
        <v>133</v>
      </c>
      <c r="BE447" s="213">
        <f>IF(N447="základní",J447,0)</f>
        <v>0</v>
      </c>
      <c r="BF447" s="213">
        <f>IF(N447="snížená",J447,0)</f>
        <v>0</v>
      </c>
      <c r="BG447" s="213">
        <f>IF(N447="zákl. přenesená",J447,0)</f>
        <v>0</v>
      </c>
      <c r="BH447" s="213">
        <f>IF(N447="sníž. přenesená",J447,0)</f>
        <v>0</v>
      </c>
      <c r="BI447" s="213">
        <f>IF(N447="nulová",J447,0)</f>
        <v>0</v>
      </c>
      <c r="BJ447" s="18" t="s">
        <v>83</v>
      </c>
      <c r="BK447" s="213">
        <f>ROUND(I447*H447,2)</f>
        <v>0</v>
      </c>
      <c r="BL447" s="18" t="s">
        <v>247</v>
      </c>
      <c r="BM447" s="212" t="s">
        <v>749</v>
      </c>
    </row>
    <row r="448" s="2" customFormat="1">
      <c r="A448" s="39"/>
      <c r="B448" s="40"/>
      <c r="C448" s="41"/>
      <c r="D448" s="214" t="s">
        <v>142</v>
      </c>
      <c r="E448" s="41"/>
      <c r="F448" s="215" t="s">
        <v>750</v>
      </c>
      <c r="G448" s="41"/>
      <c r="H448" s="41"/>
      <c r="I448" s="216"/>
      <c r="J448" s="41"/>
      <c r="K448" s="41"/>
      <c r="L448" s="45"/>
      <c r="M448" s="217"/>
      <c r="N448" s="218"/>
      <c r="O448" s="85"/>
      <c r="P448" s="85"/>
      <c r="Q448" s="85"/>
      <c r="R448" s="85"/>
      <c r="S448" s="85"/>
      <c r="T448" s="86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142</v>
      </c>
      <c r="AU448" s="18" t="s">
        <v>85</v>
      </c>
    </row>
    <row r="449" s="2" customFormat="1" ht="21.75" customHeight="1">
      <c r="A449" s="39"/>
      <c r="B449" s="40"/>
      <c r="C449" s="201" t="s">
        <v>751</v>
      </c>
      <c r="D449" s="201" t="s">
        <v>135</v>
      </c>
      <c r="E449" s="202" t="s">
        <v>752</v>
      </c>
      <c r="F449" s="203" t="s">
        <v>753</v>
      </c>
      <c r="G449" s="204" t="s">
        <v>219</v>
      </c>
      <c r="H449" s="205">
        <v>176</v>
      </c>
      <c r="I449" s="206"/>
      <c r="J449" s="207">
        <f>ROUND(I449*H449,2)</f>
        <v>0</v>
      </c>
      <c r="K449" s="203" t="s">
        <v>139</v>
      </c>
      <c r="L449" s="45"/>
      <c r="M449" s="208" t="s">
        <v>19</v>
      </c>
      <c r="N449" s="209" t="s">
        <v>46</v>
      </c>
      <c r="O449" s="85"/>
      <c r="P449" s="210">
        <f>O449*H449</f>
        <v>0</v>
      </c>
      <c r="Q449" s="210">
        <v>1.0000000000000001E-05</v>
      </c>
      <c r="R449" s="210">
        <f>Q449*H449</f>
        <v>0.0017600000000000001</v>
      </c>
      <c r="S449" s="210">
        <v>0</v>
      </c>
      <c r="T449" s="211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12" t="s">
        <v>247</v>
      </c>
      <c r="AT449" s="212" t="s">
        <v>135</v>
      </c>
      <c r="AU449" s="212" t="s">
        <v>85</v>
      </c>
      <c r="AY449" s="18" t="s">
        <v>133</v>
      </c>
      <c r="BE449" s="213">
        <f>IF(N449="základní",J449,0)</f>
        <v>0</v>
      </c>
      <c r="BF449" s="213">
        <f>IF(N449="snížená",J449,0)</f>
        <v>0</v>
      </c>
      <c r="BG449" s="213">
        <f>IF(N449="zákl. přenesená",J449,0)</f>
        <v>0</v>
      </c>
      <c r="BH449" s="213">
        <f>IF(N449="sníž. přenesená",J449,0)</f>
        <v>0</v>
      </c>
      <c r="BI449" s="213">
        <f>IF(N449="nulová",J449,0)</f>
        <v>0</v>
      </c>
      <c r="BJ449" s="18" t="s">
        <v>83</v>
      </c>
      <c r="BK449" s="213">
        <f>ROUND(I449*H449,2)</f>
        <v>0</v>
      </c>
      <c r="BL449" s="18" t="s">
        <v>247</v>
      </c>
      <c r="BM449" s="212" t="s">
        <v>754</v>
      </c>
    </row>
    <row r="450" s="2" customFormat="1">
      <c r="A450" s="39"/>
      <c r="B450" s="40"/>
      <c r="C450" s="41"/>
      <c r="D450" s="214" t="s">
        <v>142</v>
      </c>
      <c r="E450" s="41"/>
      <c r="F450" s="215" t="s">
        <v>755</v>
      </c>
      <c r="G450" s="41"/>
      <c r="H450" s="41"/>
      <c r="I450" s="216"/>
      <c r="J450" s="41"/>
      <c r="K450" s="41"/>
      <c r="L450" s="45"/>
      <c r="M450" s="217"/>
      <c r="N450" s="218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142</v>
      </c>
      <c r="AU450" s="18" t="s">
        <v>85</v>
      </c>
    </row>
    <row r="451" s="2" customFormat="1" ht="16.5" customHeight="1">
      <c r="A451" s="39"/>
      <c r="B451" s="40"/>
      <c r="C451" s="201" t="s">
        <v>756</v>
      </c>
      <c r="D451" s="201" t="s">
        <v>135</v>
      </c>
      <c r="E451" s="202" t="s">
        <v>757</v>
      </c>
      <c r="F451" s="203" t="s">
        <v>758</v>
      </c>
      <c r="G451" s="204" t="s">
        <v>206</v>
      </c>
      <c r="H451" s="205">
        <v>12</v>
      </c>
      <c r="I451" s="206"/>
      <c r="J451" s="207">
        <f>ROUND(I451*H451,2)</f>
        <v>0</v>
      </c>
      <c r="K451" s="203" t="s">
        <v>139</v>
      </c>
      <c r="L451" s="45"/>
      <c r="M451" s="208" t="s">
        <v>19</v>
      </c>
      <c r="N451" s="209" t="s">
        <v>46</v>
      </c>
      <c r="O451" s="85"/>
      <c r="P451" s="210">
        <f>O451*H451</f>
        <v>0</v>
      </c>
      <c r="Q451" s="210">
        <v>0.00044000000000000002</v>
      </c>
      <c r="R451" s="210">
        <f>Q451*H451</f>
        <v>0.00528</v>
      </c>
      <c r="S451" s="210">
        <v>0</v>
      </c>
      <c r="T451" s="211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12" t="s">
        <v>247</v>
      </c>
      <c r="AT451" s="212" t="s">
        <v>135</v>
      </c>
      <c r="AU451" s="212" t="s">
        <v>85</v>
      </c>
      <c r="AY451" s="18" t="s">
        <v>133</v>
      </c>
      <c r="BE451" s="213">
        <f>IF(N451="základní",J451,0)</f>
        <v>0</v>
      </c>
      <c r="BF451" s="213">
        <f>IF(N451="snížená",J451,0)</f>
        <v>0</v>
      </c>
      <c r="BG451" s="213">
        <f>IF(N451="zákl. přenesená",J451,0)</f>
        <v>0</v>
      </c>
      <c r="BH451" s="213">
        <f>IF(N451="sníž. přenesená",J451,0)</f>
        <v>0</v>
      </c>
      <c r="BI451" s="213">
        <f>IF(N451="nulová",J451,0)</f>
        <v>0</v>
      </c>
      <c r="BJ451" s="18" t="s">
        <v>83</v>
      </c>
      <c r="BK451" s="213">
        <f>ROUND(I451*H451,2)</f>
        <v>0</v>
      </c>
      <c r="BL451" s="18" t="s">
        <v>247</v>
      </c>
      <c r="BM451" s="212" t="s">
        <v>759</v>
      </c>
    </row>
    <row r="452" s="2" customFormat="1">
      <c r="A452" s="39"/>
      <c r="B452" s="40"/>
      <c r="C452" s="41"/>
      <c r="D452" s="214" t="s">
        <v>142</v>
      </c>
      <c r="E452" s="41"/>
      <c r="F452" s="215" t="s">
        <v>760</v>
      </c>
      <c r="G452" s="41"/>
      <c r="H452" s="41"/>
      <c r="I452" s="216"/>
      <c r="J452" s="41"/>
      <c r="K452" s="41"/>
      <c r="L452" s="45"/>
      <c r="M452" s="217"/>
      <c r="N452" s="218"/>
      <c r="O452" s="85"/>
      <c r="P452" s="85"/>
      <c r="Q452" s="85"/>
      <c r="R452" s="85"/>
      <c r="S452" s="85"/>
      <c r="T452" s="86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8" t="s">
        <v>142</v>
      </c>
      <c r="AU452" s="18" t="s">
        <v>85</v>
      </c>
    </row>
    <row r="453" s="2" customFormat="1" ht="24.15" customHeight="1">
      <c r="A453" s="39"/>
      <c r="B453" s="40"/>
      <c r="C453" s="201" t="s">
        <v>761</v>
      </c>
      <c r="D453" s="201" t="s">
        <v>135</v>
      </c>
      <c r="E453" s="202" t="s">
        <v>762</v>
      </c>
      <c r="F453" s="203" t="s">
        <v>763</v>
      </c>
      <c r="G453" s="204" t="s">
        <v>173</v>
      </c>
      <c r="H453" s="205">
        <v>0.221</v>
      </c>
      <c r="I453" s="206"/>
      <c r="J453" s="207">
        <f>ROUND(I453*H453,2)</f>
        <v>0</v>
      </c>
      <c r="K453" s="203" t="s">
        <v>139</v>
      </c>
      <c r="L453" s="45"/>
      <c r="M453" s="208" t="s">
        <v>19</v>
      </c>
      <c r="N453" s="209" t="s">
        <v>46</v>
      </c>
      <c r="O453" s="85"/>
      <c r="P453" s="210">
        <f>O453*H453</f>
        <v>0</v>
      </c>
      <c r="Q453" s="210">
        <v>0</v>
      </c>
      <c r="R453" s="210">
        <f>Q453*H453</f>
        <v>0</v>
      </c>
      <c r="S453" s="210">
        <v>0</v>
      </c>
      <c r="T453" s="211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12" t="s">
        <v>247</v>
      </c>
      <c r="AT453" s="212" t="s">
        <v>135</v>
      </c>
      <c r="AU453" s="212" t="s">
        <v>85</v>
      </c>
      <c r="AY453" s="18" t="s">
        <v>133</v>
      </c>
      <c r="BE453" s="213">
        <f>IF(N453="základní",J453,0)</f>
        <v>0</v>
      </c>
      <c r="BF453" s="213">
        <f>IF(N453="snížená",J453,0)</f>
        <v>0</v>
      </c>
      <c r="BG453" s="213">
        <f>IF(N453="zákl. přenesená",J453,0)</f>
        <v>0</v>
      </c>
      <c r="BH453" s="213">
        <f>IF(N453="sníž. přenesená",J453,0)</f>
        <v>0</v>
      </c>
      <c r="BI453" s="213">
        <f>IF(N453="nulová",J453,0)</f>
        <v>0</v>
      </c>
      <c r="BJ453" s="18" t="s">
        <v>83</v>
      </c>
      <c r="BK453" s="213">
        <f>ROUND(I453*H453,2)</f>
        <v>0</v>
      </c>
      <c r="BL453" s="18" t="s">
        <v>247</v>
      </c>
      <c r="BM453" s="212" t="s">
        <v>764</v>
      </c>
    </row>
    <row r="454" s="2" customFormat="1">
      <c r="A454" s="39"/>
      <c r="B454" s="40"/>
      <c r="C454" s="41"/>
      <c r="D454" s="214" t="s">
        <v>142</v>
      </c>
      <c r="E454" s="41"/>
      <c r="F454" s="215" t="s">
        <v>765</v>
      </c>
      <c r="G454" s="41"/>
      <c r="H454" s="41"/>
      <c r="I454" s="216"/>
      <c r="J454" s="41"/>
      <c r="K454" s="41"/>
      <c r="L454" s="45"/>
      <c r="M454" s="217"/>
      <c r="N454" s="218"/>
      <c r="O454" s="85"/>
      <c r="P454" s="85"/>
      <c r="Q454" s="85"/>
      <c r="R454" s="85"/>
      <c r="S454" s="85"/>
      <c r="T454" s="86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142</v>
      </c>
      <c r="AU454" s="18" t="s">
        <v>85</v>
      </c>
    </row>
    <row r="455" s="12" customFormat="1" ht="22.8" customHeight="1">
      <c r="A455" s="12"/>
      <c r="B455" s="185"/>
      <c r="C455" s="186"/>
      <c r="D455" s="187" t="s">
        <v>74</v>
      </c>
      <c r="E455" s="199" t="s">
        <v>766</v>
      </c>
      <c r="F455" s="199" t="s">
        <v>767</v>
      </c>
      <c r="G455" s="186"/>
      <c r="H455" s="186"/>
      <c r="I455" s="189"/>
      <c r="J455" s="200">
        <f>BK455</f>
        <v>0</v>
      </c>
      <c r="K455" s="186"/>
      <c r="L455" s="191"/>
      <c r="M455" s="192"/>
      <c r="N455" s="193"/>
      <c r="O455" s="193"/>
      <c r="P455" s="194">
        <f>SUM(P456:P467)</f>
        <v>0</v>
      </c>
      <c r="Q455" s="193"/>
      <c r="R455" s="194">
        <f>SUM(R456:R467)</f>
        <v>0.31432000000000004</v>
      </c>
      <c r="S455" s="193"/>
      <c r="T455" s="195">
        <f>SUM(T456:T467)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196" t="s">
        <v>85</v>
      </c>
      <c r="AT455" s="197" t="s">
        <v>74</v>
      </c>
      <c r="AU455" s="197" t="s">
        <v>83</v>
      </c>
      <c r="AY455" s="196" t="s">
        <v>133</v>
      </c>
      <c r="BK455" s="198">
        <f>SUM(BK456:BK467)</f>
        <v>0</v>
      </c>
    </row>
    <row r="456" s="2" customFormat="1" ht="21.75" customHeight="1">
      <c r="A456" s="39"/>
      <c r="B456" s="40"/>
      <c r="C456" s="201" t="s">
        <v>768</v>
      </c>
      <c r="D456" s="201" t="s">
        <v>135</v>
      </c>
      <c r="E456" s="202" t="s">
        <v>769</v>
      </c>
      <c r="F456" s="203" t="s">
        <v>770</v>
      </c>
      <c r="G456" s="204" t="s">
        <v>372</v>
      </c>
      <c r="H456" s="205">
        <v>16</v>
      </c>
      <c r="I456" s="206"/>
      <c r="J456" s="207">
        <f>ROUND(I456*H456,2)</f>
        <v>0</v>
      </c>
      <c r="K456" s="203" t="s">
        <v>139</v>
      </c>
      <c r="L456" s="45"/>
      <c r="M456" s="208" t="s">
        <v>19</v>
      </c>
      <c r="N456" s="209" t="s">
        <v>46</v>
      </c>
      <c r="O456" s="85"/>
      <c r="P456" s="210">
        <f>O456*H456</f>
        <v>0</v>
      </c>
      <c r="Q456" s="210">
        <v>0.014970000000000001</v>
      </c>
      <c r="R456" s="210">
        <f>Q456*H456</f>
        <v>0.23952000000000001</v>
      </c>
      <c r="S456" s="210">
        <v>0</v>
      </c>
      <c r="T456" s="211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12" t="s">
        <v>247</v>
      </c>
      <c r="AT456" s="212" t="s">
        <v>135</v>
      </c>
      <c r="AU456" s="212" t="s">
        <v>85</v>
      </c>
      <c r="AY456" s="18" t="s">
        <v>133</v>
      </c>
      <c r="BE456" s="213">
        <f>IF(N456="základní",J456,0)</f>
        <v>0</v>
      </c>
      <c r="BF456" s="213">
        <f>IF(N456="snížená",J456,0)</f>
        <v>0</v>
      </c>
      <c r="BG456" s="213">
        <f>IF(N456="zákl. přenesená",J456,0)</f>
        <v>0</v>
      </c>
      <c r="BH456" s="213">
        <f>IF(N456="sníž. přenesená",J456,0)</f>
        <v>0</v>
      </c>
      <c r="BI456" s="213">
        <f>IF(N456="nulová",J456,0)</f>
        <v>0</v>
      </c>
      <c r="BJ456" s="18" t="s">
        <v>83</v>
      </c>
      <c r="BK456" s="213">
        <f>ROUND(I456*H456,2)</f>
        <v>0</v>
      </c>
      <c r="BL456" s="18" t="s">
        <v>247</v>
      </c>
      <c r="BM456" s="212" t="s">
        <v>771</v>
      </c>
    </row>
    <row r="457" s="2" customFormat="1">
      <c r="A457" s="39"/>
      <c r="B457" s="40"/>
      <c r="C457" s="41"/>
      <c r="D457" s="214" t="s">
        <v>142</v>
      </c>
      <c r="E457" s="41"/>
      <c r="F457" s="215" t="s">
        <v>772</v>
      </c>
      <c r="G457" s="41"/>
      <c r="H457" s="41"/>
      <c r="I457" s="216"/>
      <c r="J457" s="41"/>
      <c r="K457" s="41"/>
      <c r="L457" s="45"/>
      <c r="M457" s="217"/>
      <c r="N457" s="218"/>
      <c r="O457" s="85"/>
      <c r="P457" s="85"/>
      <c r="Q457" s="85"/>
      <c r="R457" s="85"/>
      <c r="S457" s="85"/>
      <c r="T457" s="86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142</v>
      </c>
      <c r="AU457" s="18" t="s">
        <v>85</v>
      </c>
    </row>
    <row r="458" s="2" customFormat="1" ht="16.5" customHeight="1">
      <c r="A458" s="39"/>
      <c r="B458" s="40"/>
      <c r="C458" s="201" t="s">
        <v>773</v>
      </c>
      <c r="D458" s="201" t="s">
        <v>135</v>
      </c>
      <c r="E458" s="202" t="s">
        <v>774</v>
      </c>
      <c r="F458" s="203" t="s">
        <v>775</v>
      </c>
      <c r="G458" s="204" t="s">
        <v>372</v>
      </c>
      <c r="H458" s="205">
        <v>32</v>
      </c>
      <c r="I458" s="206"/>
      <c r="J458" s="207">
        <f>ROUND(I458*H458,2)</f>
        <v>0</v>
      </c>
      <c r="K458" s="203" t="s">
        <v>139</v>
      </c>
      <c r="L458" s="45"/>
      <c r="M458" s="208" t="s">
        <v>19</v>
      </c>
      <c r="N458" s="209" t="s">
        <v>46</v>
      </c>
      <c r="O458" s="85"/>
      <c r="P458" s="210">
        <f>O458*H458</f>
        <v>0</v>
      </c>
      <c r="Q458" s="210">
        <v>0.00024000000000000001</v>
      </c>
      <c r="R458" s="210">
        <f>Q458*H458</f>
        <v>0.0076800000000000002</v>
      </c>
      <c r="S458" s="210">
        <v>0</v>
      </c>
      <c r="T458" s="211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12" t="s">
        <v>247</v>
      </c>
      <c r="AT458" s="212" t="s">
        <v>135</v>
      </c>
      <c r="AU458" s="212" t="s">
        <v>85</v>
      </c>
      <c r="AY458" s="18" t="s">
        <v>133</v>
      </c>
      <c r="BE458" s="213">
        <f>IF(N458="základní",J458,0)</f>
        <v>0</v>
      </c>
      <c r="BF458" s="213">
        <f>IF(N458="snížená",J458,0)</f>
        <v>0</v>
      </c>
      <c r="BG458" s="213">
        <f>IF(N458="zákl. přenesená",J458,0)</f>
        <v>0</v>
      </c>
      <c r="BH458" s="213">
        <f>IF(N458="sníž. přenesená",J458,0)</f>
        <v>0</v>
      </c>
      <c r="BI458" s="213">
        <f>IF(N458="nulová",J458,0)</f>
        <v>0</v>
      </c>
      <c r="BJ458" s="18" t="s">
        <v>83</v>
      </c>
      <c r="BK458" s="213">
        <f>ROUND(I458*H458,2)</f>
        <v>0</v>
      </c>
      <c r="BL458" s="18" t="s">
        <v>247</v>
      </c>
      <c r="BM458" s="212" t="s">
        <v>776</v>
      </c>
    </row>
    <row r="459" s="2" customFormat="1">
      <c r="A459" s="39"/>
      <c r="B459" s="40"/>
      <c r="C459" s="41"/>
      <c r="D459" s="214" t="s">
        <v>142</v>
      </c>
      <c r="E459" s="41"/>
      <c r="F459" s="215" t="s">
        <v>777</v>
      </c>
      <c r="G459" s="41"/>
      <c r="H459" s="41"/>
      <c r="I459" s="216"/>
      <c r="J459" s="41"/>
      <c r="K459" s="41"/>
      <c r="L459" s="45"/>
      <c r="M459" s="217"/>
      <c r="N459" s="218"/>
      <c r="O459" s="85"/>
      <c r="P459" s="85"/>
      <c r="Q459" s="85"/>
      <c r="R459" s="85"/>
      <c r="S459" s="85"/>
      <c r="T459" s="86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142</v>
      </c>
      <c r="AU459" s="18" t="s">
        <v>85</v>
      </c>
    </row>
    <row r="460" s="2" customFormat="1" ht="16.5" customHeight="1">
      <c r="A460" s="39"/>
      <c r="B460" s="40"/>
      <c r="C460" s="201" t="s">
        <v>778</v>
      </c>
      <c r="D460" s="201" t="s">
        <v>135</v>
      </c>
      <c r="E460" s="202" t="s">
        <v>779</v>
      </c>
      <c r="F460" s="203" t="s">
        <v>780</v>
      </c>
      <c r="G460" s="204" t="s">
        <v>372</v>
      </c>
      <c r="H460" s="205">
        <v>16</v>
      </c>
      <c r="I460" s="206"/>
      <c r="J460" s="207">
        <f>ROUND(I460*H460,2)</f>
        <v>0</v>
      </c>
      <c r="K460" s="203" t="s">
        <v>139</v>
      </c>
      <c r="L460" s="45"/>
      <c r="M460" s="208" t="s">
        <v>19</v>
      </c>
      <c r="N460" s="209" t="s">
        <v>46</v>
      </c>
      <c r="O460" s="85"/>
      <c r="P460" s="210">
        <f>O460*H460</f>
        <v>0</v>
      </c>
      <c r="Q460" s="210">
        <v>0.0018</v>
      </c>
      <c r="R460" s="210">
        <f>Q460*H460</f>
        <v>0.028799999999999999</v>
      </c>
      <c r="S460" s="210">
        <v>0</v>
      </c>
      <c r="T460" s="211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12" t="s">
        <v>247</v>
      </c>
      <c r="AT460" s="212" t="s">
        <v>135</v>
      </c>
      <c r="AU460" s="212" t="s">
        <v>85</v>
      </c>
      <c r="AY460" s="18" t="s">
        <v>133</v>
      </c>
      <c r="BE460" s="213">
        <f>IF(N460="základní",J460,0)</f>
        <v>0</v>
      </c>
      <c r="BF460" s="213">
        <f>IF(N460="snížená",J460,0)</f>
        <v>0</v>
      </c>
      <c r="BG460" s="213">
        <f>IF(N460="zákl. přenesená",J460,0)</f>
        <v>0</v>
      </c>
      <c r="BH460" s="213">
        <f>IF(N460="sníž. přenesená",J460,0)</f>
        <v>0</v>
      </c>
      <c r="BI460" s="213">
        <f>IF(N460="nulová",J460,0)</f>
        <v>0</v>
      </c>
      <c r="BJ460" s="18" t="s">
        <v>83</v>
      </c>
      <c r="BK460" s="213">
        <f>ROUND(I460*H460,2)</f>
        <v>0</v>
      </c>
      <c r="BL460" s="18" t="s">
        <v>247</v>
      </c>
      <c r="BM460" s="212" t="s">
        <v>781</v>
      </c>
    </row>
    <row r="461" s="2" customFormat="1">
      <c r="A461" s="39"/>
      <c r="B461" s="40"/>
      <c r="C461" s="41"/>
      <c r="D461" s="214" t="s">
        <v>142</v>
      </c>
      <c r="E461" s="41"/>
      <c r="F461" s="215" t="s">
        <v>782</v>
      </c>
      <c r="G461" s="41"/>
      <c r="H461" s="41"/>
      <c r="I461" s="216"/>
      <c r="J461" s="41"/>
      <c r="K461" s="41"/>
      <c r="L461" s="45"/>
      <c r="M461" s="217"/>
      <c r="N461" s="218"/>
      <c r="O461" s="85"/>
      <c r="P461" s="85"/>
      <c r="Q461" s="85"/>
      <c r="R461" s="85"/>
      <c r="S461" s="85"/>
      <c r="T461" s="86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142</v>
      </c>
      <c r="AU461" s="18" t="s">
        <v>85</v>
      </c>
    </row>
    <row r="462" s="2" customFormat="1" ht="16.5" customHeight="1">
      <c r="A462" s="39"/>
      <c r="B462" s="40"/>
      <c r="C462" s="201" t="s">
        <v>783</v>
      </c>
      <c r="D462" s="201" t="s">
        <v>135</v>
      </c>
      <c r="E462" s="202" t="s">
        <v>784</v>
      </c>
      <c r="F462" s="203" t="s">
        <v>785</v>
      </c>
      <c r="G462" s="204" t="s">
        <v>372</v>
      </c>
      <c r="H462" s="205">
        <v>12</v>
      </c>
      <c r="I462" s="206"/>
      <c r="J462" s="207">
        <f>ROUND(I462*H462,2)</f>
        <v>0</v>
      </c>
      <c r="K462" s="203" t="s">
        <v>139</v>
      </c>
      <c r="L462" s="45"/>
      <c r="M462" s="208" t="s">
        <v>19</v>
      </c>
      <c r="N462" s="209" t="s">
        <v>46</v>
      </c>
      <c r="O462" s="85"/>
      <c r="P462" s="210">
        <f>O462*H462</f>
        <v>0</v>
      </c>
      <c r="Q462" s="210">
        <v>0.0030899999999999999</v>
      </c>
      <c r="R462" s="210">
        <f>Q462*H462</f>
        <v>0.037080000000000002</v>
      </c>
      <c r="S462" s="210">
        <v>0</v>
      </c>
      <c r="T462" s="211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12" t="s">
        <v>247</v>
      </c>
      <c r="AT462" s="212" t="s">
        <v>135</v>
      </c>
      <c r="AU462" s="212" t="s">
        <v>85</v>
      </c>
      <c r="AY462" s="18" t="s">
        <v>133</v>
      </c>
      <c r="BE462" s="213">
        <f>IF(N462="základní",J462,0)</f>
        <v>0</v>
      </c>
      <c r="BF462" s="213">
        <f>IF(N462="snížená",J462,0)</f>
        <v>0</v>
      </c>
      <c r="BG462" s="213">
        <f>IF(N462="zákl. přenesená",J462,0)</f>
        <v>0</v>
      </c>
      <c r="BH462" s="213">
        <f>IF(N462="sníž. přenesená",J462,0)</f>
        <v>0</v>
      </c>
      <c r="BI462" s="213">
        <f>IF(N462="nulová",J462,0)</f>
        <v>0</v>
      </c>
      <c r="BJ462" s="18" t="s">
        <v>83</v>
      </c>
      <c r="BK462" s="213">
        <f>ROUND(I462*H462,2)</f>
        <v>0</v>
      </c>
      <c r="BL462" s="18" t="s">
        <v>247</v>
      </c>
      <c r="BM462" s="212" t="s">
        <v>786</v>
      </c>
    </row>
    <row r="463" s="2" customFormat="1">
      <c r="A463" s="39"/>
      <c r="B463" s="40"/>
      <c r="C463" s="41"/>
      <c r="D463" s="214" t="s">
        <v>142</v>
      </c>
      <c r="E463" s="41"/>
      <c r="F463" s="215" t="s">
        <v>787</v>
      </c>
      <c r="G463" s="41"/>
      <c r="H463" s="41"/>
      <c r="I463" s="216"/>
      <c r="J463" s="41"/>
      <c r="K463" s="41"/>
      <c r="L463" s="45"/>
      <c r="M463" s="217"/>
      <c r="N463" s="218"/>
      <c r="O463" s="85"/>
      <c r="P463" s="85"/>
      <c r="Q463" s="85"/>
      <c r="R463" s="85"/>
      <c r="S463" s="85"/>
      <c r="T463" s="86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8" t="s">
        <v>142</v>
      </c>
      <c r="AU463" s="18" t="s">
        <v>85</v>
      </c>
    </row>
    <row r="464" s="2" customFormat="1" ht="16.5" customHeight="1">
      <c r="A464" s="39"/>
      <c r="B464" s="40"/>
      <c r="C464" s="201" t="s">
        <v>788</v>
      </c>
      <c r="D464" s="201" t="s">
        <v>135</v>
      </c>
      <c r="E464" s="202" t="s">
        <v>789</v>
      </c>
      <c r="F464" s="203" t="s">
        <v>790</v>
      </c>
      <c r="G464" s="204" t="s">
        <v>206</v>
      </c>
      <c r="H464" s="205">
        <v>4</v>
      </c>
      <c r="I464" s="206"/>
      <c r="J464" s="207">
        <f>ROUND(I464*H464,2)</f>
        <v>0</v>
      </c>
      <c r="K464" s="203" t="s">
        <v>139</v>
      </c>
      <c r="L464" s="45"/>
      <c r="M464" s="208" t="s">
        <v>19</v>
      </c>
      <c r="N464" s="209" t="s">
        <v>46</v>
      </c>
      <c r="O464" s="85"/>
      <c r="P464" s="210">
        <f>O464*H464</f>
        <v>0</v>
      </c>
      <c r="Q464" s="210">
        <v>0.00031</v>
      </c>
      <c r="R464" s="210">
        <f>Q464*H464</f>
        <v>0.00124</v>
      </c>
      <c r="S464" s="210">
        <v>0</v>
      </c>
      <c r="T464" s="211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12" t="s">
        <v>247</v>
      </c>
      <c r="AT464" s="212" t="s">
        <v>135</v>
      </c>
      <c r="AU464" s="212" t="s">
        <v>85</v>
      </c>
      <c r="AY464" s="18" t="s">
        <v>133</v>
      </c>
      <c r="BE464" s="213">
        <f>IF(N464="základní",J464,0)</f>
        <v>0</v>
      </c>
      <c r="BF464" s="213">
        <f>IF(N464="snížená",J464,0)</f>
        <v>0</v>
      </c>
      <c r="BG464" s="213">
        <f>IF(N464="zákl. přenesená",J464,0)</f>
        <v>0</v>
      </c>
      <c r="BH464" s="213">
        <f>IF(N464="sníž. přenesená",J464,0)</f>
        <v>0</v>
      </c>
      <c r="BI464" s="213">
        <f>IF(N464="nulová",J464,0)</f>
        <v>0</v>
      </c>
      <c r="BJ464" s="18" t="s">
        <v>83</v>
      </c>
      <c r="BK464" s="213">
        <f>ROUND(I464*H464,2)</f>
        <v>0</v>
      </c>
      <c r="BL464" s="18" t="s">
        <v>247</v>
      </c>
      <c r="BM464" s="212" t="s">
        <v>791</v>
      </c>
    </row>
    <row r="465" s="2" customFormat="1">
      <c r="A465" s="39"/>
      <c r="B465" s="40"/>
      <c r="C465" s="41"/>
      <c r="D465" s="214" t="s">
        <v>142</v>
      </c>
      <c r="E465" s="41"/>
      <c r="F465" s="215" t="s">
        <v>792</v>
      </c>
      <c r="G465" s="41"/>
      <c r="H465" s="41"/>
      <c r="I465" s="216"/>
      <c r="J465" s="41"/>
      <c r="K465" s="41"/>
      <c r="L465" s="45"/>
      <c r="M465" s="217"/>
      <c r="N465" s="218"/>
      <c r="O465" s="85"/>
      <c r="P465" s="85"/>
      <c r="Q465" s="85"/>
      <c r="R465" s="85"/>
      <c r="S465" s="85"/>
      <c r="T465" s="86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142</v>
      </c>
      <c r="AU465" s="18" t="s">
        <v>85</v>
      </c>
    </row>
    <row r="466" s="2" customFormat="1" ht="24.15" customHeight="1">
      <c r="A466" s="39"/>
      <c r="B466" s="40"/>
      <c r="C466" s="201" t="s">
        <v>793</v>
      </c>
      <c r="D466" s="201" t="s">
        <v>135</v>
      </c>
      <c r="E466" s="202" t="s">
        <v>794</v>
      </c>
      <c r="F466" s="203" t="s">
        <v>795</v>
      </c>
      <c r="G466" s="204" t="s">
        <v>173</v>
      </c>
      <c r="H466" s="205">
        <v>0.314</v>
      </c>
      <c r="I466" s="206"/>
      <c r="J466" s="207">
        <f>ROUND(I466*H466,2)</f>
        <v>0</v>
      </c>
      <c r="K466" s="203" t="s">
        <v>139</v>
      </c>
      <c r="L466" s="45"/>
      <c r="M466" s="208" t="s">
        <v>19</v>
      </c>
      <c r="N466" s="209" t="s">
        <v>46</v>
      </c>
      <c r="O466" s="85"/>
      <c r="P466" s="210">
        <f>O466*H466</f>
        <v>0</v>
      </c>
      <c r="Q466" s="210">
        <v>0</v>
      </c>
      <c r="R466" s="210">
        <f>Q466*H466</f>
        <v>0</v>
      </c>
      <c r="S466" s="210">
        <v>0</v>
      </c>
      <c r="T466" s="211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12" t="s">
        <v>247</v>
      </c>
      <c r="AT466" s="212" t="s">
        <v>135</v>
      </c>
      <c r="AU466" s="212" t="s">
        <v>85</v>
      </c>
      <c r="AY466" s="18" t="s">
        <v>133</v>
      </c>
      <c r="BE466" s="213">
        <f>IF(N466="základní",J466,0)</f>
        <v>0</v>
      </c>
      <c r="BF466" s="213">
        <f>IF(N466="snížená",J466,0)</f>
        <v>0</v>
      </c>
      <c r="BG466" s="213">
        <f>IF(N466="zákl. přenesená",J466,0)</f>
        <v>0</v>
      </c>
      <c r="BH466" s="213">
        <f>IF(N466="sníž. přenesená",J466,0)</f>
        <v>0</v>
      </c>
      <c r="BI466" s="213">
        <f>IF(N466="nulová",J466,0)</f>
        <v>0</v>
      </c>
      <c r="BJ466" s="18" t="s">
        <v>83</v>
      </c>
      <c r="BK466" s="213">
        <f>ROUND(I466*H466,2)</f>
        <v>0</v>
      </c>
      <c r="BL466" s="18" t="s">
        <v>247</v>
      </c>
      <c r="BM466" s="212" t="s">
        <v>796</v>
      </c>
    </row>
    <row r="467" s="2" customFormat="1">
      <c r="A467" s="39"/>
      <c r="B467" s="40"/>
      <c r="C467" s="41"/>
      <c r="D467" s="214" t="s">
        <v>142</v>
      </c>
      <c r="E467" s="41"/>
      <c r="F467" s="215" t="s">
        <v>797</v>
      </c>
      <c r="G467" s="41"/>
      <c r="H467" s="41"/>
      <c r="I467" s="216"/>
      <c r="J467" s="41"/>
      <c r="K467" s="41"/>
      <c r="L467" s="45"/>
      <c r="M467" s="217"/>
      <c r="N467" s="218"/>
      <c r="O467" s="85"/>
      <c r="P467" s="85"/>
      <c r="Q467" s="85"/>
      <c r="R467" s="85"/>
      <c r="S467" s="85"/>
      <c r="T467" s="86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142</v>
      </c>
      <c r="AU467" s="18" t="s">
        <v>85</v>
      </c>
    </row>
    <row r="468" s="12" customFormat="1" ht="22.8" customHeight="1">
      <c r="A468" s="12"/>
      <c r="B468" s="185"/>
      <c r="C468" s="186"/>
      <c r="D468" s="187" t="s">
        <v>74</v>
      </c>
      <c r="E468" s="199" t="s">
        <v>798</v>
      </c>
      <c r="F468" s="199" t="s">
        <v>799</v>
      </c>
      <c r="G468" s="186"/>
      <c r="H468" s="186"/>
      <c r="I468" s="189"/>
      <c r="J468" s="200">
        <f>BK468</f>
        <v>0</v>
      </c>
      <c r="K468" s="186"/>
      <c r="L468" s="191"/>
      <c r="M468" s="192"/>
      <c r="N468" s="193"/>
      <c r="O468" s="193"/>
      <c r="P468" s="194">
        <f>SUM(P469:P479)</f>
        <v>0</v>
      </c>
      <c r="Q468" s="193"/>
      <c r="R468" s="194">
        <f>SUM(R469:R479)</f>
        <v>0</v>
      </c>
      <c r="S468" s="193"/>
      <c r="T468" s="195">
        <f>SUM(T469:T479)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196" t="s">
        <v>85</v>
      </c>
      <c r="AT468" s="197" t="s">
        <v>74</v>
      </c>
      <c r="AU468" s="197" t="s">
        <v>83</v>
      </c>
      <c r="AY468" s="196" t="s">
        <v>133</v>
      </c>
      <c r="BK468" s="198">
        <f>SUM(BK469:BK479)</f>
        <v>0</v>
      </c>
    </row>
    <row r="469" s="2" customFormat="1" ht="21.75" customHeight="1">
      <c r="A469" s="39"/>
      <c r="B469" s="40"/>
      <c r="C469" s="201" t="s">
        <v>800</v>
      </c>
      <c r="D469" s="201" t="s">
        <v>135</v>
      </c>
      <c r="E469" s="202" t="s">
        <v>801</v>
      </c>
      <c r="F469" s="203" t="s">
        <v>802</v>
      </c>
      <c r="G469" s="204" t="s">
        <v>226</v>
      </c>
      <c r="H469" s="205">
        <v>57.039999999999999</v>
      </c>
      <c r="I469" s="206"/>
      <c r="J469" s="207">
        <f>ROUND(I469*H469,2)</f>
        <v>0</v>
      </c>
      <c r="K469" s="203" t="s">
        <v>139</v>
      </c>
      <c r="L469" s="45"/>
      <c r="M469" s="208" t="s">
        <v>19</v>
      </c>
      <c r="N469" s="209" t="s">
        <v>46</v>
      </c>
      <c r="O469" s="85"/>
      <c r="P469" s="210">
        <f>O469*H469</f>
        <v>0</v>
      </c>
      <c r="Q469" s="210">
        <v>0</v>
      </c>
      <c r="R469" s="210">
        <f>Q469*H469</f>
        <v>0</v>
      </c>
      <c r="S469" s="210">
        <v>0</v>
      </c>
      <c r="T469" s="211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12" t="s">
        <v>247</v>
      </c>
      <c r="AT469" s="212" t="s">
        <v>135</v>
      </c>
      <c r="AU469" s="212" t="s">
        <v>85</v>
      </c>
      <c r="AY469" s="18" t="s">
        <v>133</v>
      </c>
      <c r="BE469" s="213">
        <f>IF(N469="základní",J469,0)</f>
        <v>0</v>
      </c>
      <c r="BF469" s="213">
        <f>IF(N469="snížená",J469,0)</f>
        <v>0</v>
      </c>
      <c r="BG469" s="213">
        <f>IF(N469="zákl. přenesená",J469,0)</f>
        <v>0</v>
      </c>
      <c r="BH469" s="213">
        <f>IF(N469="sníž. přenesená",J469,0)</f>
        <v>0</v>
      </c>
      <c r="BI469" s="213">
        <f>IF(N469="nulová",J469,0)</f>
        <v>0</v>
      </c>
      <c r="BJ469" s="18" t="s">
        <v>83</v>
      </c>
      <c r="BK469" s="213">
        <f>ROUND(I469*H469,2)</f>
        <v>0</v>
      </c>
      <c r="BL469" s="18" t="s">
        <v>247</v>
      </c>
      <c r="BM469" s="212" t="s">
        <v>803</v>
      </c>
    </row>
    <row r="470" s="2" customFormat="1">
      <c r="A470" s="39"/>
      <c r="B470" s="40"/>
      <c r="C470" s="41"/>
      <c r="D470" s="214" t="s">
        <v>142</v>
      </c>
      <c r="E470" s="41"/>
      <c r="F470" s="215" t="s">
        <v>804</v>
      </c>
      <c r="G470" s="41"/>
      <c r="H470" s="41"/>
      <c r="I470" s="216"/>
      <c r="J470" s="41"/>
      <c r="K470" s="41"/>
      <c r="L470" s="45"/>
      <c r="M470" s="217"/>
      <c r="N470" s="218"/>
      <c r="O470" s="85"/>
      <c r="P470" s="85"/>
      <c r="Q470" s="85"/>
      <c r="R470" s="85"/>
      <c r="S470" s="85"/>
      <c r="T470" s="86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142</v>
      </c>
      <c r="AU470" s="18" t="s">
        <v>85</v>
      </c>
    </row>
    <row r="471" s="13" customFormat="1">
      <c r="A471" s="13"/>
      <c r="B471" s="219"/>
      <c r="C471" s="220"/>
      <c r="D471" s="221" t="s">
        <v>144</v>
      </c>
      <c r="E471" s="222" t="s">
        <v>19</v>
      </c>
      <c r="F471" s="223" t="s">
        <v>805</v>
      </c>
      <c r="G471" s="220"/>
      <c r="H471" s="224">
        <v>43.399999999999999</v>
      </c>
      <c r="I471" s="225"/>
      <c r="J471" s="220"/>
      <c r="K471" s="220"/>
      <c r="L471" s="226"/>
      <c r="M471" s="227"/>
      <c r="N471" s="228"/>
      <c r="O471" s="228"/>
      <c r="P471" s="228"/>
      <c r="Q471" s="228"/>
      <c r="R471" s="228"/>
      <c r="S471" s="228"/>
      <c r="T471" s="229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0" t="s">
        <v>144</v>
      </c>
      <c r="AU471" s="230" t="s">
        <v>85</v>
      </c>
      <c r="AV471" s="13" t="s">
        <v>85</v>
      </c>
      <c r="AW471" s="13" t="s">
        <v>36</v>
      </c>
      <c r="AX471" s="13" t="s">
        <v>75</v>
      </c>
      <c r="AY471" s="230" t="s">
        <v>133</v>
      </c>
    </row>
    <row r="472" s="13" customFormat="1">
      <c r="A472" s="13"/>
      <c r="B472" s="219"/>
      <c r="C472" s="220"/>
      <c r="D472" s="221" t="s">
        <v>144</v>
      </c>
      <c r="E472" s="222" t="s">
        <v>19</v>
      </c>
      <c r="F472" s="223" t="s">
        <v>806</v>
      </c>
      <c r="G472" s="220"/>
      <c r="H472" s="224">
        <v>13.640000000000001</v>
      </c>
      <c r="I472" s="225"/>
      <c r="J472" s="220"/>
      <c r="K472" s="220"/>
      <c r="L472" s="226"/>
      <c r="M472" s="227"/>
      <c r="N472" s="228"/>
      <c r="O472" s="228"/>
      <c r="P472" s="228"/>
      <c r="Q472" s="228"/>
      <c r="R472" s="228"/>
      <c r="S472" s="228"/>
      <c r="T472" s="229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0" t="s">
        <v>144</v>
      </c>
      <c r="AU472" s="230" t="s">
        <v>85</v>
      </c>
      <c r="AV472" s="13" t="s">
        <v>85</v>
      </c>
      <c r="AW472" s="13" t="s">
        <v>36</v>
      </c>
      <c r="AX472" s="13" t="s">
        <v>75</v>
      </c>
      <c r="AY472" s="230" t="s">
        <v>133</v>
      </c>
    </row>
    <row r="473" s="14" customFormat="1">
      <c r="A473" s="14"/>
      <c r="B473" s="231"/>
      <c r="C473" s="232"/>
      <c r="D473" s="221" t="s">
        <v>144</v>
      </c>
      <c r="E473" s="233" t="s">
        <v>19</v>
      </c>
      <c r="F473" s="234" t="s">
        <v>149</v>
      </c>
      <c r="G473" s="232"/>
      <c r="H473" s="235">
        <v>57.039999999999999</v>
      </c>
      <c r="I473" s="236"/>
      <c r="J473" s="232"/>
      <c r="K473" s="232"/>
      <c r="L473" s="237"/>
      <c r="M473" s="238"/>
      <c r="N473" s="239"/>
      <c r="O473" s="239"/>
      <c r="P473" s="239"/>
      <c r="Q473" s="239"/>
      <c r="R473" s="239"/>
      <c r="S473" s="239"/>
      <c r="T473" s="240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1" t="s">
        <v>144</v>
      </c>
      <c r="AU473" s="241" t="s">
        <v>85</v>
      </c>
      <c r="AV473" s="14" t="s">
        <v>140</v>
      </c>
      <c r="AW473" s="14" t="s">
        <v>36</v>
      </c>
      <c r="AX473" s="14" t="s">
        <v>83</v>
      </c>
      <c r="AY473" s="241" t="s">
        <v>133</v>
      </c>
    </row>
    <row r="474" s="2" customFormat="1" ht="24.15" customHeight="1">
      <c r="A474" s="39"/>
      <c r="B474" s="40"/>
      <c r="C474" s="201" t="s">
        <v>807</v>
      </c>
      <c r="D474" s="201" t="s">
        <v>135</v>
      </c>
      <c r="E474" s="202" t="s">
        <v>808</v>
      </c>
      <c r="F474" s="203" t="s">
        <v>809</v>
      </c>
      <c r="G474" s="204" t="s">
        <v>226</v>
      </c>
      <c r="H474" s="205">
        <v>57.039999999999999</v>
      </c>
      <c r="I474" s="206"/>
      <c r="J474" s="207">
        <f>ROUND(I474*H474,2)</f>
        <v>0</v>
      </c>
      <c r="K474" s="203" t="s">
        <v>139</v>
      </c>
      <c r="L474" s="45"/>
      <c r="M474" s="208" t="s">
        <v>19</v>
      </c>
      <c r="N474" s="209" t="s">
        <v>46</v>
      </c>
      <c r="O474" s="85"/>
      <c r="P474" s="210">
        <f>O474*H474</f>
        <v>0</v>
      </c>
      <c r="Q474" s="210">
        <v>0</v>
      </c>
      <c r="R474" s="210">
        <f>Q474*H474</f>
        <v>0</v>
      </c>
      <c r="S474" s="210">
        <v>0</v>
      </c>
      <c r="T474" s="211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12" t="s">
        <v>247</v>
      </c>
      <c r="AT474" s="212" t="s">
        <v>135</v>
      </c>
      <c r="AU474" s="212" t="s">
        <v>85</v>
      </c>
      <c r="AY474" s="18" t="s">
        <v>133</v>
      </c>
      <c r="BE474" s="213">
        <f>IF(N474="základní",J474,0)</f>
        <v>0</v>
      </c>
      <c r="BF474" s="213">
        <f>IF(N474="snížená",J474,0)</f>
        <v>0</v>
      </c>
      <c r="BG474" s="213">
        <f>IF(N474="zákl. přenesená",J474,0)</f>
        <v>0</v>
      </c>
      <c r="BH474" s="213">
        <f>IF(N474="sníž. přenesená",J474,0)</f>
        <v>0</v>
      </c>
      <c r="BI474" s="213">
        <f>IF(N474="nulová",J474,0)</f>
        <v>0</v>
      </c>
      <c r="BJ474" s="18" t="s">
        <v>83</v>
      </c>
      <c r="BK474" s="213">
        <f>ROUND(I474*H474,2)</f>
        <v>0</v>
      </c>
      <c r="BL474" s="18" t="s">
        <v>247</v>
      </c>
      <c r="BM474" s="212" t="s">
        <v>810</v>
      </c>
    </row>
    <row r="475" s="2" customFormat="1">
      <c r="A475" s="39"/>
      <c r="B475" s="40"/>
      <c r="C475" s="41"/>
      <c r="D475" s="214" t="s">
        <v>142</v>
      </c>
      <c r="E475" s="41"/>
      <c r="F475" s="215" t="s">
        <v>811</v>
      </c>
      <c r="G475" s="41"/>
      <c r="H475" s="41"/>
      <c r="I475" s="216"/>
      <c r="J475" s="41"/>
      <c r="K475" s="41"/>
      <c r="L475" s="45"/>
      <c r="M475" s="217"/>
      <c r="N475" s="218"/>
      <c r="O475" s="85"/>
      <c r="P475" s="85"/>
      <c r="Q475" s="85"/>
      <c r="R475" s="85"/>
      <c r="S475" s="85"/>
      <c r="T475" s="86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18" t="s">
        <v>142</v>
      </c>
      <c r="AU475" s="18" t="s">
        <v>85</v>
      </c>
    </row>
    <row r="476" s="2" customFormat="1" ht="16.5" customHeight="1">
      <c r="A476" s="39"/>
      <c r="B476" s="40"/>
      <c r="C476" s="201" t="s">
        <v>812</v>
      </c>
      <c r="D476" s="201" t="s">
        <v>135</v>
      </c>
      <c r="E476" s="202" t="s">
        <v>813</v>
      </c>
      <c r="F476" s="203" t="s">
        <v>814</v>
      </c>
      <c r="G476" s="204" t="s">
        <v>226</v>
      </c>
      <c r="H476" s="205">
        <v>57.039999999999999</v>
      </c>
      <c r="I476" s="206"/>
      <c r="J476" s="207">
        <f>ROUND(I476*H476,2)</f>
        <v>0</v>
      </c>
      <c r="K476" s="203" t="s">
        <v>139</v>
      </c>
      <c r="L476" s="45"/>
      <c r="M476" s="208" t="s">
        <v>19</v>
      </c>
      <c r="N476" s="209" t="s">
        <v>46</v>
      </c>
      <c r="O476" s="85"/>
      <c r="P476" s="210">
        <f>O476*H476</f>
        <v>0</v>
      </c>
      <c r="Q476" s="210">
        <v>0</v>
      </c>
      <c r="R476" s="210">
        <f>Q476*H476</f>
        <v>0</v>
      </c>
      <c r="S476" s="210">
        <v>0</v>
      </c>
      <c r="T476" s="211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12" t="s">
        <v>247</v>
      </c>
      <c r="AT476" s="212" t="s">
        <v>135</v>
      </c>
      <c r="AU476" s="212" t="s">
        <v>85</v>
      </c>
      <c r="AY476" s="18" t="s">
        <v>133</v>
      </c>
      <c r="BE476" s="213">
        <f>IF(N476="základní",J476,0)</f>
        <v>0</v>
      </c>
      <c r="BF476" s="213">
        <f>IF(N476="snížená",J476,0)</f>
        <v>0</v>
      </c>
      <c r="BG476" s="213">
        <f>IF(N476="zákl. přenesená",J476,0)</f>
        <v>0</v>
      </c>
      <c r="BH476" s="213">
        <f>IF(N476="sníž. přenesená",J476,0)</f>
        <v>0</v>
      </c>
      <c r="BI476" s="213">
        <f>IF(N476="nulová",J476,0)</f>
        <v>0</v>
      </c>
      <c r="BJ476" s="18" t="s">
        <v>83</v>
      </c>
      <c r="BK476" s="213">
        <f>ROUND(I476*H476,2)</f>
        <v>0</v>
      </c>
      <c r="BL476" s="18" t="s">
        <v>247</v>
      </c>
      <c r="BM476" s="212" t="s">
        <v>815</v>
      </c>
    </row>
    <row r="477" s="2" customFormat="1">
      <c r="A477" s="39"/>
      <c r="B477" s="40"/>
      <c r="C477" s="41"/>
      <c r="D477" s="214" t="s">
        <v>142</v>
      </c>
      <c r="E477" s="41"/>
      <c r="F477" s="215" t="s">
        <v>816</v>
      </c>
      <c r="G477" s="41"/>
      <c r="H477" s="41"/>
      <c r="I477" s="216"/>
      <c r="J477" s="41"/>
      <c r="K477" s="41"/>
      <c r="L477" s="45"/>
      <c r="M477" s="217"/>
      <c r="N477" s="218"/>
      <c r="O477" s="85"/>
      <c r="P477" s="85"/>
      <c r="Q477" s="85"/>
      <c r="R477" s="85"/>
      <c r="S477" s="85"/>
      <c r="T477" s="86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T477" s="18" t="s">
        <v>142</v>
      </c>
      <c r="AU477" s="18" t="s">
        <v>85</v>
      </c>
    </row>
    <row r="478" s="2" customFormat="1" ht="24.15" customHeight="1">
      <c r="A478" s="39"/>
      <c r="B478" s="40"/>
      <c r="C478" s="201" t="s">
        <v>817</v>
      </c>
      <c r="D478" s="201" t="s">
        <v>135</v>
      </c>
      <c r="E478" s="202" t="s">
        <v>818</v>
      </c>
      <c r="F478" s="203" t="s">
        <v>819</v>
      </c>
      <c r="G478" s="204" t="s">
        <v>820</v>
      </c>
      <c r="H478" s="263"/>
      <c r="I478" s="206"/>
      <c r="J478" s="207">
        <f>ROUND(I478*H478,2)</f>
        <v>0</v>
      </c>
      <c r="K478" s="203" t="s">
        <v>139</v>
      </c>
      <c r="L478" s="45"/>
      <c r="M478" s="208" t="s">
        <v>19</v>
      </c>
      <c r="N478" s="209" t="s">
        <v>46</v>
      </c>
      <c r="O478" s="85"/>
      <c r="P478" s="210">
        <f>O478*H478</f>
        <v>0</v>
      </c>
      <c r="Q478" s="210">
        <v>0</v>
      </c>
      <c r="R478" s="210">
        <f>Q478*H478</f>
        <v>0</v>
      </c>
      <c r="S478" s="210">
        <v>0</v>
      </c>
      <c r="T478" s="211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12" t="s">
        <v>247</v>
      </c>
      <c r="AT478" s="212" t="s">
        <v>135</v>
      </c>
      <c r="AU478" s="212" t="s">
        <v>85</v>
      </c>
      <c r="AY478" s="18" t="s">
        <v>133</v>
      </c>
      <c r="BE478" s="213">
        <f>IF(N478="základní",J478,0)</f>
        <v>0</v>
      </c>
      <c r="BF478" s="213">
        <f>IF(N478="snížená",J478,0)</f>
        <v>0</v>
      </c>
      <c r="BG478" s="213">
        <f>IF(N478="zákl. přenesená",J478,0)</f>
        <v>0</v>
      </c>
      <c r="BH478" s="213">
        <f>IF(N478="sníž. přenesená",J478,0)</f>
        <v>0</v>
      </c>
      <c r="BI478" s="213">
        <f>IF(N478="nulová",J478,0)</f>
        <v>0</v>
      </c>
      <c r="BJ478" s="18" t="s">
        <v>83</v>
      </c>
      <c r="BK478" s="213">
        <f>ROUND(I478*H478,2)</f>
        <v>0</v>
      </c>
      <c r="BL478" s="18" t="s">
        <v>247</v>
      </c>
      <c r="BM478" s="212" t="s">
        <v>821</v>
      </c>
    </row>
    <row r="479" s="2" customFormat="1">
      <c r="A479" s="39"/>
      <c r="B479" s="40"/>
      <c r="C479" s="41"/>
      <c r="D479" s="214" t="s">
        <v>142</v>
      </c>
      <c r="E479" s="41"/>
      <c r="F479" s="215" t="s">
        <v>822</v>
      </c>
      <c r="G479" s="41"/>
      <c r="H479" s="41"/>
      <c r="I479" s="216"/>
      <c r="J479" s="41"/>
      <c r="K479" s="41"/>
      <c r="L479" s="45"/>
      <c r="M479" s="217"/>
      <c r="N479" s="218"/>
      <c r="O479" s="85"/>
      <c r="P479" s="85"/>
      <c r="Q479" s="85"/>
      <c r="R479" s="85"/>
      <c r="S479" s="85"/>
      <c r="T479" s="86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142</v>
      </c>
      <c r="AU479" s="18" t="s">
        <v>85</v>
      </c>
    </row>
    <row r="480" s="12" customFormat="1" ht="22.8" customHeight="1">
      <c r="A480" s="12"/>
      <c r="B480" s="185"/>
      <c r="C480" s="186"/>
      <c r="D480" s="187" t="s">
        <v>74</v>
      </c>
      <c r="E480" s="199" t="s">
        <v>823</v>
      </c>
      <c r="F480" s="199" t="s">
        <v>824</v>
      </c>
      <c r="G480" s="186"/>
      <c r="H480" s="186"/>
      <c r="I480" s="189"/>
      <c r="J480" s="200">
        <f>BK480</f>
        <v>0</v>
      </c>
      <c r="K480" s="186"/>
      <c r="L480" s="191"/>
      <c r="M480" s="192"/>
      <c r="N480" s="193"/>
      <c r="O480" s="193"/>
      <c r="P480" s="194">
        <f>SUM(P481:P524)</f>
        <v>0</v>
      </c>
      <c r="Q480" s="193"/>
      <c r="R480" s="194">
        <f>SUM(R481:R524)</f>
        <v>0.107514</v>
      </c>
      <c r="S480" s="193"/>
      <c r="T480" s="195">
        <f>SUM(T481:T524)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196" t="s">
        <v>85</v>
      </c>
      <c r="AT480" s="197" t="s">
        <v>74</v>
      </c>
      <c r="AU480" s="197" t="s">
        <v>83</v>
      </c>
      <c r="AY480" s="196" t="s">
        <v>133</v>
      </c>
      <c r="BK480" s="198">
        <f>SUM(BK481:BK524)</f>
        <v>0</v>
      </c>
    </row>
    <row r="481" s="2" customFormat="1" ht="24.15" customHeight="1">
      <c r="A481" s="39"/>
      <c r="B481" s="40"/>
      <c r="C481" s="201" t="s">
        <v>825</v>
      </c>
      <c r="D481" s="201" t="s">
        <v>135</v>
      </c>
      <c r="E481" s="202" t="s">
        <v>826</v>
      </c>
      <c r="F481" s="203" t="s">
        <v>827</v>
      </c>
      <c r="G481" s="204" t="s">
        <v>219</v>
      </c>
      <c r="H481" s="205">
        <v>124</v>
      </c>
      <c r="I481" s="206"/>
      <c r="J481" s="207">
        <f>ROUND(I481*H481,2)</f>
        <v>0</v>
      </c>
      <c r="K481" s="203" t="s">
        <v>139</v>
      </c>
      <c r="L481" s="45"/>
      <c r="M481" s="208" t="s">
        <v>19</v>
      </c>
      <c r="N481" s="209" t="s">
        <v>46</v>
      </c>
      <c r="O481" s="85"/>
      <c r="P481" s="210">
        <f>O481*H481</f>
        <v>0</v>
      </c>
      <c r="Q481" s="210">
        <v>0</v>
      </c>
      <c r="R481" s="210">
        <f>Q481*H481</f>
        <v>0</v>
      </c>
      <c r="S481" s="210">
        <v>0</v>
      </c>
      <c r="T481" s="211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12" t="s">
        <v>247</v>
      </c>
      <c r="AT481" s="212" t="s">
        <v>135</v>
      </c>
      <c r="AU481" s="212" t="s">
        <v>85</v>
      </c>
      <c r="AY481" s="18" t="s">
        <v>133</v>
      </c>
      <c r="BE481" s="213">
        <f>IF(N481="základní",J481,0)</f>
        <v>0</v>
      </c>
      <c r="BF481" s="213">
        <f>IF(N481="snížená",J481,0)</f>
        <v>0</v>
      </c>
      <c r="BG481" s="213">
        <f>IF(N481="zákl. přenesená",J481,0)</f>
        <v>0</v>
      </c>
      <c r="BH481" s="213">
        <f>IF(N481="sníž. přenesená",J481,0)</f>
        <v>0</v>
      </c>
      <c r="BI481" s="213">
        <f>IF(N481="nulová",J481,0)</f>
        <v>0</v>
      </c>
      <c r="BJ481" s="18" t="s">
        <v>83</v>
      </c>
      <c r="BK481" s="213">
        <f>ROUND(I481*H481,2)</f>
        <v>0</v>
      </c>
      <c r="BL481" s="18" t="s">
        <v>247</v>
      </c>
      <c r="BM481" s="212" t="s">
        <v>828</v>
      </c>
    </row>
    <row r="482" s="2" customFormat="1">
      <c r="A482" s="39"/>
      <c r="B482" s="40"/>
      <c r="C482" s="41"/>
      <c r="D482" s="214" t="s">
        <v>142</v>
      </c>
      <c r="E482" s="41"/>
      <c r="F482" s="215" t="s">
        <v>829</v>
      </c>
      <c r="G482" s="41"/>
      <c r="H482" s="41"/>
      <c r="I482" s="216"/>
      <c r="J482" s="41"/>
      <c r="K482" s="41"/>
      <c r="L482" s="45"/>
      <c r="M482" s="217"/>
      <c r="N482" s="218"/>
      <c r="O482" s="85"/>
      <c r="P482" s="85"/>
      <c r="Q482" s="85"/>
      <c r="R482" s="85"/>
      <c r="S482" s="85"/>
      <c r="T482" s="86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142</v>
      </c>
      <c r="AU482" s="18" t="s">
        <v>85</v>
      </c>
    </row>
    <row r="483" s="2" customFormat="1" ht="16.5" customHeight="1">
      <c r="A483" s="39"/>
      <c r="B483" s="40"/>
      <c r="C483" s="242" t="s">
        <v>830</v>
      </c>
      <c r="D483" s="242" t="s">
        <v>170</v>
      </c>
      <c r="E483" s="243" t="s">
        <v>831</v>
      </c>
      <c r="F483" s="244" t="s">
        <v>832</v>
      </c>
      <c r="G483" s="245" t="s">
        <v>219</v>
      </c>
      <c r="H483" s="246">
        <v>130.19999999999999</v>
      </c>
      <c r="I483" s="247"/>
      <c r="J483" s="248">
        <f>ROUND(I483*H483,2)</f>
        <v>0</v>
      </c>
      <c r="K483" s="244" t="s">
        <v>139</v>
      </c>
      <c r="L483" s="249"/>
      <c r="M483" s="250" t="s">
        <v>19</v>
      </c>
      <c r="N483" s="251" t="s">
        <v>46</v>
      </c>
      <c r="O483" s="85"/>
      <c r="P483" s="210">
        <f>O483*H483</f>
        <v>0</v>
      </c>
      <c r="Q483" s="210">
        <v>0.00023000000000000001</v>
      </c>
      <c r="R483" s="210">
        <f>Q483*H483</f>
        <v>0.029945999999999997</v>
      </c>
      <c r="S483" s="210">
        <v>0</v>
      </c>
      <c r="T483" s="211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12" t="s">
        <v>351</v>
      </c>
      <c r="AT483" s="212" t="s">
        <v>170</v>
      </c>
      <c r="AU483" s="212" t="s">
        <v>85</v>
      </c>
      <c r="AY483" s="18" t="s">
        <v>133</v>
      </c>
      <c r="BE483" s="213">
        <f>IF(N483="základní",J483,0)</f>
        <v>0</v>
      </c>
      <c r="BF483" s="213">
        <f>IF(N483="snížená",J483,0)</f>
        <v>0</v>
      </c>
      <c r="BG483" s="213">
        <f>IF(N483="zákl. přenesená",J483,0)</f>
        <v>0</v>
      </c>
      <c r="BH483" s="213">
        <f>IF(N483="sníž. přenesená",J483,0)</f>
        <v>0</v>
      </c>
      <c r="BI483" s="213">
        <f>IF(N483="nulová",J483,0)</f>
        <v>0</v>
      </c>
      <c r="BJ483" s="18" t="s">
        <v>83</v>
      </c>
      <c r="BK483" s="213">
        <f>ROUND(I483*H483,2)</f>
        <v>0</v>
      </c>
      <c r="BL483" s="18" t="s">
        <v>247</v>
      </c>
      <c r="BM483" s="212" t="s">
        <v>833</v>
      </c>
    </row>
    <row r="484" s="13" customFormat="1">
      <c r="A484" s="13"/>
      <c r="B484" s="219"/>
      <c r="C484" s="220"/>
      <c r="D484" s="221" t="s">
        <v>144</v>
      </c>
      <c r="E484" s="220"/>
      <c r="F484" s="223" t="s">
        <v>834</v>
      </c>
      <c r="G484" s="220"/>
      <c r="H484" s="224">
        <v>130.19999999999999</v>
      </c>
      <c r="I484" s="225"/>
      <c r="J484" s="220"/>
      <c r="K484" s="220"/>
      <c r="L484" s="226"/>
      <c r="M484" s="227"/>
      <c r="N484" s="228"/>
      <c r="O484" s="228"/>
      <c r="P484" s="228"/>
      <c r="Q484" s="228"/>
      <c r="R484" s="228"/>
      <c r="S484" s="228"/>
      <c r="T484" s="229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0" t="s">
        <v>144</v>
      </c>
      <c r="AU484" s="230" t="s">
        <v>85</v>
      </c>
      <c r="AV484" s="13" t="s">
        <v>85</v>
      </c>
      <c r="AW484" s="13" t="s">
        <v>4</v>
      </c>
      <c r="AX484" s="13" t="s">
        <v>83</v>
      </c>
      <c r="AY484" s="230" t="s">
        <v>133</v>
      </c>
    </row>
    <row r="485" s="2" customFormat="1" ht="24.15" customHeight="1">
      <c r="A485" s="39"/>
      <c r="B485" s="40"/>
      <c r="C485" s="201" t="s">
        <v>835</v>
      </c>
      <c r="D485" s="201" t="s">
        <v>135</v>
      </c>
      <c r="E485" s="202" t="s">
        <v>836</v>
      </c>
      <c r="F485" s="203" t="s">
        <v>837</v>
      </c>
      <c r="G485" s="204" t="s">
        <v>206</v>
      </c>
      <c r="H485" s="205">
        <v>24</v>
      </c>
      <c r="I485" s="206"/>
      <c r="J485" s="207">
        <f>ROUND(I485*H485,2)</f>
        <v>0</v>
      </c>
      <c r="K485" s="203" t="s">
        <v>139</v>
      </c>
      <c r="L485" s="45"/>
      <c r="M485" s="208" t="s">
        <v>19</v>
      </c>
      <c r="N485" s="209" t="s">
        <v>46</v>
      </c>
      <c r="O485" s="85"/>
      <c r="P485" s="210">
        <f>O485*H485</f>
        <v>0</v>
      </c>
      <c r="Q485" s="210">
        <v>0</v>
      </c>
      <c r="R485" s="210">
        <f>Q485*H485</f>
        <v>0</v>
      </c>
      <c r="S485" s="210">
        <v>0</v>
      </c>
      <c r="T485" s="211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12" t="s">
        <v>247</v>
      </c>
      <c r="AT485" s="212" t="s">
        <v>135</v>
      </c>
      <c r="AU485" s="212" t="s">
        <v>85</v>
      </c>
      <c r="AY485" s="18" t="s">
        <v>133</v>
      </c>
      <c r="BE485" s="213">
        <f>IF(N485="základní",J485,0)</f>
        <v>0</v>
      </c>
      <c r="BF485" s="213">
        <f>IF(N485="snížená",J485,0)</f>
        <v>0</v>
      </c>
      <c r="BG485" s="213">
        <f>IF(N485="zákl. přenesená",J485,0)</f>
        <v>0</v>
      </c>
      <c r="BH485" s="213">
        <f>IF(N485="sníž. přenesená",J485,0)</f>
        <v>0</v>
      </c>
      <c r="BI485" s="213">
        <f>IF(N485="nulová",J485,0)</f>
        <v>0</v>
      </c>
      <c r="BJ485" s="18" t="s">
        <v>83</v>
      </c>
      <c r="BK485" s="213">
        <f>ROUND(I485*H485,2)</f>
        <v>0</v>
      </c>
      <c r="BL485" s="18" t="s">
        <v>247</v>
      </c>
      <c r="BM485" s="212" t="s">
        <v>838</v>
      </c>
    </row>
    <row r="486" s="2" customFormat="1">
      <c r="A486" s="39"/>
      <c r="B486" s="40"/>
      <c r="C486" s="41"/>
      <c r="D486" s="214" t="s">
        <v>142</v>
      </c>
      <c r="E486" s="41"/>
      <c r="F486" s="215" t="s">
        <v>839</v>
      </c>
      <c r="G486" s="41"/>
      <c r="H486" s="41"/>
      <c r="I486" s="216"/>
      <c r="J486" s="41"/>
      <c r="K486" s="41"/>
      <c r="L486" s="45"/>
      <c r="M486" s="217"/>
      <c r="N486" s="218"/>
      <c r="O486" s="85"/>
      <c r="P486" s="85"/>
      <c r="Q486" s="85"/>
      <c r="R486" s="85"/>
      <c r="S486" s="85"/>
      <c r="T486" s="86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142</v>
      </c>
      <c r="AU486" s="18" t="s">
        <v>85</v>
      </c>
    </row>
    <row r="487" s="2" customFormat="1" ht="16.5" customHeight="1">
      <c r="A487" s="39"/>
      <c r="B487" s="40"/>
      <c r="C487" s="242" t="s">
        <v>840</v>
      </c>
      <c r="D487" s="242" t="s">
        <v>170</v>
      </c>
      <c r="E487" s="243" t="s">
        <v>841</v>
      </c>
      <c r="F487" s="244" t="s">
        <v>842</v>
      </c>
      <c r="G487" s="245" t="s">
        <v>206</v>
      </c>
      <c r="H487" s="246">
        <v>16</v>
      </c>
      <c r="I487" s="247"/>
      <c r="J487" s="248">
        <f>ROUND(I487*H487,2)</f>
        <v>0</v>
      </c>
      <c r="K487" s="244" t="s">
        <v>139</v>
      </c>
      <c r="L487" s="249"/>
      <c r="M487" s="250" t="s">
        <v>19</v>
      </c>
      <c r="N487" s="251" t="s">
        <v>46</v>
      </c>
      <c r="O487" s="85"/>
      <c r="P487" s="210">
        <f>O487*H487</f>
        <v>0</v>
      </c>
      <c r="Q487" s="210">
        <v>4.0000000000000003E-05</v>
      </c>
      <c r="R487" s="210">
        <f>Q487*H487</f>
        <v>0.00064000000000000005</v>
      </c>
      <c r="S487" s="210">
        <v>0</v>
      </c>
      <c r="T487" s="211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12" t="s">
        <v>351</v>
      </c>
      <c r="AT487" s="212" t="s">
        <v>170</v>
      </c>
      <c r="AU487" s="212" t="s">
        <v>85</v>
      </c>
      <c r="AY487" s="18" t="s">
        <v>133</v>
      </c>
      <c r="BE487" s="213">
        <f>IF(N487="základní",J487,0)</f>
        <v>0</v>
      </c>
      <c r="BF487" s="213">
        <f>IF(N487="snížená",J487,0)</f>
        <v>0</v>
      </c>
      <c r="BG487" s="213">
        <f>IF(N487="zákl. přenesená",J487,0)</f>
        <v>0</v>
      </c>
      <c r="BH487" s="213">
        <f>IF(N487="sníž. přenesená",J487,0)</f>
        <v>0</v>
      </c>
      <c r="BI487" s="213">
        <f>IF(N487="nulová",J487,0)</f>
        <v>0</v>
      </c>
      <c r="BJ487" s="18" t="s">
        <v>83</v>
      </c>
      <c r="BK487" s="213">
        <f>ROUND(I487*H487,2)</f>
        <v>0</v>
      </c>
      <c r="BL487" s="18" t="s">
        <v>247</v>
      </c>
      <c r="BM487" s="212" t="s">
        <v>843</v>
      </c>
    </row>
    <row r="488" s="2" customFormat="1" ht="16.5" customHeight="1">
      <c r="A488" s="39"/>
      <c r="B488" s="40"/>
      <c r="C488" s="242" t="s">
        <v>844</v>
      </c>
      <c r="D488" s="242" t="s">
        <v>170</v>
      </c>
      <c r="E488" s="243" t="s">
        <v>845</v>
      </c>
      <c r="F488" s="244" t="s">
        <v>846</v>
      </c>
      <c r="G488" s="245" t="s">
        <v>206</v>
      </c>
      <c r="H488" s="246">
        <v>8</v>
      </c>
      <c r="I488" s="247"/>
      <c r="J488" s="248">
        <f>ROUND(I488*H488,2)</f>
        <v>0</v>
      </c>
      <c r="K488" s="244" t="s">
        <v>139</v>
      </c>
      <c r="L488" s="249"/>
      <c r="M488" s="250" t="s">
        <v>19</v>
      </c>
      <c r="N488" s="251" t="s">
        <v>46</v>
      </c>
      <c r="O488" s="85"/>
      <c r="P488" s="210">
        <f>O488*H488</f>
        <v>0</v>
      </c>
      <c r="Q488" s="210">
        <v>9.0000000000000006E-05</v>
      </c>
      <c r="R488" s="210">
        <f>Q488*H488</f>
        <v>0.00072000000000000005</v>
      </c>
      <c r="S488" s="210">
        <v>0</v>
      </c>
      <c r="T488" s="211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12" t="s">
        <v>351</v>
      </c>
      <c r="AT488" s="212" t="s">
        <v>170</v>
      </c>
      <c r="AU488" s="212" t="s">
        <v>85</v>
      </c>
      <c r="AY488" s="18" t="s">
        <v>133</v>
      </c>
      <c r="BE488" s="213">
        <f>IF(N488="základní",J488,0)</f>
        <v>0</v>
      </c>
      <c r="BF488" s="213">
        <f>IF(N488="snížená",J488,0)</f>
        <v>0</v>
      </c>
      <c r="BG488" s="213">
        <f>IF(N488="zákl. přenesená",J488,0)</f>
        <v>0</v>
      </c>
      <c r="BH488" s="213">
        <f>IF(N488="sníž. přenesená",J488,0)</f>
        <v>0</v>
      </c>
      <c r="BI488" s="213">
        <f>IF(N488="nulová",J488,0)</f>
        <v>0</v>
      </c>
      <c r="BJ488" s="18" t="s">
        <v>83</v>
      </c>
      <c r="BK488" s="213">
        <f>ROUND(I488*H488,2)</f>
        <v>0</v>
      </c>
      <c r="BL488" s="18" t="s">
        <v>247</v>
      </c>
      <c r="BM488" s="212" t="s">
        <v>847</v>
      </c>
    </row>
    <row r="489" s="2" customFormat="1" ht="24.15" customHeight="1">
      <c r="A489" s="39"/>
      <c r="B489" s="40"/>
      <c r="C489" s="201" t="s">
        <v>848</v>
      </c>
      <c r="D489" s="201" t="s">
        <v>135</v>
      </c>
      <c r="E489" s="202" t="s">
        <v>849</v>
      </c>
      <c r="F489" s="203" t="s">
        <v>850</v>
      </c>
      <c r="G489" s="204" t="s">
        <v>219</v>
      </c>
      <c r="H489" s="205">
        <v>60</v>
      </c>
      <c r="I489" s="206"/>
      <c r="J489" s="207">
        <f>ROUND(I489*H489,2)</f>
        <v>0</v>
      </c>
      <c r="K489" s="203" t="s">
        <v>139</v>
      </c>
      <c r="L489" s="45"/>
      <c r="M489" s="208" t="s">
        <v>19</v>
      </c>
      <c r="N489" s="209" t="s">
        <v>46</v>
      </c>
      <c r="O489" s="85"/>
      <c r="P489" s="210">
        <f>O489*H489</f>
        <v>0</v>
      </c>
      <c r="Q489" s="210">
        <v>0</v>
      </c>
      <c r="R489" s="210">
        <f>Q489*H489</f>
        <v>0</v>
      </c>
      <c r="S489" s="210">
        <v>0</v>
      </c>
      <c r="T489" s="211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12" t="s">
        <v>247</v>
      </c>
      <c r="AT489" s="212" t="s">
        <v>135</v>
      </c>
      <c r="AU489" s="212" t="s">
        <v>85</v>
      </c>
      <c r="AY489" s="18" t="s">
        <v>133</v>
      </c>
      <c r="BE489" s="213">
        <f>IF(N489="základní",J489,0)</f>
        <v>0</v>
      </c>
      <c r="BF489" s="213">
        <f>IF(N489="snížená",J489,0)</f>
        <v>0</v>
      </c>
      <c r="BG489" s="213">
        <f>IF(N489="zákl. přenesená",J489,0)</f>
        <v>0</v>
      </c>
      <c r="BH489" s="213">
        <f>IF(N489="sníž. přenesená",J489,0)</f>
        <v>0</v>
      </c>
      <c r="BI489" s="213">
        <f>IF(N489="nulová",J489,0)</f>
        <v>0</v>
      </c>
      <c r="BJ489" s="18" t="s">
        <v>83</v>
      </c>
      <c r="BK489" s="213">
        <f>ROUND(I489*H489,2)</f>
        <v>0</v>
      </c>
      <c r="BL489" s="18" t="s">
        <v>247</v>
      </c>
      <c r="BM489" s="212" t="s">
        <v>851</v>
      </c>
    </row>
    <row r="490" s="2" customFormat="1">
      <c r="A490" s="39"/>
      <c r="B490" s="40"/>
      <c r="C490" s="41"/>
      <c r="D490" s="214" t="s">
        <v>142</v>
      </c>
      <c r="E490" s="41"/>
      <c r="F490" s="215" t="s">
        <v>852</v>
      </c>
      <c r="G490" s="41"/>
      <c r="H490" s="41"/>
      <c r="I490" s="216"/>
      <c r="J490" s="41"/>
      <c r="K490" s="41"/>
      <c r="L490" s="45"/>
      <c r="M490" s="217"/>
      <c r="N490" s="218"/>
      <c r="O490" s="85"/>
      <c r="P490" s="85"/>
      <c r="Q490" s="85"/>
      <c r="R490" s="85"/>
      <c r="S490" s="85"/>
      <c r="T490" s="86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142</v>
      </c>
      <c r="AU490" s="18" t="s">
        <v>85</v>
      </c>
    </row>
    <row r="491" s="2" customFormat="1" ht="24.15" customHeight="1">
      <c r="A491" s="39"/>
      <c r="B491" s="40"/>
      <c r="C491" s="201" t="s">
        <v>853</v>
      </c>
      <c r="D491" s="201" t="s">
        <v>135</v>
      </c>
      <c r="E491" s="202" t="s">
        <v>854</v>
      </c>
      <c r="F491" s="203" t="s">
        <v>855</v>
      </c>
      <c r="G491" s="204" t="s">
        <v>219</v>
      </c>
      <c r="H491" s="205">
        <v>12</v>
      </c>
      <c r="I491" s="206"/>
      <c r="J491" s="207">
        <f>ROUND(I491*H491,2)</f>
        <v>0</v>
      </c>
      <c r="K491" s="203" t="s">
        <v>139</v>
      </c>
      <c r="L491" s="45"/>
      <c r="M491" s="208" t="s">
        <v>19</v>
      </c>
      <c r="N491" s="209" t="s">
        <v>46</v>
      </c>
      <c r="O491" s="85"/>
      <c r="P491" s="210">
        <f>O491*H491</f>
        <v>0</v>
      </c>
      <c r="Q491" s="210">
        <v>0</v>
      </c>
      <c r="R491" s="210">
        <f>Q491*H491</f>
        <v>0</v>
      </c>
      <c r="S491" s="210">
        <v>0</v>
      </c>
      <c r="T491" s="211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12" t="s">
        <v>247</v>
      </c>
      <c r="AT491" s="212" t="s">
        <v>135</v>
      </c>
      <c r="AU491" s="212" t="s">
        <v>85</v>
      </c>
      <c r="AY491" s="18" t="s">
        <v>133</v>
      </c>
      <c r="BE491" s="213">
        <f>IF(N491="základní",J491,0)</f>
        <v>0</v>
      </c>
      <c r="BF491" s="213">
        <f>IF(N491="snížená",J491,0)</f>
        <v>0</v>
      </c>
      <c r="BG491" s="213">
        <f>IF(N491="zákl. přenesená",J491,0)</f>
        <v>0</v>
      </c>
      <c r="BH491" s="213">
        <f>IF(N491="sníž. přenesená",J491,0)</f>
        <v>0</v>
      </c>
      <c r="BI491" s="213">
        <f>IF(N491="nulová",J491,0)</f>
        <v>0</v>
      </c>
      <c r="BJ491" s="18" t="s">
        <v>83</v>
      </c>
      <c r="BK491" s="213">
        <f>ROUND(I491*H491,2)</f>
        <v>0</v>
      </c>
      <c r="BL491" s="18" t="s">
        <v>247</v>
      </c>
      <c r="BM491" s="212" t="s">
        <v>856</v>
      </c>
    </row>
    <row r="492" s="2" customFormat="1">
      <c r="A492" s="39"/>
      <c r="B492" s="40"/>
      <c r="C492" s="41"/>
      <c r="D492" s="214" t="s">
        <v>142</v>
      </c>
      <c r="E492" s="41"/>
      <c r="F492" s="215" t="s">
        <v>857</v>
      </c>
      <c r="G492" s="41"/>
      <c r="H492" s="41"/>
      <c r="I492" s="216"/>
      <c r="J492" s="41"/>
      <c r="K492" s="41"/>
      <c r="L492" s="45"/>
      <c r="M492" s="217"/>
      <c r="N492" s="218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142</v>
      </c>
      <c r="AU492" s="18" t="s">
        <v>85</v>
      </c>
    </row>
    <row r="493" s="2" customFormat="1" ht="24.15" customHeight="1">
      <c r="A493" s="39"/>
      <c r="B493" s="40"/>
      <c r="C493" s="201" t="s">
        <v>858</v>
      </c>
      <c r="D493" s="201" t="s">
        <v>135</v>
      </c>
      <c r="E493" s="202" t="s">
        <v>859</v>
      </c>
      <c r="F493" s="203" t="s">
        <v>860</v>
      </c>
      <c r="G493" s="204" t="s">
        <v>219</v>
      </c>
      <c r="H493" s="205">
        <v>344</v>
      </c>
      <c r="I493" s="206"/>
      <c r="J493" s="207">
        <f>ROUND(I493*H493,2)</f>
        <v>0</v>
      </c>
      <c r="K493" s="203" t="s">
        <v>139</v>
      </c>
      <c r="L493" s="45"/>
      <c r="M493" s="208" t="s">
        <v>19</v>
      </c>
      <c r="N493" s="209" t="s">
        <v>46</v>
      </c>
      <c r="O493" s="85"/>
      <c r="P493" s="210">
        <f>O493*H493</f>
        <v>0</v>
      </c>
      <c r="Q493" s="210">
        <v>0</v>
      </c>
      <c r="R493" s="210">
        <f>Q493*H493</f>
        <v>0</v>
      </c>
      <c r="S493" s="210">
        <v>0</v>
      </c>
      <c r="T493" s="211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12" t="s">
        <v>247</v>
      </c>
      <c r="AT493" s="212" t="s">
        <v>135</v>
      </c>
      <c r="AU493" s="212" t="s">
        <v>85</v>
      </c>
      <c r="AY493" s="18" t="s">
        <v>133</v>
      </c>
      <c r="BE493" s="213">
        <f>IF(N493="základní",J493,0)</f>
        <v>0</v>
      </c>
      <c r="BF493" s="213">
        <f>IF(N493="snížená",J493,0)</f>
        <v>0</v>
      </c>
      <c r="BG493" s="213">
        <f>IF(N493="zákl. přenesená",J493,0)</f>
        <v>0</v>
      </c>
      <c r="BH493" s="213">
        <f>IF(N493="sníž. přenesená",J493,0)</f>
        <v>0</v>
      </c>
      <c r="BI493" s="213">
        <f>IF(N493="nulová",J493,0)</f>
        <v>0</v>
      </c>
      <c r="BJ493" s="18" t="s">
        <v>83</v>
      </c>
      <c r="BK493" s="213">
        <f>ROUND(I493*H493,2)</f>
        <v>0</v>
      </c>
      <c r="BL493" s="18" t="s">
        <v>247</v>
      </c>
      <c r="BM493" s="212" t="s">
        <v>861</v>
      </c>
    </row>
    <row r="494" s="2" customFormat="1">
      <c r="A494" s="39"/>
      <c r="B494" s="40"/>
      <c r="C494" s="41"/>
      <c r="D494" s="214" t="s">
        <v>142</v>
      </c>
      <c r="E494" s="41"/>
      <c r="F494" s="215" t="s">
        <v>862</v>
      </c>
      <c r="G494" s="41"/>
      <c r="H494" s="41"/>
      <c r="I494" s="216"/>
      <c r="J494" s="41"/>
      <c r="K494" s="41"/>
      <c r="L494" s="45"/>
      <c r="M494" s="217"/>
      <c r="N494" s="218"/>
      <c r="O494" s="85"/>
      <c r="P494" s="85"/>
      <c r="Q494" s="85"/>
      <c r="R494" s="85"/>
      <c r="S494" s="85"/>
      <c r="T494" s="86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8" t="s">
        <v>142</v>
      </c>
      <c r="AU494" s="18" t="s">
        <v>85</v>
      </c>
    </row>
    <row r="495" s="2" customFormat="1" ht="16.5" customHeight="1">
      <c r="A495" s="39"/>
      <c r="B495" s="40"/>
      <c r="C495" s="242" t="s">
        <v>863</v>
      </c>
      <c r="D495" s="242" t="s">
        <v>170</v>
      </c>
      <c r="E495" s="243" t="s">
        <v>864</v>
      </c>
      <c r="F495" s="244" t="s">
        <v>865</v>
      </c>
      <c r="G495" s="245" t="s">
        <v>219</v>
      </c>
      <c r="H495" s="246">
        <v>349.60000000000002</v>
      </c>
      <c r="I495" s="247"/>
      <c r="J495" s="248">
        <f>ROUND(I495*H495,2)</f>
        <v>0</v>
      </c>
      <c r="K495" s="244" t="s">
        <v>139</v>
      </c>
      <c r="L495" s="249"/>
      <c r="M495" s="250" t="s">
        <v>19</v>
      </c>
      <c r="N495" s="251" t="s">
        <v>46</v>
      </c>
      <c r="O495" s="85"/>
      <c r="P495" s="210">
        <f>O495*H495</f>
        <v>0</v>
      </c>
      <c r="Q495" s="210">
        <v>0.00012</v>
      </c>
      <c r="R495" s="210">
        <f>Q495*H495</f>
        <v>0.041952000000000003</v>
      </c>
      <c r="S495" s="210">
        <v>0</v>
      </c>
      <c r="T495" s="211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12" t="s">
        <v>351</v>
      </c>
      <c r="AT495" s="212" t="s">
        <v>170</v>
      </c>
      <c r="AU495" s="212" t="s">
        <v>85</v>
      </c>
      <c r="AY495" s="18" t="s">
        <v>133</v>
      </c>
      <c r="BE495" s="213">
        <f>IF(N495="základní",J495,0)</f>
        <v>0</v>
      </c>
      <c r="BF495" s="213">
        <f>IF(N495="snížená",J495,0)</f>
        <v>0</v>
      </c>
      <c r="BG495" s="213">
        <f>IF(N495="zákl. přenesená",J495,0)</f>
        <v>0</v>
      </c>
      <c r="BH495" s="213">
        <f>IF(N495="sníž. přenesená",J495,0)</f>
        <v>0</v>
      </c>
      <c r="BI495" s="213">
        <f>IF(N495="nulová",J495,0)</f>
        <v>0</v>
      </c>
      <c r="BJ495" s="18" t="s">
        <v>83</v>
      </c>
      <c r="BK495" s="213">
        <f>ROUND(I495*H495,2)</f>
        <v>0</v>
      </c>
      <c r="BL495" s="18" t="s">
        <v>247</v>
      </c>
      <c r="BM495" s="212" t="s">
        <v>866</v>
      </c>
    </row>
    <row r="496" s="13" customFormat="1">
      <c r="A496" s="13"/>
      <c r="B496" s="219"/>
      <c r="C496" s="220"/>
      <c r="D496" s="221" t="s">
        <v>144</v>
      </c>
      <c r="E496" s="220"/>
      <c r="F496" s="223" t="s">
        <v>867</v>
      </c>
      <c r="G496" s="220"/>
      <c r="H496" s="224">
        <v>349.60000000000002</v>
      </c>
      <c r="I496" s="225"/>
      <c r="J496" s="220"/>
      <c r="K496" s="220"/>
      <c r="L496" s="226"/>
      <c r="M496" s="227"/>
      <c r="N496" s="228"/>
      <c r="O496" s="228"/>
      <c r="P496" s="228"/>
      <c r="Q496" s="228"/>
      <c r="R496" s="228"/>
      <c r="S496" s="228"/>
      <c r="T496" s="229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0" t="s">
        <v>144</v>
      </c>
      <c r="AU496" s="230" t="s">
        <v>85</v>
      </c>
      <c r="AV496" s="13" t="s">
        <v>85</v>
      </c>
      <c r="AW496" s="13" t="s">
        <v>4</v>
      </c>
      <c r="AX496" s="13" t="s">
        <v>83</v>
      </c>
      <c r="AY496" s="230" t="s">
        <v>133</v>
      </c>
    </row>
    <row r="497" s="2" customFormat="1" ht="16.5" customHeight="1">
      <c r="A497" s="39"/>
      <c r="B497" s="40"/>
      <c r="C497" s="242" t="s">
        <v>868</v>
      </c>
      <c r="D497" s="242" t="s">
        <v>170</v>
      </c>
      <c r="E497" s="243" t="s">
        <v>869</v>
      </c>
      <c r="F497" s="244" t="s">
        <v>870</v>
      </c>
      <c r="G497" s="245" t="s">
        <v>219</v>
      </c>
      <c r="H497" s="246">
        <v>128.80000000000001</v>
      </c>
      <c r="I497" s="247"/>
      <c r="J497" s="248">
        <f>ROUND(I497*H497,2)</f>
        <v>0</v>
      </c>
      <c r="K497" s="244" t="s">
        <v>139</v>
      </c>
      <c r="L497" s="249"/>
      <c r="M497" s="250" t="s">
        <v>19</v>
      </c>
      <c r="N497" s="251" t="s">
        <v>46</v>
      </c>
      <c r="O497" s="85"/>
      <c r="P497" s="210">
        <f>O497*H497</f>
        <v>0</v>
      </c>
      <c r="Q497" s="210">
        <v>0.00017000000000000001</v>
      </c>
      <c r="R497" s="210">
        <f>Q497*H497</f>
        <v>0.021896000000000002</v>
      </c>
      <c r="S497" s="210">
        <v>0</v>
      </c>
      <c r="T497" s="211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12" t="s">
        <v>351</v>
      </c>
      <c r="AT497" s="212" t="s">
        <v>170</v>
      </c>
      <c r="AU497" s="212" t="s">
        <v>85</v>
      </c>
      <c r="AY497" s="18" t="s">
        <v>133</v>
      </c>
      <c r="BE497" s="213">
        <f>IF(N497="základní",J497,0)</f>
        <v>0</v>
      </c>
      <c r="BF497" s="213">
        <f>IF(N497="snížená",J497,0)</f>
        <v>0</v>
      </c>
      <c r="BG497" s="213">
        <f>IF(N497="zákl. přenesená",J497,0)</f>
        <v>0</v>
      </c>
      <c r="BH497" s="213">
        <f>IF(N497="sníž. přenesená",J497,0)</f>
        <v>0</v>
      </c>
      <c r="BI497" s="213">
        <f>IF(N497="nulová",J497,0)</f>
        <v>0</v>
      </c>
      <c r="BJ497" s="18" t="s">
        <v>83</v>
      </c>
      <c r="BK497" s="213">
        <f>ROUND(I497*H497,2)</f>
        <v>0</v>
      </c>
      <c r="BL497" s="18" t="s">
        <v>247</v>
      </c>
      <c r="BM497" s="212" t="s">
        <v>871</v>
      </c>
    </row>
    <row r="498" s="13" customFormat="1">
      <c r="A498" s="13"/>
      <c r="B498" s="219"/>
      <c r="C498" s="220"/>
      <c r="D498" s="221" t="s">
        <v>144</v>
      </c>
      <c r="E498" s="220"/>
      <c r="F498" s="223" t="s">
        <v>872</v>
      </c>
      <c r="G498" s="220"/>
      <c r="H498" s="224">
        <v>128.80000000000001</v>
      </c>
      <c r="I498" s="225"/>
      <c r="J498" s="220"/>
      <c r="K498" s="220"/>
      <c r="L498" s="226"/>
      <c r="M498" s="227"/>
      <c r="N498" s="228"/>
      <c r="O498" s="228"/>
      <c r="P498" s="228"/>
      <c r="Q498" s="228"/>
      <c r="R498" s="228"/>
      <c r="S498" s="228"/>
      <c r="T498" s="229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0" t="s">
        <v>144</v>
      </c>
      <c r="AU498" s="230" t="s">
        <v>85</v>
      </c>
      <c r="AV498" s="13" t="s">
        <v>85</v>
      </c>
      <c r="AW498" s="13" t="s">
        <v>4</v>
      </c>
      <c r="AX498" s="13" t="s">
        <v>83</v>
      </c>
      <c r="AY498" s="230" t="s">
        <v>133</v>
      </c>
    </row>
    <row r="499" s="2" customFormat="1" ht="24.15" customHeight="1">
      <c r="A499" s="39"/>
      <c r="B499" s="40"/>
      <c r="C499" s="201" t="s">
        <v>873</v>
      </c>
      <c r="D499" s="201" t="s">
        <v>135</v>
      </c>
      <c r="E499" s="202" t="s">
        <v>874</v>
      </c>
      <c r="F499" s="203" t="s">
        <v>875</v>
      </c>
      <c r="G499" s="204" t="s">
        <v>206</v>
      </c>
      <c r="H499" s="205">
        <v>4</v>
      </c>
      <c r="I499" s="206"/>
      <c r="J499" s="207">
        <f>ROUND(I499*H499,2)</f>
        <v>0</v>
      </c>
      <c r="K499" s="203" t="s">
        <v>139</v>
      </c>
      <c r="L499" s="45"/>
      <c r="M499" s="208" t="s">
        <v>19</v>
      </c>
      <c r="N499" s="209" t="s">
        <v>46</v>
      </c>
      <c r="O499" s="85"/>
      <c r="P499" s="210">
        <f>O499*H499</f>
        <v>0</v>
      </c>
      <c r="Q499" s="210">
        <v>0</v>
      </c>
      <c r="R499" s="210">
        <f>Q499*H499</f>
        <v>0</v>
      </c>
      <c r="S499" s="210">
        <v>0</v>
      </c>
      <c r="T499" s="211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12" t="s">
        <v>247</v>
      </c>
      <c r="AT499" s="212" t="s">
        <v>135</v>
      </c>
      <c r="AU499" s="212" t="s">
        <v>85</v>
      </c>
      <c r="AY499" s="18" t="s">
        <v>133</v>
      </c>
      <c r="BE499" s="213">
        <f>IF(N499="základní",J499,0)</f>
        <v>0</v>
      </c>
      <c r="BF499" s="213">
        <f>IF(N499="snížená",J499,0)</f>
        <v>0</v>
      </c>
      <c r="BG499" s="213">
        <f>IF(N499="zákl. přenesená",J499,0)</f>
        <v>0</v>
      </c>
      <c r="BH499" s="213">
        <f>IF(N499="sníž. přenesená",J499,0)</f>
        <v>0</v>
      </c>
      <c r="BI499" s="213">
        <f>IF(N499="nulová",J499,0)</f>
        <v>0</v>
      </c>
      <c r="BJ499" s="18" t="s">
        <v>83</v>
      </c>
      <c r="BK499" s="213">
        <f>ROUND(I499*H499,2)</f>
        <v>0</v>
      </c>
      <c r="BL499" s="18" t="s">
        <v>247</v>
      </c>
      <c r="BM499" s="212" t="s">
        <v>876</v>
      </c>
    </row>
    <row r="500" s="2" customFormat="1">
      <c r="A500" s="39"/>
      <c r="B500" s="40"/>
      <c r="C500" s="41"/>
      <c r="D500" s="214" t="s">
        <v>142</v>
      </c>
      <c r="E500" s="41"/>
      <c r="F500" s="215" t="s">
        <v>877</v>
      </c>
      <c r="G500" s="41"/>
      <c r="H500" s="41"/>
      <c r="I500" s="216"/>
      <c r="J500" s="41"/>
      <c r="K500" s="41"/>
      <c r="L500" s="45"/>
      <c r="M500" s="217"/>
      <c r="N500" s="218"/>
      <c r="O500" s="85"/>
      <c r="P500" s="85"/>
      <c r="Q500" s="85"/>
      <c r="R500" s="85"/>
      <c r="S500" s="85"/>
      <c r="T500" s="86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142</v>
      </c>
      <c r="AU500" s="18" t="s">
        <v>85</v>
      </c>
    </row>
    <row r="501" s="2" customFormat="1" ht="16.5" customHeight="1">
      <c r="A501" s="39"/>
      <c r="B501" s="40"/>
      <c r="C501" s="242" t="s">
        <v>878</v>
      </c>
      <c r="D501" s="242" t="s">
        <v>170</v>
      </c>
      <c r="E501" s="243" t="s">
        <v>879</v>
      </c>
      <c r="F501" s="244" t="s">
        <v>880</v>
      </c>
      <c r="G501" s="245" t="s">
        <v>206</v>
      </c>
      <c r="H501" s="246">
        <v>4</v>
      </c>
      <c r="I501" s="247"/>
      <c r="J501" s="248">
        <f>ROUND(I501*H501,2)</f>
        <v>0</v>
      </c>
      <c r="K501" s="244" t="s">
        <v>139</v>
      </c>
      <c r="L501" s="249"/>
      <c r="M501" s="250" t="s">
        <v>19</v>
      </c>
      <c r="N501" s="251" t="s">
        <v>46</v>
      </c>
      <c r="O501" s="85"/>
      <c r="P501" s="210">
        <f>O501*H501</f>
        <v>0</v>
      </c>
      <c r="Q501" s="210">
        <v>9.0000000000000006E-05</v>
      </c>
      <c r="R501" s="210">
        <f>Q501*H501</f>
        <v>0.00036000000000000002</v>
      </c>
      <c r="S501" s="210">
        <v>0</v>
      </c>
      <c r="T501" s="211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12" t="s">
        <v>351</v>
      </c>
      <c r="AT501" s="212" t="s">
        <v>170</v>
      </c>
      <c r="AU501" s="212" t="s">
        <v>85</v>
      </c>
      <c r="AY501" s="18" t="s">
        <v>133</v>
      </c>
      <c r="BE501" s="213">
        <f>IF(N501="základní",J501,0)</f>
        <v>0</v>
      </c>
      <c r="BF501" s="213">
        <f>IF(N501="snížená",J501,0)</f>
        <v>0</v>
      </c>
      <c r="BG501" s="213">
        <f>IF(N501="zákl. přenesená",J501,0)</f>
        <v>0</v>
      </c>
      <c r="BH501" s="213">
        <f>IF(N501="sníž. přenesená",J501,0)</f>
        <v>0</v>
      </c>
      <c r="BI501" s="213">
        <f>IF(N501="nulová",J501,0)</f>
        <v>0</v>
      </c>
      <c r="BJ501" s="18" t="s">
        <v>83</v>
      </c>
      <c r="BK501" s="213">
        <f>ROUND(I501*H501,2)</f>
        <v>0</v>
      </c>
      <c r="BL501" s="18" t="s">
        <v>247</v>
      </c>
      <c r="BM501" s="212" t="s">
        <v>881</v>
      </c>
    </row>
    <row r="502" s="2" customFormat="1" ht="24.15" customHeight="1">
      <c r="A502" s="39"/>
      <c r="B502" s="40"/>
      <c r="C502" s="201" t="s">
        <v>882</v>
      </c>
      <c r="D502" s="201" t="s">
        <v>135</v>
      </c>
      <c r="E502" s="202" t="s">
        <v>883</v>
      </c>
      <c r="F502" s="203" t="s">
        <v>884</v>
      </c>
      <c r="G502" s="204" t="s">
        <v>206</v>
      </c>
      <c r="H502" s="205">
        <v>8</v>
      </c>
      <c r="I502" s="206"/>
      <c r="J502" s="207">
        <f>ROUND(I502*H502,2)</f>
        <v>0</v>
      </c>
      <c r="K502" s="203" t="s">
        <v>139</v>
      </c>
      <c r="L502" s="45"/>
      <c r="M502" s="208" t="s">
        <v>19</v>
      </c>
      <c r="N502" s="209" t="s">
        <v>46</v>
      </c>
      <c r="O502" s="85"/>
      <c r="P502" s="210">
        <f>O502*H502</f>
        <v>0</v>
      </c>
      <c r="Q502" s="210">
        <v>0</v>
      </c>
      <c r="R502" s="210">
        <f>Q502*H502</f>
        <v>0</v>
      </c>
      <c r="S502" s="210">
        <v>0</v>
      </c>
      <c r="T502" s="211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12" t="s">
        <v>247</v>
      </c>
      <c r="AT502" s="212" t="s">
        <v>135</v>
      </c>
      <c r="AU502" s="212" t="s">
        <v>85</v>
      </c>
      <c r="AY502" s="18" t="s">
        <v>133</v>
      </c>
      <c r="BE502" s="213">
        <f>IF(N502="základní",J502,0)</f>
        <v>0</v>
      </c>
      <c r="BF502" s="213">
        <f>IF(N502="snížená",J502,0)</f>
        <v>0</v>
      </c>
      <c r="BG502" s="213">
        <f>IF(N502="zákl. přenesená",J502,0)</f>
        <v>0</v>
      </c>
      <c r="BH502" s="213">
        <f>IF(N502="sníž. přenesená",J502,0)</f>
        <v>0</v>
      </c>
      <c r="BI502" s="213">
        <f>IF(N502="nulová",J502,0)</f>
        <v>0</v>
      </c>
      <c r="BJ502" s="18" t="s">
        <v>83</v>
      </c>
      <c r="BK502" s="213">
        <f>ROUND(I502*H502,2)</f>
        <v>0</v>
      </c>
      <c r="BL502" s="18" t="s">
        <v>247</v>
      </c>
      <c r="BM502" s="212" t="s">
        <v>885</v>
      </c>
    </row>
    <row r="503" s="2" customFormat="1">
      <c r="A503" s="39"/>
      <c r="B503" s="40"/>
      <c r="C503" s="41"/>
      <c r="D503" s="214" t="s">
        <v>142</v>
      </c>
      <c r="E503" s="41"/>
      <c r="F503" s="215" t="s">
        <v>886</v>
      </c>
      <c r="G503" s="41"/>
      <c r="H503" s="41"/>
      <c r="I503" s="216"/>
      <c r="J503" s="41"/>
      <c r="K503" s="41"/>
      <c r="L503" s="45"/>
      <c r="M503" s="217"/>
      <c r="N503" s="218"/>
      <c r="O503" s="85"/>
      <c r="P503" s="85"/>
      <c r="Q503" s="85"/>
      <c r="R503" s="85"/>
      <c r="S503" s="85"/>
      <c r="T503" s="86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142</v>
      </c>
      <c r="AU503" s="18" t="s">
        <v>85</v>
      </c>
    </row>
    <row r="504" s="2" customFormat="1" ht="16.5" customHeight="1">
      <c r="A504" s="39"/>
      <c r="B504" s="40"/>
      <c r="C504" s="242" t="s">
        <v>887</v>
      </c>
      <c r="D504" s="242" t="s">
        <v>170</v>
      </c>
      <c r="E504" s="243" t="s">
        <v>888</v>
      </c>
      <c r="F504" s="244" t="s">
        <v>889</v>
      </c>
      <c r="G504" s="245" t="s">
        <v>206</v>
      </c>
      <c r="H504" s="246">
        <v>8</v>
      </c>
      <c r="I504" s="247"/>
      <c r="J504" s="248">
        <f>ROUND(I504*H504,2)</f>
        <v>0</v>
      </c>
      <c r="K504" s="244" t="s">
        <v>139</v>
      </c>
      <c r="L504" s="249"/>
      <c r="M504" s="250" t="s">
        <v>19</v>
      </c>
      <c r="N504" s="251" t="s">
        <v>46</v>
      </c>
      <c r="O504" s="85"/>
      <c r="P504" s="210">
        <f>O504*H504</f>
        <v>0</v>
      </c>
      <c r="Q504" s="210">
        <v>9.0000000000000006E-05</v>
      </c>
      <c r="R504" s="210">
        <f>Q504*H504</f>
        <v>0.00072000000000000005</v>
      </c>
      <c r="S504" s="210">
        <v>0</v>
      </c>
      <c r="T504" s="211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12" t="s">
        <v>351</v>
      </c>
      <c r="AT504" s="212" t="s">
        <v>170</v>
      </c>
      <c r="AU504" s="212" t="s">
        <v>85</v>
      </c>
      <c r="AY504" s="18" t="s">
        <v>133</v>
      </c>
      <c r="BE504" s="213">
        <f>IF(N504="základní",J504,0)</f>
        <v>0</v>
      </c>
      <c r="BF504" s="213">
        <f>IF(N504="snížená",J504,0)</f>
        <v>0</v>
      </c>
      <c r="BG504" s="213">
        <f>IF(N504="zákl. přenesená",J504,0)</f>
        <v>0</v>
      </c>
      <c r="BH504" s="213">
        <f>IF(N504="sníž. přenesená",J504,0)</f>
        <v>0</v>
      </c>
      <c r="BI504" s="213">
        <f>IF(N504="nulová",J504,0)</f>
        <v>0</v>
      </c>
      <c r="BJ504" s="18" t="s">
        <v>83</v>
      </c>
      <c r="BK504" s="213">
        <f>ROUND(I504*H504,2)</f>
        <v>0</v>
      </c>
      <c r="BL504" s="18" t="s">
        <v>247</v>
      </c>
      <c r="BM504" s="212" t="s">
        <v>890</v>
      </c>
    </row>
    <row r="505" s="2" customFormat="1" ht="24.15" customHeight="1">
      <c r="A505" s="39"/>
      <c r="B505" s="40"/>
      <c r="C505" s="201" t="s">
        <v>891</v>
      </c>
      <c r="D505" s="201" t="s">
        <v>135</v>
      </c>
      <c r="E505" s="202" t="s">
        <v>892</v>
      </c>
      <c r="F505" s="203" t="s">
        <v>893</v>
      </c>
      <c r="G505" s="204" t="s">
        <v>206</v>
      </c>
      <c r="H505" s="205">
        <v>4</v>
      </c>
      <c r="I505" s="206"/>
      <c r="J505" s="207">
        <f>ROUND(I505*H505,2)</f>
        <v>0</v>
      </c>
      <c r="K505" s="203" t="s">
        <v>139</v>
      </c>
      <c r="L505" s="45"/>
      <c r="M505" s="208" t="s">
        <v>19</v>
      </c>
      <c r="N505" s="209" t="s">
        <v>46</v>
      </c>
      <c r="O505" s="85"/>
      <c r="P505" s="210">
        <f>O505*H505</f>
        <v>0</v>
      </c>
      <c r="Q505" s="210">
        <v>0</v>
      </c>
      <c r="R505" s="210">
        <f>Q505*H505</f>
        <v>0</v>
      </c>
      <c r="S505" s="210">
        <v>0</v>
      </c>
      <c r="T505" s="211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12" t="s">
        <v>247</v>
      </c>
      <c r="AT505" s="212" t="s">
        <v>135</v>
      </c>
      <c r="AU505" s="212" t="s">
        <v>85</v>
      </c>
      <c r="AY505" s="18" t="s">
        <v>133</v>
      </c>
      <c r="BE505" s="213">
        <f>IF(N505="základní",J505,0)</f>
        <v>0</v>
      </c>
      <c r="BF505" s="213">
        <f>IF(N505="snížená",J505,0)</f>
        <v>0</v>
      </c>
      <c r="BG505" s="213">
        <f>IF(N505="zákl. přenesená",J505,0)</f>
        <v>0</v>
      </c>
      <c r="BH505" s="213">
        <f>IF(N505="sníž. přenesená",J505,0)</f>
        <v>0</v>
      </c>
      <c r="BI505" s="213">
        <f>IF(N505="nulová",J505,0)</f>
        <v>0</v>
      </c>
      <c r="BJ505" s="18" t="s">
        <v>83</v>
      </c>
      <c r="BK505" s="213">
        <f>ROUND(I505*H505,2)</f>
        <v>0</v>
      </c>
      <c r="BL505" s="18" t="s">
        <v>247</v>
      </c>
      <c r="BM505" s="212" t="s">
        <v>894</v>
      </c>
    </row>
    <row r="506" s="2" customFormat="1">
      <c r="A506" s="39"/>
      <c r="B506" s="40"/>
      <c r="C506" s="41"/>
      <c r="D506" s="214" t="s">
        <v>142</v>
      </c>
      <c r="E506" s="41"/>
      <c r="F506" s="215" t="s">
        <v>895</v>
      </c>
      <c r="G506" s="41"/>
      <c r="H506" s="41"/>
      <c r="I506" s="216"/>
      <c r="J506" s="41"/>
      <c r="K506" s="41"/>
      <c r="L506" s="45"/>
      <c r="M506" s="217"/>
      <c r="N506" s="218"/>
      <c r="O506" s="85"/>
      <c r="P506" s="85"/>
      <c r="Q506" s="85"/>
      <c r="R506" s="85"/>
      <c r="S506" s="85"/>
      <c r="T506" s="86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142</v>
      </c>
      <c r="AU506" s="18" t="s">
        <v>85</v>
      </c>
    </row>
    <row r="507" s="2" customFormat="1" ht="16.5" customHeight="1">
      <c r="A507" s="39"/>
      <c r="B507" s="40"/>
      <c r="C507" s="242" t="s">
        <v>896</v>
      </c>
      <c r="D507" s="242" t="s">
        <v>170</v>
      </c>
      <c r="E507" s="243" t="s">
        <v>897</v>
      </c>
      <c r="F507" s="244" t="s">
        <v>898</v>
      </c>
      <c r="G507" s="245" t="s">
        <v>206</v>
      </c>
      <c r="H507" s="246">
        <v>4</v>
      </c>
      <c r="I507" s="247"/>
      <c r="J507" s="248">
        <f>ROUND(I507*H507,2)</f>
        <v>0</v>
      </c>
      <c r="K507" s="244" t="s">
        <v>139</v>
      </c>
      <c r="L507" s="249"/>
      <c r="M507" s="250" t="s">
        <v>19</v>
      </c>
      <c r="N507" s="251" t="s">
        <v>46</v>
      </c>
      <c r="O507" s="85"/>
      <c r="P507" s="210">
        <f>O507*H507</f>
        <v>0</v>
      </c>
      <c r="Q507" s="210">
        <v>6.9999999999999994E-05</v>
      </c>
      <c r="R507" s="210">
        <f>Q507*H507</f>
        <v>0.00027999999999999998</v>
      </c>
      <c r="S507" s="210">
        <v>0</v>
      </c>
      <c r="T507" s="211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12" t="s">
        <v>351</v>
      </c>
      <c r="AT507" s="212" t="s">
        <v>170</v>
      </c>
      <c r="AU507" s="212" t="s">
        <v>85</v>
      </c>
      <c r="AY507" s="18" t="s">
        <v>133</v>
      </c>
      <c r="BE507" s="213">
        <f>IF(N507="základní",J507,0)</f>
        <v>0</v>
      </c>
      <c r="BF507" s="213">
        <f>IF(N507="snížená",J507,0)</f>
        <v>0</v>
      </c>
      <c r="BG507" s="213">
        <f>IF(N507="zákl. přenesená",J507,0)</f>
        <v>0</v>
      </c>
      <c r="BH507" s="213">
        <f>IF(N507="sníž. přenesená",J507,0)</f>
        <v>0</v>
      </c>
      <c r="BI507" s="213">
        <f>IF(N507="nulová",J507,0)</f>
        <v>0</v>
      </c>
      <c r="BJ507" s="18" t="s">
        <v>83</v>
      </c>
      <c r="BK507" s="213">
        <f>ROUND(I507*H507,2)</f>
        <v>0</v>
      </c>
      <c r="BL507" s="18" t="s">
        <v>247</v>
      </c>
      <c r="BM507" s="212" t="s">
        <v>899</v>
      </c>
    </row>
    <row r="508" s="2" customFormat="1" ht="16.5" customHeight="1">
      <c r="A508" s="39"/>
      <c r="B508" s="40"/>
      <c r="C508" s="201" t="s">
        <v>900</v>
      </c>
      <c r="D508" s="201" t="s">
        <v>135</v>
      </c>
      <c r="E508" s="202" t="s">
        <v>901</v>
      </c>
      <c r="F508" s="203" t="s">
        <v>902</v>
      </c>
      <c r="G508" s="204" t="s">
        <v>206</v>
      </c>
      <c r="H508" s="205">
        <v>2</v>
      </c>
      <c r="I508" s="206"/>
      <c r="J508" s="207">
        <f>ROUND(I508*H508,2)</f>
        <v>0</v>
      </c>
      <c r="K508" s="203" t="s">
        <v>139</v>
      </c>
      <c r="L508" s="45"/>
      <c r="M508" s="208" t="s">
        <v>19</v>
      </c>
      <c r="N508" s="209" t="s">
        <v>46</v>
      </c>
      <c r="O508" s="85"/>
      <c r="P508" s="210">
        <f>O508*H508</f>
        <v>0</v>
      </c>
      <c r="Q508" s="210">
        <v>0</v>
      </c>
      <c r="R508" s="210">
        <f>Q508*H508</f>
        <v>0</v>
      </c>
      <c r="S508" s="210">
        <v>0</v>
      </c>
      <c r="T508" s="211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12" t="s">
        <v>247</v>
      </c>
      <c r="AT508" s="212" t="s">
        <v>135</v>
      </c>
      <c r="AU508" s="212" t="s">
        <v>85</v>
      </c>
      <c r="AY508" s="18" t="s">
        <v>133</v>
      </c>
      <c r="BE508" s="213">
        <f>IF(N508="základní",J508,0)</f>
        <v>0</v>
      </c>
      <c r="BF508" s="213">
        <f>IF(N508="snížená",J508,0)</f>
        <v>0</v>
      </c>
      <c r="BG508" s="213">
        <f>IF(N508="zákl. přenesená",J508,0)</f>
        <v>0</v>
      </c>
      <c r="BH508" s="213">
        <f>IF(N508="sníž. přenesená",J508,0)</f>
        <v>0</v>
      </c>
      <c r="BI508" s="213">
        <f>IF(N508="nulová",J508,0)</f>
        <v>0</v>
      </c>
      <c r="BJ508" s="18" t="s">
        <v>83</v>
      </c>
      <c r="BK508" s="213">
        <f>ROUND(I508*H508,2)</f>
        <v>0</v>
      </c>
      <c r="BL508" s="18" t="s">
        <v>247</v>
      </c>
      <c r="BM508" s="212" t="s">
        <v>903</v>
      </c>
    </row>
    <row r="509" s="2" customFormat="1">
      <c r="A509" s="39"/>
      <c r="B509" s="40"/>
      <c r="C509" s="41"/>
      <c r="D509" s="214" t="s">
        <v>142</v>
      </c>
      <c r="E509" s="41"/>
      <c r="F509" s="215" t="s">
        <v>904</v>
      </c>
      <c r="G509" s="41"/>
      <c r="H509" s="41"/>
      <c r="I509" s="216"/>
      <c r="J509" s="41"/>
      <c r="K509" s="41"/>
      <c r="L509" s="45"/>
      <c r="M509" s="217"/>
      <c r="N509" s="218"/>
      <c r="O509" s="85"/>
      <c r="P509" s="85"/>
      <c r="Q509" s="85"/>
      <c r="R509" s="85"/>
      <c r="S509" s="85"/>
      <c r="T509" s="86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142</v>
      </c>
      <c r="AU509" s="18" t="s">
        <v>85</v>
      </c>
    </row>
    <row r="510" s="2" customFormat="1" ht="16.5" customHeight="1">
      <c r="A510" s="39"/>
      <c r="B510" s="40"/>
      <c r="C510" s="242" t="s">
        <v>905</v>
      </c>
      <c r="D510" s="242" t="s">
        <v>170</v>
      </c>
      <c r="E510" s="243" t="s">
        <v>906</v>
      </c>
      <c r="F510" s="244" t="s">
        <v>907</v>
      </c>
      <c r="G510" s="245" t="s">
        <v>206</v>
      </c>
      <c r="H510" s="246">
        <v>1</v>
      </c>
      <c r="I510" s="247"/>
      <c r="J510" s="248">
        <f>ROUND(I510*H510,2)</f>
        <v>0</v>
      </c>
      <c r="K510" s="244" t="s">
        <v>587</v>
      </c>
      <c r="L510" s="249"/>
      <c r="M510" s="250" t="s">
        <v>19</v>
      </c>
      <c r="N510" s="251" t="s">
        <v>46</v>
      </c>
      <c r="O510" s="85"/>
      <c r="P510" s="210">
        <f>O510*H510</f>
        <v>0</v>
      </c>
      <c r="Q510" s="210">
        <v>0</v>
      </c>
      <c r="R510" s="210">
        <f>Q510*H510</f>
        <v>0</v>
      </c>
      <c r="S510" s="210">
        <v>0</v>
      </c>
      <c r="T510" s="211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12" t="s">
        <v>351</v>
      </c>
      <c r="AT510" s="212" t="s">
        <v>170</v>
      </c>
      <c r="AU510" s="212" t="s">
        <v>85</v>
      </c>
      <c r="AY510" s="18" t="s">
        <v>133</v>
      </c>
      <c r="BE510" s="213">
        <f>IF(N510="základní",J510,0)</f>
        <v>0</v>
      </c>
      <c r="BF510" s="213">
        <f>IF(N510="snížená",J510,0)</f>
        <v>0</v>
      </c>
      <c r="BG510" s="213">
        <f>IF(N510="zákl. přenesená",J510,0)</f>
        <v>0</v>
      </c>
      <c r="BH510" s="213">
        <f>IF(N510="sníž. přenesená",J510,0)</f>
        <v>0</v>
      </c>
      <c r="BI510" s="213">
        <f>IF(N510="nulová",J510,0)</f>
        <v>0</v>
      </c>
      <c r="BJ510" s="18" t="s">
        <v>83</v>
      </c>
      <c r="BK510" s="213">
        <f>ROUND(I510*H510,2)</f>
        <v>0</v>
      </c>
      <c r="BL510" s="18" t="s">
        <v>247</v>
      </c>
      <c r="BM510" s="212" t="s">
        <v>908</v>
      </c>
    </row>
    <row r="511" s="2" customFormat="1" ht="16.5" customHeight="1">
      <c r="A511" s="39"/>
      <c r="B511" s="40"/>
      <c r="C511" s="242" t="s">
        <v>909</v>
      </c>
      <c r="D511" s="242" t="s">
        <v>170</v>
      </c>
      <c r="E511" s="243" t="s">
        <v>910</v>
      </c>
      <c r="F511" s="244" t="s">
        <v>911</v>
      </c>
      <c r="G511" s="245" t="s">
        <v>206</v>
      </c>
      <c r="H511" s="246">
        <v>1</v>
      </c>
      <c r="I511" s="247"/>
      <c r="J511" s="248">
        <f>ROUND(I511*H511,2)</f>
        <v>0</v>
      </c>
      <c r="K511" s="244" t="s">
        <v>587</v>
      </c>
      <c r="L511" s="249"/>
      <c r="M511" s="250" t="s">
        <v>19</v>
      </c>
      <c r="N511" s="251" t="s">
        <v>46</v>
      </c>
      <c r="O511" s="85"/>
      <c r="P511" s="210">
        <f>O511*H511</f>
        <v>0</v>
      </c>
      <c r="Q511" s="210">
        <v>0</v>
      </c>
      <c r="R511" s="210">
        <f>Q511*H511</f>
        <v>0</v>
      </c>
      <c r="S511" s="210">
        <v>0</v>
      </c>
      <c r="T511" s="211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12" t="s">
        <v>351</v>
      </c>
      <c r="AT511" s="212" t="s">
        <v>170</v>
      </c>
      <c r="AU511" s="212" t="s">
        <v>85</v>
      </c>
      <c r="AY511" s="18" t="s">
        <v>133</v>
      </c>
      <c r="BE511" s="213">
        <f>IF(N511="základní",J511,0)</f>
        <v>0</v>
      </c>
      <c r="BF511" s="213">
        <f>IF(N511="snížená",J511,0)</f>
        <v>0</v>
      </c>
      <c r="BG511" s="213">
        <f>IF(N511="zákl. přenesená",J511,0)</f>
        <v>0</v>
      </c>
      <c r="BH511" s="213">
        <f>IF(N511="sníž. přenesená",J511,0)</f>
        <v>0</v>
      </c>
      <c r="BI511" s="213">
        <f>IF(N511="nulová",J511,0)</f>
        <v>0</v>
      </c>
      <c r="BJ511" s="18" t="s">
        <v>83</v>
      </c>
      <c r="BK511" s="213">
        <f>ROUND(I511*H511,2)</f>
        <v>0</v>
      </c>
      <c r="BL511" s="18" t="s">
        <v>247</v>
      </c>
      <c r="BM511" s="212" t="s">
        <v>912</v>
      </c>
    </row>
    <row r="512" s="2" customFormat="1" ht="24.15" customHeight="1">
      <c r="A512" s="39"/>
      <c r="B512" s="40"/>
      <c r="C512" s="201" t="s">
        <v>913</v>
      </c>
      <c r="D512" s="201" t="s">
        <v>135</v>
      </c>
      <c r="E512" s="202" t="s">
        <v>914</v>
      </c>
      <c r="F512" s="203" t="s">
        <v>915</v>
      </c>
      <c r="G512" s="204" t="s">
        <v>206</v>
      </c>
      <c r="H512" s="205">
        <v>16</v>
      </c>
      <c r="I512" s="206"/>
      <c r="J512" s="207">
        <f>ROUND(I512*H512,2)</f>
        <v>0</v>
      </c>
      <c r="K512" s="203" t="s">
        <v>139</v>
      </c>
      <c r="L512" s="45"/>
      <c r="M512" s="208" t="s">
        <v>19</v>
      </c>
      <c r="N512" s="209" t="s">
        <v>46</v>
      </c>
      <c r="O512" s="85"/>
      <c r="P512" s="210">
        <f>O512*H512</f>
        <v>0</v>
      </c>
      <c r="Q512" s="210">
        <v>0</v>
      </c>
      <c r="R512" s="210">
        <f>Q512*H512</f>
        <v>0</v>
      </c>
      <c r="S512" s="210">
        <v>0</v>
      </c>
      <c r="T512" s="211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12" t="s">
        <v>247</v>
      </c>
      <c r="AT512" s="212" t="s">
        <v>135</v>
      </c>
      <c r="AU512" s="212" t="s">
        <v>85</v>
      </c>
      <c r="AY512" s="18" t="s">
        <v>133</v>
      </c>
      <c r="BE512" s="213">
        <f>IF(N512="základní",J512,0)</f>
        <v>0</v>
      </c>
      <c r="BF512" s="213">
        <f>IF(N512="snížená",J512,0)</f>
        <v>0</v>
      </c>
      <c r="BG512" s="213">
        <f>IF(N512="zákl. přenesená",J512,0)</f>
        <v>0</v>
      </c>
      <c r="BH512" s="213">
        <f>IF(N512="sníž. přenesená",J512,0)</f>
        <v>0</v>
      </c>
      <c r="BI512" s="213">
        <f>IF(N512="nulová",J512,0)</f>
        <v>0</v>
      </c>
      <c r="BJ512" s="18" t="s">
        <v>83</v>
      </c>
      <c r="BK512" s="213">
        <f>ROUND(I512*H512,2)</f>
        <v>0</v>
      </c>
      <c r="BL512" s="18" t="s">
        <v>247</v>
      </c>
      <c r="BM512" s="212" t="s">
        <v>916</v>
      </c>
    </row>
    <row r="513" s="2" customFormat="1">
      <c r="A513" s="39"/>
      <c r="B513" s="40"/>
      <c r="C513" s="41"/>
      <c r="D513" s="214" t="s">
        <v>142</v>
      </c>
      <c r="E513" s="41"/>
      <c r="F513" s="215" t="s">
        <v>917</v>
      </c>
      <c r="G513" s="41"/>
      <c r="H513" s="41"/>
      <c r="I513" s="216"/>
      <c r="J513" s="41"/>
      <c r="K513" s="41"/>
      <c r="L513" s="45"/>
      <c r="M513" s="217"/>
      <c r="N513" s="218"/>
      <c r="O513" s="85"/>
      <c r="P513" s="85"/>
      <c r="Q513" s="85"/>
      <c r="R513" s="85"/>
      <c r="S513" s="85"/>
      <c r="T513" s="86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T513" s="18" t="s">
        <v>142</v>
      </c>
      <c r="AU513" s="18" t="s">
        <v>85</v>
      </c>
    </row>
    <row r="514" s="2" customFormat="1" ht="16.5" customHeight="1">
      <c r="A514" s="39"/>
      <c r="B514" s="40"/>
      <c r="C514" s="242" t="s">
        <v>918</v>
      </c>
      <c r="D514" s="242" t="s">
        <v>170</v>
      </c>
      <c r="E514" s="243" t="s">
        <v>919</v>
      </c>
      <c r="F514" s="244" t="s">
        <v>920</v>
      </c>
      <c r="G514" s="245" t="s">
        <v>206</v>
      </c>
      <c r="H514" s="246">
        <v>12</v>
      </c>
      <c r="I514" s="247"/>
      <c r="J514" s="248">
        <f>ROUND(I514*H514,2)</f>
        <v>0</v>
      </c>
      <c r="K514" s="244" t="s">
        <v>587</v>
      </c>
      <c r="L514" s="249"/>
      <c r="M514" s="250" t="s">
        <v>19</v>
      </c>
      <c r="N514" s="251" t="s">
        <v>46</v>
      </c>
      <c r="O514" s="85"/>
      <c r="P514" s="210">
        <f>O514*H514</f>
        <v>0</v>
      </c>
      <c r="Q514" s="210">
        <v>0</v>
      </c>
      <c r="R514" s="210">
        <f>Q514*H514</f>
        <v>0</v>
      </c>
      <c r="S514" s="210">
        <v>0</v>
      </c>
      <c r="T514" s="211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12" t="s">
        <v>351</v>
      </c>
      <c r="AT514" s="212" t="s">
        <v>170</v>
      </c>
      <c r="AU514" s="212" t="s">
        <v>85</v>
      </c>
      <c r="AY514" s="18" t="s">
        <v>133</v>
      </c>
      <c r="BE514" s="213">
        <f>IF(N514="základní",J514,0)</f>
        <v>0</v>
      </c>
      <c r="BF514" s="213">
        <f>IF(N514="snížená",J514,0)</f>
        <v>0</v>
      </c>
      <c r="BG514" s="213">
        <f>IF(N514="zákl. přenesená",J514,0)</f>
        <v>0</v>
      </c>
      <c r="BH514" s="213">
        <f>IF(N514="sníž. přenesená",J514,0)</f>
        <v>0</v>
      </c>
      <c r="BI514" s="213">
        <f>IF(N514="nulová",J514,0)</f>
        <v>0</v>
      </c>
      <c r="BJ514" s="18" t="s">
        <v>83</v>
      </c>
      <c r="BK514" s="213">
        <f>ROUND(I514*H514,2)</f>
        <v>0</v>
      </c>
      <c r="BL514" s="18" t="s">
        <v>247</v>
      </c>
      <c r="BM514" s="212" t="s">
        <v>921</v>
      </c>
    </row>
    <row r="515" s="2" customFormat="1" ht="21.75" customHeight="1">
      <c r="A515" s="39"/>
      <c r="B515" s="40"/>
      <c r="C515" s="242" t="s">
        <v>922</v>
      </c>
      <c r="D515" s="242" t="s">
        <v>170</v>
      </c>
      <c r="E515" s="243" t="s">
        <v>923</v>
      </c>
      <c r="F515" s="244" t="s">
        <v>924</v>
      </c>
      <c r="G515" s="245" t="s">
        <v>206</v>
      </c>
      <c r="H515" s="246">
        <v>4</v>
      </c>
      <c r="I515" s="247"/>
      <c r="J515" s="248">
        <f>ROUND(I515*H515,2)</f>
        <v>0</v>
      </c>
      <c r="K515" s="244" t="s">
        <v>587</v>
      </c>
      <c r="L515" s="249"/>
      <c r="M515" s="250" t="s">
        <v>19</v>
      </c>
      <c r="N515" s="251" t="s">
        <v>46</v>
      </c>
      <c r="O515" s="85"/>
      <c r="P515" s="210">
        <f>O515*H515</f>
        <v>0</v>
      </c>
      <c r="Q515" s="210">
        <v>0</v>
      </c>
      <c r="R515" s="210">
        <f>Q515*H515</f>
        <v>0</v>
      </c>
      <c r="S515" s="210">
        <v>0</v>
      </c>
      <c r="T515" s="211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12" t="s">
        <v>351</v>
      </c>
      <c r="AT515" s="212" t="s">
        <v>170</v>
      </c>
      <c r="AU515" s="212" t="s">
        <v>85</v>
      </c>
      <c r="AY515" s="18" t="s">
        <v>133</v>
      </c>
      <c r="BE515" s="213">
        <f>IF(N515="základní",J515,0)</f>
        <v>0</v>
      </c>
      <c r="BF515" s="213">
        <f>IF(N515="snížená",J515,0)</f>
        <v>0</v>
      </c>
      <c r="BG515" s="213">
        <f>IF(N515="zákl. přenesená",J515,0)</f>
        <v>0</v>
      </c>
      <c r="BH515" s="213">
        <f>IF(N515="sníž. přenesená",J515,0)</f>
        <v>0</v>
      </c>
      <c r="BI515" s="213">
        <f>IF(N515="nulová",J515,0)</f>
        <v>0</v>
      </c>
      <c r="BJ515" s="18" t="s">
        <v>83</v>
      </c>
      <c r="BK515" s="213">
        <f>ROUND(I515*H515,2)</f>
        <v>0</v>
      </c>
      <c r="BL515" s="18" t="s">
        <v>247</v>
      </c>
      <c r="BM515" s="212" t="s">
        <v>925</v>
      </c>
    </row>
    <row r="516" s="2" customFormat="1" ht="24.15" customHeight="1">
      <c r="A516" s="39"/>
      <c r="B516" s="40"/>
      <c r="C516" s="201" t="s">
        <v>926</v>
      </c>
      <c r="D516" s="201" t="s">
        <v>135</v>
      </c>
      <c r="E516" s="202" t="s">
        <v>927</v>
      </c>
      <c r="F516" s="203" t="s">
        <v>928</v>
      </c>
      <c r="G516" s="204" t="s">
        <v>206</v>
      </c>
      <c r="H516" s="205">
        <v>1</v>
      </c>
      <c r="I516" s="206"/>
      <c r="J516" s="207">
        <f>ROUND(I516*H516,2)</f>
        <v>0</v>
      </c>
      <c r="K516" s="203" t="s">
        <v>139</v>
      </c>
      <c r="L516" s="45"/>
      <c r="M516" s="208" t="s">
        <v>19</v>
      </c>
      <c r="N516" s="209" t="s">
        <v>46</v>
      </c>
      <c r="O516" s="85"/>
      <c r="P516" s="210">
        <f>O516*H516</f>
        <v>0</v>
      </c>
      <c r="Q516" s="210">
        <v>0</v>
      </c>
      <c r="R516" s="210">
        <f>Q516*H516</f>
        <v>0</v>
      </c>
      <c r="S516" s="210">
        <v>0</v>
      </c>
      <c r="T516" s="211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12" t="s">
        <v>247</v>
      </c>
      <c r="AT516" s="212" t="s">
        <v>135</v>
      </c>
      <c r="AU516" s="212" t="s">
        <v>85</v>
      </c>
      <c r="AY516" s="18" t="s">
        <v>133</v>
      </c>
      <c r="BE516" s="213">
        <f>IF(N516="základní",J516,0)</f>
        <v>0</v>
      </c>
      <c r="BF516" s="213">
        <f>IF(N516="snížená",J516,0)</f>
        <v>0</v>
      </c>
      <c r="BG516" s="213">
        <f>IF(N516="zákl. přenesená",J516,0)</f>
        <v>0</v>
      </c>
      <c r="BH516" s="213">
        <f>IF(N516="sníž. přenesená",J516,0)</f>
        <v>0</v>
      </c>
      <c r="BI516" s="213">
        <f>IF(N516="nulová",J516,0)</f>
        <v>0</v>
      </c>
      <c r="BJ516" s="18" t="s">
        <v>83</v>
      </c>
      <c r="BK516" s="213">
        <f>ROUND(I516*H516,2)</f>
        <v>0</v>
      </c>
      <c r="BL516" s="18" t="s">
        <v>247</v>
      </c>
      <c r="BM516" s="212" t="s">
        <v>929</v>
      </c>
    </row>
    <row r="517" s="2" customFormat="1">
      <c r="A517" s="39"/>
      <c r="B517" s="40"/>
      <c r="C517" s="41"/>
      <c r="D517" s="214" t="s">
        <v>142</v>
      </c>
      <c r="E517" s="41"/>
      <c r="F517" s="215" t="s">
        <v>930</v>
      </c>
      <c r="G517" s="41"/>
      <c r="H517" s="41"/>
      <c r="I517" s="216"/>
      <c r="J517" s="41"/>
      <c r="K517" s="41"/>
      <c r="L517" s="45"/>
      <c r="M517" s="217"/>
      <c r="N517" s="218"/>
      <c r="O517" s="85"/>
      <c r="P517" s="85"/>
      <c r="Q517" s="85"/>
      <c r="R517" s="85"/>
      <c r="S517" s="85"/>
      <c r="T517" s="86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142</v>
      </c>
      <c r="AU517" s="18" t="s">
        <v>85</v>
      </c>
    </row>
    <row r="518" s="2" customFormat="1" ht="16.5" customHeight="1">
      <c r="A518" s="39"/>
      <c r="B518" s="40"/>
      <c r="C518" s="201" t="s">
        <v>931</v>
      </c>
      <c r="D518" s="201" t="s">
        <v>135</v>
      </c>
      <c r="E518" s="202" t="s">
        <v>932</v>
      </c>
      <c r="F518" s="203" t="s">
        <v>933</v>
      </c>
      <c r="G518" s="204" t="s">
        <v>934</v>
      </c>
      <c r="H518" s="205">
        <v>8</v>
      </c>
      <c r="I518" s="206"/>
      <c r="J518" s="207">
        <f>ROUND(I518*H518,2)</f>
        <v>0</v>
      </c>
      <c r="K518" s="203" t="s">
        <v>139</v>
      </c>
      <c r="L518" s="45"/>
      <c r="M518" s="208" t="s">
        <v>19</v>
      </c>
      <c r="N518" s="209" t="s">
        <v>46</v>
      </c>
      <c r="O518" s="85"/>
      <c r="P518" s="210">
        <f>O518*H518</f>
        <v>0</v>
      </c>
      <c r="Q518" s="210">
        <v>0</v>
      </c>
      <c r="R518" s="210">
        <f>Q518*H518</f>
        <v>0</v>
      </c>
      <c r="S518" s="210">
        <v>0</v>
      </c>
      <c r="T518" s="211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12" t="s">
        <v>247</v>
      </c>
      <c r="AT518" s="212" t="s">
        <v>135</v>
      </c>
      <c r="AU518" s="212" t="s">
        <v>85</v>
      </c>
      <c r="AY518" s="18" t="s">
        <v>133</v>
      </c>
      <c r="BE518" s="213">
        <f>IF(N518="základní",J518,0)</f>
        <v>0</v>
      </c>
      <c r="BF518" s="213">
        <f>IF(N518="snížená",J518,0)</f>
        <v>0</v>
      </c>
      <c r="BG518" s="213">
        <f>IF(N518="zákl. přenesená",J518,0)</f>
        <v>0</v>
      </c>
      <c r="BH518" s="213">
        <f>IF(N518="sníž. přenesená",J518,0)</f>
        <v>0</v>
      </c>
      <c r="BI518" s="213">
        <f>IF(N518="nulová",J518,0)</f>
        <v>0</v>
      </c>
      <c r="BJ518" s="18" t="s">
        <v>83</v>
      </c>
      <c r="BK518" s="213">
        <f>ROUND(I518*H518,2)</f>
        <v>0</v>
      </c>
      <c r="BL518" s="18" t="s">
        <v>247</v>
      </c>
      <c r="BM518" s="212" t="s">
        <v>935</v>
      </c>
    </row>
    <row r="519" s="2" customFormat="1">
      <c r="A519" s="39"/>
      <c r="B519" s="40"/>
      <c r="C519" s="41"/>
      <c r="D519" s="214" t="s">
        <v>142</v>
      </c>
      <c r="E519" s="41"/>
      <c r="F519" s="215" t="s">
        <v>936</v>
      </c>
      <c r="G519" s="41"/>
      <c r="H519" s="41"/>
      <c r="I519" s="216"/>
      <c r="J519" s="41"/>
      <c r="K519" s="41"/>
      <c r="L519" s="45"/>
      <c r="M519" s="217"/>
      <c r="N519" s="218"/>
      <c r="O519" s="85"/>
      <c r="P519" s="85"/>
      <c r="Q519" s="85"/>
      <c r="R519" s="85"/>
      <c r="S519" s="85"/>
      <c r="T519" s="86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142</v>
      </c>
      <c r="AU519" s="18" t="s">
        <v>85</v>
      </c>
    </row>
    <row r="520" s="2" customFormat="1">
      <c r="A520" s="39"/>
      <c r="B520" s="40"/>
      <c r="C520" s="41"/>
      <c r="D520" s="221" t="s">
        <v>937</v>
      </c>
      <c r="E520" s="41"/>
      <c r="F520" s="264" t="s">
        <v>938</v>
      </c>
      <c r="G520" s="41"/>
      <c r="H520" s="41"/>
      <c r="I520" s="216"/>
      <c r="J520" s="41"/>
      <c r="K520" s="41"/>
      <c r="L520" s="45"/>
      <c r="M520" s="217"/>
      <c r="N520" s="218"/>
      <c r="O520" s="85"/>
      <c r="P520" s="85"/>
      <c r="Q520" s="85"/>
      <c r="R520" s="85"/>
      <c r="S520" s="85"/>
      <c r="T520" s="86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937</v>
      </c>
      <c r="AU520" s="18" t="s">
        <v>85</v>
      </c>
    </row>
    <row r="521" s="2" customFormat="1" ht="16.5" customHeight="1">
      <c r="A521" s="39"/>
      <c r="B521" s="40"/>
      <c r="C521" s="242" t="s">
        <v>939</v>
      </c>
      <c r="D521" s="242" t="s">
        <v>170</v>
      </c>
      <c r="E521" s="243" t="s">
        <v>940</v>
      </c>
      <c r="F521" s="244" t="s">
        <v>941</v>
      </c>
      <c r="G521" s="245" t="s">
        <v>942</v>
      </c>
      <c r="H521" s="246">
        <v>10</v>
      </c>
      <c r="I521" s="247"/>
      <c r="J521" s="248">
        <f>ROUND(I521*H521,2)</f>
        <v>0</v>
      </c>
      <c r="K521" s="244" t="s">
        <v>139</v>
      </c>
      <c r="L521" s="249"/>
      <c r="M521" s="250" t="s">
        <v>19</v>
      </c>
      <c r="N521" s="251" t="s">
        <v>46</v>
      </c>
      <c r="O521" s="85"/>
      <c r="P521" s="210">
        <f>O521*H521</f>
        <v>0</v>
      </c>
      <c r="Q521" s="210">
        <v>0.001</v>
      </c>
      <c r="R521" s="210">
        <f>Q521*H521</f>
        <v>0.01</v>
      </c>
      <c r="S521" s="210">
        <v>0</v>
      </c>
      <c r="T521" s="211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12" t="s">
        <v>351</v>
      </c>
      <c r="AT521" s="212" t="s">
        <v>170</v>
      </c>
      <c r="AU521" s="212" t="s">
        <v>85</v>
      </c>
      <c r="AY521" s="18" t="s">
        <v>133</v>
      </c>
      <c r="BE521" s="213">
        <f>IF(N521="základní",J521,0)</f>
        <v>0</v>
      </c>
      <c r="BF521" s="213">
        <f>IF(N521="snížená",J521,0)</f>
        <v>0</v>
      </c>
      <c r="BG521" s="213">
        <f>IF(N521="zákl. přenesená",J521,0)</f>
        <v>0</v>
      </c>
      <c r="BH521" s="213">
        <f>IF(N521="sníž. přenesená",J521,0)</f>
        <v>0</v>
      </c>
      <c r="BI521" s="213">
        <f>IF(N521="nulová",J521,0)</f>
        <v>0</v>
      </c>
      <c r="BJ521" s="18" t="s">
        <v>83</v>
      </c>
      <c r="BK521" s="213">
        <f>ROUND(I521*H521,2)</f>
        <v>0</v>
      </c>
      <c r="BL521" s="18" t="s">
        <v>247</v>
      </c>
      <c r="BM521" s="212" t="s">
        <v>943</v>
      </c>
    </row>
    <row r="522" s="2" customFormat="1" ht="16.5" customHeight="1">
      <c r="A522" s="39"/>
      <c r="B522" s="40"/>
      <c r="C522" s="242" t="s">
        <v>944</v>
      </c>
      <c r="D522" s="242" t="s">
        <v>170</v>
      </c>
      <c r="E522" s="243" t="s">
        <v>945</v>
      </c>
      <c r="F522" s="244" t="s">
        <v>946</v>
      </c>
      <c r="G522" s="245" t="s">
        <v>942</v>
      </c>
      <c r="H522" s="246">
        <v>1</v>
      </c>
      <c r="I522" s="247"/>
      <c r="J522" s="248">
        <f>ROUND(I522*H522,2)</f>
        <v>0</v>
      </c>
      <c r="K522" s="244" t="s">
        <v>139</v>
      </c>
      <c r="L522" s="249"/>
      <c r="M522" s="250" t="s">
        <v>19</v>
      </c>
      <c r="N522" s="251" t="s">
        <v>46</v>
      </c>
      <c r="O522" s="85"/>
      <c r="P522" s="210">
        <f>O522*H522</f>
        <v>0</v>
      </c>
      <c r="Q522" s="210">
        <v>0.001</v>
      </c>
      <c r="R522" s="210">
        <f>Q522*H522</f>
        <v>0.001</v>
      </c>
      <c r="S522" s="210">
        <v>0</v>
      </c>
      <c r="T522" s="211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12" t="s">
        <v>351</v>
      </c>
      <c r="AT522" s="212" t="s">
        <v>170</v>
      </c>
      <c r="AU522" s="212" t="s">
        <v>85</v>
      </c>
      <c r="AY522" s="18" t="s">
        <v>133</v>
      </c>
      <c r="BE522" s="213">
        <f>IF(N522="základní",J522,0)</f>
        <v>0</v>
      </c>
      <c r="BF522" s="213">
        <f>IF(N522="snížená",J522,0)</f>
        <v>0</v>
      </c>
      <c r="BG522" s="213">
        <f>IF(N522="zákl. přenesená",J522,0)</f>
        <v>0</v>
      </c>
      <c r="BH522" s="213">
        <f>IF(N522="sníž. přenesená",J522,0)</f>
        <v>0</v>
      </c>
      <c r="BI522" s="213">
        <f>IF(N522="nulová",J522,0)</f>
        <v>0</v>
      </c>
      <c r="BJ522" s="18" t="s">
        <v>83</v>
      </c>
      <c r="BK522" s="213">
        <f>ROUND(I522*H522,2)</f>
        <v>0</v>
      </c>
      <c r="BL522" s="18" t="s">
        <v>247</v>
      </c>
      <c r="BM522" s="212" t="s">
        <v>947</v>
      </c>
    </row>
    <row r="523" s="2" customFormat="1" ht="24.15" customHeight="1">
      <c r="A523" s="39"/>
      <c r="B523" s="40"/>
      <c r="C523" s="201" t="s">
        <v>948</v>
      </c>
      <c r="D523" s="201" t="s">
        <v>135</v>
      </c>
      <c r="E523" s="202" t="s">
        <v>949</v>
      </c>
      <c r="F523" s="203" t="s">
        <v>950</v>
      </c>
      <c r="G523" s="204" t="s">
        <v>173</v>
      </c>
      <c r="H523" s="205">
        <v>0.108</v>
      </c>
      <c r="I523" s="206"/>
      <c r="J523" s="207">
        <f>ROUND(I523*H523,2)</f>
        <v>0</v>
      </c>
      <c r="K523" s="203" t="s">
        <v>139</v>
      </c>
      <c r="L523" s="45"/>
      <c r="M523" s="208" t="s">
        <v>19</v>
      </c>
      <c r="N523" s="209" t="s">
        <v>46</v>
      </c>
      <c r="O523" s="85"/>
      <c r="P523" s="210">
        <f>O523*H523</f>
        <v>0</v>
      </c>
      <c r="Q523" s="210">
        <v>0</v>
      </c>
      <c r="R523" s="210">
        <f>Q523*H523</f>
        <v>0</v>
      </c>
      <c r="S523" s="210">
        <v>0</v>
      </c>
      <c r="T523" s="211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12" t="s">
        <v>247</v>
      </c>
      <c r="AT523" s="212" t="s">
        <v>135</v>
      </c>
      <c r="AU523" s="212" t="s">
        <v>85</v>
      </c>
      <c r="AY523" s="18" t="s">
        <v>133</v>
      </c>
      <c r="BE523" s="213">
        <f>IF(N523="základní",J523,0)</f>
        <v>0</v>
      </c>
      <c r="BF523" s="213">
        <f>IF(N523="snížená",J523,0)</f>
        <v>0</v>
      </c>
      <c r="BG523" s="213">
        <f>IF(N523="zákl. přenesená",J523,0)</f>
        <v>0</v>
      </c>
      <c r="BH523" s="213">
        <f>IF(N523="sníž. přenesená",J523,0)</f>
        <v>0</v>
      </c>
      <c r="BI523" s="213">
        <f>IF(N523="nulová",J523,0)</f>
        <v>0</v>
      </c>
      <c r="BJ523" s="18" t="s">
        <v>83</v>
      </c>
      <c r="BK523" s="213">
        <f>ROUND(I523*H523,2)</f>
        <v>0</v>
      </c>
      <c r="BL523" s="18" t="s">
        <v>247</v>
      </c>
      <c r="BM523" s="212" t="s">
        <v>951</v>
      </c>
    </row>
    <row r="524" s="2" customFormat="1">
      <c r="A524" s="39"/>
      <c r="B524" s="40"/>
      <c r="C524" s="41"/>
      <c r="D524" s="214" t="s">
        <v>142</v>
      </c>
      <c r="E524" s="41"/>
      <c r="F524" s="215" t="s">
        <v>952</v>
      </c>
      <c r="G524" s="41"/>
      <c r="H524" s="41"/>
      <c r="I524" s="216"/>
      <c r="J524" s="41"/>
      <c r="K524" s="41"/>
      <c r="L524" s="45"/>
      <c r="M524" s="217"/>
      <c r="N524" s="218"/>
      <c r="O524" s="85"/>
      <c r="P524" s="85"/>
      <c r="Q524" s="85"/>
      <c r="R524" s="85"/>
      <c r="S524" s="85"/>
      <c r="T524" s="86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18" t="s">
        <v>142</v>
      </c>
      <c r="AU524" s="18" t="s">
        <v>85</v>
      </c>
    </row>
    <row r="525" s="12" customFormat="1" ht="22.8" customHeight="1">
      <c r="A525" s="12"/>
      <c r="B525" s="185"/>
      <c r="C525" s="186"/>
      <c r="D525" s="187" t="s">
        <v>74</v>
      </c>
      <c r="E525" s="199" t="s">
        <v>953</v>
      </c>
      <c r="F525" s="199" t="s">
        <v>954</v>
      </c>
      <c r="G525" s="186"/>
      <c r="H525" s="186"/>
      <c r="I525" s="189"/>
      <c r="J525" s="200">
        <f>BK525</f>
        <v>0</v>
      </c>
      <c r="K525" s="186"/>
      <c r="L525" s="191"/>
      <c r="M525" s="192"/>
      <c r="N525" s="193"/>
      <c r="O525" s="193"/>
      <c r="P525" s="194">
        <f>SUM(P526:P557)</f>
        <v>0</v>
      </c>
      <c r="Q525" s="193"/>
      <c r="R525" s="194">
        <f>SUM(R526:R557)</f>
        <v>0.128714</v>
      </c>
      <c r="S525" s="193"/>
      <c r="T525" s="195">
        <f>SUM(T526:T557)</f>
        <v>0</v>
      </c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R525" s="196" t="s">
        <v>85</v>
      </c>
      <c r="AT525" s="197" t="s">
        <v>74</v>
      </c>
      <c r="AU525" s="197" t="s">
        <v>83</v>
      </c>
      <c r="AY525" s="196" t="s">
        <v>133</v>
      </c>
      <c r="BK525" s="198">
        <f>SUM(BK526:BK557)</f>
        <v>0</v>
      </c>
    </row>
    <row r="526" s="2" customFormat="1" ht="21.75" customHeight="1">
      <c r="A526" s="39"/>
      <c r="B526" s="40"/>
      <c r="C526" s="201" t="s">
        <v>955</v>
      </c>
      <c r="D526" s="201" t="s">
        <v>135</v>
      </c>
      <c r="E526" s="202" t="s">
        <v>956</v>
      </c>
      <c r="F526" s="203" t="s">
        <v>957</v>
      </c>
      <c r="G526" s="204" t="s">
        <v>206</v>
      </c>
      <c r="H526" s="205">
        <v>2</v>
      </c>
      <c r="I526" s="206"/>
      <c r="J526" s="207">
        <f>ROUND(I526*H526,2)</f>
        <v>0</v>
      </c>
      <c r="K526" s="203" t="s">
        <v>139</v>
      </c>
      <c r="L526" s="45"/>
      <c r="M526" s="208" t="s">
        <v>19</v>
      </c>
      <c r="N526" s="209" t="s">
        <v>46</v>
      </c>
      <c r="O526" s="85"/>
      <c r="P526" s="210">
        <f>O526*H526</f>
        <v>0</v>
      </c>
      <c r="Q526" s="210">
        <v>0</v>
      </c>
      <c r="R526" s="210">
        <f>Q526*H526</f>
        <v>0</v>
      </c>
      <c r="S526" s="210">
        <v>0</v>
      </c>
      <c r="T526" s="211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12" t="s">
        <v>247</v>
      </c>
      <c r="AT526" s="212" t="s">
        <v>135</v>
      </c>
      <c r="AU526" s="212" t="s">
        <v>85</v>
      </c>
      <c r="AY526" s="18" t="s">
        <v>133</v>
      </c>
      <c r="BE526" s="213">
        <f>IF(N526="základní",J526,0)</f>
        <v>0</v>
      </c>
      <c r="BF526" s="213">
        <f>IF(N526="snížená",J526,0)</f>
        <v>0</v>
      </c>
      <c r="BG526" s="213">
        <f>IF(N526="zákl. přenesená",J526,0)</f>
        <v>0</v>
      </c>
      <c r="BH526" s="213">
        <f>IF(N526="sníž. přenesená",J526,0)</f>
        <v>0</v>
      </c>
      <c r="BI526" s="213">
        <f>IF(N526="nulová",J526,0)</f>
        <v>0</v>
      </c>
      <c r="BJ526" s="18" t="s">
        <v>83</v>
      </c>
      <c r="BK526" s="213">
        <f>ROUND(I526*H526,2)</f>
        <v>0</v>
      </c>
      <c r="BL526" s="18" t="s">
        <v>247</v>
      </c>
      <c r="BM526" s="212" t="s">
        <v>958</v>
      </c>
    </row>
    <row r="527" s="2" customFormat="1">
      <c r="A527" s="39"/>
      <c r="B527" s="40"/>
      <c r="C527" s="41"/>
      <c r="D527" s="214" t="s">
        <v>142</v>
      </c>
      <c r="E527" s="41"/>
      <c r="F527" s="215" t="s">
        <v>959</v>
      </c>
      <c r="G527" s="41"/>
      <c r="H527" s="41"/>
      <c r="I527" s="216"/>
      <c r="J527" s="41"/>
      <c r="K527" s="41"/>
      <c r="L527" s="45"/>
      <c r="M527" s="217"/>
      <c r="N527" s="218"/>
      <c r="O527" s="85"/>
      <c r="P527" s="85"/>
      <c r="Q527" s="85"/>
      <c r="R527" s="85"/>
      <c r="S527" s="85"/>
      <c r="T527" s="86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142</v>
      </c>
      <c r="AU527" s="18" t="s">
        <v>85</v>
      </c>
    </row>
    <row r="528" s="2" customFormat="1" ht="33" customHeight="1">
      <c r="A528" s="39"/>
      <c r="B528" s="40"/>
      <c r="C528" s="242" t="s">
        <v>960</v>
      </c>
      <c r="D528" s="242" t="s">
        <v>170</v>
      </c>
      <c r="E528" s="243" t="s">
        <v>961</v>
      </c>
      <c r="F528" s="244" t="s">
        <v>962</v>
      </c>
      <c r="G528" s="245" t="s">
        <v>206</v>
      </c>
      <c r="H528" s="246">
        <v>2</v>
      </c>
      <c r="I528" s="247"/>
      <c r="J528" s="248">
        <f>ROUND(I528*H528,2)</f>
        <v>0</v>
      </c>
      <c r="K528" s="244" t="s">
        <v>587</v>
      </c>
      <c r="L528" s="249"/>
      <c r="M528" s="250" t="s">
        <v>19</v>
      </c>
      <c r="N528" s="251" t="s">
        <v>46</v>
      </c>
      <c r="O528" s="85"/>
      <c r="P528" s="210">
        <f>O528*H528</f>
        <v>0</v>
      </c>
      <c r="Q528" s="210">
        <v>0.0028</v>
      </c>
      <c r="R528" s="210">
        <f>Q528*H528</f>
        <v>0.0055999999999999999</v>
      </c>
      <c r="S528" s="210">
        <v>0</v>
      </c>
      <c r="T528" s="211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12" t="s">
        <v>351</v>
      </c>
      <c r="AT528" s="212" t="s">
        <v>170</v>
      </c>
      <c r="AU528" s="212" t="s">
        <v>85</v>
      </c>
      <c r="AY528" s="18" t="s">
        <v>133</v>
      </c>
      <c r="BE528" s="213">
        <f>IF(N528="základní",J528,0)</f>
        <v>0</v>
      </c>
      <c r="BF528" s="213">
        <f>IF(N528="snížená",J528,0)</f>
        <v>0</v>
      </c>
      <c r="BG528" s="213">
        <f>IF(N528="zákl. přenesená",J528,0)</f>
        <v>0</v>
      </c>
      <c r="BH528" s="213">
        <f>IF(N528="sníž. přenesená",J528,0)</f>
        <v>0</v>
      </c>
      <c r="BI528" s="213">
        <f>IF(N528="nulová",J528,0)</f>
        <v>0</v>
      </c>
      <c r="BJ528" s="18" t="s">
        <v>83</v>
      </c>
      <c r="BK528" s="213">
        <f>ROUND(I528*H528,2)</f>
        <v>0</v>
      </c>
      <c r="BL528" s="18" t="s">
        <v>247</v>
      </c>
      <c r="BM528" s="212" t="s">
        <v>963</v>
      </c>
    </row>
    <row r="529" s="2" customFormat="1" ht="16.5" customHeight="1">
      <c r="A529" s="39"/>
      <c r="B529" s="40"/>
      <c r="C529" s="201" t="s">
        <v>964</v>
      </c>
      <c r="D529" s="201" t="s">
        <v>135</v>
      </c>
      <c r="E529" s="202" t="s">
        <v>965</v>
      </c>
      <c r="F529" s="203" t="s">
        <v>966</v>
      </c>
      <c r="G529" s="204" t="s">
        <v>206</v>
      </c>
      <c r="H529" s="205">
        <v>1</v>
      </c>
      <c r="I529" s="206"/>
      <c r="J529" s="207">
        <f>ROUND(I529*H529,2)</f>
        <v>0</v>
      </c>
      <c r="K529" s="203" t="s">
        <v>139</v>
      </c>
      <c r="L529" s="45"/>
      <c r="M529" s="208" t="s">
        <v>19</v>
      </c>
      <c r="N529" s="209" t="s">
        <v>46</v>
      </c>
      <c r="O529" s="85"/>
      <c r="P529" s="210">
        <f>O529*H529</f>
        <v>0</v>
      </c>
      <c r="Q529" s="210">
        <v>0</v>
      </c>
      <c r="R529" s="210">
        <f>Q529*H529</f>
        <v>0</v>
      </c>
      <c r="S529" s="210">
        <v>0</v>
      </c>
      <c r="T529" s="211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12" t="s">
        <v>247</v>
      </c>
      <c r="AT529" s="212" t="s">
        <v>135</v>
      </c>
      <c r="AU529" s="212" t="s">
        <v>85</v>
      </c>
      <c r="AY529" s="18" t="s">
        <v>133</v>
      </c>
      <c r="BE529" s="213">
        <f>IF(N529="základní",J529,0)</f>
        <v>0</v>
      </c>
      <c r="BF529" s="213">
        <f>IF(N529="snížená",J529,0)</f>
        <v>0</v>
      </c>
      <c r="BG529" s="213">
        <f>IF(N529="zákl. přenesená",J529,0)</f>
        <v>0</v>
      </c>
      <c r="BH529" s="213">
        <f>IF(N529="sníž. přenesená",J529,0)</f>
        <v>0</v>
      </c>
      <c r="BI529" s="213">
        <f>IF(N529="nulová",J529,0)</f>
        <v>0</v>
      </c>
      <c r="BJ529" s="18" t="s">
        <v>83</v>
      </c>
      <c r="BK529" s="213">
        <f>ROUND(I529*H529,2)</f>
        <v>0</v>
      </c>
      <c r="BL529" s="18" t="s">
        <v>247</v>
      </c>
      <c r="BM529" s="212" t="s">
        <v>967</v>
      </c>
    </row>
    <row r="530" s="2" customFormat="1">
      <c r="A530" s="39"/>
      <c r="B530" s="40"/>
      <c r="C530" s="41"/>
      <c r="D530" s="214" t="s">
        <v>142</v>
      </c>
      <c r="E530" s="41"/>
      <c r="F530" s="215" t="s">
        <v>968</v>
      </c>
      <c r="G530" s="41"/>
      <c r="H530" s="41"/>
      <c r="I530" s="216"/>
      <c r="J530" s="41"/>
      <c r="K530" s="41"/>
      <c r="L530" s="45"/>
      <c r="M530" s="217"/>
      <c r="N530" s="218"/>
      <c r="O530" s="85"/>
      <c r="P530" s="85"/>
      <c r="Q530" s="85"/>
      <c r="R530" s="85"/>
      <c r="S530" s="85"/>
      <c r="T530" s="86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142</v>
      </c>
      <c r="AU530" s="18" t="s">
        <v>85</v>
      </c>
    </row>
    <row r="531" s="2" customFormat="1" ht="16.5" customHeight="1">
      <c r="A531" s="39"/>
      <c r="B531" s="40"/>
      <c r="C531" s="242" t="s">
        <v>969</v>
      </c>
      <c r="D531" s="242" t="s">
        <v>170</v>
      </c>
      <c r="E531" s="243" t="s">
        <v>970</v>
      </c>
      <c r="F531" s="244" t="s">
        <v>971</v>
      </c>
      <c r="G531" s="245" t="s">
        <v>206</v>
      </c>
      <c r="H531" s="246">
        <v>4</v>
      </c>
      <c r="I531" s="247"/>
      <c r="J531" s="248">
        <f>ROUND(I531*H531,2)</f>
        <v>0</v>
      </c>
      <c r="K531" s="244" t="s">
        <v>587</v>
      </c>
      <c r="L531" s="249"/>
      <c r="M531" s="250" t="s">
        <v>19</v>
      </c>
      <c r="N531" s="251" t="s">
        <v>46</v>
      </c>
      <c r="O531" s="85"/>
      <c r="P531" s="210">
        <f>O531*H531</f>
        <v>0</v>
      </c>
      <c r="Q531" s="210">
        <v>0.00020000000000000001</v>
      </c>
      <c r="R531" s="210">
        <f>Q531*H531</f>
        <v>0.00080000000000000004</v>
      </c>
      <c r="S531" s="210">
        <v>0</v>
      </c>
      <c r="T531" s="211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12" t="s">
        <v>174</v>
      </c>
      <c r="AT531" s="212" t="s">
        <v>170</v>
      </c>
      <c r="AU531" s="212" t="s">
        <v>85</v>
      </c>
      <c r="AY531" s="18" t="s">
        <v>133</v>
      </c>
      <c r="BE531" s="213">
        <f>IF(N531="základní",J531,0)</f>
        <v>0</v>
      </c>
      <c r="BF531" s="213">
        <f>IF(N531="snížená",J531,0)</f>
        <v>0</v>
      </c>
      <c r="BG531" s="213">
        <f>IF(N531="zákl. přenesená",J531,0)</f>
        <v>0</v>
      </c>
      <c r="BH531" s="213">
        <f>IF(N531="sníž. přenesená",J531,0)</f>
        <v>0</v>
      </c>
      <c r="BI531" s="213">
        <f>IF(N531="nulová",J531,0)</f>
        <v>0</v>
      </c>
      <c r="BJ531" s="18" t="s">
        <v>83</v>
      </c>
      <c r="BK531" s="213">
        <f>ROUND(I531*H531,2)</f>
        <v>0</v>
      </c>
      <c r="BL531" s="18" t="s">
        <v>140</v>
      </c>
      <c r="BM531" s="212" t="s">
        <v>972</v>
      </c>
    </row>
    <row r="532" s="2" customFormat="1" ht="16.5" customHeight="1">
      <c r="A532" s="39"/>
      <c r="B532" s="40"/>
      <c r="C532" s="201" t="s">
        <v>973</v>
      </c>
      <c r="D532" s="201" t="s">
        <v>135</v>
      </c>
      <c r="E532" s="202" t="s">
        <v>974</v>
      </c>
      <c r="F532" s="203" t="s">
        <v>975</v>
      </c>
      <c r="G532" s="204" t="s">
        <v>206</v>
      </c>
      <c r="H532" s="205">
        <v>4</v>
      </c>
      <c r="I532" s="206"/>
      <c r="J532" s="207">
        <f>ROUND(I532*H532,2)</f>
        <v>0</v>
      </c>
      <c r="K532" s="203" t="s">
        <v>139</v>
      </c>
      <c r="L532" s="45"/>
      <c r="M532" s="208" t="s">
        <v>19</v>
      </c>
      <c r="N532" s="209" t="s">
        <v>46</v>
      </c>
      <c r="O532" s="85"/>
      <c r="P532" s="210">
        <f>O532*H532</f>
        <v>0</v>
      </c>
      <c r="Q532" s="210">
        <v>0</v>
      </c>
      <c r="R532" s="210">
        <f>Q532*H532</f>
        <v>0</v>
      </c>
      <c r="S532" s="210">
        <v>0</v>
      </c>
      <c r="T532" s="211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12" t="s">
        <v>247</v>
      </c>
      <c r="AT532" s="212" t="s">
        <v>135</v>
      </c>
      <c r="AU532" s="212" t="s">
        <v>85</v>
      </c>
      <c r="AY532" s="18" t="s">
        <v>133</v>
      </c>
      <c r="BE532" s="213">
        <f>IF(N532="základní",J532,0)</f>
        <v>0</v>
      </c>
      <c r="BF532" s="213">
        <f>IF(N532="snížená",J532,0)</f>
        <v>0</v>
      </c>
      <c r="BG532" s="213">
        <f>IF(N532="zákl. přenesená",J532,0)</f>
        <v>0</v>
      </c>
      <c r="BH532" s="213">
        <f>IF(N532="sníž. přenesená",J532,0)</f>
        <v>0</v>
      </c>
      <c r="BI532" s="213">
        <f>IF(N532="nulová",J532,0)</f>
        <v>0</v>
      </c>
      <c r="BJ532" s="18" t="s">
        <v>83</v>
      </c>
      <c r="BK532" s="213">
        <f>ROUND(I532*H532,2)</f>
        <v>0</v>
      </c>
      <c r="BL532" s="18" t="s">
        <v>247</v>
      </c>
      <c r="BM532" s="212" t="s">
        <v>976</v>
      </c>
    </row>
    <row r="533" s="2" customFormat="1">
      <c r="A533" s="39"/>
      <c r="B533" s="40"/>
      <c r="C533" s="41"/>
      <c r="D533" s="214" t="s">
        <v>142</v>
      </c>
      <c r="E533" s="41"/>
      <c r="F533" s="215" t="s">
        <v>977</v>
      </c>
      <c r="G533" s="41"/>
      <c r="H533" s="41"/>
      <c r="I533" s="216"/>
      <c r="J533" s="41"/>
      <c r="K533" s="41"/>
      <c r="L533" s="45"/>
      <c r="M533" s="217"/>
      <c r="N533" s="218"/>
      <c r="O533" s="85"/>
      <c r="P533" s="85"/>
      <c r="Q533" s="85"/>
      <c r="R533" s="85"/>
      <c r="S533" s="85"/>
      <c r="T533" s="86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T533" s="18" t="s">
        <v>142</v>
      </c>
      <c r="AU533" s="18" t="s">
        <v>85</v>
      </c>
    </row>
    <row r="534" s="2" customFormat="1" ht="16.5" customHeight="1">
      <c r="A534" s="39"/>
      <c r="B534" s="40"/>
      <c r="C534" s="242" t="s">
        <v>978</v>
      </c>
      <c r="D534" s="242" t="s">
        <v>170</v>
      </c>
      <c r="E534" s="243" t="s">
        <v>979</v>
      </c>
      <c r="F534" s="244" t="s">
        <v>980</v>
      </c>
      <c r="G534" s="245" t="s">
        <v>206</v>
      </c>
      <c r="H534" s="246">
        <v>4</v>
      </c>
      <c r="I534" s="247"/>
      <c r="J534" s="248">
        <f>ROUND(I534*H534,2)</f>
        <v>0</v>
      </c>
      <c r="K534" s="244" t="s">
        <v>139</v>
      </c>
      <c r="L534" s="249"/>
      <c r="M534" s="250" t="s">
        <v>19</v>
      </c>
      <c r="N534" s="251" t="s">
        <v>46</v>
      </c>
      <c r="O534" s="85"/>
      <c r="P534" s="210">
        <f>O534*H534</f>
        <v>0</v>
      </c>
      <c r="Q534" s="210">
        <v>0.0012999999999999999</v>
      </c>
      <c r="R534" s="210">
        <f>Q534*H534</f>
        <v>0.0051999999999999998</v>
      </c>
      <c r="S534" s="210">
        <v>0</v>
      </c>
      <c r="T534" s="211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12" t="s">
        <v>351</v>
      </c>
      <c r="AT534" s="212" t="s">
        <v>170</v>
      </c>
      <c r="AU534" s="212" t="s">
        <v>85</v>
      </c>
      <c r="AY534" s="18" t="s">
        <v>133</v>
      </c>
      <c r="BE534" s="213">
        <f>IF(N534="základní",J534,0)</f>
        <v>0</v>
      </c>
      <c r="BF534" s="213">
        <f>IF(N534="snížená",J534,0)</f>
        <v>0</v>
      </c>
      <c r="BG534" s="213">
        <f>IF(N534="zákl. přenesená",J534,0)</f>
        <v>0</v>
      </c>
      <c r="BH534" s="213">
        <f>IF(N534="sníž. přenesená",J534,0)</f>
        <v>0</v>
      </c>
      <c r="BI534" s="213">
        <f>IF(N534="nulová",J534,0)</f>
        <v>0</v>
      </c>
      <c r="BJ534" s="18" t="s">
        <v>83</v>
      </c>
      <c r="BK534" s="213">
        <f>ROUND(I534*H534,2)</f>
        <v>0</v>
      </c>
      <c r="BL534" s="18" t="s">
        <v>247</v>
      </c>
      <c r="BM534" s="212" t="s">
        <v>981</v>
      </c>
    </row>
    <row r="535" s="2" customFormat="1" ht="21.75" customHeight="1">
      <c r="A535" s="39"/>
      <c r="B535" s="40"/>
      <c r="C535" s="201" t="s">
        <v>982</v>
      </c>
      <c r="D535" s="201" t="s">
        <v>135</v>
      </c>
      <c r="E535" s="202" t="s">
        <v>983</v>
      </c>
      <c r="F535" s="203" t="s">
        <v>984</v>
      </c>
      <c r="G535" s="204" t="s">
        <v>206</v>
      </c>
      <c r="H535" s="205">
        <v>2</v>
      </c>
      <c r="I535" s="206"/>
      <c r="J535" s="207">
        <f>ROUND(I535*H535,2)</f>
        <v>0</v>
      </c>
      <c r="K535" s="203" t="s">
        <v>139</v>
      </c>
      <c r="L535" s="45"/>
      <c r="M535" s="208" t="s">
        <v>19</v>
      </c>
      <c r="N535" s="209" t="s">
        <v>46</v>
      </c>
      <c r="O535" s="85"/>
      <c r="P535" s="210">
        <f>O535*H535</f>
        <v>0</v>
      </c>
      <c r="Q535" s="210">
        <v>0</v>
      </c>
      <c r="R535" s="210">
        <f>Q535*H535</f>
        <v>0</v>
      </c>
      <c r="S535" s="210">
        <v>0</v>
      </c>
      <c r="T535" s="211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12" t="s">
        <v>247</v>
      </c>
      <c r="AT535" s="212" t="s">
        <v>135</v>
      </c>
      <c r="AU535" s="212" t="s">
        <v>85</v>
      </c>
      <c r="AY535" s="18" t="s">
        <v>133</v>
      </c>
      <c r="BE535" s="213">
        <f>IF(N535="základní",J535,0)</f>
        <v>0</v>
      </c>
      <c r="BF535" s="213">
        <f>IF(N535="snížená",J535,0)</f>
        <v>0</v>
      </c>
      <c r="BG535" s="213">
        <f>IF(N535="zákl. přenesená",J535,0)</f>
        <v>0</v>
      </c>
      <c r="BH535" s="213">
        <f>IF(N535="sníž. přenesená",J535,0)</f>
        <v>0</v>
      </c>
      <c r="BI535" s="213">
        <f>IF(N535="nulová",J535,0)</f>
        <v>0</v>
      </c>
      <c r="BJ535" s="18" t="s">
        <v>83</v>
      </c>
      <c r="BK535" s="213">
        <f>ROUND(I535*H535,2)</f>
        <v>0</v>
      </c>
      <c r="BL535" s="18" t="s">
        <v>247</v>
      </c>
      <c r="BM535" s="212" t="s">
        <v>985</v>
      </c>
    </row>
    <row r="536" s="2" customFormat="1">
      <c r="A536" s="39"/>
      <c r="B536" s="40"/>
      <c r="C536" s="41"/>
      <c r="D536" s="214" t="s">
        <v>142</v>
      </c>
      <c r="E536" s="41"/>
      <c r="F536" s="215" t="s">
        <v>986</v>
      </c>
      <c r="G536" s="41"/>
      <c r="H536" s="41"/>
      <c r="I536" s="216"/>
      <c r="J536" s="41"/>
      <c r="K536" s="41"/>
      <c r="L536" s="45"/>
      <c r="M536" s="217"/>
      <c r="N536" s="218"/>
      <c r="O536" s="85"/>
      <c r="P536" s="85"/>
      <c r="Q536" s="85"/>
      <c r="R536" s="85"/>
      <c r="S536" s="85"/>
      <c r="T536" s="86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T536" s="18" t="s">
        <v>142</v>
      </c>
      <c r="AU536" s="18" t="s">
        <v>85</v>
      </c>
    </row>
    <row r="537" s="2" customFormat="1" ht="16.5" customHeight="1">
      <c r="A537" s="39"/>
      <c r="B537" s="40"/>
      <c r="C537" s="242" t="s">
        <v>987</v>
      </c>
      <c r="D537" s="242" t="s">
        <v>170</v>
      </c>
      <c r="E537" s="243" t="s">
        <v>988</v>
      </c>
      <c r="F537" s="244" t="s">
        <v>989</v>
      </c>
      <c r="G537" s="245" t="s">
        <v>206</v>
      </c>
      <c r="H537" s="246">
        <v>2</v>
      </c>
      <c r="I537" s="247"/>
      <c r="J537" s="248">
        <f>ROUND(I537*H537,2)</f>
        <v>0</v>
      </c>
      <c r="K537" s="244" t="s">
        <v>139</v>
      </c>
      <c r="L537" s="249"/>
      <c r="M537" s="250" t="s">
        <v>19</v>
      </c>
      <c r="N537" s="251" t="s">
        <v>46</v>
      </c>
      <c r="O537" s="85"/>
      <c r="P537" s="210">
        <f>O537*H537</f>
        <v>0</v>
      </c>
      <c r="Q537" s="210">
        <v>0.0015</v>
      </c>
      <c r="R537" s="210">
        <f>Q537*H537</f>
        <v>0.0030000000000000001</v>
      </c>
      <c r="S537" s="210">
        <v>0</v>
      </c>
      <c r="T537" s="211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12" t="s">
        <v>351</v>
      </c>
      <c r="AT537" s="212" t="s">
        <v>170</v>
      </c>
      <c r="AU537" s="212" t="s">
        <v>85</v>
      </c>
      <c r="AY537" s="18" t="s">
        <v>133</v>
      </c>
      <c r="BE537" s="213">
        <f>IF(N537="základní",J537,0)</f>
        <v>0</v>
      </c>
      <c r="BF537" s="213">
        <f>IF(N537="snížená",J537,0)</f>
        <v>0</v>
      </c>
      <c r="BG537" s="213">
        <f>IF(N537="zákl. přenesená",J537,0)</f>
        <v>0</v>
      </c>
      <c r="BH537" s="213">
        <f>IF(N537="sníž. přenesená",J537,0)</f>
        <v>0</v>
      </c>
      <c r="BI537" s="213">
        <f>IF(N537="nulová",J537,0)</f>
        <v>0</v>
      </c>
      <c r="BJ537" s="18" t="s">
        <v>83</v>
      </c>
      <c r="BK537" s="213">
        <f>ROUND(I537*H537,2)</f>
        <v>0</v>
      </c>
      <c r="BL537" s="18" t="s">
        <v>247</v>
      </c>
      <c r="BM537" s="212" t="s">
        <v>990</v>
      </c>
    </row>
    <row r="538" s="2" customFormat="1" ht="24.15" customHeight="1">
      <c r="A538" s="39"/>
      <c r="B538" s="40"/>
      <c r="C538" s="201" t="s">
        <v>991</v>
      </c>
      <c r="D538" s="201" t="s">
        <v>135</v>
      </c>
      <c r="E538" s="202" t="s">
        <v>992</v>
      </c>
      <c r="F538" s="203" t="s">
        <v>993</v>
      </c>
      <c r="G538" s="204" t="s">
        <v>219</v>
      </c>
      <c r="H538" s="205">
        <v>22.899999999999999</v>
      </c>
      <c r="I538" s="206"/>
      <c r="J538" s="207">
        <f>ROUND(I538*H538,2)</f>
        <v>0</v>
      </c>
      <c r="K538" s="203" t="s">
        <v>139</v>
      </c>
      <c r="L538" s="45"/>
      <c r="M538" s="208" t="s">
        <v>19</v>
      </c>
      <c r="N538" s="209" t="s">
        <v>46</v>
      </c>
      <c r="O538" s="85"/>
      <c r="P538" s="210">
        <f>O538*H538</f>
        <v>0</v>
      </c>
      <c r="Q538" s="210">
        <v>0.0034399999999999999</v>
      </c>
      <c r="R538" s="210">
        <f>Q538*H538</f>
        <v>0.078775999999999999</v>
      </c>
      <c r="S538" s="210">
        <v>0</v>
      </c>
      <c r="T538" s="211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12" t="s">
        <v>247</v>
      </c>
      <c r="AT538" s="212" t="s">
        <v>135</v>
      </c>
      <c r="AU538" s="212" t="s">
        <v>85</v>
      </c>
      <c r="AY538" s="18" t="s">
        <v>133</v>
      </c>
      <c r="BE538" s="213">
        <f>IF(N538="základní",J538,0)</f>
        <v>0</v>
      </c>
      <c r="BF538" s="213">
        <f>IF(N538="snížená",J538,0)</f>
        <v>0</v>
      </c>
      <c r="BG538" s="213">
        <f>IF(N538="zákl. přenesená",J538,0)</f>
        <v>0</v>
      </c>
      <c r="BH538" s="213">
        <f>IF(N538="sníž. přenesená",J538,0)</f>
        <v>0</v>
      </c>
      <c r="BI538" s="213">
        <f>IF(N538="nulová",J538,0)</f>
        <v>0</v>
      </c>
      <c r="BJ538" s="18" t="s">
        <v>83</v>
      </c>
      <c r="BK538" s="213">
        <f>ROUND(I538*H538,2)</f>
        <v>0</v>
      </c>
      <c r="BL538" s="18" t="s">
        <v>247</v>
      </c>
      <c r="BM538" s="212" t="s">
        <v>994</v>
      </c>
    </row>
    <row r="539" s="2" customFormat="1">
      <c r="A539" s="39"/>
      <c r="B539" s="40"/>
      <c r="C539" s="41"/>
      <c r="D539" s="214" t="s">
        <v>142</v>
      </c>
      <c r="E539" s="41"/>
      <c r="F539" s="215" t="s">
        <v>995</v>
      </c>
      <c r="G539" s="41"/>
      <c r="H539" s="41"/>
      <c r="I539" s="216"/>
      <c r="J539" s="41"/>
      <c r="K539" s="41"/>
      <c r="L539" s="45"/>
      <c r="M539" s="217"/>
      <c r="N539" s="218"/>
      <c r="O539" s="85"/>
      <c r="P539" s="85"/>
      <c r="Q539" s="85"/>
      <c r="R539" s="85"/>
      <c r="S539" s="85"/>
      <c r="T539" s="86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T539" s="18" t="s">
        <v>142</v>
      </c>
      <c r="AU539" s="18" t="s">
        <v>85</v>
      </c>
    </row>
    <row r="540" s="13" customFormat="1">
      <c r="A540" s="13"/>
      <c r="B540" s="219"/>
      <c r="C540" s="220"/>
      <c r="D540" s="221" t="s">
        <v>144</v>
      </c>
      <c r="E540" s="222" t="s">
        <v>19</v>
      </c>
      <c r="F540" s="223" t="s">
        <v>996</v>
      </c>
      <c r="G540" s="220"/>
      <c r="H540" s="224">
        <v>5</v>
      </c>
      <c r="I540" s="225"/>
      <c r="J540" s="220"/>
      <c r="K540" s="220"/>
      <c r="L540" s="226"/>
      <c r="M540" s="227"/>
      <c r="N540" s="228"/>
      <c r="O540" s="228"/>
      <c r="P540" s="228"/>
      <c r="Q540" s="228"/>
      <c r="R540" s="228"/>
      <c r="S540" s="228"/>
      <c r="T540" s="229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0" t="s">
        <v>144</v>
      </c>
      <c r="AU540" s="230" t="s">
        <v>85</v>
      </c>
      <c r="AV540" s="13" t="s">
        <v>85</v>
      </c>
      <c r="AW540" s="13" t="s">
        <v>36</v>
      </c>
      <c r="AX540" s="13" t="s">
        <v>75</v>
      </c>
      <c r="AY540" s="230" t="s">
        <v>133</v>
      </c>
    </row>
    <row r="541" s="13" customFormat="1">
      <c r="A541" s="13"/>
      <c r="B541" s="219"/>
      <c r="C541" s="220"/>
      <c r="D541" s="221" t="s">
        <v>144</v>
      </c>
      <c r="E541" s="222" t="s">
        <v>19</v>
      </c>
      <c r="F541" s="223" t="s">
        <v>997</v>
      </c>
      <c r="G541" s="220"/>
      <c r="H541" s="224">
        <v>17.899999999999999</v>
      </c>
      <c r="I541" s="225"/>
      <c r="J541" s="220"/>
      <c r="K541" s="220"/>
      <c r="L541" s="226"/>
      <c r="M541" s="227"/>
      <c r="N541" s="228"/>
      <c r="O541" s="228"/>
      <c r="P541" s="228"/>
      <c r="Q541" s="228"/>
      <c r="R541" s="228"/>
      <c r="S541" s="228"/>
      <c r="T541" s="229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0" t="s">
        <v>144</v>
      </c>
      <c r="AU541" s="230" t="s">
        <v>85</v>
      </c>
      <c r="AV541" s="13" t="s">
        <v>85</v>
      </c>
      <c r="AW541" s="13" t="s">
        <v>36</v>
      </c>
      <c r="AX541" s="13" t="s">
        <v>75</v>
      </c>
      <c r="AY541" s="230" t="s">
        <v>133</v>
      </c>
    </row>
    <row r="542" s="14" customFormat="1">
      <c r="A542" s="14"/>
      <c r="B542" s="231"/>
      <c r="C542" s="232"/>
      <c r="D542" s="221" t="s">
        <v>144</v>
      </c>
      <c r="E542" s="233" t="s">
        <v>19</v>
      </c>
      <c r="F542" s="234" t="s">
        <v>149</v>
      </c>
      <c r="G542" s="232"/>
      <c r="H542" s="235">
        <v>22.899999999999999</v>
      </c>
      <c r="I542" s="236"/>
      <c r="J542" s="232"/>
      <c r="K542" s="232"/>
      <c r="L542" s="237"/>
      <c r="M542" s="238"/>
      <c r="N542" s="239"/>
      <c r="O542" s="239"/>
      <c r="P542" s="239"/>
      <c r="Q542" s="239"/>
      <c r="R542" s="239"/>
      <c r="S542" s="239"/>
      <c r="T542" s="240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1" t="s">
        <v>144</v>
      </c>
      <c r="AU542" s="241" t="s">
        <v>85</v>
      </c>
      <c r="AV542" s="14" t="s">
        <v>140</v>
      </c>
      <c r="AW542" s="14" t="s">
        <v>36</v>
      </c>
      <c r="AX542" s="14" t="s">
        <v>83</v>
      </c>
      <c r="AY542" s="241" t="s">
        <v>133</v>
      </c>
    </row>
    <row r="543" s="2" customFormat="1" ht="24.15" customHeight="1">
      <c r="A543" s="39"/>
      <c r="B543" s="40"/>
      <c r="C543" s="201" t="s">
        <v>998</v>
      </c>
      <c r="D543" s="201" t="s">
        <v>135</v>
      </c>
      <c r="E543" s="202" t="s">
        <v>999</v>
      </c>
      <c r="F543" s="203" t="s">
        <v>1000</v>
      </c>
      <c r="G543" s="204" t="s">
        <v>219</v>
      </c>
      <c r="H543" s="205">
        <v>4.7999999999999998</v>
      </c>
      <c r="I543" s="206"/>
      <c r="J543" s="207">
        <f>ROUND(I543*H543,2)</f>
        <v>0</v>
      </c>
      <c r="K543" s="203" t="s">
        <v>139</v>
      </c>
      <c r="L543" s="45"/>
      <c r="M543" s="208" t="s">
        <v>19</v>
      </c>
      <c r="N543" s="209" t="s">
        <v>46</v>
      </c>
      <c r="O543" s="85"/>
      <c r="P543" s="210">
        <f>O543*H543</f>
        <v>0</v>
      </c>
      <c r="Q543" s="210">
        <v>0.0052199999999999998</v>
      </c>
      <c r="R543" s="210">
        <f>Q543*H543</f>
        <v>0.025055999999999998</v>
      </c>
      <c r="S543" s="210">
        <v>0</v>
      </c>
      <c r="T543" s="211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12" t="s">
        <v>247</v>
      </c>
      <c r="AT543" s="212" t="s">
        <v>135</v>
      </c>
      <c r="AU543" s="212" t="s">
        <v>85</v>
      </c>
      <c r="AY543" s="18" t="s">
        <v>133</v>
      </c>
      <c r="BE543" s="213">
        <f>IF(N543="základní",J543,0)</f>
        <v>0</v>
      </c>
      <c r="BF543" s="213">
        <f>IF(N543="snížená",J543,0)</f>
        <v>0</v>
      </c>
      <c r="BG543" s="213">
        <f>IF(N543="zákl. přenesená",J543,0)</f>
        <v>0</v>
      </c>
      <c r="BH543" s="213">
        <f>IF(N543="sníž. přenesená",J543,0)</f>
        <v>0</v>
      </c>
      <c r="BI543" s="213">
        <f>IF(N543="nulová",J543,0)</f>
        <v>0</v>
      </c>
      <c r="BJ543" s="18" t="s">
        <v>83</v>
      </c>
      <c r="BK543" s="213">
        <f>ROUND(I543*H543,2)</f>
        <v>0</v>
      </c>
      <c r="BL543" s="18" t="s">
        <v>247</v>
      </c>
      <c r="BM543" s="212" t="s">
        <v>1001</v>
      </c>
    </row>
    <row r="544" s="2" customFormat="1">
      <c r="A544" s="39"/>
      <c r="B544" s="40"/>
      <c r="C544" s="41"/>
      <c r="D544" s="214" t="s">
        <v>142</v>
      </c>
      <c r="E544" s="41"/>
      <c r="F544" s="215" t="s">
        <v>1002</v>
      </c>
      <c r="G544" s="41"/>
      <c r="H544" s="41"/>
      <c r="I544" s="216"/>
      <c r="J544" s="41"/>
      <c r="K544" s="41"/>
      <c r="L544" s="45"/>
      <c r="M544" s="217"/>
      <c r="N544" s="218"/>
      <c r="O544" s="85"/>
      <c r="P544" s="85"/>
      <c r="Q544" s="85"/>
      <c r="R544" s="85"/>
      <c r="S544" s="85"/>
      <c r="T544" s="86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T544" s="18" t="s">
        <v>142</v>
      </c>
      <c r="AU544" s="18" t="s">
        <v>85</v>
      </c>
    </row>
    <row r="545" s="13" customFormat="1">
      <c r="A545" s="13"/>
      <c r="B545" s="219"/>
      <c r="C545" s="220"/>
      <c r="D545" s="221" t="s">
        <v>144</v>
      </c>
      <c r="E545" s="222" t="s">
        <v>19</v>
      </c>
      <c r="F545" s="223" t="s">
        <v>1003</v>
      </c>
      <c r="G545" s="220"/>
      <c r="H545" s="224">
        <v>4.7999999999999998</v>
      </c>
      <c r="I545" s="225"/>
      <c r="J545" s="220"/>
      <c r="K545" s="220"/>
      <c r="L545" s="226"/>
      <c r="M545" s="227"/>
      <c r="N545" s="228"/>
      <c r="O545" s="228"/>
      <c r="P545" s="228"/>
      <c r="Q545" s="228"/>
      <c r="R545" s="228"/>
      <c r="S545" s="228"/>
      <c r="T545" s="229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0" t="s">
        <v>144</v>
      </c>
      <c r="AU545" s="230" t="s">
        <v>85</v>
      </c>
      <c r="AV545" s="13" t="s">
        <v>85</v>
      </c>
      <c r="AW545" s="13" t="s">
        <v>36</v>
      </c>
      <c r="AX545" s="13" t="s">
        <v>83</v>
      </c>
      <c r="AY545" s="230" t="s">
        <v>133</v>
      </c>
    </row>
    <row r="546" s="2" customFormat="1" ht="24.15" customHeight="1">
      <c r="A546" s="39"/>
      <c r="B546" s="40"/>
      <c r="C546" s="201" t="s">
        <v>1004</v>
      </c>
      <c r="D546" s="201" t="s">
        <v>135</v>
      </c>
      <c r="E546" s="202" t="s">
        <v>1005</v>
      </c>
      <c r="F546" s="203" t="s">
        <v>1006</v>
      </c>
      <c r="G546" s="204" t="s">
        <v>206</v>
      </c>
      <c r="H546" s="205">
        <v>1</v>
      </c>
      <c r="I546" s="206"/>
      <c r="J546" s="207">
        <f>ROUND(I546*H546,2)</f>
        <v>0</v>
      </c>
      <c r="K546" s="203" t="s">
        <v>139</v>
      </c>
      <c r="L546" s="45"/>
      <c r="M546" s="208" t="s">
        <v>19</v>
      </c>
      <c r="N546" s="209" t="s">
        <v>46</v>
      </c>
      <c r="O546" s="85"/>
      <c r="P546" s="210">
        <f>O546*H546</f>
        <v>0</v>
      </c>
      <c r="Q546" s="210">
        <v>0</v>
      </c>
      <c r="R546" s="210">
        <f>Q546*H546</f>
        <v>0</v>
      </c>
      <c r="S546" s="210">
        <v>0</v>
      </c>
      <c r="T546" s="211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12" t="s">
        <v>247</v>
      </c>
      <c r="AT546" s="212" t="s">
        <v>135</v>
      </c>
      <c r="AU546" s="212" t="s">
        <v>85</v>
      </c>
      <c r="AY546" s="18" t="s">
        <v>133</v>
      </c>
      <c r="BE546" s="213">
        <f>IF(N546="základní",J546,0)</f>
        <v>0</v>
      </c>
      <c r="BF546" s="213">
        <f>IF(N546="snížená",J546,0)</f>
        <v>0</v>
      </c>
      <c r="BG546" s="213">
        <f>IF(N546="zákl. přenesená",J546,0)</f>
        <v>0</v>
      </c>
      <c r="BH546" s="213">
        <f>IF(N546="sníž. přenesená",J546,0)</f>
        <v>0</v>
      </c>
      <c r="BI546" s="213">
        <f>IF(N546="nulová",J546,0)</f>
        <v>0</v>
      </c>
      <c r="BJ546" s="18" t="s">
        <v>83</v>
      </c>
      <c r="BK546" s="213">
        <f>ROUND(I546*H546,2)</f>
        <v>0</v>
      </c>
      <c r="BL546" s="18" t="s">
        <v>247</v>
      </c>
      <c r="BM546" s="212" t="s">
        <v>1007</v>
      </c>
    </row>
    <row r="547" s="2" customFormat="1">
      <c r="A547" s="39"/>
      <c r="B547" s="40"/>
      <c r="C547" s="41"/>
      <c r="D547" s="214" t="s">
        <v>142</v>
      </c>
      <c r="E547" s="41"/>
      <c r="F547" s="215" t="s">
        <v>1008</v>
      </c>
      <c r="G547" s="41"/>
      <c r="H547" s="41"/>
      <c r="I547" s="216"/>
      <c r="J547" s="41"/>
      <c r="K547" s="41"/>
      <c r="L547" s="45"/>
      <c r="M547" s="217"/>
      <c r="N547" s="218"/>
      <c r="O547" s="85"/>
      <c r="P547" s="85"/>
      <c r="Q547" s="85"/>
      <c r="R547" s="85"/>
      <c r="S547" s="85"/>
      <c r="T547" s="86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142</v>
      </c>
      <c r="AU547" s="18" t="s">
        <v>85</v>
      </c>
    </row>
    <row r="548" s="2" customFormat="1" ht="16.5" customHeight="1">
      <c r="A548" s="39"/>
      <c r="B548" s="40"/>
      <c r="C548" s="242" t="s">
        <v>1009</v>
      </c>
      <c r="D548" s="242" t="s">
        <v>170</v>
      </c>
      <c r="E548" s="243" t="s">
        <v>1010</v>
      </c>
      <c r="F548" s="244" t="s">
        <v>1011</v>
      </c>
      <c r="G548" s="245" t="s">
        <v>219</v>
      </c>
      <c r="H548" s="246">
        <v>1</v>
      </c>
      <c r="I548" s="247"/>
      <c r="J548" s="248">
        <f>ROUND(I548*H548,2)</f>
        <v>0</v>
      </c>
      <c r="K548" s="244" t="s">
        <v>139</v>
      </c>
      <c r="L548" s="249"/>
      <c r="M548" s="250" t="s">
        <v>19</v>
      </c>
      <c r="N548" s="251" t="s">
        <v>46</v>
      </c>
      <c r="O548" s="85"/>
      <c r="P548" s="210">
        <f>O548*H548</f>
        <v>0</v>
      </c>
      <c r="Q548" s="210">
        <v>0.0038999999999999998</v>
      </c>
      <c r="R548" s="210">
        <f>Q548*H548</f>
        <v>0.0038999999999999998</v>
      </c>
      <c r="S548" s="210">
        <v>0</v>
      </c>
      <c r="T548" s="211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12" t="s">
        <v>351</v>
      </c>
      <c r="AT548" s="212" t="s">
        <v>170</v>
      </c>
      <c r="AU548" s="212" t="s">
        <v>85</v>
      </c>
      <c r="AY548" s="18" t="s">
        <v>133</v>
      </c>
      <c r="BE548" s="213">
        <f>IF(N548="základní",J548,0)</f>
        <v>0</v>
      </c>
      <c r="BF548" s="213">
        <f>IF(N548="snížená",J548,0)</f>
        <v>0</v>
      </c>
      <c r="BG548" s="213">
        <f>IF(N548="zákl. přenesená",J548,0)</f>
        <v>0</v>
      </c>
      <c r="BH548" s="213">
        <f>IF(N548="sníž. přenesená",J548,0)</f>
        <v>0</v>
      </c>
      <c r="BI548" s="213">
        <f>IF(N548="nulová",J548,0)</f>
        <v>0</v>
      </c>
      <c r="BJ548" s="18" t="s">
        <v>83</v>
      </c>
      <c r="BK548" s="213">
        <f>ROUND(I548*H548,2)</f>
        <v>0</v>
      </c>
      <c r="BL548" s="18" t="s">
        <v>247</v>
      </c>
      <c r="BM548" s="212" t="s">
        <v>1012</v>
      </c>
    </row>
    <row r="549" s="2" customFormat="1" ht="21.75" customHeight="1">
      <c r="A549" s="39"/>
      <c r="B549" s="40"/>
      <c r="C549" s="201" t="s">
        <v>1013</v>
      </c>
      <c r="D549" s="201" t="s">
        <v>135</v>
      </c>
      <c r="E549" s="202" t="s">
        <v>1014</v>
      </c>
      <c r="F549" s="203" t="s">
        <v>1015</v>
      </c>
      <c r="G549" s="204" t="s">
        <v>219</v>
      </c>
      <c r="H549" s="205">
        <v>22.899999999999999</v>
      </c>
      <c r="I549" s="206"/>
      <c r="J549" s="207">
        <f>ROUND(I549*H549,2)</f>
        <v>0</v>
      </c>
      <c r="K549" s="203" t="s">
        <v>139</v>
      </c>
      <c r="L549" s="45"/>
      <c r="M549" s="208" t="s">
        <v>19</v>
      </c>
      <c r="N549" s="209" t="s">
        <v>46</v>
      </c>
      <c r="O549" s="85"/>
      <c r="P549" s="210">
        <f>O549*H549</f>
        <v>0</v>
      </c>
      <c r="Q549" s="210">
        <v>0.00022000000000000001</v>
      </c>
      <c r="R549" s="210">
        <f>Q549*H549</f>
        <v>0.0050379999999999999</v>
      </c>
      <c r="S549" s="210">
        <v>0</v>
      </c>
      <c r="T549" s="211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12" t="s">
        <v>247</v>
      </c>
      <c r="AT549" s="212" t="s">
        <v>135</v>
      </c>
      <c r="AU549" s="212" t="s">
        <v>85</v>
      </c>
      <c r="AY549" s="18" t="s">
        <v>133</v>
      </c>
      <c r="BE549" s="213">
        <f>IF(N549="základní",J549,0)</f>
        <v>0</v>
      </c>
      <c r="BF549" s="213">
        <f>IF(N549="snížená",J549,0)</f>
        <v>0</v>
      </c>
      <c r="BG549" s="213">
        <f>IF(N549="zákl. přenesená",J549,0)</f>
        <v>0</v>
      </c>
      <c r="BH549" s="213">
        <f>IF(N549="sníž. přenesená",J549,0)</f>
        <v>0</v>
      </c>
      <c r="BI549" s="213">
        <f>IF(N549="nulová",J549,0)</f>
        <v>0</v>
      </c>
      <c r="BJ549" s="18" t="s">
        <v>83</v>
      </c>
      <c r="BK549" s="213">
        <f>ROUND(I549*H549,2)</f>
        <v>0</v>
      </c>
      <c r="BL549" s="18" t="s">
        <v>247</v>
      </c>
      <c r="BM549" s="212" t="s">
        <v>1016</v>
      </c>
    </row>
    <row r="550" s="2" customFormat="1">
      <c r="A550" s="39"/>
      <c r="B550" s="40"/>
      <c r="C550" s="41"/>
      <c r="D550" s="214" t="s">
        <v>142</v>
      </c>
      <c r="E550" s="41"/>
      <c r="F550" s="215" t="s">
        <v>1017</v>
      </c>
      <c r="G550" s="41"/>
      <c r="H550" s="41"/>
      <c r="I550" s="216"/>
      <c r="J550" s="41"/>
      <c r="K550" s="41"/>
      <c r="L550" s="45"/>
      <c r="M550" s="217"/>
      <c r="N550" s="218"/>
      <c r="O550" s="85"/>
      <c r="P550" s="85"/>
      <c r="Q550" s="85"/>
      <c r="R550" s="85"/>
      <c r="S550" s="85"/>
      <c r="T550" s="86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18" t="s">
        <v>142</v>
      </c>
      <c r="AU550" s="18" t="s">
        <v>85</v>
      </c>
    </row>
    <row r="551" s="2" customFormat="1" ht="21.75" customHeight="1">
      <c r="A551" s="39"/>
      <c r="B551" s="40"/>
      <c r="C551" s="201" t="s">
        <v>1018</v>
      </c>
      <c r="D551" s="201" t="s">
        <v>135</v>
      </c>
      <c r="E551" s="202" t="s">
        <v>1019</v>
      </c>
      <c r="F551" s="203" t="s">
        <v>1020</v>
      </c>
      <c r="G551" s="204" t="s">
        <v>219</v>
      </c>
      <c r="H551" s="205">
        <v>4.7999999999999998</v>
      </c>
      <c r="I551" s="206"/>
      <c r="J551" s="207">
        <f>ROUND(I551*H551,2)</f>
        <v>0</v>
      </c>
      <c r="K551" s="203" t="s">
        <v>139</v>
      </c>
      <c r="L551" s="45"/>
      <c r="M551" s="208" t="s">
        <v>19</v>
      </c>
      <c r="N551" s="209" t="s">
        <v>46</v>
      </c>
      <c r="O551" s="85"/>
      <c r="P551" s="210">
        <f>O551*H551</f>
        <v>0</v>
      </c>
      <c r="Q551" s="210">
        <v>0.00027999999999999998</v>
      </c>
      <c r="R551" s="210">
        <f>Q551*H551</f>
        <v>0.0013439999999999999</v>
      </c>
      <c r="S551" s="210">
        <v>0</v>
      </c>
      <c r="T551" s="211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12" t="s">
        <v>247</v>
      </c>
      <c r="AT551" s="212" t="s">
        <v>135</v>
      </c>
      <c r="AU551" s="212" t="s">
        <v>85</v>
      </c>
      <c r="AY551" s="18" t="s">
        <v>133</v>
      </c>
      <c r="BE551" s="213">
        <f>IF(N551="základní",J551,0)</f>
        <v>0</v>
      </c>
      <c r="BF551" s="213">
        <f>IF(N551="snížená",J551,0)</f>
        <v>0</v>
      </c>
      <c r="BG551" s="213">
        <f>IF(N551="zákl. přenesená",J551,0)</f>
        <v>0</v>
      </c>
      <c r="BH551" s="213">
        <f>IF(N551="sníž. přenesená",J551,0)</f>
        <v>0</v>
      </c>
      <c r="BI551" s="213">
        <f>IF(N551="nulová",J551,0)</f>
        <v>0</v>
      </c>
      <c r="BJ551" s="18" t="s">
        <v>83</v>
      </c>
      <c r="BK551" s="213">
        <f>ROUND(I551*H551,2)</f>
        <v>0</v>
      </c>
      <c r="BL551" s="18" t="s">
        <v>247</v>
      </c>
      <c r="BM551" s="212" t="s">
        <v>1021</v>
      </c>
    </row>
    <row r="552" s="2" customFormat="1">
      <c r="A552" s="39"/>
      <c r="B552" s="40"/>
      <c r="C552" s="41"/>
      <c r="D552" s="214" t="s">
        <v>142</v>
      </c>
      <c r="E552" s="41"/>
      <c r="F552" s="215" t="s">
        <v>1022</v>
      </c>
      <c r="G552" s="41"/>
      <c r="H552" s="41"/>
      <c r="I552" s="216"/>
      <c r="J552" s="41"/>
      <c r="K552" s="41"/>
      <c r="L552" s="45"/>
      <c r="M552" s="217"/>
      <c r="N552" s="218"/>
      <c r="O552" s="85"/>
      <c r="P552" s="85"/>
      <c r="Q552" s="85"/>
      <c r="R552" s="85"/>
      <c r="S552" s="85"/>
      <c r="T552" s="86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18" t="s">
        <v>142</v>
      </c>
      <c r="AU552" s="18" t="s">
        <v>85</v>
      </c>
    </row>
    <row r="553" s="2" customFormat="1" ht="16.5" customHeight="1">
      <c r="A553" s="39"/>
      <c r="B553" s="40"/>
      <c r="C553" s="201" t="s">
        <v>1023</v>
      </c>
      <c r="D553" s="201" t="s">
        <v>135</v>
      </c>
      <c r="E553" s="202" t="s">
        <v>1024</v>
      </c>
      <c r="F553" s="203" t="s">
        <v>1025</v>
      </c>
      <c r="G553" s="204" t="s">
        <v>206</v>
      </c>
      <c r="H553" s="205">
        <v>4</v>
      </c>
      <c r="I553" s="206"/>
      <c r="J553" s="207">
        <f>ROUND(I553*H553,2)</f>
        <v>0</v>
      </c>
      <c r="K553" s="203" t="s">
        <v>139</v>
      </c>
      <c r="L553" s="45"/>
      <c r="M553" s="208" t="s">
        <v>19</v>
      </c>
      <c r="N553" s="209" t="s">
        <v>46</v>
      </c>
      <c r="O553" s="85"/>
      <c r="P553" s="210">
        <f>O553*H553</f>
        <v>0</v>
      </c>
      <c r="Q553" s="210">
        <v>0</v>
      </c>
      <c r="R553" s="210">
        <f>Q553*H553</f>
        <v>0</v>
      </c>
      <c r="S553" s="210">
        <v>0</v>
      </c>
      <c r="T553" s="211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12" t="s">
        <v>247</v>
      </c>
      <c r="AT553" s="212" t="s">
        <v>135</v>
      </c>
      <c r="AU553" s="212" t="s">
        <v>85</v>
      </c>
      <c r="AY553" s="18" t="s">
        <v>133</v>
      </c>
      <c r="BE553" s="213">
        <f>IF(N553="základní",J553,0)</f>
        <v>0</v>
      </c>
      <c r="BF553" s="213">
        <f>IF(N553="snížená",J553,0)</f>
        <v>0</v>
      </c>
      <c r="BG553" s="213">
        <f>IF(N553="zákl. přenesená",J553,0)</f>
        <v>0</v>
      </c>
      <c r="BH553" s="213">
        <f>IF(N553="sníž. přenesená",J553,0)</f>
        <v>0</v>
      </c>
      <c r="BI553" s="213">
        <f>IF(N553="nulová",J553,0)</f>
        <v>0</v>
      </c>
      <c r="BJ553" s="18" t="s">
        <v>83</v>
      </c>
      <c r="BK553" s="213">
        <f>ROUND(I553*H553,2)</f>
        <v>0</v>
      </c>
      <c r="BL553" s="18" t="s">
        <v>247</v>
      </c>
      <c r="BM553" s="212" t="s">
        <v>1026</v>
      </c>
    </row>
    <row r="554" s="2" customFormat="1">
      <c r="A554" s="39"/>
      <c r="B554" s="40"/>
      <c r="C554" s="41"/>
      <c r="D554" s="214" t="s">
        <v>142</v>
      </c>
      <c r="E554" s="41"/>
      <c r="F554" s="215" t="s">
        <v>1027</v>
      </c>
      <c r="G554" s="41"/>
      <c r="H554" s="41"/>
      <c r="I554" s="216"/>
      <c r="J554" s="41"/>
      <c r="K554" s="41"/>
      <c r="L554" s="45"/>
      <c r="M554" s="217"/>
      <c r="N554" s="218"/>
      <c r="O554" s="85"/>
      <c r="P554" s="85"/>
      <c r="Q554" s="85"/>
      <c r="R554" s="85"/>
      <c r="S554" s="85"/>
      <c r="T554" s="86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T554" s="18" t="s">
        <v>142</v>
      </c>
      <c r="AU554" s="18" t="s">
        <v>85</v>
      </c>
    </row>
    <row r="555" s="2" customFormat="1" ht="16.5" customHeight="1">
      <c r="A555" s="39"/>
      <c r="B555" s="40"/>
      <c r="C555" s="201" t="s">
        <v>1028</v>
      </c>
      <c r="D555" s="201" t="s">
        <v>135</v>
      </c>
      <c r="E555" s="202" t="s">
        <v>1029</v>
      </c>
      <c r="F555" s="203" t="s">
        <v>1030</v>
      </c>
      <c r="G555" s="204" t="s">
        <v>372</v>
      </c>
      <c r="H555" s="205">
        <v>1</v>
      </c>
      <c r="I555" s="206"/>
      <c r="J555" s="207">
        <f>ROUND(I555*H555,2)</f>
        <v>0</v>
      </c>
      <c r="K555" s="203" t="s">
        <v>587</v>
      </c>
      <c r="L555" s="45"/>
      <c r="M555" s="208" t="s">
        <v>19</v>
      </c>
      <c r="N555" s="209" t="s">
        <v>46</v>
      </c>
      <c r="O555" s="85"/>
      <c r="P555" s="210">
        <f>O555*H555</f>
        <v>0</v>
      </c>
      <c r="Q555" s="210">
        <v>0</v>
      </c>
      <c r="R555" s="210">
        <f>Q555*H555</f>
        <v>0</v>
      </c>
      <c r="S555" s="210">
        <v>0</v>
      </c>
      <c r="T555" s="211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12" t="s">
        <v>247</v>
      </c>
      <c r="AT555" s="212" t="s">
        <v>135</v>
      </c>
      <c r="AU555" s="212" t="s">
        <v>85</v>
      </c>
      <c r="AY555" s="18" t="s">
        <v>133</v>
      </c>
      <c r="BE555" s="213">
        <f>IF(N555="základní",J555,0)</f>
        <v>0</v>
      </c>
      <c r="BF555" s="213">
        <f>IF(N555="snížená",J555,0)</f>
        <v>0</v>
      </c>
      <c r="BG555" s="213">
        <f>IF(N555="zákl. přenesená",J555,0)</f>
        <v>0</v>
      </c>
      <c r="BH555" s="213">
        <f>IF(N555="sníž. přenesená",J555,0)</f>
        <v>0</v>
      </c>
      <c r="BI555" s="213">
        <f>IF(N555="nulová",J555,0)</f>
        <v>0</v>
      </c>
      <c r="BJ555" s="18" t="s">
        <v>83</v>
      </c>
      <c r="BK555" s="213">
        <f>ROUND(I555*H555,2)</f>
        <v>0</v>
      </c>
      <c r="BL555" s="18" t="s">
        <v>247</v>
      </c>
      <c r="BM555" s="212" t="s">
        <v>1031</v>
      </c>
    </row>
    <row r="556" s="2" customFormat="1" ht="24.15" customHeight="1">
      <c r="A556" s="39"/>
      <c r="B556" s="40"/>
      <c r="C556" s="201" t="s">
        <v>1032</v>
      </c>
      <c r="D556" s="201" t="s">
        <v>135</v>
      </c>
      <c r="E556" s="202" t="s">
        <v>1033</v>
      </c>
      <c r="F556" s="203" t="s">
        <v>1034</v>
      </c>
      <c r="G556" s="204" t="s">
        <v>173</v>
      </c>
      <c r="H556" s="205">
        <v>0.128</v>
      </c>
      <c r="I556" s="206"/>
      <c r="J556" s="207">
        <f>ROUND(I556*H556,2)</f>
        <v>0</v>
      </c>
      <c r="K556" s="203" t="s">
        <v>139</v>
      </c>
      <c r="L556" s="45"/>
      <c r="M556" s="208" t="s">
        <v>19</v>
      </c>
      <c r="N556" s="209" t="s">
        <v>46</v>
      </c>
      <c r="O556" s="85"/>
      <c r="P556" s="210">
        <f>O556*H556</f>
        <v>0</v>
      </c>
      <c r="Q556" s="210">
        <v>0</v>
      </c>
      <c r="R556" s="210">
        <f>Q556*H556</f>
        <v>0</v>
      </c>
      <c r="S556" s="210">
        <v>0</v>
      </c>
      <c r="T556" s="211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12" t="s">
        <v>247</v>
      </c>
      <c r="AT556" s="212" t="s">
        <v>135</v>
      </c>
      <c r="AU556" s="212" t="s">
        <v>85</v>
      </c>
      <c r="AY556" s="18" t="s">
        <v>133</v>
      </c>
      <c r="BE556" s="213">
        <f>IF(N556="základní",J556,0)</f>
        <v>0</v>
      </c>
      <c r="BF556" s="213">
        <f>IF(N556="snížená",J556,0)</f>
        <v>0</v>
      </c>
      <c r="BG556" s="213">
        <f>IF(N556="zákl. přenesená",J556,0)</f>
        <v>0</v>
      </c>
      <c r="BH556" s="213">
        <f>IF(N556="sníž. přenesená",J556,0)</f>
        <v>0</v>
      </c>
      <c r="BI556" s="213">
        <f>IF(N556="nulová",J556,0)</f>
        <v>0</v>
      </c>
      <c r="BJ556" s="18" t="s">
        <v>83</v>
      </c>
      <c r="BK556" s="213">
        <f>ROUND(I556*H556,2)</f>
        <v>0</v>
      </c>
      <c r="BL556" s="18" t="s">
        <v>247</v>
      </c>
      <c r="BM556" s="212" t="s">
        <v>1035</v>
      </c>
    </row>
    <row r="557" s="2" customFormat="1">
      <c r="A557" s="39"/>
      <c r="B557" s="40"/>
      <c r="C557" s="41"/>
      <c r="D557" s="214" t="s">
        <v>142</v>
      </c>
      <c r="E557" s="41"/>
      <c r="F557" s="215" t="s">
        <v>1036</v>
      </c>
      <c r="G557" s="41"/>
      <c r="H557" s="41"/>
      <c r="I557" s="216"/>
      <c r="J557" s="41"/>
      <c r="K557" s="41"/>
      <c r="L557" s="45"/>
      <c r="M557" s="217"/>
      <c r="N557" s="218"/>
      <c r="O557" s="85"/>
      <c r="P557" s="85"/>
      <c r="Q557" s="85"/>
      <c r="R557" s="85"/>
      <c r="S557" s="85"/>
      <c r="T557" s="86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18" t="s">
        <v>142</v>
      </c>
      <c r="AU557" s="18" t="s">
        <v>85</v>
      </c>
    </row>
    <row r="558" s="12" customFormat="1" ht="22.8" customHeight="1">
      <c r="A558" s="12"/>
      <c r="B558" s="185"/>
      <c r="C558" s="186"/>
      <c r="D558" s="187" t="s">
        <v>74</v>
      </c>
      <c r="E558" s="199" t="s">
        <v>1037</v>
      </c>
      <c r="F558" s="199" t="s">
        <v>1038</v>
      </c>
      <c r="G558" s="186"/>
      <c r="H558" s="186"/>
      <c r="I558" s="189"/>
      <c r="J558" s="200">
        <f>BK558</f>
        <v>0</v>
      </c>
      <c r="K558" s="186"/>
      <c r="L558" s="191"/>
      <c r="M558" s="192"/>
      <c r="N558" s="193"/>
      <c r="O558" s="193"/>
      <c r="P558" s="194">
        <f>SUM(P559:P565)</f>
        <v>0</v>
      </c>
      <c r="Q558" s="193"/>
      <c r="R558" s="194">
        <f>SUM(R559:R565)</f>
        <v>0.061916909999999999</v>
      </c>
      <c r="S558" s="193"/>
      <c r="T558" s="195">
        <f>SUM(T559:T565)</f>
        <v>0</v>
      </c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R558" s="196" t="s">
        <v>85</v>
      </c>
      <c r="AT558" s="197" t="s">
        <v>74</v>
      </c>
      <c r="AU558" s="197" t="s">
        <v>83</v>
      </c>
      <c r="AY558" s="196" t="s">
        <v>133</v>
      </c>
      <c r="BK558" s="198">
        <f>SUM(BK559:BK565)</f>
        <v>0</v>
      </c>
    </row>
    <row r="559" s="2" customFormat="1" ht="24.15" customHeight="1">
      <c r="A559" s="39"/>
      <c r="B559" s="40"/>
      <c r="C559" s="201" t="s">
        <v>1039</v>
      </c>
      <c r="D559" s="201" t="s">
        <v>135</v>
      </c>
      <c r="E559" s="202" t="s">
        <v>1040</v>
      </c>
      <c r="F559" s="203" t="s">
        <v>1041</v>
      </c>
      <c r="G559" s="204" t="s">
        <v>226</v>
      </c>
      <c r="H559" s="205">
        <v>5.0709999999999997</v>
      </c>
      <c r="I559" s="206"/>
      <c r="J559" s="207">
        <f>ROUND(I559*H559,2)</f>
        <v>0</v>
      </c>
      <c r="K559" s="203" t="s">
        <v>139</v>
      </c>
      <c r="L559" s="45"/>
      <c r="M559" s="208" t="s">
        <v>19</v>
      </c>
      <c r="N559" s="209" t="s">
        <v>46</v>
      </c>
      <c r="O559" s="85"/>
      <c r="P559" s="210">
        <f>O559*H559</f>
        <v>0</v>
      </c>
      <c r="Q559" s="210">
        <v>0.01221</v>
      </c>
      <c r="R559" s="210">
        <f>Q559*H559</f>
        <v>0.061916909999999999</v>
      </c>
      <c r="S559" s="210">
        <v>0</v>
      </c>
      <c r="T559" s="211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12" t="s">
        <v>247</v>
      </c>
      <c r="AT559" s="212" t="s">
        <v>135</v>
      </c>
      <c r="AU559" s="212" t="s">
        <v>85</v>
      </c>
      <c r="AY559" s="18" t="s">
        <v>133</v>
      </c>
      <c r="BE559" s="213">
        <f>IF(N559="základní",J559,0)</f>
        <v>0</v>
      </c>
      <c r="BF559" s="213">
        <f>IF(N559="snížená",J559,0)</f>
        <v>0</v>
      </c>
      <c r="BG559" s="213">
        <f>IF(N559="zákl. přenesená",J559,0)</f>
        <v>0</v>
      </c>
      <c r="BH559" s="213">
        <f>IF(N559="sníž. přenesená",J559,0)</f>
        <v>0</v>
      </c>
      <c r="BI559" s="213">
        <f>IF(N559="nulová",J559,0)</f>
        <v>0</v>
      </c>
      <c r="BJ559" s="18" t="s">
        <v>83</v>
      </c>
      <c r="BK559" s="213">
        <f>ROUND(I559*H559,2)</f>
        <v>0</v>
      </c>
      <c r="BL559" s="18" t="s">
        <v>247</v>
      </c>
      <c r="BM559" s="212" t="s">
        <v>1042</v>
      </c>
    </row>
    <row r="560" s="2" customFormat="1">
      <c r="A560" s="39"/>
      <c r="B560" s="40"/>
      <c r="C560" s="41"/>
      <c r="D560" s="214" t="s">
        <v>142</v>
      </c>
      <c r="E560" s="41"/>
      <c r="F560" s="215" t="s">
        <v>1043</v>
      </c>
      <c r="G560" s="41"/>
      <c r="H560" s="41"/>
      <c r="I560" s="216"/>
      <c r="J560" s="41"/>
      <c r="K560" s="41"/>
      <c r="L560" s="45"/>
      <c r="M560" s="217"/>
      <c r="N560" s="218"/>
      <c r="O560" s="85"/>
      <c r="P560" s="85"/>
      <c r="Q560" s="85"/>
      <c r="R560" s="85"/>
      <c r="S560" s="85"/>
      <c r="T560" s="86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18" t="s">
        <v>142</v>
      </c>
      <c r="AU560" s="18" t="s">
        <v>85</v>
      </c>
    </row>
    <row r="561" s="13" customFormat="1">
      <c r="A561" s="13"/>
      <c r="B561" s="219"/>
      <c r="C561" s="220"/>
      <c r="D561" s="221" t="s">
        <v>144</v>
      </c>
      <c r="E561" s="222" t="s">
        <v>19</v>
      </c>
      <c r="F561" s="223" t="s">
        <v>435</v>
      </c>
      <c r="G561" s="220"/>
      <c r="H561" s="224">
        <v>2.907</v>
      </c>
      <c r="I561" s="225"/>
      <c r="J561" s="220"/>
      <c r="K561" s="220"/>
      <c r="L561" s="226"/>
      <c r="M561" s="227"/>
      <c r="N561" s="228"/>
      <c r="O561" s="228"/>
      <c r="P561" s="228"/>
      <c r="Q561" s="228"/>
      <c r="R561" s="228"/>
      <c r="S561" s="228"/>
      <c r="T561" s="229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0" t="s">
        <v>144</v>
      </c>
      <c r="AU561" s="230" t="s">
        <v>85</v>
      </c>
      <c r="AV561" s="13" t="s">
        <v>85</v>
      </c>
      <c r="AW561" s="13" t="s">
        <v>36</v>
      </c>
      <c r="AX561" s="13" t="s">
        <v>75</v>
      </c>
      <c r="AY561" s="230" t="s">
        <v>133</v>
      </c>
    </row>
    <row r="562" s="13" customFormat="1">
      <c r="A562" s="13"/>
      <c r="B562" s="219"/>
      <c r="C562" s="220"/>
      <c r="D562" s="221" t="s">
        <v>144</v>
      </c>
      <c r="E562" s="222" t="s">
        <v>19</v>
      </c>
      <c r="F562" s="223" t="s">
        <v>437</v>
      </c>
      <c r="G562" s="220"/>
      <c r="H562" s="224">
        <v>2.1640000000000001</v>
      </c>
      <c r="I562" s="225"/>
      <c r="J562" s="220"/>
      <c r="K562" s="220"/>
      <c r="L562" s="226"/>
      <c r="M562" s="227"/>
      <c r="N562" s="228"/>
      <c r="O562" s="228"/>
      <c r="P562" s="228"/>
      <c r="Q562" s="228"/>
      <c r="R562" s="228"/>
      <c r="S562" s="228"/>
      <c r="T562" s="229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0" t="s">
        <v>144</v>
      </c>
      <c r="AU562" s="230" t="s">
        <v>85</v>
      </c>
      <c r="AV562" s="13" t="s">
        <v>85</v>
      </c>
      <c r="AW562" s="13" t="s">
        <v>36</v>
      </c>
      <c r="AX562" s="13" t="s">
        <v>75</v>
      </c>
      <c r="AY562" s="230" t="s">
        <v>133</v>
      </c>
    </row>
    <row r="563" s="14" customFormat="1">
      <c r="A563" s="14"/>
      <c r="B563" s="231"/>
      <c r="C563" s="232"/>
      <c r="D563" s="221" t="s">
        <v>144</v>
      </c>
      <c r="E563" s="233" t="s">
        <v>19</v>
      </c>
      <c r="F563" s="234" t="s">
        <v>149</v>
      </c>
      <c r="G563" s="232"/>
      <c r="H563" s="235">
        <v>5.0709999999999997</v>
      </c>
      <c r="I563" s="236"/>
      <c r="J563" s="232"/>
      <c r="K563" s="232"/>
      <c r="L563" s="237"/>
      <c r="M563" s="238"/>
      <c r="N563" s="239"/>
      <c r="O563" s="239"/>
      <c r="P563" s="239"/>
      <c r="Q563" s="239"/>
      <c r="R563" s="239"/>
      <c r="S563" s="239"/>
      <c r="T563" s="240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1" t="s">
        <v>144</v>
      </c>
      <c r="AU563" s="241" t="s">
        <v>85</v>
      </c>
      <c r="AV563" s="14" t="s">
        <v>140</v>
      </c>
      <c r="AW563" s="14" t="s">
        <v>36</v>
      </c>
      <c r="AX563" s="14" t="s">
        <v>83</v>
      </c>
      <c r="AY563" s="241" t="s">
        <v>133</v>
      </c>
    </row>
    <row r="564" s="2" customFormat="1" ht="37.8" customHeight="1">
      <c r="A564" s="39"/>
      <c r="B564" s="40"/>
      <c r="C564" s="201" t="s">
        <v>1044</v>
      </c>
      <c r="D564" s="201" t="s">
        <v>135</v>
      </c>
      <c r="E564" s="202" t="s">
        <v>1045</v>
      </c>
      <c r="F564" s="203" t="s">
        <v>1046</v>
      </c>
      <c r="G564" s="204" t="s">
        <v>173</v>
      </c>
      <c r="H564" s="205">
        <v>0.062</v>
      </c>
      <c r="I564" s="206"/>
      <c r="J564" s="207">
        <f>ROUND(I564*H564,2)</f>
        <v>0</v>
      </c>
      <c r="K564" s="203" t="s">
        <v>139</v>
      </c>
      <c r="L564" s="45"/>
      <c r="M564" s="208" t="s">
        <v>19</v>
      </c>
      <c r="N564" s="209" t="s">
        <v>46</v>
      </c>
      <c r="O564" s="85"/>
      <c r="P564" s="210">
        <f>O564*H564</f>
        <v>0</v>
      </c>
      <c r="Q564" s="210">
        <v>0</v>
      </c>
      <c r="R564" s="210">
        <f>Q564*H564</f>
        <v>0</v>
      </c>
      <c r="S564" s="210">
        <v>0</v>
      </c>
      <c r="T564" s="211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12" t="s">
        <v>247</v>
      </c>
      <c r="AT564" s="212" t="s">
        <v>135</v>
      </c>
      <c r="AU564" s="212" t="s">
        <v>85</v>
      </c>
      <c r="AY564" s="18" t="s">
        <v>133</v>
      </c>
      <c r="BE564" s="213">
        <f>IF(N564="základní",J564,0)</f>
        <v>0</v>
      </c>
      <c r="BF564" s="213">
        <f>IF(N564="snížená",J564,0)</f>
        <v>0</v>
      </c>
      <c r="BG564" s="213">
        <f>IF(N564="zákl. přenesená",J564,0)</f>
        <v>0</v>
      </c>
      <c r="BH564" s="213">
        <f>IF(N564="sníž. přenesená",J564,0)</f>
        <v>0</v>
      </c>
      <c r="BI564" s="213">
        <f>IF(N564="nulová",J564,0)</f>
        <v>0</v>
      </c>
      <c r="BJ564" s="18" t="s">
        <v>83</v>
      </c>
      <c r="BK564" s="213">
        <f>ROUND(I564*H564,2)</f>
        <v>0</v>
      </c>
      <c r="BL564" s="18" t="s">
        <v>247</v>
      </c>
      <c r="BM564" s="212" t="s">
        <v>1047</v>
      </c>
    </row>
    <row r="565" s="2" customFormat="1">
      <c r="A565" s="39"/>
      <c r="B565" s="40"/>
      <c r="C565" s="41"/>
      <c r="D565" s="214" t="s">
        <v>142</v>
      </c>
      <c r="E565" s="41"/>
      <c r="F565" s="215" t="s">
        <v>1048</v>
      </c>
      <c r="G565" s="41"/>
      <c r="H565" s="41"/>
      <c r="I565" s="216"/>
      <c r="J565" s="41"/>
      <c r="K565" s="41"/>
      <c r="L565" s="45"/>
      <c r="M565" s="217"/>
      <c r="N565" s="218"/>
      <c r="O565" s="85"/>
      <c r="P565" s="85"/>
      <c r="Q565" s="85"/>
      <c r="R565" s="85"/>
      <c r="S565" s="85"/>
      <c r="T565" s="86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142</v>
      </c>
      <c r="AU565" s="18" t="s">
        <v>85</v>
      </c>
    </row>
    <row r="566" s="12" customFormat="1" ht="22.8" customHeight="1">
      <c r="A566" s="12"/>
      <c r="B566" s="185"/>
      <c r="C566" s="186"/>
      <c r="D566" s="187" t="s">
        <v>74</v>
      </c>
      <c r="E566" s="199" t="s">
        <v>1049</v>
      </c>
      <c r="F566" s="199" t="s">
        <v>1050</v>
      </c>
      <c r="G566" s="186"/>
      <c r="H566" s="186"/>
      <c r="I566" s="189"/>
      <c r="J566" s="200">
        <f>BK566</f>
        <v>0</v>
      </c>
      <c r="K566" s="186"/>
      <c r="L566" s="191"/>
      <c r="M566" s="192"/>
      <c r="N566" s="193"/>
      <c r="O566" s="193"/>
      <c r="P566" s="194">
        <f>SUM(P567:P574)</f>
        <v>0</v>
      </c>
      <c r="Q566" s="193"/>
      <c r="R566" s="194">
        <f>SUM(R567:R574)</f>
        <v>0.0688</v>
      </c>
      <c r="S566" s="193"/>
      <c r="T566" s="195">
        <f>SUM(T567:T574)</f>
        <v>0</v>
      </c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R566" s="196" t="s">
        <v>85</v>
      </c>
      <c r="AT566" s="197" t="s">
        <v>74</v>
      </c>
      <c r="AU566" s="197" t="s">
        <v>83</v>
      </c>
      <c r="AY566" s="196" t="s">
        <v>133</v>
      </c>
      <c r="BK566" s="198">
        <f>SUM(BK567:BK574)</f>
        <v>0</v>
      </c>
    </row>
    <row r="567" s="2" customFormat="1" ht="24.15" customHeight="1">
      <c r="A567" s="39"/>
      <c r="B567" s="40"/>
      <c r="C567" s="201" t="s">
        <v>1051</v>
      </c>
      <c r="D567" s="201" t="s">
        <v>135</v>
      </c>
      <c r="E567" s="202" t="s">
        <v>1052</v>
      </c>
      <c r="F567" s="203" t="s">
        <v>1053</v>
      </c>
      <c r="G567" s="204" t="s">
        <v>206</v>
      </c>
      <c r="H567" s="205">
        <v>4</v>
      </c>
      <c r="I567" s="206"/>
      <c r="J567" s="207">
        <f>ROUND(I567*H567,2)</f>
        <v>0</v>
      </c>
      <c r="K567" s="203" t="s">
        <v>139</v>
      </c>
      <c r="L567" s="45"/>
      <c r="M567" s="208" t="s">
        <v>19</v>
      </c>
      <c r="N567" s="209" t="s">
        <v>46</v>
      </c>
      <c r="O567" s="85"/>
      <c r="P567" s="210">
        <f>O567*H567</f>
        <v>0</v>
      </c>
      <c r="Q567" s="210">
        <v>0</v>
      </c>
      <c r="R567" s="210">
        <f>Q567*H567</f>
        <v>0</v>
      </c>
      <c r="S567" s="210">
        <v>0</v>
      </c>
      <c r="T567" s="211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12" t="s">
        <v>247</v>
      </c>
      <c r="AT567" s="212" t="s">
        <v>135</v>
      </c>
      <c r="AU567" s="212" t="s">
        <v>85</v>
      </c>
      <c r="AY567" s="18" t="s">
        <v>133</v>
      </c>
      <c r="BE567" s="213">
        <f>IF(N567="základní",J567,0)</f>
        <v>0</v>
      </c>
      <c r="BF567" s="213">
        <f>IF(N567="snížená",J567,0)</f>
        <v>0</v>
      </c>
      <c r="BG567" s="213">
        <f>IF(N567="zákl. přenesená",J567,0)</f>
        <v>0</v>
      </c>
      <c r="BH567" s="213">
        <f>IF(N567="sníž. přenesená",J567,0)</f>
        <v>0</v>
      </c>
      <c r="BI567" s="213">
        <f>IF(N567="nulová",J567,0)</f>
        <v>0</v>
      </c>
      <c r="BJ567" s="18" t="s">
        <v>83</v>
      </c>
      <c r="BK567" s="213">
        <f>ROUND(I567*H567,2)</f>
        <v>0</v>
      </c>
      <c r="BL567" s="18" t="s">
        <v>247</v>
      </c>
      <c r="BM567" s="212" t="s">
        <v>1054</v>
      </c>
    </row>
    <row r="568" s="2" customFormat="1">
      <c r="A568" s="39"/>
      <c r="B568" s="40"/>
      <c r="C568" s="41"/>
      <c r="D568" s="214" t="s">
        <v>142</v>
      </c>
      <c r="E568" s="41"/>
      <c r="F568" s="215" t="s">
        <v>1055</v>
      </c>
      <c r="G568" s="41"/>
      <c r="H568" s="41"/>
      <c r="I568" s="216"/>
      <c r="J568" s="41"/>
      <c r="K568" s="41"/>
      <c r="L568" s="45"/>
      <c r="M568" s="217"/>
      <c r="N568" s="218"/>
      <c r="O568" s="85"/>
      <c r="P568" s="85"/>
      <c r="Q568" s="85"/>
      <c r="R568" s="85"/>
      <c r="S568" s="85"/>
      <c r="T568" s="86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142</v>
      </c>
      <c r="AU568" s="18" t="s">
        <v>85</v>
      </c>
    </row>
    <row r="569" s="2" customFormat="1" ht="16.5" customHeight="1">
      <c r="A569" s="39"/>
      <c r="B569" s="40"/>
      <c r="C569" s="242" t="s">
        <v>1056</v>
      </c>
      <c r="D569" s="242" t="s">
        <v>170</v>
      </c>
      <c r="E569" s="243" t="s">
        <v>1057</v>
      </c>
      <c r="F569" s="244" t="s">
        <v>1058</v>
      </c>
      <c r="G569" s="245" t="s">
        <v>206</v>
      </c>
      <c r="H569" s="246">
        <v>4</v>
      </c>
      <c r="I569" s="247"/>
      <c r="J569" s="248">
        <f>ROUND(I569*H569,2)</f>
        <v>0</v>
      </c>
      <c r="K569" s="244" t="s">
        <v>139</v>
      </c>
      <c r="L569" s="249"/>
      <c r="M569" s="250" t="s">
        <v>19</v>
      </c>
      <c r="N569" s="251" t="s">
        <v>46</v>
      </c>
      <c r="O569" s="85"/>
      <c r="P569" s="210">
        <f>O569*H569</f>
        <v>0</v>
      </c>
      <c r="Q569" s="210">
        <v>0.016</v>
      </c>
      <c r="R569" s="210">
        <f>Q569*H569</f>
        <v>0.064000000000000001</v>
      </c>
      <c r="S569" s="210">
        <v>0</v>
      </c>
      <c r="T569" s="211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12" t="s">
        <v>351</v>
      </c>
      <c r="AT569" s="212" t="s">
        <v>170</v>
      </c>
      <c r="AU569" s="212" t="s">
        <v>85</v>
      </c>
      <c r="AY569" s="18" t="s">
        <v>133</v>
      </c>
      <c r="BE569" s="213">
        <f>IF(N569="základní",J569,0)</f>
        <v>0</v>
      </c>
      <c r="BF569" s="213">
        <f>IF(N569="snížená",J569,0)</f>
        <v>0</v>
      </c>
      <c r="BG569" s="213">
        <f>IF(N569="zákl. přenesená",J569,0)</f>
        <v>0</v>
      </c>
      <c r="BH569" s="213">
        <f>IF(N569="sníž. přenesená",J569,0)</f>
        <v>0</v>
      </c>
      <c r="BI569" s="213">
        <f>IF(N569="nulová",J569,0)</f>
        <v>0</v>
      </c>
      <c r="BJ569" s="18" t="s">
        <v>83</v>
      </c>
      <c r="BK569" s="213">
        <f>ROUND(I569*H569,2)</f>
        <v>0</v>
      </c>
      <c r="BL569" s="18" t="s">
        <v>247</v>
      </c>
      <c r="BM569" s="212" t="s">
        <v>1059</v>
      </c>
    </row>
    <row r="570" s="2" customFormat="1" ht="16.5" customHeight="1">
      <c r="A570" s="39"/>
      <c r="B570" s="40"/>
      <c r="C570" s="201" t="s">
        <v>1060</v>
      </c>
      <c r="D570" s="201" t="s">
        <v>135</v>
      </c>
      <c r="E570" s="202" t="s">
        <v>1061</v>
      </c>
      <c r="F570" s="203" t="s">
        <v>1062</v>
      </c>
      <c r="G570" s="204" t="s">
        <v>206</v>
      </c>
      <c r="H570" s="205">
        <v>4</v>
      </c>
      <c r="I570" s="206"/>
      <c r="J570" s="207">
        <f>ROUND(I570*H570,2)</f>
        <v>0</v>
      </c>
      <c r="K570" s="203" t="s">
        <v>139</v>
      </c>
      <c r="L570" s="45"/>
      <c r="M570" s="208" t="s">
        <v>19</v>
      </c>
      <c r="N570" s="209" t="s">
        <v>46</v>
      </c>
      <c r="O570" s="85"/>
      <c r="P570" s="210">
        <f>O570*H570</f>
        <v>0</v>
      </c>
      <c r="Q570" s="210">
        <v>0</v>
      </c>
      <c r="R570" s="210">
        <f>Q570*H570</f>
        <v>0</v>
      </c>
      <c r="S570" s="210">
        <v>0</v>
      </c>
      <c r="T570" s="211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12" t="s">
        <v>247</v>
      </c>
      <c r="AT570" s="212" t="s">
        <v>135</v>
      </c>
      <c r="AU570" s="212" t="s">
        <v>85</v>
      </c>
      <c r="AY570" s="18" t="s">
        <v>133</v>
      </c>
      <c r="BE570" s="213">
        <f>IF(N570="základní",J570,0)</f>
        <v>0</v>
      </c>
      <c r="BF570" s="213">
        <f>IF(N570="snížená",J570,0)</f>
        <v>0</v>
      </c>
      <c r="BG570" s="213">
        <f>IF(N570="zákl. přenesená",J570,0)</f>
        <v>0</v>
      </c>
      <c r="BH570" s="213">
        <f>IF(N570="sníž. přenesená",J570,0)</f>
        <v>0</v>
      </c>
      <c r="BI570" s="213">
        <f>IF(N570="nulová",J570,0)</f>
        <v>0</v>
      </c>
      <c r="BJ570" s="18" t="s">
        <v>83</v>
      </c>
      <c r="BK570" s="213">
        <f>ROUND(I570*H570,2)</f>
        <v>0</v>
      </c>
      <c r="BL570" s="18" t="s">
        <v>247</v>
      </c>
      <c r="BM570" s="212" t="s">
        <v>1063</v>
      </c>
    </row>
    <row r="571" s="2" customFormat="1">
      <c r="A571" s="39"/>
      <c r="B571" s="40"/>
      <c r="C571" s="41"/>
      <c r="D571" s="214" t="s">
        <v>142</v>
      </c>
      <c r="E571" s="41"/>
      <c r="F571" s="215" t="s">
        <v>1064</v>
      </c>
      <c r="G571" s="41"/>
      <c r="H571" s="41"/>
      <c r="I571" s="216"/>
      <c r="J571" s="41"/>
      <c r="K571" s="41"/>
      <c r="L571" s="45"/>
      <c r="M571" s="217"/>
      <c r="N571" s="218"/>
      <c r="O571" s="85"/>
      <c r="P571" s="85"/>
      <c r="Q571" s="85"/>
      <c r="R571" s="85"/>
      <c r="S571" s="85"/>
      <c r="T571" s="86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142</v>
      </c>
      <c r="AU571" s="18" t="s">
        <v>85</v>
      </c>
    </row>
    <row r="572" s="2" customFormat="1" ht="16.5" customHeight="1">
      <c r="A572" s="39"/>
      <c r="B572" s="40"/>
      <c r="C572" s="242" t="s">
        <v>1065</v>
      </c>
      <c r="D572" s="242" t="s">
        <v>170</v>
      </c>
      <c r="E572" s="243" t="s">
        <v>1066</v>
      </c>
      <c r="F572" s="244" t="s">
        <v>1067</v>
      </c>
      <c r="G572" s="245" t="s">
        <v>206</v>
      </c>
      <c r="H572" s="246">
        <v>4</v>
      </c>
      <c r="I572" s="247"/>
      <c r="J572" s="248">
        <f>ROUND(I572*H572,2)</f>
        <v>0</v>
      </c>
      <c r="K572" s="244" t="s">
        <v>139</v>
      </c>
      <c r="L572" s="249"/>
      <c r="M572" s="250" t="s">
        <v>19</v>
      </c>
      <c r="N572" s="251" t="s">
        <v>46</v>
      </c>
      <c r="O572" s="85"/>
      <c r="P572" s="210">
        <f>O572*H572</f>
        <v>0</v>
      </c>
      <c r="Q572" s="210">
        <v>0.0011999999999999999</v>
      </c>
      <c r="R572" s="210">
        <f>Q572*H572</f>
        <v>0.0047999999999999996</v>
      </c>
      <c r="S572" s="210">
        <v>0</v>
      </c>
      <c r="T572" s="211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12" t="s">
        <v>351</v>
      </c>
      <c r="AT572" s="212" t="s">
        <v>170</v>
      </c>
      <c r="AU572" s="212" t="s">
        <v>85</v>
      </c>
      <c r="AY572" s="18" t="s">
        <v>133</v>
      </c>
      <c r="BE572" s="213">
        <f>IF(N572="základní",J572,0)</f>
        <v>0</v>
      </c>
      <c r="BF572" s="213">
        <f>IF(N572="snížená",J572,0)</f>
        <v>0</v>
      </c>
      <c r="BG572" s="213">
        <f>IF(N572="zákl. přenesená",J572,0)</f>
        <v>0</v>
      </c>
      <c r="BH572" s="213">
        <f>IF(N572="sníž. přenesená",J572,0)</f>
        <v>0</v>
      </c>
      <c r="BI572" s="213">
        <f>IF(N572="nulová",J572,0)</f>
        <v>0</v>
      </c>
      <c r="BJ572" s="18" t="s">
        <v>83</v>
      </c>
      <c r="BK572" s="213">
        <f>ROUND(I572*H572,2)</f>
        <v>0</v>
      </c>
      <c r="BL572" s="18" t="s">
        <v>247</v>
      </c>
      <c r="BM572" s="212" t="s">
        <v>1068</v>
      </c>
    </row>
    <row r="573" s="2" customFormat="1" ht="24.15" customHeight="1">
      <c r="A573" s="39"/>
      <c r="B573" s="40"/>
      <c r="C573" s="201" t="s">
        <v>1069</v>
      </c>
      <c r="D573" s="201" t="s">
        <v>135</v>
      </c>
      <c r="E573" s="202" t="s">
        <v>1070</v>
      </c>
      <c r="F573" s="203" t="s">
        <v>1071</v>
      </c>
      <c r="G573" s="204" t="s">
        <v>173</v>
      </c>
      <c r="H573" s="205">
        <v>0.069000000000000006</v>
      </c>
      <c r="I573" s="206"/>
      <c r="J573" s="207">
        <f>ROUND(I573*H573,2)</f>
        <v>0</v>
      </c>
      <c r="K573" s="203" t="s">
        <v>139</v>
      </c>
      <c r="L573" s="45"/>
      <c r="M573" s="208" t="s">
        <v>19</v>
      </c>
      <c r="N573" s="209" t="s">
        <v>46</v>
      </c>
      <c r="O573" s="85"/>
      <c r="P573" s="210">
        <f>O573*H573</f>
        <v>0</v>
      </c>
      <c r="Q573" s="210">
        <v>0</v>
      </c>
      <c r="R573" s="210">
        <f>Q573*H573</f>
        <v>0</v>
      </c>
      <c r="S573" s="210">
        <v>0</v>
      </c>
      <c r="T573" s="211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12" t="s">
        <v>247</v>
      </c>
      <c r="AT573" s="212" t="s">
        <v>135</v>
      </c>
      <c r="AU573" s="212" t="s">
        <v>85</v>
      </c>
      <c r="AY573" s="18" t="s">
        <v>133</v>
      </c>
      <c r="BE573" s="213">
        <f>IF(N573="základní",J573,0)</f>
        <v>0</v>
      </c>
      <c r="BF573" s="213">
        <f>IF(N573="snížená",J573,0)</f>
        <v>0</v>
      </c>
      <c r="BG573" s="213">
        <f>IF(N573="zákl. přenesená",J573,0)</f>
        <v>0</v>
      </c>
      <c r="BH573" s="213">
        <f>IF(N573="sníž. přenesená",J573,0)</f>
        <v>0</v>
      </c>
      <c r="BI573" s="213">
        <f>IF(N573="nulová",J573,0)</f>
        <v>0</v>
      </c>
      <c r="BJ573" s="18" t="s">
        <v>83</v>
      </c>
      <c r="BK573" s="213">
        <f>ROUND(I573*H573,2)</f>
        <v>0</v>
      </c>
      <c r="BL573" s="18" t="s">
        <v>247</v>
      </c>
      <c r="BM573" s="212" t="s">
        <v>1072</v>
      </c>
    </row>
    <row r="574" s="2" customFormat="1">
      <c r="A574" s="39"/>
      <c r="B574" s="40"/>
      <c r="C574" s="41"/>
      <c r="D574" s="214" t="s">
        <v>142</v>
      </c>
      <c r="E574" s="41"/>
      <c r="F574" s="215" t="s">
        <v>1073</v>
      </c>
      <c r="G574" s="41"/>
      <c r="H574" s="41"/>
      <c r="I574" s="216"/>
      <c r="J574" s="41"/>
      <c r="K574" s="41"/>
      <c r="L574" s="45"/>
      <c r="M574" s="217"/>
      <c r="N574" s="218"/>
      <c r="O574" s="85"/>
      <c r="P574" s="85"/>
      <c r="Q574" s="85"/>
      <c r="R574" s="85"/>
      <c r="S574" s="85"/>
      <c r="T574" s="86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T574" s="18" t="s">
        <v>142</v>
      </c>
      <c r="AU574" s="18" t="s">
        <v>85</v>
      </c>
    </row>
    <row r="575" s="12" customFormat="1" ht="22.8" customHeight="1">
      <c r="A575" s="12"/>
      <c r="B575" s="185"/>
      <c r="C575" s="186"/>
      <c r="D575" s="187" t="s">
        <v>74</v>
      </c>
      <c r="E575" s="199" t="s">
        <v>1074</v>
      </c>
      <c r="F575" s="199" t="s">
        <v>1075</v>
      </c>
      <c r="G575" s="186"/>
      <c r="H575" s="186"/>
      <c r="I575" s="189"/>
      <c r="J575" s="200">
        <f>BK575</f>
        <v>0</v>
      </c>
      <c r="K575" s="186"/>
      <c r="L575" s="191"/>
      <c r="M575" s="192"/>
      <c r="N575" s="193"/>
      <c r="O575" s="193"/>
      <c r="P575" s="194">
        <f>SUM(P576:P612)</f>
        <v>0</v>
      </c>
      <c r="Q575" s="193"/>
      <c r="R575" s="194">
        <f>SUM(R576:R612)</f>
        <v>4.7161394000000003</v>
      </c>
      <c r="S575" s="193"/>
      <c r="T575" s="195">
        <f>SUM(T576:T612)</f>
        <v>0</v>
      </c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R575" s="196" t="s">
        <v>85</v>
      </c>
      <c r="AT575" s="197" t="s">
        <v>74</v>
      </c>
      <c r="AU575" s="197" t="s">
        <v>83</v>
      </c>
      <c r="AY575" s="196" t="s">
        <v>133</v>
      </c>
      <c r="BK575" s="198">
        <f>SUM(BK576:BK612)</f>
        <v>0</v>
      </c>
    </row>
    <row r="576" s="2" customFormat="1" ht="16.5" customHeight="1">
      <c r="A576" s="39"/>
      <c r="B576" s="40"/>
      <c r="C576" s="201" t="s">
        <v>1076</v>
      </c>
      <c r="D576" s="201" t="s">
        <v>135</v>
      </c>
      <c r="E576" s="202" t="s">
        <v>1077</v>
      </c>
      <c r="F576" s="203" t="s">
        <v>1078</v>
      </c>
      <c r="G576" s="204" t="s">
        <v>226</v>
      </c>
      <c r="H576" s="205">
        <v>128.55000000000001</v>
      </c>
      <c r="I576" s="206"/>
      <c r="J576" s="207">
        <f>ROUND(I576*H576,2)</f>
        <v>0</v>
      </c>
      <c r="K576" s="203" t="s">
        <v>139</v>
      </c>
      <c r="L576" s="45"/>
      <c r="M576" s="208" t="s">
        <v>19</v>
      </c>
      <c r="N576" s="209" t="s">
        <v>46</v>
      </c>
      <c r="O576" s="85"/>
      <c r="P576" s="210">
        <f>O576*H576</f>
        <v>0</v>
      </c>
      <c r="Q576" s="210">
        <v>0</v>
      </c>
      <c r="R576" s="210">
        <f>Q576*H576</f>
        <v>0</v>
      </c>
      <c r="S576" s="210">
        <v>0</v>
      </c>
      <c r="T576" s="211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12" t="s">
        <v>247</v>
      </c>
      <c r="AT576" s="212" t="s">
        <v>135</v>
      </c>
      <c r="AU576" s="212" t="s">
        <v>85</v>
      </c>
      <c r="AY576" s="18" t="s">
        <v>133</v>
      </c>
      <c r="BE576" s="213">
        <f>IF(N576="základní",J576,0)</f>
        <v>0</v>
      </c>
      <c r="BF576" s="213">
        <f>IF(N576="snížená",J576,0)</f>
        <v>0</v>
      </c>
      <c r="BG576" s="213">
        <f>IF(N576="zákl. přenesená",J576,0)</f>
        <v>0</v>
      </c>
      <c r="BH576" s="213">
        <f>IF(N576="sníž. přenesená",J576,0)</f>
        <v>0</v>
      </c>
      <c r="BI576" s="213">
        <f>IF(N576="nulová",J576,0)</f>
        <v>0</v>
      </c>
      <c r="BJ576" s="18" t="s">
        <v>83</v>
      </c>
      <c r="BK576" s="213">
        <f>ROUND(I576*H576,2)</f>
        <v>0</v>
      </c>
      <c r="BL576" s="18" t="s">
        <v>247</v>
      </c>
      <c r="BM576" s="212" t="s">
        <v>1079</v>
      </c>
    </row>
    <row r="577" s="2" customFormat="1">
      <c r="A577" s="39"/>
      <c r="B577" s="40"/>
      <c r="C577" s="41"/>
      <c r="D577" s="214" t="s">
        <v>142</v>
      </c>
      <c r="E577" s="41"/>
      <c r="F577" s="215" t="s">
        <v>1080</v>
      </c>
      <c r="G577" s="41"/>
      <c r="H577" s="41"/>
      <c r="I577" s="216"/>
      <c r="J577" s="41"/>
      <c r="K577" s="41"/>
      <c r="L577" s="45"/>
      <c r="M577" s="217"/>
      <c r="N577" s="218"/>
      <c r="O577" s="85"/>
      <c r="P577" s="85"/>
      <c r="Q577" s="85"/>
      <c r="R577" s="85"/>
      <c r="S577" s="85"/>
      <c r="T577" s="86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T577" s="18" t="s">
        <v>142</v>
      </c>
      <c r="AU577" s="18" t="s">
        <v>85</v>
      </c>
    </row>
    <row r="578" s="13" customFormat="1">
      <c r="A578" s="13"/>
      <c r="B578" s="219"/>
      <c r="C578" s="220"/>
      <c r="D578" s="221" t="s">
        <v>144</v>
      </c>
      <c r="E578" s="222" t="s">
        <v>19</v>
      </c>
      <c r="F578" s="223" t="s">
        <v>241</v>
      </c>
      <c r="G578" s="220"/>
      <c r="H578" s="224">
        <v>18.559999999999999</v>
      </c>
      <c r="I578" s="225"/>
      <c r="J578" s="220"/>
      <c r="K578" s="220"/>
      <c r="L578" s="226"/>
      <c r="M578" s="227"/>
      <c r="N578" s="228"/>
      <c r="O578" s="228"/>
      <c r="P578" s="228"/>
      <c r="Q578" s="228"/>
      <c r="R578" s="228"/>
      <c r="S578" s="228"/>
      <c r="T578" s="229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0" t="s">
        <v>144</v>
      </c>
      <c r="AU578" s="230" t="s">
        <v>85</v>
      </c>
      <c r="AV578" s="13" t="s">
        <v>85</v>
      </c>
      <c r="AW578" s="13" t="s">
        <v>36</v>
      </c>
      <c r="AX578" s="13" t="s">
        <v>75</v>
      </c>
      <c r="AY578" s="230" t="s">
        <v>133</v>
      </c>
    </row>
    <row r="579" s="13" customFormat="1">
      <c r="A579" s="13"/>
      <c r="B579" s="219"/>
      <c r="C579" s="220"/>
      <c r="D579" s="221" t="s">
        <v>144</v>
      </c>
      <c r="E579" s="222" t="s">
        <v>19</v>
      </c>
      <c r="F579" s="223" t="s">
        <v>242</v>
      </c>
      <c r="G579" s="220"/>
      <c r="H579" s="224">
        <v>21.059999999999999</v>
      </c>
      <c r="I579" s="225"/>
      <c r="J579" s="220"/>
      <c r="K579" s="220"/>
      <c r="L579" s="226"/>
      <c r="M579" s="227"/>
      <c r="N579" s="228"/>
      <c r="O579" s="228"/>
      <c r="P579" s="228"/>
      <c r="Q579" s="228"/>
      <c r="R579" s="228"/>
      <c r="S579" s="228"/>
      <c r="T579" s="229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0" t="s">
        <v>144</v>
      </c>
      <c r="AU579" s="230" t="s">
        <v>85</v>
      </c>
      <c r="AV579" s="13" t="s">
        <v>85</v>
      </c>
      <c r="AW579" s="13" t="s">
        <v>36</v>
      </c>
      <c r="AX579" s="13" t="s">
        <v>75</v>
      </c>
      <c r="AY579" s="230" t="s">
        <v>133</v>
      </c>
    </row>
    <row r="580" s="13" customFormat="1">
      <c r="A580" s="13"/>
      <c r="B580" s="219"/>
      <c r="C580" s="220"/>
      <c r="D580" s="221" t="s">
        <v>144</v>
      </c>
      <c r="E580" s="222" t="s">
        <v>19</v>
      </c>
      <c r="F580" s="223" t="s">
        <v>243</v>
      </c>
      <c r="G580" s="220"/>
      <c r="H580" s="224">
        <v>19.710000000000001</v>
      </c>
      <c r="I580" s="225"/>
      <c r="J580" s="220"/>
      <c r="K580" s="220"/>
      <c r="L580" s="226"/>
      <c r="M580" s="227"/>
      <c r="N580" s="228"/>
      <c r="O580" s="228"/>
      <c r="P580" s="228"/>
      <c r="Q580" s="228"/>
      <c r="R580" s="228"/>
      <c r="S580" s="228"/>
      <c r="T580" s="229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0" t="s">
        <v>144</v>
      </c>
      <c r="AU580" s="230" t="s">
        <v>85</v>
      </c>
      <c r="AV580" s="13" t="s">
        <v>85</v>
      </c>
      <c r="AW580" s="13" t="s">
        <v>36</v>
      </c>
      <c r="AX580" s="13" t="s">
        <v>75</v>
      </c>
      <c r="AY580" s="230" t="s">
        <v>133</v>
      </c>
    </row>
    <row r="581" s="13" customFormat="1">
      <c r="A581" s="13"/>
      <c r="B581" s="219"/>
      <c r="C581" s="220"/>
      <c r="D581" s="221" t="s">
        <v>144</v>
      </c>
      <c r="E581" s="222" t="s">
        <v>19</v>
      </c>
      <c r="F581" s="223" t="s">
        <v>244</v>
      </c>
      <c r="G581" s="220"/>
      <c r="H581" s="224">
        <v>20.68</v>
      </c>
      <c r="I581" s="225"/>
      <c r="J581" s="220"/>
      <c r="K581" s="220"/>
      <c r="L581" s="226"/>
      <c r="M581" s="227"/>
      <c r="N581" s="228"/>
      <c r="O581" s="228"/>
      <c r="P581" s="228"/>
      <c r="Q581" s="228"/>
      <c r="R581" s="228"/>
      <c r="S581" s="228"/>
      <c r="T581" s="229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0" t="s">
        <v>144</v>
      </c>
      <c r="AU581" s="230" t="s">
        <v>85</v>
      </c>
      <c r="AV581" s="13" t="s">
        <v>85</v>
      </c>
      <c r="AW581" s="13" t="s">
        <v>36</v>
      </c>
      <c r="AX581" s="13" t="s">
        <v>75</v>
      </c>
      <c r="AY581" s="230" t="s">
        <v>133</v>
      </c>
    </row>
    <row r="582" s="13" customFormat="1">
      <c r="A582" s="13"/>
      <c r="B582" s="219"/>
      <c r="C582" s="220"/>
      <c r="D582" s="221" t="s">
        <v>144</v>
      </c>
      <c r="E582" s="222" t="s">
        <v>19</v>
      </c>
      <c r="F582" s="223" t="s">
        <v>245</v>
      </c>
      <c r="G582" s="220"/>
      <c r="H582" s="224">
        <v>22.460000000000001</v>
      </c>
      <c r="I582" s="225"/>
      <c r="J582" s="220"/>
      <c r="K582" s="220"/>
      <c r="L582" s="226"/>
      <c r="M582" s="227"/>
      <c r="N582" s="228"/>
      <c r="O582" s="228"/>
      <c r="P582" s="228"/>
      <c r="Q582" s="228"/>
      <c r="R582" s="228"/>
      <c r="S582" s="228"/>
      <c r="T582" s="229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0" t="s">
        <v>144</v>
      </c>
      <c r="AU582" s="230" t="s">
        <v>85</v>
      </c>
      <c r="AV582" s="13" t="s">
        <v>85</v>
      </c>
      <c r="AW582" s="13" t="s">
        <v>36</v>
      </c>
      <c r="AX582" s="13" t="s">
        <v>75</v>
      </c>
      <c r="AY582" s="230" t="s">
        <v>133</v>
      </c>
    </row>
    <row r="583" s="13" customFormat="1">
      <c r="A583" s="13"/>
      <c r="B583" s="219"/>
      <c r="C583" s="220"/>
      <c r="D583" s="221" t="s">
        <v>144</v>
      </c>
      <c r="E583" s="222" t="s">
        <v>19</v>
      </c>
      <c r="F583" s="223" t="s">
        <v>246</v>
      </c>
      <c r="G583" s="220"/>
      <c r="H583" s="224">
        <v>20.960000000000001</v>
      </c>
      <c r="I583" s="225"/>
      <c r="J583" s="220"/>
      <c r="K583" s="220"/>
      <c r="L583" s="226"/>
      <c r="M583" s="227"/>
      <c r="N583" s="228"/>
      <c r="O583" s="228"/>
      <c r="P583" s="228"/>
      <c r="Q583" s="228"/>
      <c r="R583" s="228"/>
      <c r="S583" s="228"/>
      <c r="T583" s="229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0" t="s">
        <v>144</v>
      </c>
      <c r="AU583" s="230" t="s">
        <v>85</v>
      </c>
      <c r="AV583" s="13" t="s">
        <v>85</v>
      </c>
      <c r="AW583" s="13" t="s">
        <v>36</v>
      </c>
      <c r="AX583" s="13" t="s">
        <v>75</v>
      </c>
      <c r="AY583" s="230" t="s">
        <v>133</v>
      </c>
    </row>
    <row r="584" s="13" customFormat="1">
      <c r="A584" s="13"/>
      <c r="B584" s="219"/>
      <c r="C584" s="220"/>
      <c r="D584" s="221" t="s">
        <v>144</v>
      </c>
      <c r="E584" s="222" t="s">
        <v>19</v>
      </c>
      <c r="F584" s="223" t="s">
        <v>459</v>
      </c>
      <c r="G584" s="220"/>
      <c r="H584" s="224">
        <v>2.5600000000000001</v>
      </c>
      <c r="I584" s="225"/>
      <c r="J584" s="220"/>
      <c r="K584" s="220"/>
      <c r="L584" s="226"/>
      <c r="M584" s="227"/>
      <c r="N584" s="228"/>
      <c r="O584" s="228"/>
      <c r="P584" s="228"/>
      <c r="Q584" s="228"/>
      <c r="R584" s="228"/>
      <c r="S584" s="228"/>
      <c r="T584" s="229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0" t="s">
        <v>144</v>
      </c>
      <c r="AU584" s="230" t="s">
        <v>85</v>
      </c>
      <c r="AV584" s="13" t="s">
        <v>85</v>
      </c>
      <c r="AW584" s="13" t="s">
        <v>36</v>
      </c>
      <c r="AX584" s="13" t="s">
        <v>75</v>
      </c>
      <c r="AY584" s="230" t="s">
        <v>133</v>
      </c>
    </row>
    <row r="585" s="13" customFormat="1">
      <c r="A585" s="13"/>
      <c r="B585" s="219"/>
      <c r="C585" s="220"/>
      <c r="D585" s="221" t="s">
        <v>144</v>
      </c>
      <c r="E585" s="222" t="s">
        <v>19</v>
      </c>
      <c r="F585" s="223" t="s">
        <v>460</v>
      </c>
      <c r="G585" s="220"/>
      <c r="H585" s="224">
        <v>2.5600000000000001</v>
      </c>
      <c r="I585" s="225"/>
      <c r="J585" s="220"/>
      <c r="K585" s="220"/>
      <c r="L585" s="226"/>
      <c r="M585" s="227"/>
      <c r="N585" s="228"/>
      <c r="O585" s="228"/>
      <c r="P585" s="228"/>
      <c r="Q585" s="228"/>
      <c r="R585" s="228"/>
      <c r="S585" s="228"/>
      <c r="T585" s="229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0" t="s">
        <v>144</v>
      </c>
      <c r="AU585" s="230" t="s">
        <v>85</v>
      </c>
      <c r="AV585" s="13" t="s">
        <v>85</v>
      </c>
      <c r="AW585" s="13" t="s">
        <v>36</v>
      </c>
      <c r="AX585" s="13" t="s">
        <v>75</v>
      </c>
      <c r="AY585" s="230" t="s">
        <v>133</v>
      </c>
    </row>
    <row r="586" s="14" customFormat="1">
      <c r="A586" s="14"/>
      <c r="B586" s="231"/>
      <c r="C586" s="232"/>
      <c r="D586" s="221" t="s">
        <v>144</v>
      </c>
      <c r="E586" s="233" t="s">
        <v>19</v>
      </c>
      <c r="F586" s="234" t="s">
        <v>149</v>
      </c>
      <c r="G586" s="232"/>
      <c r="H586" s="235">
        <v>128.55000000000001</v>
      </c>
      <c r="I586" s="236"/>
      <c r="J586" s="232"/>
      <c r="K586" s="232"/>
      <c r="L586" s="237"/>
      <c r="M586" s="238"/>
      <c r="N586" s="239"/>
      <c r="O586" s="239"/>
      <c r="P586" s="239"/>
      <c r="Q586" s="239"/>
      <c r="R586" s="239"/>
      <c r="S586" s="239"/>
      <c r="T586" s="240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1" t="s">
        <v>144</v>
      </c>
      <c r="AU586" s="241" t="s">
        <v>85</v>
      </c>
      <c r="AV586" s="14" t="s">
        <v>140</v>
      </c>
      <c r="AW586" s="14" t="s">
        <v>36</v>
      </c>
      <c r="AX586" s="14" t="s">
        <v>83</v>
      </c>
      <c r="AY586" s="241" t="s">
        <v>133</v>
      </c>
    </row>
    <row r="587" s="2" customFormat="1" ht="16.5" customHeight="1">
      <c r="A587" s="39"/>
      <c r="B587" s="40"/>
      <c r="C587" s="201" t="s">
        <v>1081</v>
      </c>
      <c r="D587" s="201" t="s">
        <v>135</v>
      </c>
      <c r="E587" s="202" t="s">
        <v>1082</v>
      </c>
      <c r="F587" s="203" t="s">
        <v>1083</v>
      </c>
      <c r="G587" s="204" t="s">
        <v>226</v>
      </c>
      <c r="H587" s="205">
        <v>128.55000000000001</v>
      </c>
      <c r="I587" s="206"/>
      <c r="J587" s="207">
        <f>ROUND(I587*H587,2)</f>
        <v>0</v>
      </c>
      <c r="K587" s="203" t="s">
        <v>139</v>
      </c>
      <c r="L587" s="45"/>
      <c r="M587" s="208" t="s">
        <v>19</v>
      </c>
      <c r="N587" s="209" t="s">
        <v>46</v>
      </c>
      <c r="O587" s="85"/>
      <c r="P587" s="210">
        <f>O587*H587</f>
        <v>0</v>
      </c>
      <c r="Q587" s="210">
        <v>0.00029999999999999997</v>
      </c>
      <c r="R587" s="210">
        <f>Q587*H587</f>
        <v>0.038565000000000002</v>
      </c>
      <c r="S587" s="210">
        <v>0</v>
      </c>
      <c r="T587" s="211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212" t="s">
        <v>247</v>
      </c>
      <c r="AT587" s="212" t="s">
        <v>135</v>
      </c>
      <c r="AU587" s="212" t="s">
        <v>85</v>
      </c>
      <c r="AY587" s="18" t="s">
        <v>133</v>
      </c>
      <c r="BE587" s="213">
        <f>IF(N587="základní",J587,0)</f>
        <v>0</v>
      </c>
      <c r="BF587" s="213">
        <f>IF(N587="snížená",J587,0)</f>
        <v>0</v>
      </c>
      <c r="BG587" s="213">
        <f>IF(N587="zákl. přenesená",J587,0)</f>
        <v>0</v>
      </c>
      <c r="BH587" s="213">
        <f>IF(N587="sníž. přenesená",J587,0)</f>
        <v>0</v>
      </c>
      <c r="BI587" s="213">
        <f>IF(N587="nulová",J587,0)</f>
        <v>0</v>
      </c>
      <c r="BJ587" s="18" t="s">
        <v>83</v>
      </c>
      <c r="BK587" s="213">
        <f>ROUND(I587*H587,2)</f>
        <v>0</v>
      </c>
      <c r="BL587" s="18" t="s">
        <v>247</v>
      </c>
      <c r="BM587" s="212" t="s">
        <v>1084</v>
      </c>
    </row>
    <row r="588" s="2" customFormat="1">
      <c r="A588" s="39"/>
      <c r="B588" s="40"/>
      <c r="C588" s="41"/>
      <c r="D588" s="214" t="s">
        <v>142</v>
      </c>
      <c r="E588" s="41"/>
      <c r="F588" s="215" t="s">
        <v>1085</v>
      </c>
      <c r="G588" s="41"/>
      <c r="H588" s="41"/>
      <c r="I588" s="216"/>
      <c r="J588" s="41"/>
      <c r="K588" s="41"/>
      <c r="L588" s="45"/>
      <c r="M588" s="217"/>
      <c r="N588" s="218"/>
      <c r="O588" s="85"/>
      <c r="P588" s="85"/>
      <c r="Q588" s="85"/>
      <c r="R588" s="85"/>
      <c r="S588" s="85"/>
      <c r="T588" s="86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T588" s="18" t="s">
        <v>142</v>
      </c>
      <c r="AU588" s="18" t="s">
        <v>85</v>
      </c>
    </row>
    <row r="589" s="2" customFormat="1" ht="24.15" customHeight="1">
      <c r="A589" s="39"/>
      <c r="B589" s="40"/>
      <c r="C589" s="201" t="s">
        <v>1086</v>
      </c>
      <c r="D589" s="201" t="s">
        <v>135</v>
      </c>
      <c r="E589" s="202" t="s">
        <v>1087</v>
      </c>
      <c r="F589" s="203" t="s">
        <v>1088</v>
      </c>
      <c r="G589" s="204" t="s">
        <v>226</v>
      </c>
      <c r="H589" s="205">
        <v>128.55000000000001</v>
      </c>
      <c r="I589" s="206"/>
      <c r="J589" s="207">
        <f>ROUND(I589*H589,2)</f>
        <v>0</v>
      </c>
      <c r="K589" s="203" t="s">
        <v>139</v>
      </c>
      <c r="L589" s="45"/>
      <c r="M589" s="208" t="s">
        <v>19</v>
      </c>
      <c r="N589" s="209" t="s">
        <v>46</v>
      </c>
      <c r="O589" s="85"/>
      <c r="P589" s="210">
        <f>O589*H589</f>
        <v>0</v>
      </c>
      <c r="Q589" s="210">
        <v>0.0075799999999999999</v>
      </c>
      <c r="R589" s="210">
        <f>Q589*H589</f>
        <v>0.97440900000000008</v>
      </c>
      <c r="S589" s="210">
        <v>0</v>
      </c>
      <c r="T589" s="211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12" t="s">
        <v>247</v>
      </c>
      <c r="AT589" s="212" t="s">
        <v>135</v>
      </c>
      <c r="AU589" s="212" t="s">
        <v>85</v>
      </c>
      <c r="AY589" s="18" t="s">
        <v>133</v>
      </c>
      <c r="BE589" s="213">
        <f>IF(N589="základní",J589,0)</f>
        <v>0</v>
      </c>
      <c r="BF589" s="213">
        <f>IF(N589="snížená",J589,0)</f>
        <v>0</v>
      </c>
      <c r="BG589" s="213">
        <f>IF(N589="zákl. přenesená",J589,0)</f>
        <v>0</v>
      </c>
      <c r="BH589" s="213">
        <f>IF(N589="sníž. přenesená",J589,0)</f>
        <v>0</v>
      </c>
      <c r="BI589" s="213">
        <f>IF(N589="nulová",J589,0)</f>
        <v>0</v>
      </c>
      <c r="BJ589" s="18" t="s">
        <v>83</v>
      </c>
      <c r="BK589" s="213">
        <f>ROUND(I589*H589,2)</f>
        <v>0</v>
      </c>
      <c r="BL589" s="18" t="s">
        <v>247</v>
      </c>
      <c r="BM589" s="212" t="s">
        <v>1089</v>
      </c>
    </row>
    <row r="590" s="2" customFormat="1">
      <c r="A590" s="39"/>
      <c r="B590" s="40"/>
      <c r="C590" s="41"/>
      <c r="D590" s="214" t="s">
        <v>142</v>
      </c>
      <c r="E590" s="41"/>
      <c r="F590" s="215" t="s">
        <v>1090</v>
      </c>
      <c r="G590" s="41"/>
      <c r="H590" s="41"/>
      <c r="I590" s="216"/>
      <c r="J590" s="41"/>
      <c r="K590" s="41"/>
      <c r="L590" s="45"/>
      <c r="M590" s="217"/>
      <c r="N590" s="218"/>
      <c r="O590" s="85"/>
      <c r="P590" s="85"/>
      <c r="Q590" s="85"/>
      <c r="R590" s="85"/>
      <c r="S590" s="85"/>
      <c r="T590" s="86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142</v>
      </c>
      <c r="AU590" s="18" t="s">
        <v>85</v>
      </c>
    </row>
    <row r="591" s="2" customFormat="1" ht="24.15" customHeight="1">
      <c r="A591" s="39"/>
      <c r="B591" s="40"/>
      <c r="C591" s="201" t="s">
        <v>1091</v>
      </c>
      <c r="D591" s="201" t="s">
        <v>135</v>
      </c>
      <c r="E591" s="202" t="s">
        <v>1092</v>
      </c>
      <c r="F591" s="203" t="s">
        <v>1093</v>
      </c>
      <c r="G591" s="204" t="s">
        <v>226</v>
      </c>
      <c r="H591" s="205">
        <v>123.43000000000001</v>
      </c>
      <c r="I591" s="206"/>
      <c r="J591" s="207">
        <f>ROUND(I591*H591,2)</f>
        <v>0</v>
      </c>
      <c r="K591" s="203" t="s">
        <v>139</v>
      </c>
      <c r="L591" s="45"/>
      <c r="M591" s="208" t="s">
        <v>19</v>
      </c>
      <c r="N591" s="209" t="s">
        <v>46</v>
      </c>
      <c r="O591" s="85"/>
      <c r="P591" s="210">
        <f>O591*H591</f>
        <v>0</v>
      </c>
      <c r="Q591" s="210">
        <v>0.0057999999999999996</v>
      </c>
      <c r="R591" s="210">
        <f>Q591*H591</f>
        <v>0.71589400000000003</v>
      </c>
      <c r="S591" s="210">
        <v>0</v>
      </c>
      <c r="T591" s="211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12" t="s">
        <v>247</v>
      </c>
      <c r="AT591" s="212" t="s">
        <v>135</v>
      </c>
      <c r="AU591" s="212" t="s">
        <v>85</v>
      </c>
      <c r="AY591" s="18" t="s">
        <v>133</v>
      </c>
      <c r="BE591" s="213">
        <f>IF(N591="základní",J591,0)</f>
        <v>0</v>
      </c>
      <c r="BF591" s="213">
        <f>IF(N591="snížená",J591,0)</f>
        <v>0</v>
      </c>
      <c r="BG591" s="213">
        <f>IF(N591="zákl. přenesená",J591,0)</f>
        <v>0</v>
      </c>
      <c r="BH591" s="213">
        <f>IF(N591="sníž. přenesená",J591,0)</f>
        <v>0</v>
      </c>
      <c r="BI591" s="213">
        <f>IF(N591="nulová",J591,0)</f>
        <v>0</v>
      </c>
      <c r="BJ591" s="18" t="s">
        <v>83</v>
      </c>
      <c r="BK591" s="213">
        <f>ROUND(I591*H591,2)</f>
        <v>0</v>
      </c>
      <c r="BL591" s="18" t="s">
        <v>247</v>
      </c>
      <c r="BM591" s="212" t="s">
        <v>1094</v>
      </c>
    </row>
    <row r="592" s="2" customFormat="1">
      <c r="A592" s="39"/>
      <c r="B592" s="40"/>
      <c r="C592" s="41"/>
      <c r="D592" s="214" t="s">
        <v>142</v>
      </c>
      <c r="E592" s="41"/>
      <c r="F592" s="215" t="s">
        <v>1095</v>
      </c>
      <c r="G592" s="41"/>
      <c r="H592" s="41"/>
      <c r="I592" s="216"/>
      <c r="J592" s="41"/>
      <c r="K592" s="41"/>
      <c r="L592" s="45"/>
      <c r="M592" s="217"/>
      <c r="N592" s="218"/>
      <c r="O592" s="85"/>
      <c r="P592" s="85"/>
      <c r="Q592" s="85"/>
      <c r="R592" s="85"/>
      <c r="S592" s="85"/>
      <c r="T592" s="86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18" t="s">
        <v>142</v>
      </c>
      <c r="AU592" s="18" t="s">
        <v>85</v>
      </c>
    </row>
    <row r="593" s="13" customFormat="1">
      <c r="A593" s="13"/>
      <c r="B593" s="219"/>
      <c r="C593" s="220"/>
      <c r="D593" s="221" t="s">
        <v>144</v>
      </c>
      <c r="E593" s="222" t="s">
        <v>19</v>
      </c>
      <c r="F593" s="223" t="s">
        <v>241</v>
      </c>
      <c r="G593" s="220"/>
      <c r="H593" s="224">
        <v>18.559999999999999</v>
      </c>
      <c r="I593" s="225"/>
      <c r="J593" s="220"/>
      <c r="K593" s="220"/>
      <c r="L593" s="226"/>
      <c r="M593" s="227"/>
      <c r="N593" s="228"/>
      <c r="O593" s="228"/>
      <c r="P593" s="228"/>
      <c r="Q593" s="228"/>
      <c r="R593" s="228"/>
      <c r="S593" s="228"/>
      <c r="T593" s="229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0" t="s">
        <v>144</v>
      </c>
      <c r="AU593" s="230" t="s">
        <v>85</v>
      </c>
      <c r="AV593" s="13" t="s">
        <v>85</v>
      </c>
      <c r="AW593" s="13" t="s">
        <v>36</v>
      </c>
      <c r="AX593" s="13" t="s">
        <v>75</v>
      </c>
      <c r="AY593" s="230" t="s">
        <v>133</v>
      </c>
    </row>
    <row r="594" s="13" customFormat="1">
      <c r="A594" s="13"/>
      <c r="B594" s="219"/>
      <c r="C594" s="220"/>
      <c r="D594" s="221" t="s">
        <v>144</v>
      </c>
      <c r="E594" s="222" t="s">
        <v>19</v>
      </c>
      <c r="F594" s="223" t="s">
        <v>242</v>
      </c>
      <c r="G594" s="220"/>
      <c r="H594" s="224">
        <v>21.059999999999999</v>
      </c>
      <c r="I594" s="225"/>
      <c r="J594" s="220"/>
      <c r="K594" s="220"/>
      <c r="L594" s="226"/>
      <c r="M594" s="227"/>
      <c r="N594" s="228"/>
      <c r="O594" s="228"/>
      <c r="P594" s="228"/>
      <c r="Q594" s="228"/>
      <c r="R594" s="228"/>
      <c r="S594" s="228"/>
      <c r="T594" s="229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0" t="s">
        <v>144</v>
      </c>
      <c r="AU594" s="230" t="s">
        <v>85</v>
      </c>
      <c r="AV594" s="13" t="s">
        <v>85</v>
      </c>
      <c r="AW594" s="13" t="s">
        <v>36</v>
      </c>
      <c r="AX594" s="13" t="s">
        <v>75</v>
      </c>
      <c r="AY594" s="230" t="s">
        <v>133</v>
      </c>
    </row>
    <row r="595" s="13" customFormat="1">
      <c r="A595" s="13"/>
      <c r="B595" s="219"/>
      <c r="C595" s="220"/>
      <c r="D595" s="221" t="s">
        <v>144</v>
      </c>
      <c r="E595" s="222" t="s">
        <v>19</v>
      </c>
      <c r="F595" s="223" t="s">
        <v>243</v>
      </c>
      <c r="G595" s="220"/>
      <c r="H595" s="224">
        <v>19.710000000000001</v>
      </c>
      <c r="I595" s="225"/>
      <c r="J595" s="220"/>
      <c r="K595" s="220"/>
      <c r="L595" s="226"/>
      <c r="M595" s="227"/>
      <c r="N595" s="228"/>
      <c r="O595" s="228"/>
      <c r="P595" s="228"/>
      <c r="Q595" s="228"/>
      <c r="R595" s="228"/>
      <c r="S595" s="228"/>
      <c r="T595" s="229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0" t="s">
        <v>144</v>
      </c>
      <c r="AU595" s="230" t="s">
        <v>85</v>
      </c>
      <c r="AV595" s="13" t="s">
        <v>85</v>
      </c>
      <c r="AW595" s="13" t="s">
        <v>36</v>
      </c>
      <c r="AX595" s="13" t="s">
        <v>75</v>
      </c>
      <c r="AY595" s="230" t="s">
        <v>133</v>
      </c>
    </row>
    <row r="596" s="13" customFormat="1">
      <c r="A596" s="13"/>
      <c r="B596" s="219"/>
      <c r="C596" s="220"/>
      <c r="D596" s="221" t="s">
        <v>144</v>
      </c>
      <c r="E596" s="222" t="s">
        <v>19</v>
      </c>
      <c r="F596" s="223" t="s">
        <v>244</v>
      </c>
      <c r="G596" s="220"/>
      <c r="H596" s="224">
        <v>20.68</v>
      </c>
      <c r="I596" s="225"/>
      <c r="J596" s="220"/>
      <c r="K596" s="220"/>
      <c r="L596" s="226"/>
      <c r="M596" s="227"/>
      <c r="N596" s="228"/>
      <c r="O596" s="228"/>
      <c r="P596" s="228"/>
      <c r="Q596" s="228"/>
      <c r="R596" s="228"/>
      <c r="S596" s="228"/>
      <c r="T596" s="229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0" t="s">
        <v>144</v>
      </c>
      <c r="AU596" s="230" t="s">
        <v>85</v>
      </c>
      <c r="AV596" s="13" t="s">
        <v>85</v>
      </c>
      <c r="AW596" s="13" t="s">
        <v>36</v>
      </c>
      <c r="AX596" s="13" t="s">
        <v>75</v>
      </c>
      <c r="AY596" s="230" t="s">
        <v>133</v>
      </c>
    </row>
    <row r="597" s="13" customFormat="1">
      <c r="A597" s="13"/>
      <c r="B597" s="219"/>
      <c r="C597" s="220"/>
      <c r="D597" s="221" t="s">
        <v>144</v>
      </c>
      <c r="E597" s="222" t="s">
        <v>19</v>
      </c>
      <c r="F597" s="223" t="s">
        <v>245</v>
      </c>
      <c r="G597" s="220"/>
      <c r="H597" s="224">
        <v>22.460000000000001</v>
      </c>
      <c r="I597" s="225"/>
      <c r="J597" s="220"/>
      <c r="K597" s="220"/>
      <c r="L597" s="226"/>
      <c r="M597" s="227"/>
      <c r="N597" s="228"/>
      <c r="O597" s="228"/>
      <c r="P597" s="228"/>
      <c r="Q597" s="228"/>
      <c r="R597" s="228"/>
      <c r="S597" s="228"/>
      <c r="T597" s="229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0" t="s">
        <v>144</v>
      </c>
      <c r="AU597" s="230" t="s">
        <v>85</v>
      </c>
      <c r="AV597" s="13" t="s">
        <v>85</v>
      </c>
      <c r="AW597" s="13" t="s">
        <v>36</v>
      </c>
      <c r="AX597" s="13" t="s">
        <v>75</v>
      </c>
      <c r="AY597" s="230" t="s">
        <v>133</v>
      </c>
    </row>
    <row r="598" s="13" customFormat="1">
      <c r="A598" s="13"/>
      <c r="B598" s="219"/>
      <c r="C598" s="220"/>
      <c r="D598" s="221" t="s">
        <v>144</v>
      </c>
      <c r="E598" s="222" t="s">
        <v>19</v>
      </c>
      <c r="F598" s="223" t="s">
        <v>246</v>
      </c>
      <c r="G598" s="220"/>
      <c r="H598" s="224">
        <v>20.960000000000001</v>
      </c>
      <c r="I598" s="225"/>
      <c r="J598" s="220"/>
      <c r="K598" s="220"/>
      <c r="L598" s="226"/>
      <c r="M598" s="227"/>
      <c r="N598" s="228"/>
      <c r="O598" s="228"/>
      <c r="P598" s="228"/>
      <c r="Q598" s="228"/>
      <c r="R598" s="228"/>
      <c r="S598" s="228"/>
      <c r="T598" s="229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0" t="s">
        <v>144</v>
      </c>
      <c r="AU598" s="230" t="s">
        <v>85</v>
      </c>
      <c r="AV598" s="13" t="s">
        <v>85</v>
      </c>
      <c r="AW598" s="13" t="s">
        <v>36</v>
      </c>
      <c r="AX598" s="13" t="s">
        <v>75</v>
      </c>
      <c r="AY598" s="230" t="s">
        <v>133</v>
      </c>
    </row>
    <row r="599" s="14" customFormat="1">
      <c r="A599" s="14"/>
      <c r="B599" s="231"/>
      <c r="C599" s="232"/>
      <c r="D599" s="221" t="s">
        <v>144</v>
      </c>
      <c r="E599" s="233" t="s">
        <v>19</v>
      </c>
      <c r="F599" s="234" t="s">
        <v>149</v>
      </c>
      <c r="G599" s="232"/>
      <c r="H599" s="235">
        <v>123.43000000000001</v>
      </c>
      <c r="I599" s="236"/>
      <c r="J599" s="232"/>
      <c r="K599" s="232"/>
      <c r="L599" s="237"/>
      <c r="M599" s="238"/>
      <c r="N599" s="239"/>
      <c r="O599" s="239"/>
      <c r="P599" s="239"/>
      <c r="Q599" s="239"/>
      <c r="R599" s="239"/>
      <c r="S599" s="239"/>
      <c r="T599" s="240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1" t="s">
        <v>144</v>
      </c>
      <c r="AU599" s="241" t="s">
        <v>85</v>
      </c>
      <c r="AV599" s="14" t="s">
        <v>140</v>
      </c>
      <c r="AW599" s="14" t="s">
        <v>36</v>
      </c>
      <c r="AX599" s="14" t="s">
        <v>83</v>
      </c>
      <c r="AY599" s="241" t="s">
        <v>133</v>
      </c>
    </row>
    <row r="600" s="2" customFormat="1" ht="16.5" customHeight="1">
      <c r="A600" s="39"/>
      <c r="B600" s="40"/>
      <c r="C600" s="242" t="s">
        <v>1096</v>
      </c>
      <c r="D600" s="242" t="s">
        <v>170</v>
      </c>
      <c r="E600" s="243" t="s">
        <v>1097</v>
      </c>
      <c r="F600" s="244" t="s">
        <v>1098</v>
      </c>
      <c r="G600" s="245" t="s">
        <v>226</v>
      </c>
      <c r="H600" s="246">
        <v>135.773</v>
      </c>
      <c r="I600" s="247"/>
      <c r="J600" s="248">
        <f>ROUND(I600*H600,2)</f>
        <v>0</v>
      </c>
      <c r="K600" s="244" t="s">
        <v>139</v>
      </c>
      <c r="L600" s="249"/>
      <c r="M600" s="250" t="s">
        <v>19</v>
      </c>
      <c r="N600" s="251" t="s">
        <v>46</v>
      </c>
      <c r="O600" s="85"/>
      <c r="P600" s="210">
        <f>O600*H600</f>
        <v>0</v>
      </c>
      <c r="Q600" s="210">
        <v>0.021000000000000001</v>
      </c>
      <c r="R600" s="210">
        <f>Q600*H600</f>
        <v>2.8512330000000001</v>
      </c>
      <c r="S600" s="210">
        <v>0</v>
      </c>
      <c r="T600" s="211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12" t="s">
        <v>351</v>
      </c>
      <c r="AT600" s="212" t="s">
        <v>170</v>
      </c>
      <c r="AU600" s="212" t="s">
        <v>85</v>
      </c>
      <c r="AY600" s="18" t="s">
        <v>133</v>
      </c>
      <c r="BE600" s="213">
        <f>IF(N600="základní",J600,0)</f>
        <v>0</v>
      </c>
      <c r="BF600" s="213">
        <f>IF(N600="snížená",J600,0)</f>
        <v>0</v>
      </c>
      <c r="BG600" s="213">
        <f>IF(N600="zákl. přenesená",J600,0)</f>
        <v>0</v>
      </c>
      <c r="BH600" s="213">
        <f>IF(N600="sníž. přenesená",J600,0)</f>
        <v>0</v>
      </c>
      <c r="BI600" s="213">
        <f>IF(N600="nulová",J600,0)</f>
        <v>0</v>
      </c>
      <c r="BJ600" s="18" t="s">
        <v>83</v>
      </c>
      <c r="BK600" s="213">
        <f>ROUND(I600*H600,2)</f>
        <v>0</v>
      </c>
      <c r="BL600" s="18" t="s">
        <v>247</v>
      </c>
      <c r="BM600" s="212" t="s">
        <v>1099</v>
      </c>
    </row>
    <row r="601" s="2" customFormat="1">
      <c r="A601" s="39"/>
      <c r="B601" s="40"/>
      <c r="C601" s="41"/>
      <c r="D601" s="221" t="s">
        <v>937</v>
      </c>
      <c r="E601" s="41"/>
      <c r="F601" s="264" t="s">
        <v>1100</v>
      </c>
      <c r="G601" s="41"/>
      <c r="H601" s="41"/>
      <c r="I601" s="216"/>
      <c r="J601" s="41"/>
      <c r="K601" s="41"/>
      <c r="L601" s="45"/>
      <c r="M601" s="217"/>
      <c r="N601" s="218"/>
      <c r="O601" s="85"/>
      <c r="P601" s="85"/>
      <c r="Q601" s="85"/>
      <c r="R601" s="85"/>
      <c r="S601" s="85"/>
      <c r="T601" s="86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937</v>
      </c>
      <c r="AU601" s="18" t="s">
        <v>85</v>
      </c>
    </row>
    <row r="602" s="13" customFormat="1">
      <c r="A602" s="13"/>
      <c r="B602" s="219"/>
      <c r="C602" s="220"/>
      <c r="D602" s="221" t="s">
        <v>144</v>
      </c>
      <c r="E602" s="220"/>
      <c r="F602" s="223" t="s">
        <v>1101</v>
      </c>
      <c r="G602" s="220"/>
      <c r="H602" s="224">
        <v>135.773</v>
      </c>
      <c r="I602" s="225"/>
      <c r="J602" s="220"/>
      <c r="K602" s="220"/>
      <c r="L602" s="226"/>
      <c r="M602" s="227"/>
      <c r="N602" s="228"/>
      <c r="O602" s="228"/>
      <c r="P602" s="228"/>
      <c r="Q602" s="228"/>
      <c r="R602" s="228"/>
      <c r="S602" s="228"/>
      <c r="T602" s="229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0" t="s">
        <v>144</v>
      </c>
      <c r="AU602" s="230" t="s">
        <v>85</v>
      </c>
      <c r="AV602" s="13" t="s">
        <v>85</v>
      </c>
      <c r="AW602" s="13" t="s">
        <v>4</v>
      </c>
      <c r="AX602" s="13" t="s">
        <v>83</v>
      </c>
      <c r="AY602" s="230" t="s">
        <v>133</v>
      </c>
    </row>
    <row r="603" s="2" customFormat="1" ht="24.15" customHeight="1">
      <c r="A603" s="39"/>
      <c r="B603" s="40"/>
      <c r="C603" s="201" t="s">
        <v>1102</v>
      </c>
      <c r="D603" s="201" t="s">
        <v>135</v>
      </c>
      <c r="E603" s="202" t="s">
        <v>1103</v>
      </c>
      <c r="F603" s="203" t="s">
        <v>1104</v>
      </c>
      <c r="G603" s="204" t="s">
        <v>226</v>
      </c>
      <c r="H603" s="205">
        <v>5.1200000000000001</v>
      </c>
      <c r="I603" s="206"/>
      <c r="J603" s="207">
        <f>ROUND(I603*H603,2)</f>
        <v>0</v>
      </c>
      <c r="K603" s="203" t="s">
        <v>139</v>
      </c>
      <c r="L603" s="45"/>
      <c r="M603" s="208" t="s">
        <v>19</v>
      </c>
      <c r="N603" s="209" t="s">
        <v>46</v>
      </c>
      <c r="O603" s="85"/>
      <c r="P603" s="210">
        <f>O603*H603</f>
        <v>0</v>
      </c>
      <c r="Q603" s="210">
        <v>0.00545</v>
      </c>
      <c r="R603" s="210">
        <f>Q603*H603</f>
        <v>0.027904000000000002</v>
      </c>
      <c r="S603" s="210">
        <v>0</v>
      </c>
      <c r="T603" s="211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12" t="s">
        <v>247</v>
      </c>
      <c r="AT603" s="212" t="s">
        <v>135</v>
      </c>
      <c r="AU603" s="212" t="s">
        <v>85</v>
      </c>
      <c r="AY603" s="18" t="s">
        <v>133</v>
      </c>
      <c r="BE603" s="213">
        <f>IF(N603="základní",J603,0)</f>
        <v>0</v>
      </c>
      <c r="BF603" s="213">
        <f>IF(N603="snížená",J603,0)</f>
        <v>0</v>
      </c>
      <c r="BG603" s="213">
        <f>IF(N603="zákl. přenesená",J603,0)</f>
        <v>0</v>
      </c>
      <c r="BH603" s="213">
        <f>IF(N603="sníž. přenesená",J603,0)</f>
        <v>0</v>
      </c>
      <c r="BI603" s="213">
        <f>IF(N603="nulová",J603,0)</f>
        <v>0</v>
      </c>
      <c r="BJ603" s="18" t="s">
        <v>83</v>
      </c>
      <c r="BK603" s="213">
        <f>ROUND(I603*H603,2)</f>
        <v>0</v>
      </c>
      <c r="BL603" s="18" t="s">
        <v>247</v>
      </c>
      <c r="BM603" s="212" t="s">
        <v>1105</v>
      </c>
    </row>
    <row r="604" s="2" customFormat="1">
      <c r="A604" s="39"/>
      <c r="B604" s="40"/>
      <c r="C604" s="41"/>
      <c r="D604" s="214" t="s">
        <v>142</v>
      </c>
      <c r="E604" s="41"/>
      <c r="F604" s="215" t="s">
        <v>1106</v>
      </c>
      <c r="G604" s="41"/>
      <c r="H604" s="41"/>
      <c r="I604" s="216"/>
      <c r="J604" s="41"/>
      <c r="K604" s="41"/>
      <c r="L604" s="45"/>
      <c r="M604" s="217"/>
      <c r="N604" s="218"/>
      <c r="O604" s="85"/>
      <c r="P604" s="85"/>
      <c r="Q604" s="85"/>
      <c r="R604" s="85"/>
      <c r="S604" s="85"/>
      <c r="T604" s="86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T604" s="18" t="s">
        <v>142</v>
      </c>
      <c r="AU604" s="18" t="s">
        <v>85</v>
      </c>
    </row>
    <row r="605" s="13" customFormat="1">
      <c r="A605" s="13"/>
      <c r="B605" s="219"/>
      <c r="C605" s="220"/>
      <c r="D605" s="221" t="s">
        <v>144</v>
      </c>
      <c r="E605" s="222" t="s">
        <v>19</v>
      </c>
      <c r="F605" s="223" t="s">
        <v>459</v>
      </c>
      <c r="G605" s="220"/>
      <c r="H605" s="224">
        <v>2.5600000000000001</v>
      </c>
      <c r="I605" s="225"/>
      <c r="J605" s="220"/>
      <c r="K605" s="220"/>
      <c r="L605" s="226"/>
      <c r="M605" s="227"/>
      <c r="N605" s="228"/>
      <c r="O605" s="228"/>
      <c r="P605" s="228"/>
      <c r="Q605" s="228"/>
      <c r="R605" s="228"/>
      <c r="S605" s="228"/>
      <c r="T605" s="229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0" t="s">
        <v>144</v>
      </c>
      <c r="AU605" s="230" t="s">
        <v>85</v>
      </c>
      <c r="AV605" s="13" t="s">
        <v>85</v>
      </c>
      <c r="AW605" s="13" t="s">
        <v>36</v>
      </c>
      <c r="AX605" s="13" t="s">
        <v>75</v>
      </c>
      <c r="AY605" s="230" t="s">
        <v>133</v>
      </c>
    </row>
    <row r="606" s="13" customFormat="1">
      <c r="A606" s="13"/>
      <c r="B606" s="219"/>
      <c r="C606" s="220"/>
      <c r="D606" s="221" t="s">
        <v>144</v>
      </c>
      <c r="E606" s="222" t="s">
        <v>19</v>
      </c>
      <c r="F606" s="223" t="s">
        <v>460</v>
      </c>
      <c r="G606" s="220"/>
      <c r="H606" s="224">
        <v>2.5600000000000001</v>
      </c>
      <c r="I606" s="225"/>
      <c r="J606" s="220"/>
      <c r="K606" s="220"/>
      <c r="L606" s="226"/>
      <c r="M606" s="227"/>
      <c r="N606" s="228"/>
      <c r="O606" s="228"/>
      <c r="P606" s="228"/>
      <c r="Q606" s="228"/>
      <c r="R606" s="228"/>
      <c r="S606" s="228"/>
      <c r="T606" s="229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0" t="s">
        <v>144</v>
      </c>
      <c r="AU606" s="230" t="s">
        <v>85</v>
      </c>
      <c r="AV606" s="13" t="s">
        <v>85</v>
      </c>
      <c r="AW606" s="13" t="s">
        <v>36</v>
      </c>
      <c r="AX606" s="13" t="s">
        <v>75</v>
      </c>
      <c r="AY606" s="230" t="s">
        <v>133</v>
      </c>
    </row>
    <row r="607" s="14" customFormat="1">
      <c r="A607" s="14"/>
      <c r="B607" s="231"/>
      <c r="C607" s="232"/>
      <c r="D607" s="221" t="s">
        <v>144</v>
      </c>
      <c r="E607" s="233" t="s">
        <v>19</v>
      </c>
      <c r="F607" s="234" t="s">
        <v>149</v>
      </c>
      <c r="G607" s="232"/>
      <c r="H607" s="235">
        <v>5.1200000000000001</v>
      </c>
      <c r="I607" s="236"/>
      <c r="J607" s="232"/>
      <c r="K607" s="232"/>
      <c r="L607" s="237"/>
      <c r="M607" s="238"/>
      <c r="N607" s="239"/>
      <c r="O607" s="239"/>
      <c r="P607" s="239"/>
      <c r="Q607" s="239"/>
      <c r="R607" s="239"/>
      <c r="S607" s="239"/>
      <c r="T607" s="240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1" t="s">
        <v>144</v>
      </c>
      <c r="AU607" s="241" t="s">
        <v>85</v>
      </c>
      <c r="AV607" s="14" t="s">
        <v>140</v>
      </c>
      <c r="AW607" s="14" t="s">
        <v>36</v>
      </c>
      <c r="AX607" s="14" t="s">
        <v>83</v>
      </c>
      <c r="AY607" s="241" t="s">
        <v>133</v>
      </c>
    </row>
    <row r="608" s="2" customFormat="1" ht="24.15" customHeight="1">
      <c r="A608" s="39"/>
      <c r="B608" s="40"/>
      <c r="C608" s="242" t="s">
        <v>1107</v>
      </c>
      <c r="D608" s="242" t="s">
        <v>170</v>
      </c>
      <c r="E608" s="243" t="s">
        <v>1108</v>
      </c>
      <c r="F608" s="244" t="s">
        <v>1109</v>
      </c>
      <c r="G608" s="245" t="s">
        <v>226</v>
      </c>
      <c r="H608" s="246">
        <v>5.6319999999999997</v>
      </c>
      <c r="I608" s="247"/>
      <c r="J608" s="248">
        <f>ROUND(I608*H608,2)</f>
        <v>0</v>
      </c>
      <c r="K608" s="244" t="s">
        <v>139</v>
      </c>
      <c r="L608" s="249"/>
      <c r="M608" s="250" t="s">
        <v>19</v>
      </c>
      <c r="N608" s="251" t="s">
        <v>46</v>
      </c>
      <c r="O608" s="85"/>
      <c r="P608" s="210">
        <f>O608*H608</f>
        <v>0</v>
      </c>
      <c r="Q608" s="210">
        <v>0.019199999999999998</v>
      </c>
      <c r="R608" s="210">
        <f>Q608*H608</f>
        <v>0.10813439999999998</v>
      </c>
      <c r="S608" s="210">
        <v>0</v>
      </c>
      <c r="T608" s="211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12" t="s">
        <v>351</v>
      </c>
      <c r="AT608" s="212" t="s">
        <v>170</v>
      </c>
      <c r="AU608" s="212" t="s">
        <v>85</v>
      </c>
      <c r="AY608" s="18" t="s">
        <v>133</v>
      </c>
      <c r="BE608" s="213">
        <f>IF(N608="základní",J608,0)</f>
        <v>0</v>
      </c>
      <c r="BF608" s="213">
        <f>IF(N608="snížená",J608,0)</f>
        <v>0</v>
      </c>
      <c r="BG608" s="213">
        <f>IF(N608="zákl. přenesená",J608,0)</f>
        <v>0</v>
      </c>
      <c r="BH608" s="213">
        <f>IF(N608="sníž. přenesená",J608,0)</f>
        <v>0</v>
      </c>
      <c r="BI608" s="213">
        <f>IF(N608="nulová",J608,0)</f>
        <v>0</v>
      </c>
      <c r="BJ608" s="18" t="s">
        <v>83</v>
      </c>
      <c r="BK608" s="213">
        <f>ROUND(I608*H608,2)</f>
        <v>0</v>
      </c>
      <c r="BL608" s="18" t="s">
        <v>247</v>
      </c>
      <c r="BM608" s="212" t="s">
        <v>1110</v>
      </c>
    </row>
    <row r="609" s="2" customFormat="1">
      <c r="A609" s="39"/>
      <c r="B609" s="40"/>
      <c r="C609" s="41"/>
      <c r="D609" s="221" t="s">
        <v>937</v>
      </c>
      <c r="E609" s="41"/>
      <c r="F609" s="264" t="s">
        <v>1111</v>
      </c>
      <c r="G609" s="41"/>
      <c r="H609" s="41"/>
      <c r="I609" s="216"/>
      <c r="J609" s="41"/>
      <c r="K609" s="41"/>
      <c r="L609" s="45"/>
      <c r="M609" s="217"/>
      <c r="N609" s="218"/>
      <c r="O609" s="85"/>
      <c r="P609" s="85"/>
      <c r="Q609" s="85"/>
      <c r="R609" s="85"/>
      <c r="S609" s="85"/>
      <c r="T609" s="86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937</v>
      </c>
      <c r="AU609" s="18" t="s">
        <v>85</v>
      </c>
    </row>
    <row r="610" s="13" customFormat="1">
      <c r="A610" s="13"/>
      <c r="B610" s="219"/>
      <c r="C610" s="220"/>
      <c r="D610" s="221" t="s">
        <v>144</v>
      </c>
      <c r="E610" s="220"/>
      <c r="F610" s="223" t="s">
        <v>1112</v>
      </c>
      <c r="G610" s="220"/>
      <c r="H610" s="224">
        <v>5.6319999999999997</v>
      </c>
      <c r="I610" s="225"/>
      <c r="J610" s="220"/>
      <c r="K610" s="220"/>
      <c r="L610" s="226"/>
      <c r="M610" s="227"/>
      <c r="N610" s="228"/>
      <c r="O610" s="228"/>
      <c r="P610" s="228"/>
      <c r="Q610" s="228"/>
      <c r="R610" s="228"/>
      <c r="S610" s="228"/>
      <c r="T610" s="229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0" t="s">
        <v>144</v>
      </c>
      <c r="AU610" s="230" t="s">
        <v>85</v>
      </c>
      <c r="AV610" s="13" t="s">
        <v>85</v>
      </c>
      <c r="AW610" s="13" t="s">
        <v>4</v>
      </c>
      <c r="AX610" s="13" t="s">
        <v>83</v>
      </c>
      <c r="AY610" s="230" t="s">
        <v>133</v>
      </c>
    </row>
    <row r="611" s="2" customFormat="1" ht="24.15" customHeight="1">
      <c r="A611" s="39"/>
      <c r="B611" s="40"/>
      <c r="C611" s="201" t="s">
        <v>1113</v>
      </c>
      <c r="D611" s="201" t="s">
        <v>135</v>
      </c>
      <c r="E611" s="202" t="s">
        <v>1114</v>
      </c>
      <c r="F611" s="203" t="s">
        <v>1115</v>
      </c>
      <c r="G611" s="204" t="s">
        <v>173</v>
      </c>
      <c r="H611" s="205">
        <v>4.7160000000000002</v>
      </c>
      <c r="I611" s="206"/>
      <c r="J611" s="207">
        <f>ROUND(I611*H611,2)</f>
        <v>0</v>
      </c>
      <c r="K611" s="203" t="s">
        <v>139</v>
      </c>
      <c r="L611" s="45"/>
      <c r="M611" s="208" t="s">
        <v>19</v>
      </c>
      <c r="N611" s="209" t="s">
        <v>46</v>
      </c>
      <c r="O611" s="85"/>
      <c r="P611" s="210">
        <f>O611*H611</f>
        <v>0</v>
      </c>
      <c r="Q611" s="210">
        <v>0</v>
      </c>
      <c r="R611" s="210">
        <f>Q611*H611</f>
        <v>0</v>
      </c>
      <c r="S611" s="210">
        <v>0</v>
      </c>
      <c r="T611" s="211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12" t="s">
        <v>247</v>
      </c>
      <c r="AT611" s="212" t="s">
        <v>135</v>
      </c>
      <c r="AU611" s="212" t="s">
        <v>85</v>
      </c>
      <c r="AY611" s="18" t="s">
        <v>133</v>
      </c>
      <c r="BE611" s="213">
        <f>IF(N611="základní",J611,0)</f>
        <v>0</v>
      </c>
      <c r="BF611" s="213">
        <f>IF(N611="snížená",J611,0)</f>
        <v>0</v>
      </c>
      <c r="BG611" s="213">
        <f>IF(N611="zákl. přenesená",J611,0)</f>
        <v>0</v>
      </c>
      <c r="BH611" s="213">
        <f>IF(N611="sníž. přenesená",J611,0)</f>
        <v>0</v>
      </c>
      <c r="BI611" s="213">
        <f>IF(N611="nulová",J611,0)</f>
        <v>0</v>
      </c>
      <c r="BJ611" s="18" t="s">
        <v>83</v>
      </c>
      <c r="BK611" s="213">
        <f>ROUND(I611*H611,2)</f>
        <v>0</v>
      </c>
      <c r="BL611" s="18" t="s">
        <v>247</v>
      </c>
      <c r="BM611" s="212" t="s">
        <v>1116</v>
      </c>
    </row>
    <row r="612" s="2" customFormat="1">
      <c r="A612" s="39"/>
      <c r="B612" s="40"/>
      <c r="C612" s="41"/>
      <c r="D612" s="214" t="s">
        <v>142</v>
      </c>
      <c r="E612" s="41"/>
      <c r="F612" s="215" t="s">
        <v>1117</v>
      </c>
      <c r="G612" s="41"/>
      <c r="H612" s="41"/>
      <c r="I612" s="216"/>
      <c r="J612" s="41"/>
      <c r="K612" s="41"/>
      <c r="L612" s="45"/>
      <c r="M612" s="217"/>
      <c r="N612" s="218"/>
      <c r="O612" s="85"/>
      <c r="P612" s="85"/>
      <c r="Q612" s="85"/>
      <c r="R612" s="85"/>
      <c r="S612" s="85"/>
      <c r="T612" s="86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18" t="s">
        <v>142</v>
      </c>
      <c r="AU612" s="18" t="s">
        <v>85</v>
      </c>
    </row>
    <row r="613" s="12" customFormat="1" ht="22.8" customHeight="1">
      <c r="A613" s="12"/>
      <c r="B613" s="185"/>
      <c r="C613" s="186"/>
      <c r="D613" s="187" t="s">
        <v>74</v>
      </c>
      <c r="E613" s="199" t="s">
        <v>1118</v>
      </c>
      <c r="F613" s="199" t="s">
        <v>1119</v>
      </c>
      <c r="G613" s="186"/>
      <c r="H613" s="186"/>
      <c r="I613" s="189"/>
      <c r="J613" s="200">
        <f>BK613</f>
        <v>0</v>
      </c>
      <c r="K613" s="186"/>
      <c r="L613" s="191"/>
      <c r="M613" s="192"/>
      <c r="N613" s="193"/>
      <c r="O613" s="193"/>
      <c r="P613" s="194">
        <f>SUM(P614:P639)</f>
        <v>0</v>
      </c>
      <c r="Q613" s="193"/>
      <c r="R613" s="194">
        <f>SUM(R614:R639)</f>
        <v>1.7935104</v>
      </c>
      <c r="S613" s="193"/>
      <c r="T613" s="195">
        <f>SUM(T614:T639)</f>
        <v>0</v>
      </c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R613" s="196" t="s">
        <v>85</v>
      </c>
      <c r="AT613" s="197" t="s">
        <v>74</v>
      </c>
      <c r="AU613" s="197" t="s">
        <v>83</v>
      </c>
      <c r="AY613" s="196" t="s">
        <v>133</v>
      </c>
      <c r="BK613" s="198">
        <f>SUM(BK614:BK639)</f>
        <v>0</v>
      </c>
    </row>
    <row r="614" s="2" customFormat="1" ht="16.5" customHeight="1">
      <c r="A614" s="39"/>
      <c r="B614" s="40"/>
      <c r="C614" s="201" t="s">
        <v>1120</v>
      </c>
      <c r="D614" s="201" t="s">
        <v>135</v>
      </c>
      <c r="E614" s="202" t="s">
        <v>1121</v>
      </c>
      <c r="F614" s="203" t="s">
        <v>1122</v>
      </c>
      <c r="G614" s="204" t="s">
        <v>226</v>
      </c>
      <c r="H614" s="205">
        <v>92.390000000000001</v>
      </c>
      <c r="I614" s="206"/>
      <c r="J614" s="207">
        <f>ROUND(I614*H614,2)</f>
        <v>0</v>
      </c>
      <c r="K614" s="203" t="s">
        <v>139</v>
      </c>
      <c r="L614" s="45"/>
      <c r="M614" s="208" t="s">
        <v>19</v>
      </c>
      <c r="N614" s="209" t="s">
        <v>46</v>
      </c>
      <c r="O614" s="85"/>
      <c r="P614" s="210">
        <f>O614*H614</f>
        <v>0</v>
      </c>
      <c r="Q614" s="210">
        <v>0</v>
      </c>
      <c r="R614" s="210">
        <f>Q614*H614</f>
        <v>0</v>
      </c>
      <c r="S614" s="210">
        <v>0</v>
      </c>
      <c r="T614" s="211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12" t="s">
        <v>247</v>
      </c>
      <c r="AT614" s="212" t="s">
        <v>135</v>
      </c>
      <c r="AU614" s="212" t="s">
        <v>85</v>
      </c>
      <c r="AY614" s="18" t="s">
        <v>133</v>
      </c>
      <c r="BE614" s="213">
        <f>IF(N614="základní",J614,0)</f>
        <v>0</v>
      </c>
      <c r="BF614" s="213">
        <f>IF(N614="snížená",J614,0)</f>
        <v>0</v>
      </c>
      <c r="BG614" s="213">
        <f>IF(N614="zákl. přenesená",J614,0)</f>
        <v>0</v>
      </c>
      <c r="BH614" s="213">
        <f>IF(N614="sníž. přenesená",J614,0)</f>
        <v>0</v>
      </c>
      <c r="BI614" s="213">
        <f>IF(N614="nulová",J614,0)</f>
        <v>0</v>
      </c>
      <c r="BJ614" s="18" t="s">
        <v>83</v>
      </c>
      <c r="BK614" s="213">
        <f>ROUND(I614*H614,2)</f>
        <v>0</v>
      </c>
      <c r="BL614" s="18" t="s">
        <v>247</v>
      </c>
      <c r="BM614" s="212" t="s">
        <v>1123</v>
      </c>
    </row>
    <row r="615" s="2" customFormat="1">
      <c r="A615" s="39"/>
      <c r="B615" s="40"/>
      <c r="C615" s="41"/>
      <c r="D615" s="214" t="s">
        <v>142</v>
      </c>
      <c r="E615" s="41"/>
      <c r="F615" s="215" t="s">
        <v>1124</v>
      </c>
      <c r="G615" s="41"/>
      <c r="H615" s="41"/>
      <c r="I615" s="216"/>
      <c r="J615" s="41"/>
      <c r="K615" s="41"/>
      <c r="L615" s="45"/>
      <c r="M615" s="217"/>
      <c r="N615" s="218"/>
      <c r="O615" s="85"/>
      <c r="P615" s="85"/>
      <c r="Q615" s="85"/>
      <c r="R615" s="85"/>
      <c r="S615" s="85"/>
      <c r="T615" s="86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T615" s="18" t="s">
        <v>142</v>
      </c>
      <c r="AU615" s="18" t="s">
        <v>85</v>
      </c>
    </row>
    <row r="616" s="13" customFormat="1">
      <c r="A616" s="13"/>
      <c r="B616" s="219"/>
      <c r="C616" s="220"/>
      <c r="D616" s="221" t="s">
        <v>144</v>
      </c>
      <c r="E616" s="222" t="s">
        <v>19</v>
      </c>
      <c r="F616" s="223" t="s">
        <v>1125</v>
      </c>
      <c r="G616" s="220"/>
      <c r="H616" s="224">
        <v>25.199999999999999</v>
      </c>
      <c r="I616" s="225"/>
      <c r="J616" s="220"/>
      <c r="K616" s="220"/>
      <c r="L616" s="226"/>
      <c r="M616" s="227"/>
      <c r="N616" s="228"/>
      <c r="O616" s="228"/>
      <c r="P616" s="228"/>
      <c r="Q616" s="228"/>
      <c r="R616" s="228"/>
      <c r="S616" s="228"/>
      <c r="T616" s="229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0" t="s">
        <v>144</v>
      </c>
      <c r="AU616" s="230" t="s">
        <v>85</v>
      </c>
      <c r="AV616" s="13" t="s">
        <v>85</v>
      </c>
      <c r="AW616" s="13" t="s">
        <v>36</v>
      </c>
      <c r="AX616" s="13" t="s">
        <v>75</v>
      </c>
      <c r="AY616" s="230" t="s">
        <v>133</v>
      </c>
    </row>
    <row r="617" s="13" customFormat="1">
      <c r="A617" s="13"/>
      <c r="B617" s="219"/>
      <c r="C617" s="220"/>
      <c r="D617" s="221" t="s">
        <v>144</v>
      </c>
      <c r="E617" s="222" t="s">
        <v>19</v>
      </c>
      <c r="F617" s="223" t="s">
        <v>1126</v>
      </c>
      <c r="G617" s="220"/>
      <c r="H617" s="224">
        <v>20.995000000000001</v>
      </c>
      <c r="I617" s="225"/>
      <c r="J617" s="220"/>
      <c r="K617" s="220"/>
      <c r="L617" s="226"/>
      <c r="M617" s="227"/>
      <c r="N617" s="228"/>
      <c r="O617" s="228"/>
      <c r="P617" s="228"/>
      <c r="Q617" s="228"/>
      <c r="R617" s="228"/>
      <c r="S617" s="228"/>
      <c r="T617" s="229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0" t="s">
        <v>144</v>
      </c>
      <c r="AU617" s="230" t="s">
        <v>85</v>
      </c>
      <c r="AV617" s="13" t="s">
        <v>85</v>
      </c>
      <c r="AW617" s="13" t="s">
        <v>36</v>
      </c>
      <c r="AX617" s="13" t="s">
        <v>75</v>
      </c>
      <c r="AY617" s="230" t="s">
        <v>133</v>
      </c>
    </row>
    <row r="618" s="15" customFormat="1">
      <c r="A618" s="15"/>
      <c r="B618" s="252"/>
      <c r="C618" s="253"/>
      <c r="D618" s="221" t="s">
        <v>144</v>
      </c>
      <c r="E618" s="254" t="s">
        <v>19</v>
      </c>
      <c r="F618" s="255" t="s">
        <v>231</v>
      </c>
      <c r="G618" s="253"/>
      <c r="H618" s="256">
        <v>46.195</v>
      </c>
      <c r="I618" s="257"/>
      <c r="J618" s="253"/>
      <c r="K618" s="253"/>
      <c r="L618" s="258"/>
      <c r="M618" s="259"/>
      <c r="N618" s="260"/>
      <c r="O618" s="260"/>
      <c r="P618" s="260"/>
      <c r="Q618" s="260"/>
      <c r="R618" s="260"/>
      <c r="S618" s="260"/>
      <c r="T618" s="261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62" t="s">
        <v>144</v>
      </c>
      <c r="AU618" s="262" t="s">
        <v>85</v>
      </c>
      <c r="AV618" s="15" t="s">
        <v>154</v>
      </c>
      <c r="AW618" s="15" t="s">
        <v>36</v>
      </c>
      <c r="AX618" s="15" t="s">
        <v>75</v>
      </c>
      <c r="AY618" s="262" t="s">
        <v>133</v>
      </c>
    </row>
    <row r="619" s="13" customFormat="1">
      <c r="A619" s="13"/>
      <c r="B619" s="219"/>
      <c r="C619" s="220"/>
      <c r="D619" s="221" t="s">
        <v>144</v>
      </c>
      <c r="E619" s="222" t="s">
        <v>19</v>
      </c>
      <c r="F619" s="223" t="s">
        <v>1127</v>
      </c>
      <c r="G619" s="220"/>
      <c r="H619" s="224">
        <v>25.760000000000002</v>
      </c>
      <c r="I619" s="225"/>
      <c r="J619" s="220"/>
      <c r="K619" s="220"/>
      <c r="L619" s="226"/>
      <c r="M619" s="227"/>
      <c r="N619" s="228"/>
      <c r="O619" s="228"/>
      <c r="P619" s="228"/>
      <c r="Q619" s="228"/>
      <c r="R619" s="228"/>
      <c r="S619" s="228"/>
      <c r="T619" s="229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0" t="s">
        <v>144</v>
      </c>
      <c r="AU619" s="230" t="s">
        <v>85</v>
      </c>
      <c r="AV619" s="13" t="s">
        <v>85</v>
      </c>
      <c r="AW619" s="13" t="s">
        <v>36</v>
      </c>
      <c r="AX619" s="13" t="s">
        <v>75</v>
      </c>
      <c r="AY619" s="230" t="s">
        <v>133</v>
      </c>
    </row>
    <row r="620" s="13" customFormat="1">
      <c r="A620" s="13"/>
      <c r="B620" s="219"/>
      <c r="C620" s="220"/>
      <c r="D620" s="221" t="s">
        <v>144</v>
      </c>
      <c r="E620" s="222" t="s">
        <v>19</v>
      </c>
      <c r="F620" s="223" t="s">
        <v>1128</v>
      </c>
      <c r="G620" s="220"/>
      <c r="H620" s="224">
        <v>20.434999999999999</v>
      </c>
      <c r="I620" s="225"/>
      <c r="J620" s="220"/>
      <c r="K620" s="220"/>
      <c r="L620" s="226"/>
      <c r="M620" s="227"/>
      <c r="N620" s="228"/>
      <c r="O620" s="228"/>
      <c r="P620" s="228"/>
      <c r="Q620" s="228"/>
      <c r="R620" s="228"/>
      <c r="S620" s="228"/>
      <c r="T620" s="229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0" t="s">
        <v>144</v>
      </c>
      <c r="AU620" s="230" t="s">
        <v>85</v>
      </c>
      <c r="AV620" s="13" t="s">
        <v>85</v>
      </c>
      <c r="AW620" s="13" t="s">
        <v>36</v>
      </c>
      <c r="AX620" s="13" t="s">
        <v>75</v>
      </c>
      <c r="AY620" s="230" t="s">
        <v>133</v>
      </c>
    </row>
    <row r="621" s="15" customFormat="1">
      <c r="A621" s="15"/>
      <c r="B621" s="252"/>
      <c r="C621" s="253"/>
      <c r="D621" s="221" t="s">
        <v>144</v>
      </c>
      <c r="E621" s="254" t="s">
        <v>19</v>
      </c>
      <c r="F621" s="255" t="s">
        <v>234</v>
      </c>
      <c r="G621" s="253"/>
      <c r="H621" s="256">
        <v>46.195</v>
      </c>
      <c r="I621" s="257"/>
      <c r="J621" s="253"/>
      <c r="K621" s="253"/>
      <c r="L621" s="258"/>
      <c r="M621" s="259"/>
      <c r="N621" s="260"/>
      <c r="O621" s="260"/>
      <c r="P621" s="260"/>
      <c r="Q621" s="260"/>
      <c r="R621" s="260"/>
      <c r="S621" s="260"/>
      <c r="T621" s="261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2" t="s">
        <v>144</v>
      </c>
      <c r="AU621" s="262" t="s">
        <v>85</v>
      </c>
      <c r="AV621" s="15" t="s">
        <v>154</v>
      </c>
      <c r="AW621" s="15" t="s">
        <v>36</v>
      </c>
      <c r="AX621" s="15" t="s">
        <v>75</v>
      </c>
      <c r="AY621" s="262" t="s">
        <v>133</v>
      </c>
    </row>
    <row r="622" s="14" customFormat="1">
      <c r="A622" s="14"/>
      <c r="B622" s="231"/>
      <c r="C622" s="232"/>
      <c r="D622" s="221" t="s">
        <v>144</v>
      </c>
      <c r="E622" s="233" t="s">
        <v>19</v>
      </c>
      <c r="F622" s="234" t="s">
        <v>149</v>
      </c>
      <c r="G622" s="232"/>
      <c r="H622" s="235">
        <v>92.390000000000001</v>
      </c>
      <c r="I622" s="236"/>
      <c r="J622" s="232"/>
      <c r="K622" s="232"/>
      <c r="L622" s="237"/>
      <c r="M622" s="238"/>
      <c r="N622" s="239"/>
      <c r="O622" s="239"/>
      <c r="P622" s="239"/>
      <c r="Q622" s="239"/>
      <c r="R622" s="239"/>
      <c r="S622" s="239"/>
      <c r="T622" s="240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1" t="s">
        <v>144</v>
      </c>
      <c r="AU622" s="241" t="s">
        <v>85</v>
      </c>
      <c r="AV622" s="14" t="s">
        <v>140</v>
      </c>
      <c r="AW622" s="14" t="s">
        <v>36</v>
      </c>
      <c r="AX622" s="14" t="s">
        <v>83</v>
      </c>
      <c r="AY622" s="241" t="s">
        <v>133</v>
      </c>
    </row>
    <row r="623" s="2" customFormat="1" ht="16.5" customHeight="1">
      <c r="A623" s="39"/>
      <c r="B623" s="40"/>
      <c r="C623" s="201" t="s">
        <v>1129</v>
      </c>
      <c r="D623" s="201" t="s">
        <v>135</v>
      </c>
      <c r="E623" s="202" t="s">
        <v>1130</v>
      </c>
      <c r="F623" s="203" t="s">
        <v>1131</v>
      </c>
      <c r="G623" s="204" t="s">
        <v>226</v>
      </c>
      <c r="H623" s="205">
        <v>92.390000000000001</v>
      </c>
      <c r="I623" s="206"/>
      <c r="J623" s="207">
        <f>ROUND(I623*H623,2)</f>
        <v>0</v>
      </c>
      <c r="K623" s="203" t="s">
        <v>139</v>
      </c>
      <c r="L623" s="45"/>
      <c r="M623" s="208" t="s">
        <v>19</v>
      </c>
      <c r="N623" s="209" t="s">
        <v>46</v>
      </c>
      <c r="O623" s="85"/>
      <c r="P623" s="210">
        <f>O623*H623</f>
        <v>0</v>
      </c>
      <c r="Q623" s="210">
        <v>0.00029999999999999997</v>
      </c>
      <c r="R623" s="210">
        <f>Q623*H623</f>
        <v>0.027716999999999999</v>
      </c>
      <c r="S623" s="210">
        <v>0</v>
      </c>
      <c r="T623" s="211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12" t="s">
        <v>247</v>
      </c>
      <c r="AT623" s="212" t="s">
        <v>135</v>
      </c>
      <c r="AU623" s="212" t="s">
        <v>85</v>
      </c>
      <c r="AY623" s="18" t="s">
        <v>133</v>
      </c>
      <c r="BE623" s="213">
        <f>IF(N623="základní",J623,0)</f>
        <v>0</v>
      </c>
      <c r="BF623" s="213">
        <f>IF(N623="snížená",J623,0)</f>
        <v>0</v>
      </c>
      <c r="BG623" s="213">
        <f>IF(N623="zákl. přenesená",J623,0)</f>
        <v>0</v>
      </c>
      <c r="BH623" s="213">
        <f>IF(N623="sníž. přenesená",J623,0)</f>
        <v>0</v>
      </c>
      <c r="BI623" s="213">
        <f>IF(N623="nulová",J623,0)</f>
        <v>0</v>
      </c>
      <c r="BJ623" s="18" t="s">
        <v>83</v>
      </c>
      <c r="BK623" s="213">
        <f>ROUND(I623*H623,2)</f>
        <v>0</v>
      </c>
      <c r="BL623" s="18" t="s">
        <v>247</v>
      </c>
      <c r="BM623" s="212" t="s">
        <v>1132</v>
      </c>
    </row>
    <row r="624" s="2" customFormat="1">
      <c r="A624" s="39"/>
      <c r="B624" s="40"/>
      <c r="C624" s="41"/>
      <c r="D624" s="214" t="s">
        <v>142</v>
      </c>
      <c r="E624" s="41"/>
      <c r="F624" s="215" t="s">
        <v>1133</v>
      </c>
      <c r="G624" s="41"/>
      <c r="H624" s="41"/>
      <c r="I624" s="216"/>
      <c r="J624" s="41"/>
      <c r="K624" s="41"/>
      <c r="L624" s="45"/>
      <c r="M624" s="217"/>
      <c r="N624" s="218"/>
      <c r="O624" s="85"/>
      <c r="P624" s="85"/>
      <c r="Q624" s="85"/>
      <c r="R624" s="85"/>
      <c r="S624" s="85"/>
      <c r="T624" s="86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142</v>
      </c>
      <c r="AU624" s="18" t="s">
        <v>85</v>
      </c>
    </row>
    <row r="625" s="2" customFormat="1" ht="24.15" customHeight="1">
      <c r="A625" s="39"/>
      <c r="B625" s="40"/>
      <c r="C625" s="201" t="s">
        <v>1134</v>
      </c>
      <c r="D625" s="201" t="s">
        <v>135</v>
      </c>
      <c r="E625" s="202" t="s">
        <v>1135</v>
      </c>
      <c r="F625" s="203" t="s">
        <v>1136</v>
      </c>
      <c r="G625" s="204" t="s">
        <v>226</v>
      </c>
      <c r="H625" s="205">
        <v>92.390000000000001</v>
      </c>
      <c r="I625" s="206"/>
      <c r="J625" s="207">
        <f>ROUND(I625*H625,2)</f>
        <v>0</v>
      </c>
      <c r="K625" s="203" t="s">
        <v>139</v>
      </c>
      <c r="L625" s="45"/>
      <c r="M625" s="208" t="s">
        <v>19</v>
      </c>
      <c r="N625" s="209" t="s">
        <v>46</v>
      </c>
      <c r="O625" s="85"/>
      <c r="P625" s="210">
        <f>O625*H625</f>
        <v>0</v>
      </c>
      <c r="Q625" s="210">
        <v>0.0051999999999999998</v>
      </c>
      <c r="R625" s="210">
        <f>Q625*H625</f>
        <v>0.48042799999999997</v>
      </c>
      <c r="S625" s="210">
        <v>0</v>
      </c>
      <c r="T625" s="211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12" t="s">
        <v>247</v>
      </c>
      <c r="AT625" s="212" t="s">
        <v>135</v>
      </c>
      <c r="AU625" s="212" t="s">
        <v>85</v>
      </c>
      <c r="AY625" s="18" t="s">
        <v>133</v>
      </c>
      <c r="BE625" s="213">
        <f>IF(N625="základní",J625,0)</f>
        <v>0</v>
      </c>
      <c r="BF625" s="213">
        <f>IF(N625="snížená",J625,0)</f>
        <v>0</v>
      </c>
      <c r="BG625" s="213">
        <f>IF(N625="zákl. přenesená",J625,0)</f>
        <v>0</v>
      </c>
      <c r="BH625" s="213">
        <f>IF(N625="sníž. přenesená",J625,0)</f>
        <v>0</v>
      </c>
      <c r="BI625" s="213">
        <f>IF(N625="nulová",J625,0)</f>
        <v>0</v>
      </c>
      <c r="BJ625" s="18" t="s">
        <v>83</v>
      </c>
      <c r="BK625" s="213">
        <f>ROUND(I625*H625,2)</f>
        <v>0</v>
      </c>
      <c r="BL625" s="18" t="s">
        <v>247</v>
      </c>
      <c r="BM625" s="212" t="s">
        <v>1137</v>
      </c>
    </row>
    <row r="626" s="2" customFormat="1">
      <c r="A626" s="39"/>
      <c r="B626" s="40"/>
      <c r="C626" s="41"/>
      <c r="D626" s="214" t="s">
        <v>142</v>
      </c>
      <c r="E626" s="41"/>
      <c r="F626" s="215" t="s">
        <v>1138</v>
      </c>
      <c r="G626" s="41"/>
      <c r="H626" s="41"/>
      <c r="I626" s="216"/>
      <c r="J626" s="41"/>
      <c r="K626" s="41"/>
      <c r="L626" s="45"/>
      <c r="M626" s="217"/>
      <c r="N626" s="218"/>
      <c r="O626" s="85"/>
      <c r="P626" s="85"/>
      <c r="Q626" s="85"/>
      <c r="R626" s="85"/>
      <c r="S626" s="85"/>
      <c r="T626" s="86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18" t="s">
        <v>142</v>
      </c>
      <c r="AU626" s="18" t="s">
        <v>85</v>
      </c>
    </row>
    <row r="627" s="2" customFormat="1" ht="16.5" customHeight="1">
      <c r="A627" s="39"/>
      <c r="B627" s="40"/>
      <c r="C627" s="242" t="s">
        <v>1139</v>
      </c>
      <c r="D627" s="242" t="s">
        <v>170</v>
      </c>
      <c r="E627" s="243" t="s">
        <v>1140</v>
      </c>
      <c r="F627" s="244" t="s">
        <v>1141</v>
      </c>
      <c r="G627" s="245" t="s">
        <v>226</v>
      </c>
      <c r="H627" s="246">
        <v>101.62900000000001</v>
      </c>
      <c r="I627" s="247"/>
      <c r="J627" s="248">
        <f>ROUND(I627*H627,2)</f>
        <v>0</v>
      </c>
      <c r="K627" s="244" t="s">
        <v>139</v>
      </c>
      <c r="L627" s="249"/>
      <c r="M627" s="250" t="s">
        <v>19</v>
      </c>
      <c r="N627" s="251" t="s">
        <v>46</v>
      </c>
      <c r="O627" s="85"/>
      <c r="P627" s="210">
        <f>O627*H627</f>
        <v>0</v>
      </c>
      <c r="Q627" s="210">
        <v>0.0126</v>
      </c>
      <c r="R627" s="210">
        <f>Q627*H627</f>
        <v>1.2805254000000002</v>
      </c>
      <c r="S627" s="210">
        <v>0</v>
      </c>
      <c r="T627" s="211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12" t="s">
        <v>351</v>
      </c>
      <c r="AT627" s="212" t="s">
        <v>170</v>
      </c>
      <c r="AU627" s="212" t="s">
        <v>85</v>
      </c>
      <c r="AY627" s="18" t="s">
        <v>133</v>
      </c>
      <c r="BE627" s="213">
        <f>IF(N627="základní",J627,0)</f>
        <v>0</v>
      </c>
      <c r="BF627" s="213">
        <f>IF(N627="snížená",J627,0)</f>
        <v>0</v>
      </c>
      <c r="BG627" s="213">
        <f>IF(N627="zákl. přenesená",J627,0)</f>
        <v>0</v>
      </c>
      <c r="BH627" s="213">
        <f>IF(N627="sníž. přenesená",J627,0)</f>
        <v>0</v>
      </c>
      <c r="BI627" s="213">
        <f>IF(N627="nulová",J627,0)</f>
        <v>0</v>
      </c>
      <c r="BJ627" s="18" t="s">
        <v>83</v>
      </c>
      <c r="BK627" s="213">
        <f>ROUND(I627*H627,2)</f>
        <v>0</v>
      </c>
      <c r="BL627" s="18" t="s">
        <v>247</v>
      </c>
      <c r="BM627" s="212" t="s">
        <v>1142</v>
      </c>
    </row>
    <row r="628" s="2" customFormat="1">
      <c r="A628" s="39"/>
      <c r="B628" s="40"/>
      <c r="C628" s="41"/>
      <c r="D628" s="221" t="s">
        <v>937</v>
      </c>
      <c r="E628" s="41"/>
      <c r="F628" s="264" t="s">
        <v>1143</v>
      </c>
      <c r="G628" s="41"/>
      <c r="H628" s="41"/>
      <c r="I628" s="216"/>
      <c r="J628" s="41"/>
      <c r="K628" s="41"/>
      <c r="L628" s="45"/>
      <c r="M628" s="217"/>
      <c r="N628" s="218"/>
      <c r="O628" s="85"/>
      <c r="P628" s="85"/>
      <c r="Q628" s="85"/>
      <c r="R628" s="85"/>
      <c r="S628" s="85"/>
      <c r="T628" s="86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T628" s="18" t="s">
        <v>937</v>
      </c>
      <c r="AU628" s="18" t="s">
        <v>85</v>
      </c>
    </row>
    <row r="629" s="13" customFormat="1">
      <c r="A629" s="13"/>
      <c r="B629" s="219"/>
      <c r="C629" s="220"/>
      <c r="D629" s="221" t="s">
        <v>144</v>
      </c>
      <c r="E629" s="220"/>
      <c r="F629" s="223" t="s">
        <v>1144</v>
      </c>
      <c r="G629" s="220"/>
      <c r="H629" s="224">
        <v>101.62900000000001</v>
      </c>
      <c r="I629" s="225"/>
      <c r="J629" s="220"/>
      <c r="K629" s="220"/>
      <c r="L629" s="226"/>
      <c r="M629" s="227"/>
      <c r="N629" s="228"/>
      <c r="O629" s="228"/>
      <c r="P629" s="228"/>
      <c r="Q629" s="228"/>
      <c r="R629" s="228"/>
      <c r="S629" s="228"/>
      <c r="T629" s="229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0" t="s">
        <v>144</v>
      </c>
      <c r="AU629" s="230" t="s">
        <v>85</v>
      </c>
      <c r="AV629" s="13" t="s">
        <v>85</v>
      </c>
      <c r="AW629" s="13" t="s">
        <v>4</v>
      </c>
      <c r="AX629" s="13" t="s">
        <v>83</v>
      </c>
      <c r="AY629" s="230" t="s">
        <v>133</v>
      </c>
    </row>
    <row r="630" s="2" customFormat="1" ht="16.5" customHeight="1">
      <c r="A630" s="39"/>
      <c r="B630" s="40"/>
      <c r="C630" s="201" t="s">
        <v>1145</v>
      </c>
      <c r="D630" s="201" t="s">
        <v>135</v>
      </c>
      <c r="E630" s="202" t="s">
        <v>1146</v>
      </c>
      <c r="F630" s="203" t="s">
        <v>1147</v>
      </c>
      <c r="G630" s="204" t="s">
        <v>219</v>
      </c>
      <c r="H630" s="205">
        <v>8.8000000000000007</v>
      </c>
      <c r="I630" s="206"/>
      <c r="J630" s="207">
        <f>ROUND(I630*H630,2)</f>
        <v>0</v>
      </c>
      <c r="K630" s="203" t="s">
        <v>139</v>
      </c>
      <c r="L630" s="45"/>
      <c r="M630" s="208" t="s">
        <v>19</v>
      </c>
      <c r="N630" s="209" t="s">
        <v>46</v>
      </c>
      <c r="O630" s="85"/>
      <c r="P630" s="210">
        <f>O630*H630</f>
        <v>0</v>
      </c>
      <c r="Q630" s="210">
        <v>0.00055000000000000003</v>
      </c>
      <c r="R630" s="210">
        <f>Q630*H630</f>
        <v>0.0048400000000000006</v>
      </c>
      <c r="S630" s="210">
        <v>0</v>
      </c>
      <c r="T630" s="211">
        <f>S630*H630</f>
        <v>0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212" t="s">
        <v>247</v>
      </c>
      <c r="AT630" s="212" t="s">
        <v>135</v>
      </c>
      <c r="AU630" s="212" t="s">
        <v>85</v>
      </c>
      <c r="AY630" s="18" t="s">
        <v>133</v>
      </c>
      <c r="BE630" s="213">
        <f>IF(N630="základní",J630,0)</f>
        <v>0</v>
      </c>
      <c r="BF630" s="213">
        <f>IF(N630="snížená",J630,0)</f>
        <v>0</v>
      </c>
      <c r="BG630" s="213">
        <f>IF(N630="zákl. přenesená",J630,0)</f>
        <v>0</v>
      </c>
      <c r="BH630" s="213">
        <f>IF(N630="sníž. přenesená",J630,0)</f>
        <v>0</v>
      </c>
      <c r="BI630" s="213">
        <f>IF(N630="nulová",J630,0)</f>
        <v>0</v>
      </c>
      <c r="BJ630" s="18" t="s">
        <v>83</v>
      </c>
      <c r="BK630" s="213">
        <f>ROUND(I630*H630,2)</f>
        <v>0</v>
      </c>
      <c r="BL630" s="18" t="s">
        <v>247</v>
      </c>
      <c r="BM630" s="212" t="s">
        <v>1148</v>
      </c>
    </row>
    <row r="631" s="2" customFormat="1">
      <c r="A631" s="39"/>
      <c r="B631" s="40"/>
      <c r="C631" s="41"/>
      <c r="D631" s="214" t="s">
        <v>142</v>
      </c>
      <c r="E631" s="41"/>
      <c r="F631" s="215" t="s">
        <v>1149</v>
      </c>
      <c r="G631" s="41"/>
      <c r="H631" s="41"/>
      <c r="I631" s="216"/>
      <c r="J631" s="41"/>
      <c r="K631" s="41"/>
      <c r="L631" s="45"/>
      <c r="M631" s="217"/>
      <c r="N631" s="218"/>
      <c r="O631" s="85"/>
      <c r="P631" s="85"/>
      <c r="Q631" s="85"/>
      <c r="R631" s="85"/>
      <c r="S631" s="85"/>
      <c r="T631" s="86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T631" s="18" t="s">
        <v>142</v>
      </c>
      <c r="AU631" s="18" t="s">
        <v>85</v>
      </c>
    </row>
    <row r="632" s="13" customFormat="1">
      <c r="A632" s="13"/>
      <c r="B632" s="219"/>
      <c r="C632" s="220"/>
      <c r="D632" s="221" t="s">
        <v>144</v>
      </c>
      <c r="E632" s="222" t="s">
        <v>19</v>
      </c>
      <c r="F632" s="223" t="s">
        <v>1150</v>
      </c>
      <c r="G632" s="220"/>
      <c r="H632" s="224">
        <v>8.8000000000000007</v>
      </c>
      <c r="I632" s="225"/>
      <c r="J632" s="220"/>
      <c r="K632" s="220"/>
      <c r="L632" s="226"/>
      <c r="M632" s="227"/>
      <c r="N632" s="228"/>
      <c r="O632" s="228"/>
      <c r="P632" s="228"/>
      <c r="Q632" s="228"/>
      <c r="R632" s="228"/>
      <c r="S632" s="228"/>
      <c r="T632" s="229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0" t="s">
        <v>144</v>
      </c>
      <c r="AU632" s="230" t="s">
        <v>85</v>
      </c>
      <c r="AV632" s="13" t="s">
        <v>85</v>
      </c>
      <c r="AW632" s="13" t="s">
        <v>36</v>
      </c>
      <c r="AX632" s="13" t="s">
        <v>83</v>
      </c>
      <c r="AY632" s="230" t="s">
        <v>133</v>
      </c>
    </row>
    <row r="633" s="2" customFormat="1" ht="16.5" customHeight="1">
      <c r="A633" s="39"/>
      <c r="B633" s="40"/>
      <c r="C633" s="201" t="s">
        <v>1151</v>
      </c>
      <c r="D633" s="201" t="s">
        <v>135</v>
      </c>
      <c r="E633" s="202" t="s">
        <v>1152</v>
      </c>
      <c r="F633" s="203" t="s">
        <v>1153</v>
      </c>
      <c r="G633" s="204" t="s">
        <v>206</v>
      </c>
      <c r="H633" s="205">
        <v>56</v>
      </c>
      <c r="I633" s="206"/>
      <c r="J633" s="207">
        <f>ROUND(I633*H633,2)</f>
        <v>0</v>
      </c>
      <c r="K633" s="203" t="s">
        <v>139</v>
      </c>
      <c r="L633" s="45"/>
      <c r="M633" s="208" t="s">
        <v>19</v>
      </c>
      <c r="N633" s="209" t="s">
        <v>46</v>
      </c>
      <c r="O633" s="85"/>
      <c r="P633" s="210">
        <f>O633*H633</f>
        <v>0</v>
      </c>
      <c r="Q633" s="210">
        <v>0</v>
      </c>
      <c r="R633" s="210">
        <f>Q633*H633</f>
        <v>0</v>
      </c>
      <c r="S633" s="210">
        <v>0</v>
      </c>
      <c r="T633" s="211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12" t="s">
        <v>247</v>
      </c>
      <c r="AT633" s="212" t="s">
        <v>135</v>
      </c>
      <c r="AU633" s="212" t="s">
        <v>85</v>
      </c>
      <c r="AY633" s="18" t="s">
        <v>133</v>
      </c>
      <c r="BE633" s="213">
        <f>IF(N633="základní",J633,0)</f>
        <v>0</v>
      </c>
      <c r="BF633" s="213">
        <f>IF(N633="snížená",J633,0)</f>
        <v>0</v>
      </c>
      <c r="BG633" s="213">
        <f>IF(N633="zákl. přenesená",J633,0)</f>
        <v>0</v>
      </c>
      <c r="BH633" s="213">
        <f>IF(N633="sníž. přenesená",J633,0)</f>
        <v>0</v>
      </c>
      <c r="BI633" s="213">
        <f>IF(N633="nulová",J633,0)</f>
        <v>0</v>
      </c>
      <c r="BJ633" s="18" t="s">
        <v>83</v>
      </c>
      <c r="BK633" s="213">
        <f>ROUND(I633*H633,2)</f>
        <v>0</v>
      </c>
      <c r="BL633" s="18" t="s">
        <v>247</v>
      </c>
      <c r="BM633" s="212" t="s">
        <v>1154</v>
      </c>
    </row>
    <row r="634" s="2" customFormat="1">
      <c r="A634" s="39"/>
      <c r="B634" s="40"/>
      <c r="C634" s="41"/>
      <c r="D634" s="214" t="s">
        <v>142</v>
      </c>
      <c r="E634" s="41"/>
      <c r="F634" s="215" t="s">
        <v>1155</v>
      </c>
      <c r="G634" s="41"/>
      <c r="H634" s="41"/>
      <c r="I634" s="216"/>
      <c r="J634" s="41"/>
      <c r="K634" s="41"/>
      <c r="L634" s="45"/>
      <c r="M634" s="217"/>
      <c r="N634" s="218"/>
      <c r="O634" s="85"/>
      <c r="P634" s="85"/>
      <c r="Q634" s="85"/>
      <c r="R634" s="85"/>
      <c r="S634" s="85"/>
      <c r="T634" s="86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142</v>
      </c>
      <c r="AU634" s="18" t="s">
        <v>85</v>
      </c>
    </row>
    <row r="635" s="13" customFormat="1">
      <c r="A635" s="13"/>
      <c r="B635" s="219"/>
      <c r="C635" s="220"/>
      <c r="D635" s="221" t="s">
        <v>144</v>
      </c>
      <c r="E635" s="222" t="s">
        <v>19</v>
      </c>
      <c r="F635" s="223" t="s">
        <v>1156</v>
      </c>
      <c r="G635" s="220"/>
      <c r="H635" s="224">
        <v>56</v>
      </c>
      <c r="I635" s="225"/>
      <c r="J635" s="220"/>
      <c r="K635" s="220"/>
      <c r="L635" s="226"/>
      <c r="M635" s="227"/>
      <c r="N635" s="228"/>
      <c r="O635" s="228"/>
      <c r="P635" s="228"/>
      <c r="Q635" s="228"/>
      <c r="R635" s="228"/>
      <c r="S635" s="228"/>
      <c r="T635" s="229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0" t="s">
        <v>144</v>
      </c>
      <c r="AU635" s="230" t="s">
        <v>85</v>
      </c>
      <c r="AV635" s="13" t="s">
        <v>85</v>
      </c>
      <c r="AW635" s="13" t="s">
        <v>36</v>
      </c>
      <c r="AX635" s="13" t="s">
        <v>83</v>
      </c>
      <c r="AY635" s="230" t="s">
        <v>133</v>
      </c>
    </row>
    <row r="636" s="2" customFormat="1" ht="16.5" customHeight="1">
      <c r="A636" s="39"/>
      <c r="B636" s="40"/>
      <c r="C636" s="201" t="s">
        <v>1157</v>
      </c>
      <c r="D636" s="201" t="s">
        <v>135</v>
      </c>
      <c r="E636" s="202" t="s">
        <v>1158</v>
      </c>
      <c r="F636" s="203" t="s">
        <v>1159</v>
      </c>
      <c r="G636" s="204" t="s">
        <v>206</v>
      </c>
      <c r="H636" s="205">
        <v>32</v>
      </c>
      <c r="I636" s="206"/>
      <c r="J636" s="207">
        <f>ROUND(I636*H636,2)</f>
        <v>0</v>
      </c>
      <c r="K636" s="203" t="s">
        <v>139</v>
      </c>
      <c r="L636" s="45"/>
      <c r="M636" s="208" t="s">
        <v>19</v>
      </c>
      <c r="N636" s="209" t="s">
        <v>46</v>
      </c>
      <c r="O636" s="85"/>
      <c r="P636" s="210">
        <f>O636*H636</f>
        <v>0</v>
      </c>
      <c r="Q636" s="210">
        <v>0</v>
      </c>
      <c r="R636" s="210">
        <f>Q636*H636</f>
        <v>0</v>
      </c>
      <c r="S636" s="210">
        <v>0</v>
      </c>
      <c r="T636" s="211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12" t="s">
        <v>247</v>
      </c>
      <c r="AT636" s="212" t="s">
        <v>135</v>
      </c>
      <c r="AU636" s="212" t="s">
        <v>85</v>
      </c>
      <c r="AY636" s="18" t="s">
        <v>133</v>
      </c>
      <c r="BE636" s="213">
        <f>IF(N636="základní",J636,0)</f>
        <v>0</v>
      </c>
      <c r="BF636" s="213">
        <f>IF(N636="snížená",J636,0)</f>
        <v>0</v>
      </c>
      <c r="BG636" s="213">
        <f>IF(N636="zákl. přenesená",J636,0)</f>
        <v>0</v>
      </c>
      <c r="BH636" s="213">
        <f>IF(N636="sníž. přenesená",J636,0)</f>
        <v>0</v>
      </c>
      <c r="BI636" s="213">
        <f>IF(N636="nulová",J636,0)</f>
        <v>0</v>
      </c>
      <c r="BJ636" s="18" t="s">
        <v>83</v>
      </c>
      <c r="BK636" s="213">
        <f>ROUND(I636*H636,2)</f>
        <v>0</v>
      </c>
      <c r="BL636" s="18" t="s">
        <v>247</v>
      </c>
      <c r="BM636" s="212" t="s">
        <v>1160</v>
      </c>
    </row>
    <row r="637" s="2" customFormat="1">
      <c r="A637" s="39"/>
      <c r="B637" s="40"/>
      <c r="C637" s="41"/>
      <c r="D637" s="214" t="s">
        <v>142</v>
      </c>
      <c r="E637" s="41"/>
      <c r="F637" s="215" t="s">
        <v>1161</v>
      </c>
      <c r="G637" s="41"/>
      <c r="H637" s="41"/>
      <c r="I637" s="216"/>
      <c r="J637" s="41"/>
      <c r="K637" s="41"/>
      <c r="L637" s="45"/>
      <c r="M637" s="217"/>
      <c r="N637" s="218"/>
      <c r="O637" s="85"/>
      <c r="P637" s="85"/>
      <c r="Q637" s="85"/>
      <c r="R637" s="85"/>
      <c r="S637" s="85"/>
      <c r="T637" s="86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T637" s="18" t="s">
        <v>142</v>
      </c>
      <c r="AU637" s="18" t="s">
        <v>85</v>
      </c>
    </row>
    <row r="638" s="2" customFormat="1" ht="24.15" customHeight="1">
      <c r="A638" s="39"/>
      <c r="B638" s="40"/>
      <c r="C638" s="201" t="s">
        <v>1162</v>
      </c>
      <c r="D638" s="201" t="s">
        <v>135</v>
      </c>
      <c r="E638" s="202" t="s">
        <v>1163</v>
      </c>
      <c r="F638" s="203" t="s">
        <v>1164</v>
      </c>
      <c r="G638" s="204" t="s">
        <v>173</v>
      </c>
      <c r="H638" s="205">
        <v>1.794</v>
      </c>
      <c r="I638" s="206"/>
      <c r="J638" s="207">
        <f>ROUND(I638*H638,2)</f>
        <v>0</v>
      </c>
      <c r="K638" s="203" t="s">
        <v>139</v>
      </c>
      <c r="L638" s="45"/>
      <c r="M638" s="208" t="s">
        <v>19</v>
      </c>
      <c r="N638" s="209" t="s">
        <v>46</v>
      </c>
      <c r="O638" s="85"/>
      <c r="P638" s="210">
        <f>O638*H638</f>
        <v>0</v>
      </c>
      <c r="Q638" s="210">
        <v>0</v>
      </c>
      <c r="R638" s="210">
        <f>Q638*H638</f>
        <v>0</v>
      </c>
      <c r="S638" s="210">
        <v>0</v>
      </c>
      <c r="T638" s="211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12" t="s">
        <v>247</v>
      </c>
      <c r="AT638" s="212" t="s">
        <v>135</v>
      </c>
      <c r="AU638" s="212" t="s">
        <v>85</v>
      </c>
      <c r="AY638" s="18" t="s">
        <v>133</v>
      </c>
      <c r="BE638" s="213">
        <f>IF(N638="základní",J638,0)</f>
        <v>0</v>
      </c>
      <c r="BF638" s="213">
        <f>IF(N638="snížená",J638,0)</f>
        <v>0</v>
      </c>
      <c r="BG638" s="213">
        <f>IF(N638="zákl. přenesená",J638,0)</f>
        <v>0</v>
      </c>
      <c r="BH638" s="213">
        <f>IF(N638="sníž. přenesená",J638,0)</f>
        <v>0</v>
      </c>
      <c r="BI638" s="213">
        <f>IF(N638="nulová",J638,0)</f>
        <v>0</v>
      </c>
      <c r="BJ638" s="18" t="s">
        <v>83</v>
      </c>
      <c r="BK638" s="213">
        <f>ROUND(I638*H638,2)</f>
        <v>0</v>
      </c>
      <c r="BL638" s="18" t="s">
        <v>247</v>
      </c>
      <c r="BM638" s="212" t="s">
        <v>1165</v>
      </c>
    </row>
    <row r="639" s="2" customFormat="1">
      <c r="A639" s="39"/>
      <c r="B639" s="40"/>
      <c r="C639" s="41"/>
      <c r="D639" s="214" t="s">
        <v>142</v>
      </c>
      <c r="E639" s="41"/>
      <c r="F639" s="215" t="s">
        <v>1166</v>
      </c>
      <c r="G639" s="41"/>
      <c r="H639" s="41"/>
      <c r="I639" s="216"/>
      <c r="J639" s="41"/>
      <c r="K639" s="41"/>
      <c r="L639" s="45"/>
      <c r="M639" s="217"/>
      <c r="N639" s="218"/>
      <c r="O639" s="85"/>
      <c r="P639" s="85"/>
      <c r="Q639" s="85"/>
      <c r="R639" s="85"/>
      <c r="S639" s="85"/>
      <c r="T639" s="86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T639" s="18" t="s">
        <v>142</v>
      </c>
      <c r="AU639" s="18" t="s">
        <v>85</v>
      </c>
    </row>
    <row r="640" s="12" customFormat="1" ht="22.8" customHeight="1">
      <c r="A640" s="12"/>
      <c r="B640" s="185"/>
      <c r="C640" s="186"/>
      <c r="D640" s="187" t="s">
        <v>74</v>
      </c>
      <c r="E640" s="199" t="s">
        <v>1167</v>
      </c>
      <c r="F640" s="199" t="s">
        <v>1168</v>
      </c>
      <c r="G640" s="186"/>
      <c r="H640" s="186"/>
      <c r="I640" s="189"/>
      <c r="J640" s="200">
        <f>BK640</f>
        <v>0</v>
      </c>
      <c r="K640" s="186"/>
      <c r="L640" s="191"/>
      <c r="M640" s="192"/>
      <c r="N640" s="193"/>
      <c r="O640" s="193"/>
      <c r="P640" s="194">
        <f>SUM(P641:P674)</f>
        <v>0</v>
      </c>
      <c r="Q640" s="193"/>
      <c r="R640" s="194">
        <f>SUM(R641:R674)</f>
        <v>0.11972959999999999</v>
      </c>
      <c r="S640" s="193"/>
      <c r="T640" s="195">
        <f>SUM(T641:T674)</f>
        <v>0</v>
      </c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R640" s="196" t="s">
        <v>85</v>
      </c>
      <c r="AT640" s="197" t="s">
        <v>74</v>
      </c>
      <c r="AU640" s="197" t="s">
        <v>83</v>
      </c>
      <c r="AY640" s="196" t="s">
        <v>133</v>
      </c>
      <c r="BK640" s="198">
        <f>SUM(BK641:BK674)</f>
        <v>0</v>
      </c>
    </row>
    <row r="641" s="2" customFormat="1" ht="16.5" customHeight="1">
      <c r="A641" s="39"/>
      <c r="B641" s="40"/>
      <c r="C641" s="201" t="s">
        <v>1169</v>
      </c>
      <c r="D641" s="201" t="s">
        <v>135</v>
      </c>
      <c r="E641" s="202" t="s">
        <v>1170</v>
      </c>
      <c r="F641" s="203" t="s">
        <v>1171</v>
      </c>
      <c r="G641" s="204" t="s">
        <v>226</v>
      </c>
      <c r="H641" s="205">
        <v>6</v>
      </c>
      <c r="I641" s="206"/>
      <c r="J641" s="207">
        <f>ROUND(I641*H641,2)</f>
        <v>0</v>
      </c>
      <c r="K641" s="203" t="s">
        <v>139</v>
      </c>
      <c r="L641" s="45"/>
      <c r="M641" s="208" t="s">
        <v>19</v>
      </c>
      <c r="N641" s="209" t="s">
        <v>46</v>
      </c>
      <c r="O641" s="85"/>
      <c r="P641" s="210">
        <f>O641*H641</f>
        <v>0</v>
      </c>
      <c r="Q641" s="210">
        <v>0.00017000000000000001</v>
      </c>
      <c r="R641" s="210">
        <f>Q641*H641</f>
        <v>0.0010200000000000001</v>
      </c>
      <c r="S641" s="210">
        <v>0</v>
      </c>
      <c r="T641" s="211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12" t="s">
        <v>247</v>
      </c>
      <c r="AT641" s="212" t="s">
        <v>135</v>
      </c>
      <c r="AU641" s="212" t="s">
        <v>85</v>
      </c>
      <c r="AY641" s="18" t="s">
        <v>133</v>
      </c>
      <c r="BE641" s="213">
        <f>IF(N641="základní",J641,0)</f>
        <v>0</v>
      </c>
      <c r="BF641" s="213">
        <f>IF(N641="snížená",J641,0)</f>
        <v>0</v>
      </c>
      <c r="BG641" s="213">
        <f>IF(N641="zákl. přenesená",J641,0)</f>
        <v>0</v>
      </c>
      <c r="BH641" s="213">
        <f>IF(N641="sníž. přenesená",J641,0)</f>
        <v>0</v>
      </c>
      <c r="BI641" s="213">
        <f>IF(N641="nulová",J641,0)</f>
        <v>0</v>
      </c>
      <c r="BJ641" s="18" t="s">
        <v>83</v>
      </c>
      <c r="BK641" s="213">
        <f>ROUND(I641*H641,2)</f>
        <v>0</v>
      </c>
      <c r="BL641" s="18" t="s">
        <v>247</v>
      </c>
      <c r="BM641" s="212" t="s">
        <v>1172</v>
      </c>
    </row>
    <row r="642" s="2" customFormat="1">
      <c r="A642" s="39"/>
      <c r="B642" s="40"/>
      <c r="C642" s="41"/>
      <c r="D642" s="214" t="s">
        <v>142</v>
      </c>
      <c r="E642" s="41"/>
      <c r="F642" s="215" t="s">
        <v>1173</v>
      </c>
      <c r="G642" s="41"/>
      <c r="H642" s="41"/>
      <c r="I642" s="216"/>
      <c r="J642" s="41"/>
      <c r="K642" s="41"/>
      <c r="L642" s="45"/>
      <c r="M642" s="217"/>
      <c r="N642" s="218"/>
      <c r="O642" s="85"/>
      <c r="P642" s="85"/>
      <c r="Q642" s="85"/>
      <c r="R642" s="85"/>
      <c r="S642" s="85"/>
      <c r="T642" s="86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T642" s="18" t="s">
        <v>142</v>
      </c>
      <c r="AU642" s="18" t="s">
        <v>85</v>
      </c>
    </row>
    <row r="643" s="13" customFormat="1">
      <c r="A643" s="13"/>
      <c r="B643" s="219"/>
      <c r="C643" s="220"/>
      <c r="D643" s="221" t="s">
        <v>144</v>
      </c>
      <c r="E643" s="222" t="s">
        <v>19</v>
      </c>
      <c r="F643" s="223" t="s">
        <v>1174</v>
      </c>
      <c r="G643" s="220"/>
      <c r="H643" s="224">
        <v>6</v>
      </c>
      <c r="I643" s="225"/>
      <c r="J643" s="220"/>
      <c r="K643" s="220"/>
      <c r="L643" s="226"/>
      <c r="M643" s="227"/>
      <c r="N643" s="228"/>
      <c r="O643" s="228"/>
      <c r="P643" s="228"/>
      <c r="Q643" s="228"/>
      <c r="R643" s="228"/>
      <c r="S643" s="228"/>
      <c r="T643" s="229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0" t="s">
        <v>144</v>
      </c>
      <c r="AU643" s="230" t="s">
        <v>85</v>
      </c>
      <c r="AV643" s="13" t="s">
        <v>85</v>
      </c>
      <c r="AW643" s="13" t="s">
        <v>36</v>
      </c>
      <c r="AX643" s="13" t="s">
        <v>83</v>
      </c>
      <c r="AY643" s="230" t="s">
        <v>133</v>
      </c>
    </row>
    <row r="644" s="2" customFormat="1" ht="16.5" customHeight="1">
      <c r="A644" s="39"/>
      <c r="B644" s="40"/>
      <c r="C644" s="201" t="s">
        <v>1175</v>
      </c>
      <c r="D644" s="201" t="s">
        <v>135</v>
      </c>
      <c r="E644" s="202" t="s">
        <v>1176</v>
      </c>
      <c r="F644" s="203" t="s">
        <v>1177</v>
      </c>
      <c r="G644" s="204" t="s">
        <v>226</v>
      </c>
      <c r="H644" s="205">
        <v>6</v>
      </c>
      <c r="I644" s="206"/>
      <c r="J644" s="207">
        <f>ROUND(I644*H644,2)</f>
        <v>0</v>
      </c>
      <c r="K644" s="203" t="s">
        <v>139</v>
      </c>
      <c r="L644" s="45"/>
      <c r="M644" s="208" t="s">
        <v>19</v>
      </c>
      <c r="N644" s="209" t="s">
        <v>46</v>
      </c>
      <c r="O644" s="85"/>
      <c r="P644" s="210">
        <f>O644*H644</f>
        <v>0</v>
      </c>
      <c r="Q644" s="210">
        <v>0.00012</v>
      </c>
      <c r="R644" s="210">
        <f>Q644*H644</f>
        <v>0.00072000000000000005</v>
      </c>
      <c r="S644" s="210">
        <v>0</v>
      </c>
      <c r="T644" s="211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12" t="s">
        <v>247</v>
      </c>
      <c r="AT644" s="212" t="s">
        <v>135</v>
      </c>
      <c r="AU644" s="212" t="s">
        <v>85</v>
      </c>
      <c r="AY644" s="18" t="s">
        <v>133</v>
      </c>
      <c r="BE644" s="213">
        <f>IF(N644="základní",J644,0)</f>
        <v>0</v>
      </c>
      <c r="BF644" s="213">
        <f>IF(N644="snížená",J644,0)</f>
        <v>0</v>
      </c>
      <c r="BG644" s="213">
        <f>IF(N644="zákl. přenesená",J644,0)</f>
        <v>0</v>
      </c>
      <c r="BH644" s="213">
        <f>IF(N644="sníž. přenesená",J644,0)</f>
        <v>0</v>
      </c>
      <c r="BI644" s="213">
        <f>IF(N644="nulová",J644,0)</f>
        <v>0</v>
      </c>
      <c r="BJ644" s="18" t="s">
        <v>83</v>
      </c>
      <c r="BK644" s="213">
        <f>ROUND(I644*H644,2)</f>
        <v>0</v>
      </c>
      <c r="BL644" s="18" t="s">
        <v>247</v>
      </c>
      <c r="BM644" s="212" t="s">
        <v>1178</v>
      </c>
    </row>
    <row r="645" s="2" customFormat="1">
      <c r="A645" s="39"/>
      <c r="B645" s="40"/>
      <c r="C645" s="41"/>
      <c r="D645" s="214" t="s">
        <v>142</v>
      </c>
      <c r="E645" s="41"/>
      <c r="F645" s="215" t="s">
        <v>1179</v>
      </c>
      <c r="G645" s="41"/>
      <c r="H645" s="41"/>
      <c r="I645" s="216"/>
      <c r="J645" s="41"/>
      <c r="K645" s="41"/>
      <c r="L645" s="45"/>
      <c r="M645" s="217"/>
      <c r="N645" s="218"/>
      <c r="O645" s="85"/>
      <c r="P645" s="85"/>
      <c r="Q645" s="85"/>
      <c r="R645" s="85"/>
      <c r="S645" s="85"/>
      <c r="T645" s="86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T645" s="18" t="s">
        <v>142</v>
      </c>
      <c r="AU645" s="18" t="s">
        <v>85</v>
      </c>
    </row>
    <row r="646" s="2" customFormat="1" ht="16.5" customHeight="1">
      <c r="A646" s="39"/>
      <c r="B646" s="40"/>
      <c r="C646" s="201" t="s">
        <v>1180</v>
      </c>
      <c r="D646" s="201" t="s">
        <v>135</v>
      </c>
      <c r="E646" s="202" t="s">
        <v>1181</v>
      </c>
      <c r="F646" s="203" t="s">
        <v>1182</v>
      </c>
      <c r="G646" s="204" t="s">
        <v>226</v>
      </c>
      <c r="H646" s="205">
        <v>6</v>
      </c>
      <c r="I646" s="206"/>
      <c r="J646" s="207">
        <f>ROUND(I646*H646,2)</f>
        <v>0</v>
      </c>
      <c r="K646" s="203" t="s">
        <v>139</v>
      </c>
      <c r="L646" s="45"/>
      <c r="M646" s="208" t="s">
        <v>19</v>
      </c>
      <c r="N646" s="209" t="s">
        <v>46</v>
      </c>
      <c r="O646" s="85"/>
      <c r="P646" s="210">
        <f>O646*H646</f>
        <v>0</v>
      </c>
      <c r="Q646" s="210">
        <v>0.00012</v>
      </c>
      <c r="R646" s="210">
        <f>Q646*H646</f>
        <v>0.00072000000000000005</v>
      </c>
      <c r="S646" s="210">
        <v>0</v>
      </c>
      <c r="T646" s="211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12" t="s">
        <v>247</v>
      </c>
      <c r="AT646" s="212" t="s">
        <v>135</v>
      </c>
      <c r="AU646" s="212" t="s">
        <v>85</v>
      </c>
      <c r="AY646" s="18" t="s">
        <v>133</v>
      </c>
      <c r="BE646" s="213">
        <f>IF(N646="základní",J646,0)</f>
        <v>0</v>
      </c>
      <c r="BF646" s="213">
        <f>IF(N646="snížená",J646,0)</f>
        <v>0</v>
      </c>
      <c r="BG646" s="213">
        <f>IF(N646="zákl. přenesená",J646,0)</f>
        <v>0</v>
      </c>
      <c r="BH646" s="213">
        <f>IF(N646="sníž. přenesená",J646,0)</f>
        <v>0</v>
      </c>
      <c r="BI646" s="213">
        <f>IF(N646="nulová",J646,0)</f>
        <v>0</v>
      </c>
      <c r="BJ646" s="18" t="s">
        <v>83</v>
      </c>
      <c r="BK646" s="213">
        <f>ROUND(I646*H646,2)</f>
        <v>0</v>
      </c>
      <c r="BL646" s="18" t="s">
        <v>247</v>
      </c>
      <c r="BM646" s="212" t="s">
        <v>1183</v>
      </c>
    </row>
    <row r="647" s="2" customFormat="1">
      <c r="A647" s="39"/>
      <c r="B647" s="40"/>
      <c r="C647" s="41"/>
      <c r="D647" s="214" t="s">
        <v>142</v>
      </c>
      <c r="E647" s="41"/>
      <c r="F647" s="215" t="s">
        <v>1184</v>
      </c>
      <c r="G647" s="41"/>
      <c r="H647" s="41"/>
      <c r="I647" s="216"/>
      <c r="J647" s="41"/>
      <c r="K647" s="41"/>
      <c r="L647" s="45"/>
      <c r="M647" s="217"/>
      <c r="N647" s="218"/>
      <c r="O647" s="85"/>
      <c r="P647" s="85"/>
      <c r="Q647" s="85"/>
      <c r="R647" s="85"/>
      <c r="S647" s="85"/>
      <c r="T647" s="86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T647" s="18" t="s">
        <v>142</v>
      </c>
      <c r="AU647" s="18" t="s">
        <v>85</v>
      </c>
    </row>
    <row r="648" s="2" customFormat="1" ht="21.75" customHeight="1">
      <c r="A648" s="39"/>
      <c r="B648" s="40"/>
      <c r="C648" s="201" t="s">
        <v>1185</v>
      </c>
      <c r="D648" s="201" t="s">
        <v>135</v>
      </c>
      <c r="E648" s="202" t="s">
        <v>1186</v>
      </c>
      <c r="F648" s="203" t="s">
        <v>1187</v>
      </c>
      <c r="G648" s="204" t="s">
        <v>226</v>
      </c>
      <c r="H648" s="205">
        <v>57.039999999999999</v>
      </c>
      <c r="I648" s="206"/>
      <c r="J648" s="207">
        <f>ROUND(I648*H648,2)</f>
        <v>0</v>
      </c>
      <c r="K648" s="203" t="s">
        <v>139</v>
      </c>
      <c r="L648" s="45"/>
      <c r="M648" s="208" t="s">
        <v>19</v>
      </c>
      <c r="N648" s="209" t="s">
        <v>46</v>
      </c>
      <c r="O648" s="85"/>
      <c r="P648" s="210">
        <f>O648*H648</f>
        <v>0</v>
      </c>
      <c r="Q648" s="210">
        <v>0.00023000000000000001</v>
      </c>
      <c r="R648" s="210">
        <f>Q648*H648</f>
        <v>0.013119200000000001</v>
      </c>
      <c r="S648" s="210">
        <v>0</v>
      </c>
      <c r="T648" s="211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12" t="s">
        <v>247</v>
      </c>
      <c r="AT648" s="212" t="s">
        <v>135</v>
      </c>
      <c r="AU648" s="212" t="s">
        <v>85</v>
      </c>
      <c r="AY648" s="18" t="s">
        <v>133</v>
      </c>
      <c r="BE648" s="213">
        <f>IF(N648="základní",J648,0)</f>
        <v>0</v>
      </c>
      <c r="BF648" s="213">
        <f>IF(N648="snížená",J648,0)</f>
        <v>0</v>
      </c>
      <c r="BG648" s="213">
        <f>IF(N648="zákl. přenesená",J648,0)</f>
        <v>0</v>
      </c>
      <c r="BH648" s="213">
        <f>IF(N648="sníž. přenesená",J648,0)</f>
        <v>0</v>
      </c>
      <c r="BI648" s="213">
        <f>IF(N648="nulová",J648,0)</f>
        <v>0</v>
      </c>
      <c r="BJ648" s="18" t="s">
        <v>83</v>
      </c>
      <c r="BK648" s="213">
        <f>ROUND(I648*H648,2)</f>
        <v>0</v>
      </c>
      <c r="BL648" s="18" t="s">
        <v>247</v>
      </c>
      <c r="BM648" s="212" t="s">
        <v>1188</v>
      </c>
    </row>
    <row r="649" s="2" customFormat="1">
      <c r="A649" s="39"/>
      <c r="B649" s="40"/>
      <c r="C649" s="41"/>
      <c r="D649" s="214" t="s">
        <v>142</v>
      </c>
      <c r="E649" s="41"/>
      <c r="F649" s="215" t="s">
        <v>1189</v>
      </c>
      <c r="G649" s="41"/>
      <c r="H649" s="41"/>
      <c r="I649" s="216"/>
      <c r="J649" s="41"/>
      <c r="K649" s="41"/>
      <c r="L649" s="45"/>
      <c r="M649" s="217"/>
      <c r="N649" s="218"/>
      <c r="O649" s="85"/>
      <c r="P649" s="85"/>
      <c r="Q649" s="85"/>
      <c r="R649" s="85"/>
      <c r="S649" s="85"/>
      <c r="T649" s="86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T649" s="18" t="s">
        <v>142</v>
      </c>
      <c r="AU649" s="18" t="s">
        <v>85</v>
      </c>
    </row>
    <row r="650" s="13" customFormat="1">
      <c r="A650" s="13"/>
      <c r="B650" s="219"/>
      <c r="C650" s="220"/>
      <c r="D650" s="221" t="s">
        <v>144</v>
      </c>
      <c r="E650" s="222" t="s">
        <v>19</v>
      </c>
      <c r="F650" s="223" t="s">
        <v>805</v>
      </c>
      <c r="G650" s="220"/>
      <c r="H650" s="224">
        <v>43.399999999999999</v>
      </c>
      <c r="I650" s="225"/>
      <c r="J650" s="220"/>
      <c r="K650" s="220"/>
      <c r="L650" s="226"/>
      <c r="M650" s="227"/>
      <c r="N650" s="228"/>
      <c r="O650" s="228"/>
      <c r="P650" s="228"/>
      <c r="Q650" s="228"/>
      <c r="R650" s="228"/>
      <c r="S650" s="228"/>
      <c r="T650" s="229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0" t="s">
        <v>144</v>
      </c>
      <c r="AU650" s="230" t="s">
        <v>85</v>
      </c>
      <c r="AV650" s="13" t="s">
        <v>85</v>
      </c>
      <c r="AW650" s="13" t="s">
        <v>36</v>
      </c>
      <c r="AX650" s="13" t="s">
        <v>75</v>
      </c>
      <c r="AY650" s="230" t="s">
        <v>133</v>
      </c>
    </row>
    <row r="651" s="13" customFormat="1">
      <c r="A651" s="13"/>
      <c r="B651" s="219"/>
      <c r="C651" s="220"/>
      <c r="D651" s="221" t="s">
        <v>144</v>
      </c>
      <c r="E651" s="222" t="s">
        <v>19</v>
      </c>
      <c r="F651" s="223" t="s">
        <v>806</v>
      </c>
      <c r="G651" s="220"/>
      <c r="H651" s="224">
        <v>13.640000000000001</v>
      </c>
      <c r="I651" s="225"/>
      <c r="J651" s="220"/>
      <c r="K651" s="220"/>
      <c r="L651" s="226"/>
      <c r="M651" s="227"/>
      <c r="N651" s="228"/>
      <c r="O651" s="228"/>
      <c r="P651" s="228"/>
      <c r="Q651" s="228"/>
      <c r="R651" s="228"/>
      <c r="S651" s="228"/>
      <c r="T651" s="229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0" t="s">
        <v>144</v>
      </c>
      <c r="AU651" s="230" t="s">
        <v>85</v>
      </c>
      <c r="AV651" s="13" t="s">
        <v>85</v>
      </c>
      <c r="AW651" s="13" t="s">
        <v>36</v>
      </c>
      <c r="AX651" s="13" t="s">
        <v>75</v>
      </c>
      <c r="AY651" s="230" t="s">
        <v>133</v>
      </c>
    </row>
    <row r="652" s="14" customFormat="1">
      <c r="A652" s="14"/>
      <c r="B652" s="231"/>
      <c r="C652" s="232"/>
      <c r="D652" s="221" t="s">
        <v>144</v>
      </c>
      <c r="E652" s="233" t="s">
        <v>19</v>
      </c>
      <c r="F652" s="234" t="s">
        <v>149</v>
      </c>
      <c r="G652" s="232"/>
      <c r="H652" s="235">
        <v>57.039999999999999</v>
      </c>
      <c r="I652" s="236"/>
      <c r="J652" s="232"/>
      <c r="K652" s="232"/>
      <c r="L652" s="237"/>
      <c r="M652" s="238"/>
      <c r="N652" s="239"/>
      <c r="O652" s="239"/>
      <c r="P652" s="239"/>
      <c r="Q652" s="239"/>
      <c r="R652" s="239"/>
      <c r="S652" s="239"/>
      <c r="T652" s="240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1" t="s">
        <v>144</v>
      </c>
      <c r="AU652" s="241" t="s">
        <v>85</v>
      </c>
      <c r="AV652" s="14" t="s">
        <v>140</v>
      </c>
      <c r="AW652" s="14" t="s">
        <v>36</v>
      </c>
      <c r="AX652" s="14" t="s">
        <v>83</v>
      </c>
      <c r="AY652" s="241" t="s">
        <v>133</v>
      </c>
    </row>
    <row r="653" s="2" customFormat="1" ht="24.15" customHeight="1">
      <c r="A653" s="39"/>
      <c r="B653" s="40"/>
      <c r="C653" s="201" t="s">
        <v>1190</v>
      </c>
      <c r="D653" s="201" t="s">
        <v>135</v>
      </c>
      <c r="E653" s="202" t="s">
        <v>1191</v>
      </c>
      <c r="F653" s="203" t="s">
        <v>1192</v>
      </c>
      <c r="G653" s="204" t="s">
        <v>219</v>
      </c>
      <c r="H653" s="205">
        <v>24</v>
      </c>
      <c r="I653" s="206"/>
      <c r="J653" s="207">
        <f>ROUND(I653*H653,2)</f>
        <v>0</v>
      </c>
      <c r="K653" s="203" t="s">
        <v>139</v>
      </c>
      <c r="L653" s="45"/>
      <c r="M653" s="208" t="s">
        <v>19</v>
      </c>
      <c r="N653" s="209" t="s">
        <v>46</v>
      </c>
      <c r="O653" s="85"/>
      <c r="P653" s="210">
        <f>O653*H653</f>
        <v>0</v>
      </c>
      <c r="Q653" s="210">
        <v>2.0000000000000002E-05</v>
      </c>
      <c r="R653" s="210">
        <f>Q653*H653</f>
        <v>0.00048000000000000007</v>
      </c>
      <c r="S653" s="210">
        <v>0</v>
      </c>
      <c r="T653" s="211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12" t="s">
        <v>247</v>
      </c>
      <c r="AT653" s="212" t="s">
        <v>135</v>
      </c>
      <c r="AU653" s="212" t="s">
        <v>85</v>
      </c>
      <c r="AY653" s="18" t="s">
        <v>133</v>
      </c>
      <c r="BE653" s="213">
        <f>IF(N653="základní",J653,0)</f>
        <v>0</v>
      </c>
      <c r="BF653" s="213">
        <f>IF(N653="snížená",J653,0)</f>
        <v>0</v>
      </c>
      <c r="BG653" s="213">
        <f>IF(N653="zákl. přenesená",J653,0)</f>
        <v>0</v>
      </c>
      <c r="BH653" s="213">
        <f>IF(N653="sníž. přenesená",J653,0)</f>
        <v>0</v>
      </c>
      <c r="BI653" s="213">
        <f>IF(N653="nulová",J653,0)</f>
        <v>0</v>
      </c>
      <c r="BJ653" s="18" t="s">
        <v>83</v>
      </c>
      <c r="BK653" s="213">
        <f>ROUND(I653*H653,2)</f>
        <v>0</v>
      </c>
      <c r="BL653" s="18" t="s">
        <v>247</v>
      </c>
      <c r="BM653" s="212" t="s">
        <v>1193</v>
      </c>
    </row>
    <row r="654" s="2" customFormat="1">
      <c r="A654" s="39"/>
      <c r="B654" s="40"/>
      <c r="C654" s="41"/>
      <c r="D654" s="214" t="s">
        <v>142</v>
      </c>
      <c r="E654" s="41"/>
      <c r="F654" s="215" t="s">
        <v>1194</v>
      </c>
      <c r="G654" s="41"/>
      <c r="H654" s="41"/>
      <c r="I654" s="216"/>
      <c r="J654" s="41"/>
      <c r="K654" s="41"/>
      <c r="L654" s="45"/>
      <c r="M654" s="217"/>
      <c r="N654" s="218"/>
      <c r="O654" s="85"/>
      <c r="P654" s="85"/>
      <c r="Q654" s="85"/>
      <c r="R654" s="85"/>
      <c r="S654" s="85"/>
      <c r="T654" s="86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T654" s="18" t="s">
        <v>142</v>
      </c>
      <c r="AU654" s="18" t="s">
        <v>85</v>
      </c>
    </row>
    <row r="655" s="13" customFormat="1">
      <c r="A655" s="13"/>
      <c r="B655" s="219"/>
      <c r="C655" s="220"/>
      <c r="D655" s="221" t="s">
        <v>144</v>
      </c>
      <c r="E655" s="222" t="s">
        <v>19</v>
      </c>
      <c r="F655" s="223" t="s">
        <v>1195</v>
      </c>
      <c r="G655" s="220"/>
      <c r="H655" s="224">
        <v>24</v>
      </c>
      <c r="I655" s="225"/>
      <c r="J655" s="220"/>
      <c r="K655" s="220"/>
      <c r="L655" s="226"/>
      <c r="M655" s="227"/>
      <c r="N655" s="228"/>
      <c r="O655" s="228"/>
      <c r="P655" s="228"/>
      <c r="Q655" s="228"/>
      <c r="R655" s="228"/>
      <c r="S655" s="228"/>
      <c r="T655" s="229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0" t="s">
        <v>144</v>
      </c>
      <c r="AU655" s="230" t="s">
        <v>85</v>
      </c>
      <c r="AV655" s="13" t="s">
        <v>85</v>
      </c>
      <c r="AW655" s="13" t="s">
        <v>36</v>
      </c>
      <c r="AX655" s="13" t="s">
        <v>83</v>
      </c>
      <c r="AY655" s="230" t="s">
        <v>133</v>
      </c>
    </row>
    <row r="656" s="2" customFormat="1" ht="16.5" customHeight="1">
      <c r="A656" s="39"/>
      <c r="B656" s="40"/>
      <c r="C656" s="201" t="s">
        <v>1196</v>
      </c>
      <c r="D656" s="201" t="s">
        <v>135</v>
      </c>
      <c r="E656" s="202" t="s">
        <v>1197</v>
      </c>
      <c r="F656" s="203" t="s">
        <v>1198</v>
      </c>
      <c r="G656" s="204" t="s">
        <v>226</v>
      </c>
      <c r="H656" s="205">
        <v>57.039999999999999</v>
      </c>
      <c r="I656" s="206"/>
      <c r="J656" s="207">
        <f>ROUND(I656*H656,2)</f>
        <v>0</v>
      </c>
      <c r="K656" s="203" t="s">
        <v>139</v>
      </c>
      <c r="L656" s="45"/>
      <c r="M656" s="208" t="s">
        <v>19</v>
      </c>
      <c r="N656" s="209" t="s">
        <v>46</v>
      </c>
      <c r="O656" s="85"/>
      <c r="P656" s="210">
        <f>O656*H656</f>
        <v>0</v>
      </c>
      <c r="Q656" s="210">
        <v>0.00017000000000000001</v>
      </c>
      <c r="R656" s="210">
        <f>Q656*H656</f>
        <v>0.0096968000000000002</v>
      </c>
      <c r="S656" s="210">
        <v>0</v>
      </c>
      <c r="T656" s="211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12" t="s">
        <v>247</v>
      </c>
      <c r="AT656" s="212" t="s">
        <v>135</v>
      </c>
      <c r="AU656" s="212" t="s">
        <v>85</v>
      </c>
      <c r="AY656" s="18" t="s">
        <v>133</v>
      </c>
      <c r="BE656" s="213">
        <f>IF(N656="základní",J656,0)</f>
        <v>0</v>
      </c>
      <c r="BF656" s="213">
        <f>IF(N656="snížená",J656,0)</f>
        <v>0</v>
      </c>
      <c r="BG656" s="213">
        <f>IF(N656="zákl. přenesená",J656,0)</f>
        <v>0</v>
      </c>
      <c r="BH656" s="213">
        <f>IF(N656="sníž. přenesená",J656,0)</f>
        <v>0</v>
      </c>
      <c r="BI656" s="213">
        <f>IF(N656="nulová",J656,0)</f>
        <v>0</v>
      </c>
      <c r="BJ656" s="18" t="s">
        <v>83</v>
      </c>
      <c r="BK656" s="213">
        <f>ROUND(I656*H656,2)</f>
        <v>0</v>
      </c>
      <c r="BL656" s="18" t="s">
        <v>247</v>
      </c>
      <c r="BM656" s="212" t="s">
        <v>1199</v>
      </c>
    </row>
    <row r="657" s="2" customFormat="1">
      <c r="A657" s="39"/>
      <c r="B657" s="40"/>
      <c r="C657" s="41"/>
      <c r="D657" s="214" t="s">
        <v>142</v>
      </c>
      <c r="E657" s="41"/>
      <c r="F657" s="215" t="s">
        <v>1200</v>
      </c>
      <c r="G657" s="41"/>
      <c r="H657" s="41"/>
      <c r="I657" s="216"/>
      <c r="J657" s="41"/>
      <c r="K657" s="41"/>
      <c r="L657" s="45"/>
      <c r="M657" s="217"/>
      <c r="N657" s="218"/>
      <c r="O657" s="85"/>
      <c r="P657" s="85"/>
      <c r="Q657" s="85"/>
      <c r="R657" s="85"/>
      <c r="S657" s="85"/>
      <c r="T657" s="86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T657" s="18" t="s">
        <v>142</v>
      </c>
      <c r="AU657" s="18" t="s">
        <v>85</v>
      </c>
    </row>
    <row r="658" s="2" customFormat="1" ht="16.5" customHeight="1">
      <c r="A658" s="39"/>
      <c r="B658" s="40"/>
      <c r="C658" s="201" t="s">
        <v>1201</v>
      </c>
      <c r="D658" s="201" t="s">
        <v>135</v>
      </c>
      <c r="E658" s="202" t="s">
        <v>1202</v>
      </c>
      <c r="F658" s="203" t="s">
        <v>1203</v>
      </c>
      <c r="G658" s="204" t="s">
        <v>219</v>
      </c>
      <c r="H658" s="205">
        <v>24</v>
      </c>
      <c r="I658" s="206"/>
      <c r="J658" s="207">
        <f>ROUND(I658*H658,2)</f>
        <v>0</v>
      </c>
      <c r="K658" s="203" t="s">
        <v>139</v>
      </c>
      <c r="L658" s="45"/>
      <c r="M658" s="208" t="s">
        <v>19</v>
      </c>
      <c r="N658" s="209" t="s">
        <v>46</v>
      </c>
      <c r="O658" s="85"/>
      <c r="P658" s="210">
        <f>O658*H658</f>
        <v>0</v>
      </c>
      <c r="Q658" s="210">
        <v>6.0000000000000002E-05</v>
      </c>
      <c r="R658" s="210">
        <f>Q658*H658</f>
        <v>0.0014400000000000001</v>
      </c>
      <c r="S658" s="210">
        <v>0</v>
      </c>
      <c r="T658" s="211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12" t="s">
        <v>247</v>
      </c>
      <c r="AT658" s="212" t="s">
        <v>135</v>
      </c>
      <c r="AU658" s="212" t="s">
        <v>85</v>
      </c>
      <c r="AY658" s="18" t="s">
        <v>133</v>
      </c>
      <c r="BE658" s="213">
        <f>IF(N658="základní",J658,0)</f>
        <v>0</v>
      </c>
      <c r="BF658" s="213">
        <f>IF(N658="snížená",J658,0)</f>
        <v>0</v>
      </c>
      <c r="BG658" s="213">
        <f>IF(N658="zákl. přenesená",J658,0)</f>
        <v>0</v>
      </c>
      <c r="BH658" s="213">
        <f>IF(N658="sníž. přenesená",J658,0)</f>
        <v>0</v>
      </c>
      <c r="BI658" s="213">
        <f>IF(N658="nulová",J658,0)</f>
        <v>0</v>
      </c>
      <c r="BJ658" s="18" t="s">
        <v>83</v>
      </c>
      <c r="BK658" s="213">
        <f>ROUND(I658*H658,2)</f>
        <v>0</v>
      </c>
      <c r="BL658" s="18" t="s">
        <v>247</v>
      </c>
      <c r="BM658" s="212" t="s">
        <v>1204</v>
      </c>
    </row>
    <row r="659" s="2" customFormat="1">
      <c r="A659" s="39"/>
      <c r="B659" s="40"/>
      <c r="C659" s="41"/>
      <c r="D659" s="214" t="s">
        <v>142</v>
      </c>
      <c r="E659" s="41"/>
      <c r="F659" s="215" t="s">
        <v>1205</v>
      </c>
      <c r="G659" s="41"/>
      <c r="H659" s="41"/>
      <c r="I659" s="216"/>
      <c r="J659" s="41"/>
      <c r="K659" s="41"/>
      <c r="L659" s="45"/>
      <c r="M659" s="217"/>
      <c r="N659" s="218"/>
      <c r="O659" s="85"/>
      <c r="P659" s="85"/>
      <c r="Q659" s="85"/>
      <c r="R659" s="85"/>
      <c r="S659" s="85"/>
      <c r="T659" s="86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142</v>
      </c>
      <c r="AU659" s="18" t="s">
        <v>85</v>
      </c>
    </row>
    <row r="660" s="2" customFormat="1" ht="16.5" customHeight="1">
      <c r="A660" s="39"/>
      <c r="B660" s="40"/>
      <c r="C660" s="201" t="s">
        <v>1206</v>
      </c>
      <c r="D660" s="201" t="s">
        <v>135</v>
      </c>
      <c r="E660" s="202" t="s">
        <v>1207</v>
      </c>
      <c r="F660" s="203" t="s">
        <v>1208</v>
      </c>
      <c r="G660" s="204" t="s">
        <v>226</v>
      </c>
      <c r="H660" s="205">
        <v>57.039999999999999</v>
      </c>
      <c r="I660" s="206"/>
      <c r="J660" s="207">
        <f>ROUND(I660*H660,2)</f>
        <v>0</v>
      </c>
      <c r="K660" s="203" t="s">
        <v>139</v>
      </c>
      <c r="L660" s="45"/>
      <c r="M660" s="208" t="s">
        <v>19</v>
      </c>
      <c r="N660" s="209" t="s">
        <v>46</v>
      </c>
      <c r="O660" s="85"/>
      <c r="P660" s="210">
        <f>O660*H660</f>
        <v>0</v>
      </c>
      <c r="Q660" s="210">
        <v>0.00042999999999999999</v>
      </c>
      <c r="R660" s="210">
        <f>Q660*H660</f>
        <v>0.024527199999999999</v>
      </c>
      <c r="S660" s="210">
        <v>0</v>
      </c>
      <c r="T660" s="211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12" t="s">
        <v>247</v>
      </c>
      <c r="AT660" s="212" t="s">
        <v>135</v>
      </c>
      <c r="AU660" s="212" t="s">
        <v>85</v>
      </c>
      <c r="AY660" s="18" t="s">
        <v>133</v>
      </c>
      <c r="BE660" s="213">
        <f>IF(N660="základní",J660,0)</f>
        <v>0</v>
      </c>
      <c r="BF660" s="213">
        <f>IF(N660="snížená",J660,0)</f>
        <v>0</v>
      </c>
      <c r="BG660" s="213">
        <f>IF(N660="zákl. přenesená",J660,0)</f>
        <v>0</v>
      </c>
      <c r="BH660" s="213">
        <f>IF(N660="sníž. přenesená",J660,0)</f>
        <v>0</v>
      </c>
      <c r="BI660" s="213">
        <f>IF(N660="nulová",J660,0)</f>
        <v>0</v>
      </c>
      <c r="BJ660" s="18" t="s">
        <v>83</v>
      </c>
      <c r="BK660" s="213">
        <f>ROUND(I660*H660,2)</f>
        <v>0</v>
      </c>
      <c r="BL660" s="18" t="s">
        <v>247</v>
      </c>
      <c r="BM660" s="212" t="s">
        <v>1209</v>
      </c>
    </row>
    <row r="661" s="2" customFormat="1">
      <c r="A661" s="39"/>
      <c r="B661" s="40"/>
      <c r="C661" s="41"/>
      <c r="D661" s="214" t="s">
        <v>142</v>
      </c>
      <c r="E661" s="41"/>
      <c r="F661" s="215" t="s">
        <v>1210</v>
      </c>
      <c r="G661" s="41"/>
      <c r="H661" s="41"/>
      <c r="I661" s="216"/>
      <c r="J661" s="41"/>
      <c r="K661" s="41"/>
      <c r="L661" s="45"/>
      <c r="M661" s="217"/>
      <c r="N661" s="218"/>
      <c r="O661" s="85"/>
      <c r="P661" s="85"/>
      <c r="Q661" s="85"/>
      <c r="R661" s="85"/>
      <c r="S661" s="85"/>
      <c r="T661" s="86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T661" s="18" t="s">
        <v>142</v>
      </c>
      <c r="AU661" s="18" t="s">
        <v>85</v>
      </c>
    </row>
    <row r="662" s="2" customFormat="1" ht="21.75" customHeight="1">
      <c r="A662" s="39"/>
      <c r="B662" s="40"/>
      <c r="C662" s="201" t="s">
        <v>1211</v>
      </c>
      <c r="D662" s="201" t="s">
        <v>135</v>
      </c>
      <c r="E662" s="202" t="s">
        <v>1212</v>
      </c>
      <c r="F662" s="203" t="s">
        <v>1213</v>
      </c>
      <c r="G662" s="204" t="s">
        <v>219</v>
      </c>
      <c r="H662" s="205">
        <v>24</v>
      </c>
      <c r="I662" s="206"/>
      <c r="J662" s="207">
        <f>ROUND(I662*H662,2)</f>
        <v>0</v>
      </c>
      <c r="K662" s="203" t="s">
        <v>139</v>
      </c>
      <c r="L662" s="45"/>
      <c r="M662" s="208" t="s">
        <v>19</v>
      </c>
      <c r="N662" s="209" t="s">
        <v>46</v>
      </c>
      <c r="O662" s="85"/>
      <c r="P662" s="210">
        <f>O662*H662</f>
        <v>0</v>
      </c>
      <c r="Q662" s="210">
        <v>3.0000000000000001E-05</v>
      </c>
      <c r="R662" s="210">
        <f>Q662*H662</f>
        <v>0.00072000000000000005</v>
      </c>
      <c r="S662" s="210">
        <v>0</v>
      </c>
      <c r="T662" s="211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12" t="s">
        <v>247</v>
      </c>
      <c r="AT662" s="212" t="s">
        <v>135</v>
      </c>
      <c r="AU662" s="212" t="s">
        <v>85</v>
      </c>
      <c r="AY662" s="18" t="s">
        <v>133</v>
      </c>
      <c r="BE662" s="213">
        <f>IF(N662="základní",J662,0)</f>
        <v>0</v>
      </c>
      <c r="BF662" s="213">
        <f>IF(N662="snížená",J662,0)</f>
        <v>0</v>
      </c>
      <c r="BG662" s="213">
        <f>IF(N662="zákl. přenesená",J662,0)</f>
        <v>0</v>
      </c>
      <c r="BH662" s="213">
        <f>IF(N662="sníž. přenesená",J662,0)</f>
        <v>0</v>
      </c>
      <c r="BI662" s="213">
        <f>IF(N662="nulová",J662,0)</f>
        <v>0</v>
      </c>
      <c r="BJ662" s="18" t="s">
        <v>83</v>
      </c>
      <c r="BK662" s="213">
        <f>ROUND(I662*H662,2)</f>
        <v>0</v>
      </c>
      <c r="BL662" s="18" t="s">
        <v>247</v>
      </c>
      <c r="BM662" s="212" t="s">
        <v>1214</v>
      </c>
    </row>
    <row r="663" s="2" customFormat="1">
      <c r="A663" s="39"/>
      <c r="B663" s="40"/>
      <c r="C663" s="41"/>
      <c r="D663" s="214" t="s">
        <v>142</v>
      </c>
      <c r="E663" s="41"/>
      <c r="F663" s="215" t="s">
        <v>1215</v>
      </c>
      <c r="G663" s="41"/>
      <c r="H663" s="41"/>
      <c r="I663" s="216"/>
      <c r="J663" s="41"/>
      <c r="K663" s="41"/>
      <c r="L663" s="45"/>
      <c r="M663" s="217"/>
      <c r="N663" s="218"/>
      <c r="O663" s="85"/>
      <c r="P663" s="85"/>
      <c r="Q663" s="85"/>
      <c r="R663" s="85"/>
      <c r="S663" s="85"/>
      <c r="T663" s="86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T663" s="18" t="s">
        <v>142</v>
      </c>
      <c r="AU663" s="18" t="s">
        <v>85</v>
      </c>
    </row>
    <row r="664" s="2" customFormat="1" ht="16.5" customHeight="1">
      <c r="A664" s="39"/>
      <c r="B664" s="40"/>
      <c r="C664" s="201" t="s">
        <v>1216</v>
      </c>
      <c r="D664" s="201" t="s">
        <v>135</v>
      </c>
      <c r="E664" s="202" t="s">
        <v>1217</v>
      </c>
      <c r="F664" s="203" t="s">
        <v>1218</v>
      </c>
      <c r="G664" s="204" t="s">
        <v>226</v>
      </c>
      <c r="H664" s="205">
        <v>140.18000000000001</v>
      </c>
      <c r="I664" s="206"/>
      <c r="J664" s="207">
        <f>ROUND(I664*H664,2)</f>
        <v>0</v>
      </c>
      <c r="K664" s="203" t="s">
        <v>139</v>
      </c>
      <c r="L664" s="45"/>
      <c r="M664" s="208" t="s">
        <v>19</v>
      </c>
      <c r="N664" s="209" t="s">
        <v>46</v>
      </c>
      <c r="O664" s="85"/>
      <c r="P664" s="210">
        <f>O664*H664</f>
        <v>0</v>
      </c>
      <c r="Q664" s="210">
        <v>0</v>
      </c>
      <c r="R664" s="210">
        <f>Q664*H664</f>
        <v>0</v>
      </c>
      <c r="S664" s="210">
        <v>0</v>
      </c>
      <c r="T664" s="211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12" t="s">
        <v>247</v>
      </c>
      <c r="AT664" s="212" t="s">
        <v>135</v>
      </c>
      <c r="AU664" s="212" t="s">
        <v>85</v>
      </c>
      <c r="AY664" s="18" t="s">
        <v>133</v>
      </c>
      <c r="BE664" s="213">
        <f>IF(N664="základní",J664,0)</f>
        <v>0</v>
      </c>
      <c r="BF664" s="213">
        <f>IF(N664="snížená",J664,0)</f>
        <v>0</v>
      </c>
      <c r="BG664" s="213">
        <f>IF(N664="zákl. přenesená",J664,0)</f>
        <v>0</v>
      </c>
      <c r="BH664" s="213">
        <f>IF(N664="sníž. přenesená",J664,0)</f>
        <v>0</v>
      </c>
      <c r="BI664" s="213">
        <f>IF(N664="nulová",J664,0)</f>
        <v>0</v>
      </c>
      <c r="BJ664" s="18" t="s">
        <v>83</v>
      </c>
      <c r="BK664" s="213">
        <f>ROUND(I664*H664,2)</f>
        <v>0</v>
      </c>
      <c r="BL664" s="18" t="s">
        <v>247</v>
      </c>
      <c r="BM664" s="212" t="s">
        <v>1219</v>
      </c>
    </row>
    <row r="665" s="2" customFormat="1">
      <c r="A665" s="39"/>
      <c r="B665" s="40"/>
      <c r="C665" s="41"/>
      <c r="D665" s="214" t="s">
        <v>142</v>
      </c>
      <c r="E665" s="41"/>
      <c r="F665" s="215" t="s">
        <v>1220</v>
      </c>
      <c r="G665" s="41"/>
      <c r="H665" s="41"/>
      <c r="I665" s="216"/>
      <c r="J665" s="41"/>
      <c r="K665" s="41"/>
      <c r="L665" s="45"/>
      <c r="M665" s="217"/>
      <c r="N665" s="218"/>
      <c r="O665" s="85"/>
      <c r="P665" s="85"/>
      <c r="Q665" s="85"/>
      <c r="R665" s="85"/>
      <c r="S665" s="85"/>
      <c r="T665" s="86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T665" s="18" t="s">
        <v>142</v>
      </c>
      <c r="AU665" s="18" t="s">
        <v>85</v>
      </c>
    </row>
    <row r="666" s="13" customFormat="1">
      <c r="A666" s="13"/>
      <c r="B666" s="219"/>
      <c r="C666" s="220"/>
      <c r="D666" s="221" t="s">
        <v>144</v>
      </c>
      <c r="E666" s="222" t="s">
        <v>19</v>
      </c>
      <c r="F666" s="223" t="s">
        <v>1221</v>
      </c>
      <c r="G666" s="220"/>
      <c r="H666" s="224">
        <v>34.880000000000003</v>
      </c>
      <c r="I666" s="225"/>
      <c r="J666" s="220"/>
      <c r="K666" s="220"/>
      <c r="L666" s="226"/>
      <c r="M666" s="227"/>
      <c r="N666" s="228"/>
      <c r="O666" s="228"/>
      <c r="P666" s="228"/>
      <c r="Q666" s="228"/>
      <c r="R666" s="228"/>
      <c r="S666" s="228"/>
      <c r="T666" s="229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0" t="s">
        <v>144</v>
      </c>
      <c r="AU666" s="230" t="s">
        <v>85</v>
      </c>
      <c r="AV666" s="13" t="s">
        <v>85</v>
      </c>
      <c r="AW666" s="13" t="s">
        <v>36</v>
      </c>
      <c r="AX666" s="13" t="s">
        <v>75</v>
      </c>
      <c r="AY666" s="230" t="s">
        <v>133</v>
      </c>
    </row>
    <row r="667" s="13" customFormat="1">
      <c r="A667" s="13"/>
      <c r="B667" s="219"/>
      <c r="C667" s="220"/>
      <c r="D667" s="221" t="s">
        <v>144</v>
      </c>
      <c r="E667" s="222" t="s">
        <v>19</v>
      </c>
      <c r="F667" s="223" t="s">
        <v>1222</v>
      </c>
      <c r="G667" s="220"/>
      <c r="H667" s="224">
        <v>34.832000000000001</v>
      </c>
      <c r="I667" s="225"/>
      <c r="J667" s="220"/>
      <c r="K667" s="220"/>
      <c r="L667" s="226"/>
      <c r="M667" s="227"/>
      <c r="N667" s="228"/>
      <c r="O667" s="228"/>
      <c r="P667" s="228"/>
      <c r="Q667" s="228"/>
      <c r="R667" s="228"/>
      <c r="S667" s="228"/>
      <c r="T667" s="229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0" t="s">
        <v>144</v>
      </c>
      <c r="AU667" s="230" t="s">
        <v>85</v>
      </c>
      <c r="AV667" s="13" t="s">
        <v>85</v>
      </c>
      <c r="AW667" s="13" t="s">
        <v>36</v>
      </c>
      <c r="AX667" s="13" t="s">
        <v>75</v>
      </c>
      <c r="AY667" s="230" t="s">
        <v>133</v>
      </c>
    </row>
    <row r="668" s="13" customFormat="1">
      <c r="A668" s="13"/>
      <c r="B668" s="219"/>
      <c r="C668" s="220"/>
      <c r="D668" s="221" t="s">
        <v>144</v>
      </c>
      <c r="E668" s="222" t="s">
        <v>19</v>
      </c>
      <c r="F668" s="223" t="s">
        <v>1223</v>
      </c>
      <c r="G668" s="220"/>
      <c r="H668" s="224">
        <v>35.640000000000001</v>
      </c>
      <c r="I668" s="225"/>
      <c r="J668" s="220"/>
      <c r="K668" s="220"/>
      <c r="L668" s="226"/>
      <c r="M668" s="227"/>
      <c r="N668" s="228"/>
      <c r="O668" s="228"/>
      <c r="P668" s="228"/>
      <c r="Q668" s="228"/>
      <c r="R668" s="228"/>
      <c r="S668" s="228"/>
      <c r="T668" s="229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0" t="s">
        <v>144</v>
      </c>
      <c r="AU668" s="230" t="s">
        <v>85</v>
      </c>
      <c r="AV668" s="13" t="s">
        <v>85</v>
      </c>
      <c r="AW668" s="13" t="s">
        <v>36</v>
      </c>
      <c r="AX668" s="13" t="s">
        <v>75</v>
      </c>
      <c r="AY668" s="230" t="s">
        <v>133</v>
      </c>
    </row>
    <row r="669" s="13" customFormat="1">
      <c r="A669" s="13"/>
      <c r="B669" s="219"/>
      <c r="C669" s="220"/>
      <c r="D669" s="221" t="s">
        <v>144</v>
      </c>
      <c r="E669" s="222" t="s">
        <v>19</v>
      </c>
      <c r="F669" s="223" t="s">
        <v>1224</v>
      </c>
      <c r="G669" s="220"/>
      <c r="H669" s="224">
        <v>34.828000000000003</v>
      </c>
      <c r="I669" s="225"/>
      <c r="J669" s="220"/>
      <c r="K669" s="220"/>
      <c r="L669" s="226"/>
      <c r="M669" s="227"/>
      <c r="N669" s="228"/>
      <c r="O669" s="228"/>
      <c r="P669" s="228"/>
      <c r="Q669" s="228"/>
      <c r="R669" s="228"/>
      <c r="S669" s="228"/>
      <c r="T669" s="229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0" t="s">
        <v>144</v>
      </c>
      <c r="AU669" s="230" t="s">
        <v>85</v>
      </c>
      <c r="AV669" s="13" t="s">
        <v>85</v>
      </c>
      <c r="AW669" s="13" t="s">
        <v>36</v>
      </c>
      <c r="AX669" s="13" t="s">
        <v>75</v>
      </c>
      <c r="AY669" s="230" t="s">
        <v>133</v>
      </c>
    </row>
    <row r="670" s="14" customFormat="1">
      <c r="A670" s="14"/>
      <c r="B670" s="231"/>
      <c r="C670" s="232"/>
      <c r="D670" s="221" t="s">
        <v>144</v>
      </c>
      <c r="E670" s="233" t="s">
        <v>19</v>
      </c>
      <c r="F670" s="234" t="s">
        <v>149</v>
      </c>
      <c r="G670" s="232"/>
      <c r="H670" s="235">
        <v>140.18000000000001</v>
      </c>
      <c r="I670" s="236"/>
      <c r="J670" s="232"/>
      <c r="K670" s="232"/>
      <c r="L670" s="237"/>
      <c r="M670" s="238"/>
      <c r="N670" s="239"/>
      <c r="O670" s="239"/>
      <c r="P670" s="239"/>
      <c r="Q670" s="239"/>
      <c r="R670" s="239"/>
      <c r="S670" s="239"/>
      <c r="T670" s="240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41" t="s">
        <v>144</v>
      </c>
      <c r="AU670" s="241" t="s">
        <v>85</v>
      </c>
      <c r="AV670" s="14" t="s">
        <v>140</v>
      </c>
      <c r="AW670" s="14" t="s">
        <v>36</v>
      </c>
      <c r="AX670" s="14" t="s">
        <v>83</v>
      </c>
      <c r="AY670" s="241" t="s">
        <v>133</v>
      </c>
    </row>
    <row r="671" s="2" customFormat="1" ht="16.5" customHeight="1">
      <c r="A671" s="39"/>
      <c r="B671" s="40"/>
      <c r="C671" s="201" t="s">
        <v>1225</v>
      </c>
      <c r="D671" s="201" t="s">
        <v>135</v>
      </c>
      <c r="E671" s="202" t="s">
        <v>1226</v>
      </c>
      <c r="F671" s="203" t="s">
        <v>1227</v>
      </c>
      <c r="G671" s="204" t="s">
        <v>226</v>
      </c>
      <c r="H671" s="205">
        <v>140.18000000000001</v>
      </c>
      <c r="I671" s="206"/>
      <c r="J671" s="207">
        <f>ROUND(I671*H671,2)</f>
        <v>0</v>
      </c>
      <c r="K671" s="203" t="s">
        <v>139</v>
      </c>
      <c r="L671" s="45"/>
      <c r="M671" s="208" t="s">
        <v>19</v>
      </c>
      <c r="N671" s="209" t="s">
        <v>46</v>
      </c>
      <c r="O671" s="85"/>
      <c r="P671" s="210">
        <f>O671*H671</f>
        <v>0</v>
      </c>
      <c r="Q671" s="210">
        <v>0.00014999999999999999</v>
      </c>
      <c r="R671" s="210">
        <f>Q671*H671</f>
        <v>0.021027000000000001</v>
      </c>
      <c r="S671" s="210">
        <v>0</v>
      </c>
      <c r="T671" s="211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12" t="s">
        <v>247</v>
      </c>
      <c r="AT671" s="212" t="s">
        <v>135</v>
      </c>
      <c r="AU671" s="212" t="s">
        <v>85</v>
      </c>
      <c r="AY671" s="18" t="s">
        <v>133</v>
      </c>
      <c r="BE671" s="213">
        <f>IF(N671="základní",J671,0)</f>
        <v>0</v>
      </c>
      <c r="BF671" s="213">
        <f>IF(N671="snížená",J671,0)</f>
        <v>0</v>
      </c>
      <c r="BG671" s="213">
        <f>IF(N671="zákl. přenesená",J671,0)</f>
        <v>0</v>
      </c>
      <c r="BH671" s="213">
        <f>IF(N671="sníž. přenesená",J671,0)</f>
        <v>0</v>
      </c>
      <c r="BI671" s="213">
        <f>IF(N671="nulová",J671,0)</f>
        <v>0</v>
      </c>
      <c r="BJ671" s="18" t="s">
        <v>83</v>
      </c>
      <c r="BK671" s="213">
        <f>ROUND(I671*H671,2)</f>
        <v>0</v>
      </c>
      <c r="BL671" s="18" t="s">
        <v>247</v>
      </c>
      <c r="BM671" s="212" t="s">
        <v>1228</v>
      </c>
    </row>
    <row r="672" s="2" customFormat="1">
      <c r="A672" s="39"/>
      <c r="B672" s="40"/>
      <c r="C672" s="41"/>
      <c r="D672" s="214" t="s">
        <v>142</v>
      </c>
      <c r="E672" s="41"/>
      <c r="F672" s="215" t="s">
        <v>1229</v>
      </c>
      <c r="G672" s="41"/>
      <c r="H672" s="41"/>
      <c r="I672" s="216"/>
      <c r="J672" s="41"/>
      <c r="K672" s="41"/>
      <c r="L672" s="45"/>
      <c r="M672" s="217"/>
      <c r="N672" s="218"/>
      <c r="O672" s="85"/>
      <c r="P672" s="85"/>
      <c r="Q672" s="85"/>
      <c r="R672" s="85"/>
      <c r="S672" s="85"/>
      <c r="T672" s="86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T672" s="18" t="s">
        <v>142</v>
      </c>
      <c r="AU672" s="18" t="s">
        <v>85</v>
      </c>
    </row>
    <row r="673" s="2" customFormat="1" ht="24.15" customHeight="1">
      <c r="A673" s="39"/>
      <c r="B673" s="40"/>
      <c r="C673" s="201" t="s">
        <v>1230</v>
      </c>
      <c r="D673" s="201" t="s">
        <v>135</v>
      </c>
      <c r="E673" s="202" t="s">
        <v>1231</v>
      </c>
      <c r="F673" s="203" t="s">
        <v>1232</v>
      </c>
      <c r="G673" s="204" t="s">
        <v>226</v>
      </c>
      <c r="H673" s="205">
        <v>140.18000000000001</v>
      </c>
      <c r="I673" s="206"/>
      <c r="J673" s="207">
        <f>ROUND(I673*H673,2)</f>
        <v>0</v>
      </c>
      <c r="K673" s="203" t="s">
        <v>139</v>
      </c>
      <c r="L673" s="45"/>
      <c r="M673" s="208" t="s">
        <v>19</v>
      </c>
      <c r="N673" s="209" t="s">
        <v>46</v>
      </c>
      <c r="O673" s="85"/>
      <c r="P673" s="210">
        <f>O673*H673</f>
        <v>0</v>
      </c>
      <c r="Q673" s="210">
        <v>0.00033</v>
      </c>
      <c r="R673" s="210">
        <f>Q673*H673</f>
        <v>0.046259399999999999</v>
      </c>
      <c r="S673" s="210">
        <v>0</v>
      </c>
      <c r="T673" s="211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12" t="s">
        <v>247</v>
      </c>
      <c r="AT673" s="212" t="s">
        <v>135</v>
      </c>
      <c r="AU673" s="212" t="s">
        <v>85</v>
      </c>
      <c r="AY673" s="18" t="s">
        <v>133</v>
      </c>
      <c r="BE673" s="213">
        <f>IF(N673="základní",J673,0)</f>
        <v>0</v>
      </c>
      <c r="BF673" s="213">
        <f>IF(N673="snížená",J673,0)</f>
        <v>0</v>
      </c>
      <c r="BG673" s="213">
        <f>IF(N673="zákl. přenesená",J673,0)</f>
        <v>0</v>
      </c>
      <c r="BH673" s="213">
        <f>IF(N673="sníž. přenesená",J673,0)</f>
        <v>0</v>
      </c>
      <c r="BI673" s="213">
        <f>IF(N673="nulová",J673,0)</f>
        <v>0</v>
      </c>
      <c r="BJ673" s="18" t="s">
        <v>83</v>
      </c>
      <c r="BK673" s="213">
        <f>ROUND(I673*H673,2)</f>
        <v>0</v>
      </c>
      <c r="BL673" s="18" t="s">
        <v>247</v>
      </c>
      <c r="BM673" s="212" t="s">
        <v>1233</v>
      </c>
    </row>
    <row r="674" s="2" customFormat="1">
      <c r="A674" s="39"/>
      <c r="B674" s="40"/>
      <c r="C674" s="41"/>
      <c r="D674" s="214" t="s">
        <v>142</v>
      </c>
      <c r="E674" s="41"/>
      <c r="F674" s="215" t="s">
        <v>1234</v>
      </c>
      <c r="G674" s="41"/>
      <c r="H674" s="41"/>
      <c r="I674" s="216"/>
      <c r="J674" s="41"/>
      <c r="K674" s="41"/>
      <c r="L674" s="45"/>
      <c r="M674" s="217"/>
      <c r="N674" s="218"/>
      <c r="O674" s="85"/>
      <c r="P674" s="85"/>
      <c r="Q674" s="85"/>
      <c r="R674" s="85"/>
      <c r="S674" s="85"/>
      <c r="T674" s="86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T674" s="18" t="s">
        <v>142</v>
      </c>
      <c r="AU674" s="18" t="s">
        <v>85</v>
      </c>
    </row>
    <row r="675" s="12" customFormat="1" ht="22.8" customHeight="1">
      <c r="A675" s="12"/>
      <c r="B675" s="185"/>
      <c r="C675" s="186"/>
      <c r="D675" s="187" t="s">
        <v>74</v>
      </c>
      <c r="E675" s="199" t="s">
        <v>1235</v>
      </c>
      <c r="F675" s="199" t="s">
        <v>1236</v>
      </c>
      <c r="G675" s="186"/>
      <c r="H675" s="186"/>
      <c r="I675" s="189"/>
      <c r="J675" s="200">
        <f>BK675</f>
        <v>0</v>
      </c>
      <c r="K675" s="186"/>
      <c r="L675" s="191"/>
      <c r="M675" s="192"/>
      <c r="N675" s="193"/>
      <c r="O675" s="193"/>
      <c r="P675" s="194">
        <f>SUM(P676:P700)</f>
        <v>0</v>
      </c>
      <c r="Q675" s="193"/>
      <c r="R675" s="194">
        <f>SUM(R676:R700)</f>
        <v>0.19568058999999999</v>
      </c>
      <c r="S675" s="193"/>
      <c r="T675" s="195">
        <f>SUM(T676:T700)</f>
        <v>0.063678299999999993</v>
      </c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R675" s="196" t="s">
        <v>85</v>
      </c>
      <c r="AT675" s="197" t="s">
        <v>74</v>
      </c>
      <c r="AU675" s="197" t="s">
        <v>83</v>
      </c>
      <c r="AY675" s="196" t="s">
        <v>133</v>
      </c>
      <c r="BK675" s="198">
        <f>SUM(BK676:BK700)</f>
        <v>0</v>
      </c>
    </row>
    <row r="676" s="2" customFormat="1" ht="16.5" customHeight="1">
      <c r="A676" s="39"/>
      <c r="B676" s="40"/>
      <c r="C676" s="201" t="s">
        <v>1237</v>
      </c>
      <c r="D676" s="201" t="s">
        <v>135</v>
      </c>
      <c r="E676" s="202" t="s">
        <v>1238</v>
      </c>
      <c r="F676" s="203" t="s">
        <v>1239</v>
      </c>
      <c r="G676" s="204" t="s">
        <v>226</v>
      </c>
      <c r="H676" s="205">
        <v>424.52199999999999</v>
      </c>
      <c r="I676" s="206"/>
      <c r="J676" s="207">
        <f>ROUND(I676*H676,2)</f>
        <v>0</v>
      </c>
      <c r="K676" s="203" t="s">
        <v>139</v>
      </c>
      <c r="L676" s="45"/>
      <c r="M676" s="208" t="s">
        <v>19</v>
      </c>
      <c r="N676" s="209" t="s">
        <v>46</v>
      </c>
      <c r="O676" s="85"/>
      <c r="P676" s="210">
        <f>O676*H676</f>
        <v>0</v>
      </c>
      <c r="Q676" s="210">
        <v>0</v>
      </c>
      <c r="R676" s="210">
        <f>Q676*H676</f>
        <v>0</v>
      </c>
      <c r="S676" s="210">
        <v>0.00014999999999999999</v>
      </c>
      <c r="T676" s="211">
        <f>S676*H676</f>
        <v>0.063678299999999993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12" t="s">
        <v>247</v>
      </c>
      <c r="AT676" s="212" t="s">
        <v>135</v>
      </c>
      <c r="AU676" s="212" t="s">
        <v>85</v>
      </c>
      <c r="AY676" s="18" t="s">
        <v>133</v>
      </c>
      <c r="BE676" s="213">
        <f>IF(N676="základní",J676,0)</f>
        <v>0</v>
      </c>
      <c r="BF676" s="213">
        <f>IF(N676="snížená",J676,0)</f>
        <v>0</v>
      </c>
      <c r="BG676" s="213">
        <f>IF(N676="zákl. přenesená",J676,0)</f>
        <v>0</v>
      </c>
      <c r="BH676" s="213">
        <f>IF(N676="sníž. přenesená",J676,0)</f>
        <v>0</v>
      </c>
      <c r="BI676" s="213">
        <f>IF(N676="nulová",J676,0)</f>
        <v>0</v>
      </c>
      <c r="BJ676" s="18" t="s">
        <v>83</v>
      </c>
      <c r="BK676" s="213">
        <f>ROUND(I676*H676,2)</f>
        <v>0</v>
      </c>
      <c r="BL676" s="18" t="s">
        <v>247</v>
      </c>
      <c r="BM676" s="212" t="s">
        <v>1240</v>
      </c>
    </row>
    <row r="677" s="2" customFormat="1">
      <c r="A677" s="39"/>
      <c r="B677" s="40"/>
      <c r="C677" s="41"/>
      <c r="D677" s="214" t="s">
        <v>142</v>
      </c>
      <c r="E677" s="41"/>
      <c r="F677" s="215" t="s">
        <v>1241</v>
      </c>
      <c r="G677" s="41"/>
      <c r="H677" s="41"/>
      <c r="I677" s="216"/>
      <c r="J677" s="41"/>
      <c r="K677" s="41"/>
      <c r="L677" s="45"/>
      <c r="M677" s="217"/>
      <c r="N677" s="218"/>
      <c r="O677" s="85"/>
      <c r="P677" s="85"/>
      <c r="Q677" s="85"/>
      <c r="R677" s="85"/>
      <c r="S677" s="85"/>
      <c r="T677" s="86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T677" s="18" t="s">
        <v>142</v>
      </c>
      <c r="AU677" s="18" t="s">
        <v>85</v>
      </c>
    </row>
    <row r="678" s="13" customFormat="1">
      <c r="A678" s="13"/>
      <c r="B678" s="219"/>
      <c r="C678" s="220"/>
      <c r="D678" s="221" t="s">
        <v>144</v>
      </c>
      <c r="E678" s="222" t="s">
        <v>19</v>
      </c>
      <c r="F678" s="223" t="s">
        <v>1242</v>
      </c>
      <c r="G678" s="220"/>
      <c r="H678" s="224">
        <v>77.352999999999994</v>
      </c>
      <c r="I678" s="225"/>
      <c r="J678" s="220"/>
      <c r="K678" s="220"/>
      <c r="L678" s="226"/>
      <c r="M678" s="227"/>
      <c r="N678" s="228"/>
      <c r="O678" s="228"/>
      <c r="P678" s="228"/>
      <c r="Q678" s="228"/>
      <c r="R678" s="228"/>
      <c r="S678" s="228"/>
      <c r="T678" s="229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0" t="s">
        <v>144</v>
      </c>
      <c r="AU678" s="230" t="s">
        <v>85</v>
      </c>
      <c r="AV678" s="13" t="s">
        <v>85</v>
      </c>
      <c r="AW678" s="13" t="s">
        <v>36</v>
      </c>
      <c r="AX678" s="13" t="s">
        <v>75</v>
      </c>
      <c r="AY678" s="230" t="s">
        <v>133</v>
      </c>
    </row>
    <row r="679" s="13" customFormat="1">
      <c r="A679" s="13"/>
      <c r="B679" s="219"/>
      <c r="C679" s="220"/>
      <c r="D679" s="221" t="s">
        <v>144</v>
      </c>
      <c r="E679" s="222" t="s">
        <v>19</v>
      </c>
      <c r="F679" s="223" t="s">
        <v>1243</v>
      </c>
      <c r="G679" s="220"/>
      <c r="H679" s="224">
        <v>51.661999999999999</v>
      </c>
      <c r="I679" s="225"/>
      <c r="J679" s="220"/>
      <c r="K679" s="220"/>
      <c r="L679" s="226"/>
      <c r="M679" s="227"/>
      <c r="N679" s="228"/>
      <c r="O679" s="228"/>
      <c r="P679" s="228"/>
      <c r="Q679" s="228"/>
      <c r="R679" s="228"/>
      <c r="S679" s="228"/>
      <c r="T679" s="229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0" t="s">
        <v>144</v>
      </c>
      <c r="AU679" s="230" t="s">
        <v>85</v>
      </c>
      <c r="AV679" s="13" t="s">
        <v>85</v>
      </c>
      <c r="AW679" s="13" t="s">
        <v>36</v>
      </c>
      <c r="AX679" s="13" t="s">
        <v>75</v>
      </c>
      <c r="AY679" s="230" t="s">
        <v>133</v>
      </c>
    </row>
    <row r="680" s="13" customFormat="1">
      <c r="A680" s="13"/>
      <c r="B680" s="219"/>
      <c r="C680" s="220"/>
      <c r="D680" s="221" t="s">
        <v>144</v>
      </c>
      <c r="E680" s="222" t="s">
        <v>19</v>
      </c>
      <c r="F680" s="223" t="s">
        <v>1244</v>
      </c>
      <c r="G680" s="220"/>
      <c r="H680" s="224">
        <v>79.471999999999994</v>
      </c>
      <c r="I680" s="225"/>
      <c r="J680" s="220"/>
      <c r="K680" s="220"/>
      <c r="L680" s="226"/>
      <c r="M680" s="227"/>
      <c r="N680" s="228"/>
      <c r="O680" s="228"/>
      <c r="P680" s="228"/>
      <c r="Q680" s="228"/>
      <c r="R680" s="228"/>
      <c r="S680" s="228"/>
      <c r="T680" s="229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0" t="s">
        <v>144</v>
      </c>
      <c r="AU680" s="230" t="s">
        <v>85</v>
      </c>
      <c r="AV680" s="13" t="s">
        <v>85</v>
      </c>
      <c r="AW680" s="13" t="s">
        <v>36</v>
      </c>
      <c r="AX680" s="13" t="s">
        <v>75</v>
      </c>
      <c r="AY680" s="230" t="s">
        <v>133</v>
      </c>
    </row>
    <row r="681" s="13" customFormat="1">
      <c r="A681" s="13"/>
      <c r="B681" s="219"/>
      <c r="C681" s="220"/>
      <c r="D681" s="221" t="s">
        <v>144</v>
      </c>
      <c r="E681" s="222" t="s">
        <v>19</v>
      </c>
      <c r="F681" s="223" t="s">
        <v>1245</v>
      </c>
      <c r="G681" s="220"/>
      <c r="H681" s="224">
        <v>81.216999999999999</v>
      </c>
      <c r="I681" s="225"/>
      <c r="J681" s="220"/>
      <c r="K681" s="220"/>
      <c r="L681" s="226"/>
      <c r="M681" s="227"/>
      <c r="N681" s="228"/>
      <c r="O681" s="228"/>
      <c r="P681" s="228"/>
      <c r="Q681" s="228"/>
      <c r="R681" s="228"/>
      <c r="S681" s="228"/>
      <c r="T681" s="229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0" t="s">
        <v>144</v>
      </c>
      <c r="AU681" s="230" t="s">
        <v>85</v>
      </c>
      <c r="AV681" s="13" t="s">
        <v>85</v>
      </c>
      <c r="AW681" s="13" t="s">
        <v>36</v>
      </c>
      <c r="AX681" s="13" t="s">
        <v>75</v>
      </c>
      <c r="AY681" s="230" t="s">
        <v>133</v>
      </c>
    </row>
    <row r="682" s="13" customFormat="1">
      <c r="A682" s="13"/>
      <c r="B682" s="219"/>
      <c r="C682" s="220"/>
      <c r="D682" s="221" t="s">
        <v>144</v>
      </c>
      <c r="E682" s="222" t="s">
        <v>19</v>
      </c>
      <c r="F682" s="223" t="s">
        <v>1246</v>
      </c>
      <c r="G682" s="220"/>
      <c r="H682" s="224">
        <v>53.061999999999998</v>
      </c>
      <c r="I682" s="225"/>
      <c r="J682" s="220"/>
      <c r="K682" s="220"/>
      <c r="L682" s="226"/>
      <c r="M682" s="227"/>
      <c r="N682" s="228"/>
      <c r="O682" s="228"/>
      <c r="P682" s="228"/>
      <c r="Q682" s="228"/>
      <c r="R682" s="228"/>
      <c r="S682" s="228"/>
      <c r="T682" s="229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0" t="s">
        <v>144</v>
      </c>
      <c r="AU682" s="230" t="s">
        <v>85</v>
      </c>
      <c r="AV682" s="13" t="s">
        <v>85</v>
      </c>
      <c r="AW682" s="13" t="s">
        <v>36</v>
      </c>
      <c r="AX682" s="13" t="s">
        <v>75</v>
      </c>
      <c r="AY682" s="230" t="s">
        <v>133</v>
      </c>
    </row>
    <row r="683" s="13" customFormat="1">
      <c r="A683" s="13"/>
      <c r="B683" s="219"/>
      <c r="C683" s="220"/>
      <c r="D683" s="221" t="s">
        <v>144</v>
      </c>
      <c r="E683" s="222" t="s">
        <v>19</v>
      </c>
      <c r="F683" s="223" t="s">
        <v>1247</v>
      </c>
      <c r="G683" s="220"/>
      <c r="H683" s="224">
        <v>81.756</v>
      </c>
      <c r="I683" s="225"/>
      <c r="J683" s="220"/>
      <c r="K683" s="220"/>
      <c r="L683" s="226"/>
      <c r="M683" s="227"/>
      <c r="N683" s="228"/>
      <c r="O683" s="228"/>
      <c r="P683" s="228"/>
      <c r="Q683" s="228"/>
      <c r="R683" s="228"/>
      <c r="S683" s="228"/>
      <c r="T683" s="229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0" t="s">
        <v>144</v>
      </c>
      <c r="AU683" s="230" t="s">
        <v>85</v>
      </c>
      <c r="AV683" s="13" t="s">
        <v>85</v>
      </c>
      <c r="AW683" s="13" t="s">
        <v>36</v>
      </c>
      <c r="AX683" s="13" t="s">
        <v>75</v>
      </c>
      <c r="AY683" s="230" t="s">
        <v>133</v>
      </c>
    </row>
    <row r="684" s="14" customFormat="1">
      <c r="A684" s="14"/>
      <c r="B684" s="231"/>
      <c r="C684" s="232"/>
      <c r="D684" s="221" t="s">
        <v>144</v>
      </c>
      <c r="E684" s="233" t="s">
        <v>19</v>
      </c>
      <c r="F684" s="234" t="s">
        <v>149</v>
      </c>
      <c r="G684" s="232"/>
      <c r="H684" s="235">
        <v>424.52199999999993</v>
      </c>
      <c r="I684" s="236"/>
      <c r="J684" s="232"/>
      <c r="K684" s="232"/>
      <c r="L684" s="237"/>
      <c r="M684" s="238"/>
      <c r="N684" s="239"/>
      <c r="O684" s="239"/>
      <c r="P684" s="239"/>
      <c r="Q684" s="239"/>
      <c r="R684" s="239"/>
      <c r="S684" s="239"/>
      <c r="T684" s="240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1" t="s">
        <v>144</v>
      </c>
      <c r="AU684" s="241" t="s">
        <v>85</v>
      </c>
      <c r="AV684" s="14" t="s">
        <v>140</v>
      </c>
      <c r="AW684" s="14" t="s">
        <v>36</v>
      </c>
      <c r="AX684" s="14" t="s">
        <v>83</v>
      </c>
      <c r="AY684" s="241" t="s">
        <v>133</v>
      </c>
    </row>
    <row r="685" s="2" customFormat="1" ht="24.15" customHeight="1">
      <c r="A685" s="39"/>
      <c r="B685" s="40"/>
      <c r="C685" s="201" t="s">
        <v>1248</v>
      </c>
      <c r="D685" s="201" t="s">
        <v>135</v>
      </c>
      <c r="E685" s="202" t="s">
        <v>1249</v>
      </c>
      <c r="F685" s="203" t="s">
        <v>1250</v>
      </c>
      <c r="G685" s="204" t="s">
        <v>226</v>
      </c>
      <c r="H685" s="205">
        <v>38.140000000000001</v>
      </c>
      <c r="I685" s="206"/>
      <c r="J685" s="207">
        <f>ROUND(I685*H685,2)</f>
        <v>0</v>
      </c>
      <c r="K685" s="203" t="s">
        <v>139</v>
      </c>
      <c r="L685" s="45"/>
      <c r="M685" s="208" t="s">
        <v>19</v>
      </c>
      <c r="N685" s="209" t="s">
        <v>46</v>
      </c>
      <c r="O685" s="85"/>
      <c r="P685" s="210">
        <f>O685*H685</f>
        <v>0</v>
      </c>
      <c r="Q685" s="210">
        <v>0</v>
      </c>
      <c r="R685" s="210">
        <f>Q685*H685</f>
        <v>0</v>
      </c>
      <c r="S685" s="210">
        <v>0</v>
      </c>
      <c r="T685" s="211">
        <f>S685*H685</f>
        <v>0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212" t="s">
        <v>247</v>
      </c>
      <c r="AT685" s="212" t="s">
        <v>135</v>
      </c>
      <c r="AU685" s="212" t="s">
        <v>85</v>
      </c>
      <c r="AY685" s="18" t="s">
        <v>133</v>
      </c>
      <c r="BE685" s="213">
        <f>IF(N685="základní",J685,0)</f>
        <v>0</v>
      </c>
      <c r="BF685" s="213">
        <f>IF(N685="snížená",J685,0)</f>
        <v>0</v>
      </c>
      <c r="BG685" s="213">
        <f>IF(N685="zákl. přenesená",J685,0)</f>
        <v>0</v>
      </c>
      <c r="BH685" s="213">
        <f>IF(N685="sníž. přenesená",J685,0)</f>
        <v>0</v>
      </c>
      <c r="BI685" s="213">
        <f>IF(N685="nulová",J685,0)</f>
        <v>0</v>
      </c>
      <c r="BJ685" s="18" t="s">
        <v>83</v>
      </c>
      <c r="BK685" s="213">
        <f>ROUND(I685*H685,2)</f>
        <v>0</v>
      </c>
      <c r="BL685" s="18" t="s">
        <v>247</v>
      </c>
      <c r="BM685" s="212" t="s">
        <v>1251</v>
      </c>
    </row>
    <row r="686" s="2" customFormat="1">
      <c r="A686" s="39"/>
      <c r="B686" s="40"/>
      <c r="C686" s="41"/>
      <c r="D686" s="214" t="s">
        <v>142</v>
      </c>
      <c r="E686" s="41"/>
      <c r="F686" s="215" t="s">
        <v>1252</v>
      </c>
      <c r="G686" s="41"/>
      <c r="H686" s="41"/>
      <c r="I686" s="216"/>
      <c r="J686" s="41"/>
      <c r="K686" s="41"/>
      <c r="L686" s="45"/>
      <c r="M686" s="217"/>
      <c r="N686" s="218"/>
      <c r="O686" s="85"/>
      <c r="P686" s="85"/>
      <c r="Q686" s="85"/>
      <c r="R686" s="85"/>
      <c r="S686" s="85"/>
      <c r="T686" s="86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T686" s="18" t="s">
        <v>142</v>
      </c>
      <c r="AU686" s="18" t="s">
        <v>85</v>
      </c>
    </row>
    <row r="687" s="13" customFormat="1">
      <c r="A687" s="13"/>
      <c r="B687" s="219"/>
      <c r="C687" s="220"/>
      <c r="D687" s="221" t="s">
        <v>144</v>
      </c>
      <c r="E687" s="222" t="s">
        <v>19</v>
      </c>
      <c r="F687" s="223" t="s">
        <v>1253</v>
      </c>
      <c r="G687" s="220"/>
      <c r="H687" s="224">
        <v>31.739999999999998</v>
      </c>
      <c r="I687" s="225"/>
      <c r="J687" s="220"/>
      <c r="K687" s="220"/>
      <c r="L687" s="226"/>
      <c r="M687" s="227"/>
      <c r="N687" s="228"/>
      <c r="O687" s="228"/>
      <c r="P687" s="228"/>
      <c r="Q687" s="228"/>
      <c r="R687" s="228"/>
      <c r="S687" s="228"/>
      <c r="T687" s="229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0" t="s">
        <v>144</v>
      </c>
      <c r="AU687" s="230" t="s">
        <v>85</v>
      </c>
      <c r="AV687" s="13" t="s">
        <v>85</v>
      </c>
      <c r="AW687" s="13" t="s">
        <v>36</v>
      </c>
      <c r="AX687" s="13" t="s">
        <v>75</v>
      </c>
      <c r="AY687" s="230" t="s">
        <v>133</v>
      </c>
    </row>
    <row r="688" s="13" customFormat="1">
      <c r="A688" s="13"/>
      <c r="B688" s="219"/>
      <c r="C688" s="220"/>
      <c r="D688" s="221" t="s">
        <v>144</v>
      </c>
      <c r="E688" s="222" t="s">
        <v>19</v>
      </c>
      <c r="F688" s="223" t="s">
        <v>466</v>
      </c>
      <c r="G688" s="220"/>
      <c r="H688" s="224">
        <v>6.4000000000000004</v>
      </c>
      <c r="I688" s="225"/>
      <c r="J688" s="220"/>
      <c r="K688" s="220"/>
      <c r="L688" s="226"/>
      <c r="M688" s="227"/>
      <c r="N688" s="228"/>
      <c r="O688" s="228"/>
      <c r="P688" s="228"/>
      <c r="Q688" s="228"/>
      <c r="R688" s="228"/>
      <c r="S688" s="228"/>
      <c r="T688" s="229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0" t="s">
        <v>144</v>
      </c>
      <c r="AU688" s="230" t="s">
        <v>85</v>
      </c>
      <c r="AV688" s="13" t="s">
        <v>85</v>
      </c>
      <c r="AW688" s="13" t="s">
        <v>36</v>
      </c>
      <c r="AX688" s="13" t="s">
        <v>75</v>
      </c>
      <c r="AY688" s="230" t="s">
        <v>133</v>
      </c>
    </row>
    <row r="689" s="14" customFormat="1">
      <c r="A689" s="14"/>
      <c r="B689" s="231"/>
      <c r="C689" s="232"/>
      <c r="D689" s="221" t="s">
        <v>144</v>
      </c>
      <c r="E689" s="233" t="s">
        <v>19</v>
      </c>
      <c r="F689" s="234" t="s">
        <v>149</v>
      </c>
      <c r="G689" s="232"/>
      <c r="H689" s="235">
        <v>38.140000000000001</v>
      </c>
      <c r="I689" s="236"/>
      <c r="J689" s="232"/>
      <c r="K689" s="232"/>
      <c r="L689" s="237"/>
      <c r="M689" s="238"/>
      <c r="N689" s="239"/>
      <c r="O689" s="239"/>
      <c r="P689" s="239"/>
      <c r="Q689" s="239"/>
      <c r="R689" s="239"/>
      <c r="S689" s="239"/>
      <c r="T689" s="240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1" t="s">
        <v>144</v>
      </c>
      <c r="AU689" s="241" t="s">
        <v>85</v>
      </c>
      <c r="AV689" s="14" t="s">
        <v>140</v>
      </c>
      <c r="AW689" s="14" t="s">
        <v>36</v>
      </c>
      <c r="AX689" s="14" t="s">
        <v>83</v>
      </c>
      <c r="AY689" s="241" t="s">
        <v>133</v>
      </c>
    </row>
    <row r="690" s="2" customFormat="1" ht="16.5" customHeight="1">
      <c r="A690" s="39"/>
      <c r="B690" s="40"/>
      <c r="C690" s="242" t="s">
        <v>1254</v>
      </c>
      <c r="D690" s="242" t="s">
        <v>170</v>
      </c>
      <c r="E690" s="243" t="s">
        <v>1255</v>
      </c>
      <c r="F690" s="244" t="s">
        <v>1256</v>
      </c>
      <c r="G690" s="245" t="s">
        <v>226</v>
      </c>
      <c r="H690" s="246">
        <v>40.046999999999997</v>
      </c>
      <c r="I690" s="247"/>
      <c r="J690" s="248">
        <f>ROUND(I690*H690,2)</f>
        <v>0</v>
      </c>
      <c r="K690" s="244" t="s">
        <v>139</v>
      </c>
      <c r="L690" s="249"/>
      <c r="M690" s="250" t="s">
        <v>19</v>
      </c>
      <c r="N690" s="251" t="s">
        <v>46</v>
      </c>
      <c r="O690" s="85"/>
      <c r="P690" s="210">
        <f>O690*H690</f>
        <v>0</v>
      </c>
      <c r="Q690" s="210">
        <v>1.0000000000000001E-05</v>
      </c>
      <c r="R690" s="210">
        <f>Q690*H690</f>
        <v>0.00040046999999999999</v>
      </c>
      <c r="S690" s="210">
        <v>0</v>
      </c>
      <c r="T690" s="211">
        <f>S690*H690</f>
        <v>0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12" t="s">
        <v>351</v>
      </c>
      <c r="AT690" s="212" t="s">
        <v>170</v>
      </c>
      <c r="AU690" s="212" t="s">
        <v>85</v>
      </c>
      <c r="AY690" s="18" t="s">
        <v>133</v>
      </c>
      <c r="BE690" s="213">
        <f>IF(N690="základní",J690,0)</f>
        <v>0</v>
      </c>
      <c r="BF690" s="213">
        <f>IF(N690="snížená",J690,0)</f>
        <v>0</v>
      </c>
      <c r="BG690" s="213">
        <f>IF(N690="zákl. přenesená",J690,0)</f>
        <v>0</v>
      </c>
      <c r="BH690" s="213">
        <f>IF(N690="sníž. přenesená",J690,0)</f>
        <v>0</v>
      </c>
      <c r="BI690" s="213">
        <f>IF(N690="nulová",J690,0)</f>
        <v>0</v>
      </c>
      <c r="BJ690" s="18" t="s">
        <v>83</v>
      </c>
      <c r="BK690" s="213">
        <f>ROUND(I690*H690,2)</f>
        <v>0</v>
      </c>
      <c r="BL690" s="18" t="s">
        <v>247</v>
      </c>
      <c r="BM690" s="212" t="s">
        <v>1257</v>
      </c>
    </row>
    <row r="691" s="13" customFormat="1">
      <c r="A691" s="13"/>
      <c r="B691" s="219"/>
      <c r="C691" s="220"/>
      <c r="D691" s="221" t="s">
        <v>144</v>
      </c>
      <c r="E691" s="220"/>
      <c r="F691" s="223" t="s">
        <v>1258</v>
      </c>
      <c r="G691" s="220"/>
      <c r="H691" s="224">
        <v>40.046999999999997</v>
      </c>
      <c r="I691" s="225"/>
      <c r="J691" s="220"/>
      <c r="K691" s="220"/>
      <c r="L691" s="226"/>
      <c r="M691" s="227"/>
      <c r="N691" s="228"/>
      <c r="O691" s="228"/>
      <c r="P691" s="228"/>
      <c r="Q691" s="228"/>
      <c r="R691" s="228"/>
      <c r="S691" s="228"/>
      <c r="T691" s="229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0" t="s">
        <v>144</v>
      </c>
      <c r="AU691" s="230" t="s">
        <v>85</v>
      </c>
      <c r="AV691" s="13" t="s">
        <v>85</v>
      </c>
      <c r="AW691" s="13" t="s">
        <v>4</v>
      </c>
      <c r="AX691" s="13" t="s">
        <v>83</v>
      </c>
      <c r="AY691" s="230" t="s">
        <v>133</v>
      </c>
    </row>
    <row r="692" s="2" customFormat="1" ht="16.5" customHeight="1">
      <c r="A692" s="39"/>
      <c r="B692" s="40"/>
      <c r="C692" s="242" t="s">
        <v>1259</v>
      </c>
      <c r="D692" s="242" t="s">
        <v>170</v>
      </c>
      <c r="E692" s="243" t="s">
        <v>1260</v>
      </c>
      <c r="F692" s="244" t="s">
        <v>1261</v>
      </c>
      <c r="G692" s="245" t="s">
        <v>219</v>
      </c>
      <c r="H692" s="246">
        <v>76.703999999999994</v>
      </c>
      <c r="I692" s="247"/>
      <c r="J692" s="248">
        <f>ROUND(I692*H692,2)</f>
        <v>0</v>
      </c>
      <c r="K692" s="244" t="s">
        <v>139</v>
      </c>
      <c r="L692" s="249"/>
      <c r="M692" s="250" t="s">
        <v>19</v>
      </c>
      <c r="N692" s="251" t="s">
        <v>46</v>
      </c>
      <c r="O692" s="85"/>
      <c r="P692" s="210">
        <f>O692*H692</f>
        <v>0</v>
      </c>
      <c r="Q692" s="210">
        <v>0</v>
      </c>
      <c r="R692" s="210">
        <f>Q692*H692</f>
        <v>0</v>
      </c>
      <c r="S692" s="210">
        <v>0</v>
      </c>
      <c r="T692" s="211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12" t="s">
        <v>351</v>
      </c>
      <c r="AT692" s="212" t="s">
        <v>170</v>
      </c>
      <c r="AU692" s="212" t="s">
        <v>85</v>
      </c>
      <c r="AY692" s="18" t="s">
        <v>133</v>
      </c>
      <c r="BE692" s="213">
        <f>IF(N692="základní",J692,0)</f>
        <v>0</v>
      </c>
      <c r="BF692" s="213">
        <f>IF(N692="snížená",J692,0)</f>
        <v>0</v>
      </c>
      <c r="BG692" s="213">
        <f>IF(N692="zákl. přenesená",J692,0)</f>
        <v>0</v>
      </c>
      <c r="BH692" s="213">
        <f>IF(N692="sníž. přenesená",J692,0)</f>
        <v>0</v>
      </c>
      <c r="BI692" s="213">
        <f>IF(N692="nulová",J692,0)</f>
        <v>0</v>
      </c>
      <c r="BJ692" s="18" t="s">
        <v>83</v>
      </c>
      <c r="BK692" s="213">
        <f>ROUND(I692*H692,2)</f>
        <v>0</v>
      </c>
      <c r="BL692" s="18" t="s">
        <v>247</v>
      </c>
      <c r="BM692" s="212" t="s">
        <v>1262</v>
      </c>
    </row>
    <row r="693" s="13" customFormat="1">
      <c r="A693" s="13"/>
      <c r="B693" s="219"/>
      <c r="C693" s="220"/>
      <c r="D693" s="221" t="s">
        <v>144</v>
      </c>
      <c r="E693" s="222" t="s">
        <v>19</v>
      </c>
      <c r="F693" s="223" t="s">
        <v>1263</v>
      </c>
      <c r="G693" s="220"/>
      <c r="H693" s="224">
        <v>55.200000000000003</v>
      </c>
      <c r="I693" s="225"/>
      <c r="J693" s="220"/>
      <c r="K693" s="220"/>
      <c r="L693" s="226"/>
      <c r="M693" s="227"/>
      <c r="N693" s="228"/>
      <c r="O693" s="228"/>
      <c r="P693" s="228"/>
      <c r="Q693" s="228"/>
      <c r="R693" s="228"/>
      <c r="S693" s="228"/>
      <c r="T693" s="229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0" t="s">
        <v>144</v>
      </c>
      <c r="AU693" s="230" t="s">
        <v>85</v>
      </c>
      <c r="AV693" s="13" t="s">
        <v>85</v>
      </c>
      <c r="AW693" s="13" t="s">
        <v>36</v>
      </c>
      <c r="AX693" s="13" t="s">
        <v>75</v>
      </c>
      <c r="AY693" s="230" t="s">
        <v>133</v>
      </c>
    </row>
    <row r="694" s="13" customFormat="1">
      <c r="A694" s="13"/>
      <c r="B694" s="219"/>
      <c r="C694" s="220"/>
      <c r="D694" s="221" t="s">
        <v>144</v>
      </c>
      <c r="E694" s="222" t="s">
        <v>19</v>
      </c>
      <c r="F694" s="223" t="s">
        <v>1264</v>
      </c>
      <c r="G694" s="220"/>
      <c r="H694" s="224">
        <v>20</v>
      </c>
      <c r="I694" s="225"/>
      <c r="J694" s="220"/>
      <c r="K694" s="220"/>
      <c r="L694" s="226"/>
      <c r="M694" s="227"/>
      <c r="N694" s="228"/>
      <c r="O694" s="228"/>
      <c r="P694" s="228"/>
      <c r="Q694" s="228"/>
      <c r="R694" s="228"/>
      <c r="S694" s="228"/>
      <c r="T694" s="229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0" t="s">
        <v>144</v>
      </c>
      <c r="AU694" s="230" t="s">
        <v>85</v>
      </c>
      <c r="AV694" s="13" t="s">
        <v>85</v>
      </c>
      <c r="AW694" s="13" t="s">
        <v>36</v>
      </c>
      <c r="AX694" s="13" t="s">
        <v>75</v>
      </c>
      <c r="AY694" s="230" t="s">
        <v>133</v>
      </c>
    </row>
    <row r="695" s="14" customFormat="1">
      <c r="A695" s="14"/>
      <c r="B695" s="231"/>
      <c r="C695" s="232"/>
      <c r="D695" s="221" t="s">
        <v>144</v>
      </c>
      <c r="E695" s="233" t="s">
        <v>19</v>
      </c>
      <c r="F695" s="234" t="s">
        <v>149</v>
      </c>
      <c r="G695" s="232"/>
      <c r="H695" s="235">
        <v>75.200000000000003</v>
      </c>
      <c r="I695" s="236"/>
      <c r="J695" s="232"/>
      <c r="K695" s="232"/>
      <c r="L695" s="237"/>
      <c r="M695" s="238"/>
      <c r="N695" s="239"/>
      <c r="O695" s="239"/>
      <c r="P695" s="239"/>
      <c r="Q695" s="239"/>
      <c r="R695" s="239"/>
      <c r="S695" s="239"/>
      <c r="T695" s="240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1" t="s">
        <v>144</v>
      </c>
      <c r="AU695" s="241" t="s">
        <v>85</v>
      </c>
      <c r="AV695" s="14" t="s">
        <v>140</v>
      </c>
      <c r="AW695" s="14" t="s">
        <v>36</v>
      </c>
      <c r="AX695" s="14" t="s">
        <v>83</v>
      </c>
      <c r="AY695" s="241" t="s">
        <v>133</v>
      </c>
    </row>
    <row r="696" s="13" customFormat="1">
      <c r="A696" s="13"/>
      <c r="B696" s="219"/>
      <c r="C696" s="220"/>
      <c r="D696" s="221" t="s">
        <v>144</v>
      </c>
      <c r="E696" s="220"/>
      <c r="F696" s="223" t="s">
        <v>1265</v>
      </c>
      <c r="G696" s="220"/>
      <c r="H696" s="224">
        <v>76.703999999999994</v>
      </c>
      <c r="I696" s="225"/>
      <c r="J696" s="220"/>
      <c r="K696" s="220"/>
      <c r="L696" s="226"/>
      <c r="M696" s="227"/>
      <c r="N696" s="228"/>
      <c r="O696" s="228"/>
      <c r="P696" s="228"/>
      <c r="Q696" s="228"/>
      <c r="R696" s="228"/>
      <c r="S696" s="228"/>
      <c r="T696" s="229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0" t="s">
        <v>144</v>
      </c>
      <c r="AU696" s="230" t="s">
        <v>85</v>
      </c>
      <c r="AV696" s="13" t="s">
        <v>85</v>
      </c>
      <c r="AW696" s="13" t="s">
        <v>4</v>
      </c>
      <c r="AX696" s="13" t="s">
        <v>83</v>
      </c>
      <c r="AY696" s="230" t="s">
        <v>133</v>
      </c>
    </row>
    <row r="697" s="2" customFormat="1" ht="16.5" customHeight="1">
      <c r="A697" s="39"/>
      <c r="B697" s="40"/>
      <c r="C697" s="201" t="s">
        <v>1266</v>
      </c>
      <c r="D697" s="201" t="s">
        <v>135</v>
      </c>
      <c r="E697" s="202" t="s">
        <v>1267</v>
      </c>
      <c r="F697" s="203" t="s">
        <v>1268</v>
      </c>
      <c r="G697" s="204" t="s">
        <v>226</v>
      </c>
      <c r="H697" s="205">
        <v>424.52199999999999</v>
      </c>
      <c r="I697" s="206"/>
      <c r="J697" s="207">
        <f>ROUND(I697*H697,2)</f>
        <v>0</v>
      </c>
      <c r="K697" s="203" t="s">
        <v>139</v>
      </c>
      <c r="L697" s="45"/>
      <c r="M697" s="208" t="s">
        <v>19</v>
      </c>
      <c r="N697" s="209" t="s">
        <v>46</v>
      </c>
      <c r="O697" s="85"/>
      <c r="P697" s="210">
        <f>O697*H697</f>
        <v>0</v>
      </c>
      <c r="Q697" s="210">
        <v>0.00020000000000000001</v>
      </c>
      <c r="R697" s="210">
        <f>Q697*H697</f>
        <v>0.084904400000000005</v>
      </c>
      <c r="S697" s="210">
        <v>0</v>
      </c>
      <c r="T697" s="211">
        <f>S697*H697</f>
        <v>0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12" t="s">
        <v>247</v>
      </c>
      <c r="AT697" s="212" t="s">
        <v>135</v>
      </c>
      <c r="AU697" s="212" t="s">
        <v>85</v>
      </c>
      <c r="AY697" s="18" t="s">
        <v>133</v>
      </c>
      <c r="BE697" s="213">
        <f>IF(N697="základní",J697,0)</f>
        <v>0</v>
      </c>
      <c r="BF697" s="213">
        <f>IF(N697="snížená",J697,0)</f>
        <v>0</v>
      </c>
      <c r="BG697" s="213">
        <f>IF(N697="zákl. přenesená",J697,0)</f>
        <v>0</v>
      </c>
      <c r="BH697" s="213">
        <f>IF(N697="sníž. přenesená",J697,0)</f>
        <v>0</v>
      </c>
      <c r="BI697" s="213">
        <f>IF(N697="nulová",J697,0)</f>
        <v>0</v>
      </c>
      <c r="BJ697" s="18" t="s">
        <v>83</v>
      </c>
      <c r="BK697" s="213">
        <f>ROUND(I697*H697,2)</f>
        <v>0</v>
      </c>
      <c r="BL697" s="18" t="s">
        <v>247</v>
      </c>
      <c r="BM697" s="212" t="s">
        <v>1269</v>
      </c>
    </row>
    <row r="698" s="2" customFormat="1">
      <c r="A698" s="39"/>
      <c r="B698" s="40"/>
      <c r="C698" s="41"/>
      <c r="D698" s="214" t="s">
        <v>142</v>
      </c>
      <c r="E698" s="41"/>
      <c r="F698" s="215" t="s">
        <v>1270</v>
      </c>
      <c r="G698" s="41"/>
      <c r="H698" s="41"/>
      <c r="I698" s="216"/>
      <c r="J698" s="41"/>
      <c r="K698" s="41"/>
      <c r="L698" s="45"/>
      <c r="M698" s="217"/>
      <c r="N698" s="218"/>
      <c r="O698" s="85"/>
      <c r="P698" s="85"/>
      <c r="Q698" s="85"/>
      <c r="R698" s="85"/>
      <c r="S698" s="85"/>
      <c r="T698" s="86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T698" s="18" t="s">
        <v>142</v>
      </c>
      <c r="AU698" s="18" t="s">
        <v>85</v>
      </c>
    </row>
    <row r="699" s="2" customFormat="1" ht="24.15" customHeight="1">
      <c r="A699" s="39"/>
      <c r="B699" s="40"/>
      <c r="C699" s="201" t="s">
        <v>1271</v>
      </c>
      <c r="D699" s="201" t="s">
        <v>135</v>
      </c>
      <c r="E699" s="202" t="s">
        <v>1272</v>
      </c>
      <c r="F699" s="203" t="s">
        <v>1273</v>
      </c>
      <c r="G699" s="204" t="s">
        <v>226</v>
      </c>
      <c r="H699" s="205">
        <v>424.52199999999999</v>
      </c>
      <c r="I699" s="206"/>
      <c r="J699" s="207">
        <f>ROUND(I699*H699,2)</f>
        <v>0</v>
      </c>
      <c r="K699" s="203" t="s">
        <v>139</v>
      </c>
      <c r="L699" s="45"/>
      <c r="M699" s="208" t="s">
        <v>19</v>
      </c>
      <c r="N699" s="209" t="s">
        <v>46</v>
      </c>
      <c r="O699" s="85"/>
      <c r="P699" s="210">
        <f>O699*H699</f>
        <v>0</v>
      </c>
      <c r="Q699" s="210">
        <v>0.00025999999999999998</v>
      </c>
      <c r="R699" s="210">
        <f>Q699*H699</f>
        <v>0.11037571999999998</v>
      </c>
      <c r="S699" s="210">
        <v>0</v>
      </c>
      <c r="T699" s="211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12" t="s">
        <v>247</v>
      </c>
      <c r="AT699" s="212" t="s">
        <v>135</v>
      </c>
      <c r="AU699" s="212" t="s">
        <v>85</v>
      </c>
      <c r="AY699" s="18" t="s">
        <v>133</v>
      </c>
      <c r="BE699" s="213">
        <f>IF(N699="základní",J699,0)</f>
        <v>0</v>
      </c>
      <c r="BF699" s="213">
        <f>IF(N699="snížená",J699,0)</f>
        <v>0</v>
      </c>
      <c r="BG699" s="213">
        <f>IF(N699="zákl. přenesená",J699,0)</f>
        <v>0</v>
      </c>
      <c r="BH699" s="213">
        <f>IF(N699="sníž. přenesená",J699,0)</f>
        <v>0</v>
      </c>
      <c r="BI699" s="213">
        <f>IF(N699="nulová",J699,0)</f>
        <v>0</v>
      </c>
      <c r="BJ699" s="18" t="s">
        <v>83</v>
      </c>
      <c r="BK699" s="213">
        <f>ROUND(I699*H699,2)</f>
        <v>0</v>
      </c>
      <c r="BL699" s="18" t="s">
        <v>247</v>
      </c>
      <c r="BM699" s="212" t="s">
        <v>1274</v>
      </c>
    </row>
    <row r="700" s="2" customFormat="1">
      <c r="A700" s="39"/>
      <c r="B700" s="40"/>
      <c r="C700" s="41"/>
      <c r="D700" s="214" t="s">
        <v>142</v>
      </c>
      <c r="E700" s="41"/>
      <c r="F700" s="215" t="s">
        <v>1275</v>
      </c>
      <c r="G700" s="41"/>
      <c r="H700" s="41"/>
      <c r="I700" s="216"/>
      <c r="J700" s="41"/>
      <c r="K700" s="41"/>
      <c r="L700" s="45"/>
      <c r="M700" s="265"/>
      <c r="N700" s="266"/>
      <c r="O700" s="267"/>
      <c r="P700" s="267"/>
      <c r="Q700" s="267"/>
      <c r="R700" s="267"/>
      <c r="S700" s="267"/>
      <c r="T700" s="268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T700" s="18" t="s">
        <v>142</v>
      </c>
      <c r="AU700" s="18" t="s">
        <v>85</v>
      </c>
    </row>
    <row r="701" s="2" customFormat="1" ht="6.96" customHeight="1">
      <c r="A701" s="39"/>
      <c r="B701" s="60"/>
      <c r="C701" s="61"/>
      <c r="D701" s="61"/>
      <c r="E701" s="61"/>
      <c r="F701" s="61"/>
      <c r="G701" s="61"/>
      <c r="H701" s="61"/>
      <c r="I701" s="61"/>
      <c r="J701" s="61"/>
      <c r="K701" s="61"/>
      <c r="L701" s="45"/>
      <c r="M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</row>
  </sheetData>
  <sheetProtection sheet="1" autoFilter="0" formatColumns="0" formatRows="0" objects="1" scenarios="1" spinCount="100000" saltValue="yimdCsB2Bx7AkWp4kGNWZ3mRrd8XPBj1fDabTrdtqS4rrXdBbfBTYrSqWknrNYSzFE0Esci8DMmbHOs76tSPWw==" hashValue="mIclTkinFbolfz9uP7FtOlmuHxN6tfR71Sy57hG53iqYT8oK4NrdFPG0KAGYTRcwO3qwnFsmzIQJnykF09nWSA==" algorithmName="SHA-512" password="CB19"/>
  <autoFilter ref="C103:K700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108" r:id="rId1" display="https://podminky.urs.cz/item/CS_URS_2022_01/132212132"/>
    <hyperlink ref="F115" r:id="rId2" display="https://podminky.urs.cz/item/CS_URS_2022_01/162211311"/>
    <hyperlink ref="F117" r:id="rId3" display="https://podminky.urs.cz/item/CS_URS_2022_01/162211319"/>
    <hyperlink ref="F119" r:id="rId4" display="https://podminky.urs.cz/item/CS_URS_2022_01/162751117"/>
    <hyperlink ref="F121" r:id="rId5" display="https://podminky.urs.cz/item/CS_URS_2022_01/162751119"/>
    <hyperlink ref="F126" r:id="rId6" display="https://podminky.urs.cz/item/CS_URS_2022_01/174111101"/>
    <hyperlink ref="F135" r:id="rId7" display="https://podminky.urs.cz/item/CS_URS_2022_01/175111101"/>
    <hyperlink ref="F145" r:id="rId8" display="https://podminky.urs.cz/item/CS_URS_2022_01/340235211"/>
    <hyperlink ref="F148" r:id="rId9" display="https://podminky.urs.cz/item/CS_URS_2022_01/340237211"/>
    <hyperlink ref="F151" r:id="rId10" display="https://podminky.urs.cz/item/CS_URS_2022_01/342291131"/>
    <hyperlink ref="F154" r:id="rId11" display="https://podminky.urs.cz/item/CS_URS_2022_01/346272236"/>
    <hyperlink ref="F164" r:id="rId12" display="https://podminky.urs.cz/item/CS_URS_2022_01/611131121"/>
    <hyperlink ref="F173" r:id="rId13" display="https://podminky.urs.cz/item/CS_URS_2022_01/611325421"/>
    <hyperlink ref="F175" r:id="rId14" display="https://podminky.urs.cz/item/CS_URS_2022_01/612131121"/>
    <hyperlink ref="F184" r:id="rId15" display="https://podminky.urs.cz/item/CS_URS_2022_01/612135101"/>
    <hyperlink ref="F189" r:id="rId16" display="https://podminky.urs.cz/item/CS_URS_2022_01/612142001"/>
    <hyperlink ref="F191" r:id="rId17" display="https://podminky.urs.cz/item/CS_URS_2022_01/612325121"/>
    <hyperlink ref="F196" r:id="rId18" display="https://podminky.urs.cz/item/CS_URS_2022_01/612321131"/>
    <hyperlink ref="F198" r:id="rId19" display="https://podminky.urs.cz/item/CS_URS_2022_01/612325221"/>
    <hyperlink ref="F202" r:id="rId20" display="https://podminky.urs.cz/item/CS_URS_2022_01/631311134"/>
    <hyperlink ref="F207" r:id="rId21" display="https://podminky.urs.cz/item/CS_URS_2022_01/631312131"/>
    <hyperlink ref="F214" r:id="rId22" display="https://podminky.urs.cz/item/CS_URS_2022_01/631319013"/>
    <hyperlink ref="F217" r:id="rId23" display="https://podminky.urs.cz/item/CS_URS_2022_01/642944121"/>
    <hyperlink ref="F221" r:id="rId24" display="https://podminky.urs.cz/item/CS_URS_2022_01/949101111"/>
    <hyperlink ref="F232" r:id="rId25" display="https://podminky.urs.cz/item/CS_URS_2022_01/952902021"/>
    <hyperlink ref="F234" r:id="rId26" display="https://podminky.urs.cz/item/CS_URS_2022_01/952902031"/>
    <hyperlink ref="F237" r:id="rId27" display="https://podminky.urs.cz/item/CS_URS_2022_01/711131811"/>
    <hyperlink ref="F242" r:id="rId28" display="https://podminky.urs.cz/item/CS_URS_2022_01/721210813"/>
    <hyperlink ref="F244" r:id="rId29" display="https://podminky.urs.cz/item/CS_URS_2022_01/721210818"/>
    <hyperlink ref="F246" r:id="rId30" display="https://podminky.urs.cz/item/CS_URS_2022_01/722170801"/>
    <hyperlink ref="F252" r:id="rId31" display="https://podminky.urs.cz/item/CS_URS_2022_01/725210821"/>
    <hyperlink ref="F254" r:id="rId32" display="https://podminky.urs.cz/item/CS_URS_2022_01/725820801"/>
    <hyperlink ref="F256" r:id="rId33" display="https://podminky.urs.cz/item/CS_URS_2022_01/725840850"/>
    <hyperlink ref="F258" r:id="rId34" display="https://podminky.urs.cz/item/CS_URS_2022_01/725840860"/>
    <hyperlink ref="F260" r:id="rId35" display="https://podminky.urs.cz/item/CS_URS_2022_01/741311813"/>
    <hyperlink ref="F262" r:id="rId36" display="https://podminky.urs.cz/item/CS_URS_2022_01/741371821"/>
    <hyperlink ref="F264" r:id="rId37" display="https://podminky.urs.cz/item/CS_URS_2022_01/751398822"/>
    <hyperlink ref="F266" r:id="rId38" display="https://podminky.urs.cz/item/CS_URS_2022_01/751511804"/>
    <hyperlink ref="F268" r:id="rId39" display="https://podminky.urs.cz/item/CS_URS_2022_01/751571812"/>
    <hyperlink ref="F270" r:id="rId40" display="https://podminky.urs.cz/item/CS_URS_2022_01/766411821"/>
    <hyperlink ref="F277" r:id="rId41" display="https://podminky.urs.cz/item/CS_URS_2022_01/766411822"/>
    <hyperlink ref="F279" r:id="rId42" display="https://podminky.urs.cz/item/CS_URS_2022_01/767132812"/>
    <hyperlink ref="F286" r:id="rId43" display="https://podminky.urs.cz/item/CS_URS_2022_01/962031133"/>
    <hyperlink ref="F295" r:id="rId44" display="https://podminky.urs.cz/item/CS_URS_2022_01/965042241"/>
    <hyperlink ref="F306" r:id="rId45" display="https://podminky.urs.cz/item/CS_URS_2022_01/965081213"/>
    <hyperlink ref="F317" r:id="rId46" display="https://podminky.urs.cz/item/CS_URS_2022_01/968072455"/>
    <hyperlink ref="F320" r:id="rId47" display="https://podminky.urs.cz/item/CS_URS_2022_01/971052231"/>
    <hyperlink ref="F323" r:id="rId48" display="https://podminky.urs.cz/item/CS_URS_2022_01/971052331"/>
    <hyperlink ref="F328" r:id="rId49" display="https://podminky.urs.cz/item/CS_URS_2022_01/973031616"/>
    <hyperlink ref="F331" r:id="rId50" display="https://podminky.urs.cz/item/CS_URS_2022_01/974031121"/>
    <hyperlink ref="F334" r:id="rId51" display="https://podminky.urs.cz/item/CS_URS_2022_01/974031122"/>
    <hyperlink ref="F337" r:id="rId52" display="https://podminky.urs.cz/item/CS_URS_2022_01/977131114"/>
    <hyperlink ref="F340" r:id="rId53" display="https://podminky.urs.cz/item/CS_URS_2022_01/977311112"/>
    <hyperlink ref="F346" r:id="rId54" display="https://podminky.urs.cz/item/CS_URS_2022_01/997013211"/>
    <hyperlink ref="F348" r:id="rId55" display="https://podminky.urs.cz/item/CS_URS_2022_01/997013509"/>
    <hyperlink ref="F351" r:id="rId56" display="https://podminky.urs.cz/item/CS_URS_2022_01/997013511"/>
    <hyperlink ref="F358" r:id="rId57" display="https://podminky.urs.cz/item/CS_URS_2022_01/998018001"/>
    <hyperlink ref="F362" r:id="rId58" display="https://podminky.urs.cz/item/CS_URS_2022_01/711111001"/>
    <hyperlink ref="F369" r:id="rId59" display="https://podminky.urs.cz/item/CS_URS_2022_01/711141559"/>
    <hyperlink ref="F373" r:id="rId60" display="https://podminky.urs.cz/item/CS_URS_2022_01/711193121"/>
    <hyperlink ref="F378" r:id="rId61" display="https://podminky.urs.cz/item/CS_URS_2022_01/711193131"/>
    <hyperlink ref="F387" r:id="rId62" display="https://podminky.urs.cz/item/CS_URS_2022_01/771591241"/>
    <hyperlink ref="F389" r:id="rId63" display="https://podminky.urs.cz/item/CS_URS_2022_01/771591264"/>
    <hyperlink ref="F394" r:id="rId64" display="https://podminky.urs.cz/item/CS_URS_2022_01/998711101"/>
    <hyperlink ref="F397" r:id="rId65" display="https://podminky.urs.cz/item/CS_URS_2022_01/359901212"/>
    <hyperlink ref="F399" r:id="rId66" display="https://podminky.urs.cz/item/CS_URS_2022_01/721.1"/>
    <hyperlink ref="F401" r:id="rId67" display="https://podminky.urs.cz/item/CS_URS_2022_01/721173401"/>
    <hyperlink ref="F404" r:id="rId68" display="https://podminky.urs.cz/item/CS_URS_2022_01/721173403"/>
    <hyperlink ref="F406" r:id="rId69" display="https://podminky.urs.cz/item/CS_URS_2022_01/721174024"/>
    <hyperlink ref="F408" r:id="rId70" display="https://podminky.urs.cz/item/CS_URS_2022_01/721174042"/>
    <hyperlink ref="F410" r:id="rId71" display="https://podminky.urs.cz/item/CS_URS_2022_01/721174043"/>
    <hyperlink ref="F412" r:id="rId72" display="https://podminky.urs.cz/item/CS_URS_2022_01/721194104"/>
    <hyperlink ref="F414" r:id="rId73" display="https://podminky.urs.cz/item/CS_URS_2022_01/721194107"/>
    <hyperlink ref="F416" r:id="rId74" display="https://podminky.urs.cz/item/CS_URS_2022_01/721219128"/>
    <hyperlink ref="F425" r:id="rId75" display="https://podminky.urs.cz/item/CS_URS_2022_01/721290112"/>
    <hyperlink ref="F427" r:id="rId76" display="https://podminky.urs.cz/item/CS_URS_2022_01/721910922"/>
    <hyperlink ref="F429" r:id="rId77" display="https://podminky.urs.cz/item/CS_URS_2022_01/998721101"/>
    <hyperlink ref="F433" r:id="rId78" display="https://podminky.urs.cz/item/CS_URS_2022_01/722174002"/>
    <hyperlink ref="F435" r:id="rId79" display="https://podminky.urs.cz/item/CS_URS_2022_01/722174003"/>
    <hyperlink ref="F437" r:id="rId80" display="https://podminky.urs.cz/item/CS_URS_2022_01/722181231"/>
    <hyperlink ref="F439" r:id="rId81" display="https://podminky.urs.cz/item/CS_URS_2022_01/722181232"/>
    <hyperlink ref="F441" r:id="rId82" display="https://podminky.urs.cz/item/CS_URS_2022_01/722190401"/>
    <hyperlink ref="F443" r:id="rId83" display="https://podminky.urs.cz/item/CS_URS_2022_01/722230103"/>
    <hyperlink ref="F445" r:id="rId84" display="https://podminky.urs.cz/item/CS_URS_2022_01/722239103"/>
    <hyperlink ref="F448" r:id="rId85" display="https://podminky.urs.cz/item/CS_URS_2022_01/722290226"/>
    <hyperlink ref="F450" r:id="rId86" display="https://podminky.urs.cz/item/CS_URS_2022_01/722290234"/>
    <hyperlink ref="F452" r:id="rId87" display="https://podminky.urs.cz/item/CS_URS_2022_01/734261235"/>
    <hyperlink ref="F454" r:id="rId88" display="https://podminky.urs.cz/item/CS_URS_2022_01/998722101"/>
    <hyperlink ref="F457" r:id="rId89" display="https://podminky.urs.cz/item/CS_URS_2022_01/725211602"/>
    <hyperlink ref="F459" r:id="rId90" display="https://podminky.urs.cz/item/CS_URS_2022_01/725813111"/>
    <hyperlink ref="F461" r:id="rId91" display="https://podminky.urs.cz/item/CS_URS_2022_01/725822611"/>
    <hyperlink ref="F463" r:id="rId92" display="https://podminky.urs.cz/item/CS_URS_2022_01/725841333"/>
    <hyperlink ref="F465" r:id="rId93" display="https://podminky.urs.cz/item/CS_URS_2022_01/725980123"/>
    <hyperlink ref="F467" r:id="rId94" display="https://podminky.urs.cz/item/CS_URS_2022_01/998725101"/>
    <hyperlink ref="F470" r:id="rId95" display="https://podminky.urs.cz/item/CS_URS_2022_01/735117110"/>
    <hyperlink ref="F475" r:id="rId96" display="https://podminky.urs.cz/item/CS_URS_2022_01/735191910"/>
    <hyperlink ref="F477" r:id="rId97" display="https://podminky.urs.cz/item/CS_URS_2022_01/735494811"/>
    <hyperlink ref="F479" r:id="rId98" display="https://podminky.urs.cz/item/CS_URS_2022_01/998735201"/>
    <hyperlink ref="F482" r:id="rId99" display="https://podminky.urs.cz/item/CS_URS_2022_01/741110511"/>
    <hyperlink ref="F486" r:id="rId100" display="https://podminky.urs.cz/item/CS_URS_2022_01/741112001"/>
    <hyperlink ref="F490" r:id="rId101" display="https://podminky.urs.cz/item/CS_URS_2022_01/741122015"/>
    <hyperlink ref="F492" r:id="rId102" display="https://podminky.urs.cz/item/CS_URS_2022_01/741122016"/>
    <hyperlink ref="F494" r:id="rId103" display="https://podminky.urs.cz/item/CS_URS_2022_01/741122211"/>
    <hyperlink ref="F500" r:id="rId104" display="https://podminky.urs.cz/item/CS_URS_2022_01/741310001"/>
    <hyperlink ref="F503" r:id="rId105" display="https://podminky.urs.cz/item/CS_URS_2022_01/741310022"/>
    <hyperlink ref="F506" r:id="rId106" display="https://podminky.urs.cz/item/CS_URS_2022_01/741313001"/>
    <hyperlink ref="F509" r:id="rId107" display="https://podminky.urs.cz/item/CS_URS_2022_01/741321003"/>
    <hyperlink ref="F513" r:id="rId108" display="https://podminky.urs.cz/item/CS_URS_2022_01/741372062"/>
    <hyperlink ref="F517" r:id="rId109" display="https://podminky.urs.cz/item/CS_URS_2022_01/741810001"/>
    <hyperlink ref="F519" r:id="rId110" display="https://podminky.urs.cz/item/CS_URS_2022_01/HZS2232"/>
    <hyperlink ref="F524" r:id="rId111" display="https://podminky.urs.cz/item/CS_URS_2022_01/998741101"/>
    <hyperlink ref="F527" r:id="rId112" display="https://podminky.urs.cz/item/CS_URS_2022_01/751133012"/>
    <hyperlink ref="F530" r:id="rId113" display="https://podminky.urs.cz/item/CS_URS_2022_01/751322012"/>
    <hyperlink ref="F533" r:id="rId114" display="https://podminky.urs.cz/item/CS_URS_2022_01/751398022"/>
    <hyperlink ref="F536" r:id="rId115" display="https://podminky.urs.cz/item/CS_URS_2022_01/751398102"/>
    <hyperlink ref="F539" r:id="rId116" display="https://podminky.urs.cz/item/CS_URS_2022_01/751510042"/>
    <hyperlink ref="F544" r:id="rId117" display="https://podminky.urs.cz/item/CS_URS_2022_01/751510043"/>
    <hyperlink ref="F547" r:id="rId118" display="https://podminky.urs.cz/item/CS_URS_2022_01/751514414"/>
    <hyperlink ref="F550" r:id="rId119" display="https://podminky.urs.cz/item/CS_URS_2022_01/751572102"/>
    <hyperlink ref="F552" r:id="rId120" display="https://podminky.urs.cz/item/CS_URS_2022_01/751572103"/>
    <hyperlink ref="F554" r:id="rId121" display="https://podminky.urs.cz/item/CS_URS_2022_01/751691111"/>
    <hyperlink ref="F557" r:id="rId122" display="https://podminky.urs.cz/item/CS_URS_2022_01/998751101"/>
    <hyperlink ref="F560" r:id="rId123" display="https://podminky.urs.cz/item/CS_URS_2022_01/763164551"/>
    <hyperlink ref="F565" r:id="rId124" display="https://podminky.urs.cz/item/CS_URS_2022_01/998763301"/>
    <hyperlink ref="F568" r:id="rId125" display="https://podminky.urs.cz/item/CS_URS_2022_01/766660001"/>
    <hyperlink ref="F571" r:id="rId126" display="https://podminky.urs.cz/item/CS_URS_2022_01/766660729"/>
    <hyperlink ref="F574" r:id="rId127" display="https://podminky.urs.cz/item/CS_URS_2022_01/998766101"/>
    <hyperlink ref="F577" r:id="rId128" display="https://podminky.urs.cz/item/CS_URS_2022_01/771111011"/>
    <hyperlink ref="F588" r:id="rId129" display="https://podminky.urs.cz/item/CS_URS_2022_01/771121011"/>
    <hyperlink ref="F590" r:id="rId130" display="https://podminky.urs.cz/item/CS_URS_2022_01/771151012"/>
    <hyperlink ref="F592" r:id="rId131" display="https://podminky.urs.cz/item/CS_URS_2022_01/771574114"/>
    <hyperlink ref="F604" r:id="rId132" display="https://podminky.urs.cz/item/CS_URS_2022_01/771574122"/>
    <hyperlink ref="F612" r:id="rId133" display="https://podminky.urs.cz/item/CS_URS_2022_01/998771101"/>
    <hyperlink ref="F615" r:id="rId134" display="https://podminky.urs.cz/item/CS_URS_2022_01/781111011"/>
    <hyperlink ref="F624" r:id="rId135" display="https://podminky.urs.cz/item/CS_URS_2022_01/781121011"/>
    <hyperlink ref="F626" r:id="rId136" display="https://podminky.urs.cz/item/CS_URS_2022_01/781474115"/>
    <hyperlink ref="F631" r:id="rId137" display="https://podminky.urs.cz/item/CS_URS_2022_01/781494111"/>
    <hyperlink ref="F634" r:id="rId138" display="https://podminky.urs.cz/item/CS_URS_2022_01/781495141"/>
    <hyperlink ref="F637" r:id="rId139" display="https://podminky.urs.cz/item/CS_URS_2022_01/781495142"/>
    <hyperlink ref="F639" r:id="rId140" display="https://podminky.urs.cz/item/CS_URS_2022_01/998781101"/>
    <hyperlink ref="F642" r:id="rId141" display="https://podminky.urs.cz/item/CS_URS_2022_01/783314201"/>
    <hyperlink ref="F645" r:id="rId142" display="https://podminky.urs.cz/item/CS_URS_2022_01/783315101"/>
    <hyperlink ref="F647" r:id="rId143" display="https://podminky.urs.cz/item/CS_URS_2022_01/783317101"/>
    <hyperlink ref="F649" r:id="rId144" display="https://podminky.urs.cz/item/CS_URS_2022_01/783601325"/>
    <hyperlink ref="F654" r:id="rId145" display="https://podminky.urs.cz/item/CS_URS_2022_01/783601713"/>
    <hyperlink ref="F657" r:id="rId146" display="https://podminky.urs.cz/item/CS_URS_2022_01/783614141"/>
    <hyperlink ref="F659" r:id="rId147" display="https://podminky.urs.cz/item/CS_URS_2022_01/783615551"/>
    <hyperlink ref="F661" r:id="rId148" display="https://podminky.urs.cz/item/CS_URS_2022_01/783617147"/>
    <hyperlink ref="F663" r:id="rId149" display="https://podminky.urs.cz/item/CS_URS_2022_01/783617611"/>
    <hyperlink ref="F665" r:id="rId150" display="https://podminky.urs.cz/item/CS_URS_2022_01/783801201"/>
    <hyperlink ref="F672" r:id="rId151" display="https://podminky.urs.cz/item/CS_URS_2022_01/783813101"/>
    <hyperlink ref="F674" r:id="rId152" display="https://podminky.urs.cz/item/CS_URS_2022_01/783817401"/>
    <hyperlink ref="F677" r:id="rId153" display="https://podminky.urs.cz/item/CS_URS_2022_01/784111011"/>
    <hyperlink ref="F686" r:id="rId154" display="https://podminky.urs.cz/item/CS_URS_2022_01/784171111"/>
    <hyperlink ref="F698" r:id="rId155" display="https://podminky.urs.cz/item/CS_URS_2022_01/784181101"/>
    <hyperlink ref="F700" r:id="rId156" display="https://podminky.urs.cz/item/CS_URS_2022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9" customWidth="1"/>
    <col min="2" max="2" width="1.667969" style="269" customWidth="1"/>
    <col min="3" max="4" width="5" style="269" customWidth="1"/>
    <col min="5" max="5" width="11.66016" style="269" customWidth="1"/>
    <col min="6" max="6" width="9.160156" style="269" customWidth="1"/>
    <col min="7" max="7" width="5" style="269" customWidth="1"/>
    <col min="8" max="8" width="77.83203" style="269" customWidth="1"/>
    <col min="9" max="10" width="20" style="269" customWidth="1"/>
    <col min="11" max="11" width="1.667969" style="269" customWidth="1"/>
  </cols>
  <sheetData>
    <row r="1" s="1" customFormat="1" ht="37.5" customHeight="1"/>
    <row r="2" s="1" customFormat="1" ht="7.5" customHeight="1">
      <c r="B2" s="270"/>
      <c r="C2" s="271"/>
      <c r="D2" s="271"/>
      <c r="E2" s="271"/>
      <c r="F2" s="271"/>
      <c r="G2" s="271"/>
      <c r="H2" s="271"/>
      <c r="I2" s="271"/>
      <c r="J2" s="271"/>
      <c r="K2" s="272"/>
    </row>
    <row r="3" s="16" customFormat="1" ht="45" customHeight="1">
      <c r="B3" s="273"/>
      <c r="C3" s="274" t="s">
        <v>1276</v>
      </c>
      <c r="D3" s="274"/>
      <c r="E3" s="274"/>
      <c r="F3" s="274"/>
      <c r="G3" s="274"/>
      <c r="H3" s="274"/>
      <c r="I3" s="274"/>
      <c r="J3" s="274"/>
      <c r="K3" s="275"/>
    </row>
    <row r="4" s="1" customFormat="1" ht="25.5" customHeight="1">
      <c r="B4" s="276"/>
      <c r="C4" s="277" t="s">
        <v>1277</v>
      </c>
      <c r="D4" s="277"/>
      <c r="E4" s="277"/>
      <c r="F4" s="277"/>
      <c r="G4" s="277"/>
      <c r="H4" s="277"/>
      <c r="I4" s="277"/>
      <c r="J4" s="277"/>
      <c r="K4" s="278"/>
    </row>
    <row r="5" s="1" customFormat="1" ht="5.25" customHeight="1">
      <c r="B5" s="276"/>
      <c r="C5" s="279"/>
      <c r="D5" s="279"/>
      <c r="E5" s="279"/>
      <c r="F5" s="279"/>
      <c r="G5" s="279"/>
      <c r="H5" s="279"/>
      <c r="I5" s="279"/>
      <c r="J5" s="279"/>
      <c r="K5" s="278"/>
    </row>
    <row r="6" s="1" customFormat="1" ht="15" customHeight="1">
      <c r="B6" s="276"/>
      <c r="C6" s="280" t="s">
        <v>1278</v>
      </c>
      <c r="D6" s="280"/>
      <c r="E6" s="280"/>
      <c r="F6" s="280"/>
      <c r="G6" s="280"/>
      <c r="H6" s="280"/>
      <c r="I6" s="280"/>
      <c r="J6" s="280"/>
      <c r="K6" s="278"/>
    </row>
    <row r="7" s="1" customFormat="1" ht="15" customHeight="1">
      <c r="B7" s="281"/>
      <c r="C7" s="280" t="s">
        <v>1279</v>
      </c>
      <c r="D7" s="280"/>
      <c r="E7" s="280"/>
      <c r="F7" s="280"/>
      <c r="G7" s="280"/>
      <c r="H7" s="280"/>
      <c r="I7" s="280"/>
      <c r="J7" s="280"/>
      <c r="K7" s="278"/>
    </row>
    <row r="8" s="1" customFormat="1" ht="12.75" customHeight="1">
      <c r="B8" s="281"/>
      <c r="C8" s="280"/>
      <c r="D8" s="280"/>
      <c r="E8" s="280"/>
      <c r="F8" s="280"/>
      <c r="G8" s="280"/>
      <c r="H8" s="280"/>
      <c r="I8" s="280"/>
      <c r="J8" s="280"/>
      <c r="K8" s="278"/>
    </row>
    <row r="9" s="1" customFormat="1" ht="15" customHeight="1">
      <c r="B9" s="281"/>
      <c r="C9" s="280" t="s">
        <v>1280</v>
      </c>
      <c r="D9" s="280"/>
      <c r="E9" s="280"/>
      <c r="F9" s="280"/>
      <c r="G9" s="280"/>
      <c r="H9" s="280"/>
      <c r="I9" s="280"/>
      <c r="J9" s="280"/>
      <c r="K9" s="278"/>
    </row>
    <row r="10" s="1" customFormat="1" ht="15" customHeight="1">
      <c r="B10" s="281"/>
      <c r="C10" s="280"/>
      <c r="D10" s="280" t="s">
        <v>1281</v>
      </c>
      <c r="E10" s="280"/>
      <c r="F10" s="280"/>
      <c r="G10" s="280"/>
      <c r="H10" s="280"/>
      <c r="I10" s="280"/>
      <c r="J10" s="280"/>
      <c r="K10" s="278"/>
    </row>
    <row r="11" s="1" customFormat="1" ht="15" customHeight="1">
      <c r="B11" s="281"/>
      <c r="C11" s="282"/>
      <c r="D11" s="280" t="s">
        <v>1282</v>
      </c>
      <c r="E11" s="280"/>
      <c r="F11" s="280"/>
      <c r="G11" s="280"/>
      <c r="H11" s="280"/>
      <c r="I11" s="280"/>
      <c r="J11" s="280"/>
      <c r="K11" s="278"/>
    </row>
    <row r="12" s="1" customFormat="1" ht="15" customHeight="1">
      <c r="B12" s="281"/>
      <c r="C12" s="282"/>
      <c r="D12" s="280"/>
      <c r="E12" s="280"/>
      <c r="F12" s="280"/>
      <c r="G12" s="280"/>
      <c r="H12" s="280"/>
      <c r="I12" s="280"/>
      <c r="J12" s="280"/>
      <c r="K12" s="278"/>
    </row>
    <row r="13" s="1" customFormat="1" ht="15" customHeight="1">
      <c r="B13" s="281"/>
      <c r="C13" s="282"/>
      <c r="D13" s="283" t="s">
        <v>1283</v>
      </c>
      <c r="E13" s="280"/>
      <c r="F13" s="280"/>
      <c r="G13" s="280"/>
      <c r="H13" s="280"/>
      <c r="I13" s="280"/>
      <c r="J13" s="280"/>
      <c r="K13" s="278"/>
    </row>
    <row r="14" s="1" customFormat="1" ht="12.75" customHeight="1">
      <c r="B14" s="281"/>
      <c r="C14" s="282"/>
      <c r="D14" s="282"/>
      <c r="E14" s="282"/>
      <c r="F14" s="282"/>
      <c r="G14" s="282"/>
      <c r="H14" s="282"/>
      <c r="I14" s="282"/>
      <c r="J14" s="282"/>
      <c r="K14" s="278"/>
    </row>
    <row r="15" s="1" customFormat="1" ht="15" customHeight="1">
      <c r="B15" s="281"/>
      <c r="C15" s="282"/>
      <c r="D15" s="280" t="s">
        <v>1284</v>
      </c>
      <c r="E15" s="280"/>
      <c r="F15" s="280"/>
      <c r="G15" s="280"/>
      <c r="H15" s="280"/>
      <c r="I15" s="280"/>
      <c r="J15" s="280"/>
      <c r="K15" s="278"/>
    </row>
    <row r="16" s="1" customFormat="1" ht="15" customHeight="1">
      <c r="B16" s="281"/>
      <c r="C16" s="282"/>
      <c r="D16" s="280" t="s">
        <v>1285</v>
      </c>
      <c r="E16" s="280"/>
      <c r="F16" s="280"/>
      <c r="G16" s="280"/>
      <c r="H16" s="280"/>
      <c r="I16" s="280"/>
      <c r="J16" s="280"/>
      <c r="K16" s="278"/>
    </row>
    <row r="17" s="1" customFormat="1" ht="15" customHeight="1">
      <c r="B17" s="281"/>
      <c r="C17" s="282"/>
      <c r="D17" s="280" t="s">
        <v>1286</v>
      </c>
      <c r="E17" s="280"/>
      <c r="F17" s="280"/>
      <c r="G17" s="280"/>
      <c r="H17" s="280"/>
      <c r="I17" s="280"/>
      <c r="J17" s="280"/>
      <c r="K17" s="278"/>
    </row>
    <row r="18" s="1" customFormat="1" ht="15" customHeight="1">
      <c r="B18" s="281"/>
      <c r="C18" s="282"/>
      <c r="D18" s="282"/>
      <c r="E18" s="284" t="s">
        <v>82</v>
      </c>
      <c r="F18" s="280" t="s">
        <v>1287</v>
      </c>
      <c r="G18" s="280"/>
      <c r="H18" s="280"/>
      <c r="I18" s="280"/>
      <c r="J18" s="280"/>
      <c r="K18" s="278"/>
    </row>
    <row r="19" s="1" customFormat="1" ht="15" customHeight="1">
      <c r="B19" s="281"/>
      <c r="C19" s="282"/>
      <c r="D19" s="282"/>
      <c r="E19" s="284" t="s">
        <v>1288</v>
      </c>
      <c r="F19" s="280" t="s">
        <v>1289</v>
      </c>
      <c r="G19" s="280"/>
      <c r="H19" s="280"/>
      <c r="I19" s="280"/>
      <c r="J19" s="280"/>
      <c r="K19" s="278"/>
    </row>
    <row r="20" s="1" customFormat="1" ht="15" customHeight="1">
      <c r="B20" s="281"/>
      <c r="C20" s="282"/>
      <c r="D20" s="282"/>
      <c r="E20" s="284" t="s">
        <v>1290</v>
      </c>
      <c r="F20" s="280" t="s">
        <v>1291</v>
      </c>
      <c r="G20" s="280"/>
      <c r="H20" s="280"/>
      <c r="I20" s="280"/>
      <c r="J20" s="280"/>
      <c r="K20" s="278"/>
    </row>
    <row r="21" s="1" customFormat="1" ht="15" customHeight="1">
      <c r="B21" s="281"/>
      <c r="C21" s="282"/>
      <c r="D21" s="282"/>
      <c r="E21" s="284" t="s">
        <v>1292</v>
      </c>
      <c r="F21" s="280" t="s">
        <v>1293</v>
      </c>
      <c r="G21" s="280"/>
      <c r="H21" s="280"/>
      <c r="I21" s="280"/>
      <c r="J21" s="280"/>
      <c r="K21" s="278"/>
    </row>
    <row r="22" s="1" customFormat="1" ht="15" customHeight="1">
      <c r="B22" s="281"/>
      <c r="C22" s="282"/>
      <c r="D22" s="282"/>
      <c r="E22" s="284" t="s">
        <v>1294</v>
      </c>
      <c r="F22" s="280" t="s">
        <v>1295</v>
      </c>
      <c r="G22" s="280"/>
      <c r="H22" s="280"/>
      <c r="I22" s="280"/>
      <c r="J22" s="280"/>
      <c r="K22" s="278"/>
    </row>
    <row r="23" s="1" customFormat="1" ht="15" customHeight="1">
      <c r="B23" s="281"/>
      <c r="C23" s="282"/>
      <c r="D23" s="282"/>
      <c r="E23" s="284" t="s">
        <v>1296</v>
      </c>
      <c r="F23" s="280" t="s">
        <v>1297</v>
      </c>
      <c r="G23" s="280"/>
      <c r="H23" s="280"/>
      <c r="I23" s="280"/>
      <c r="J23" s="280"/>
      <c r="K23" s="278"/>
    </row>
    <row r="24" s="1" customFormat="1" ht="12.75" customHeight="1">
      <c r="B24" s="281"/>
      <c r="C24" s="282"/>
      <c r="D24" s="282"/>
      <c r="E24" s="282"/>
      <c r="F24" s="282"/>
      <c r="G24" s="282"/>
      <c r="H24" s="282"/>
      <c r="I24" s="282"/>
      <c r="J24" s="282"/>
      <c r="K24" s="278"/>
    </row>
    <row r="25" s="1" customFormat="1" ht="15" customHeight="1">
      <c r="B25" s="281"/>
      <c r="C25" s="280" t="s">
        <v>1298</v>
      </c>
      <c r="D25" s="280"/>
      <c r="E25" s="280"/>
      <c r="F25" s="280"/>
      <c r="G25" s="280"/>
      <c r="H25" s="280"/>
      <c r="I25" s="280"/>
      <c r="J25" s="280"/>
      <c r="K25" s="278"/>
    </row>
    <row r="26" s="1" customFormat="1" ht="15" customHeight="1">
      <c r="B26" s="281"/>
      <c r="C26" s="280" t="s">
        <v>1299</v>
      </c>
      <c r="D26" s="280"/>
      <c r="E26" s="280"/>
      <c r="F26" s="280"/>
      <c r="G26" s="280"/>
      <c r="H26" s="280"/>
      <c r="I26" s="280"/>
      <c r="J26" s="280"/>
      <c r="K26" s="278"/>
    </row>
    <row r="27" s="1" customFormat="1" ht="15" customHeight="1">
      <c r="B27" s="281"/>
      <c r="C27" s="280"/>
      <c r="D27" s="280" t="s">
        <v>1300</v>
      </c>
      <c r="E27" s="280"/>
      <c r="F27" s="280"/>
      <c r="G27" s="280"/>
      <c r="H27" s="280"/>
      <c r="I27" s="280"/>
      <c r="J27" s="280"/>
      <c r="K27" s="278"/>
    </row>
    <row r="28" s="1" customFormat="1" ht="15" customHeight="1">
      <c r="B28" s="281"/>
      <c r="C28" s="282"/>
      <c r="D28" s="280" t="s">
        <v>1301</v>
      </c>
      <c r="E28" s="280"/>
      <c r="F28" s="280"/>
      <c r="G28" s="280"/>
      <c r="H28" s="280"/>
      <c r="I28" s="280"/>
      <c r="J28" s="280"/>
      <c r="K28" s="278"/>
    </row>
    <row r="29" s="1" customFormat="1" ht="12.75" customHeight="1">
      <c r="B29" s="281"/>
      <c r="C29" s="282"/>
      <c r="D29" s="282"/>
      <c r="E29" s="282"/>
      <c r="F29" s="282"/>
      <c r="G29" s="282"/>
      <c r="H29" s="282"/>
      <c r="I29" s="282"/>
      <c r="J29" s="282"/>
      <c r="K29" s="278"/>
    </row>
    <row r="30" s="1" customFormat="1" ht="15" customHeight="1">
      <c r="B30" s="281"/>
      <c r="C30" s="282"/>
      <c r="D30" s="280" t="s">
        <v>1302</v>
      </c>
      <c r="E30" s="280"/>
      <c r="F30" s="280"/>
      <c r="G30" s="280"/>
      <c r="H30" s="280"/>
      <c r="I30" s="280"/>
      <c r="J30" s="280"/>
      <c r="K30" s="278"/>
    </row>
    <row r="31" s="1" customFormat="1" ht="15" customHeight="1">
      <c r="B31" s="281"/>
      <c r="C31" s="282"/>
      <c r="D31" s="280" t="s">
        <v>1303</v>
      </c>
      <c r="E31" s="280"/>
      <c r="F31" s="280"/>
      <c r="G31" s="280"/>
      <c r="H31" s="280"/>
      <c r="I31" s="280"/>
      <c r="J31" s="280"/>
      <c r="K31" s="278"/>
    </row>
    <row r="32" s="1" customFormat="1" ht="12.7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78"/>
    </row>
    <row r="33" s="1" customFormat="1" ht="15" customHeight="1">
      <c r="B33" s="281"/>
      <c r="C33" s="282"/>
      <c r="D33" s="280" t="s">
        <v>1304</v>
      </c>
      <c r="E33" s="280"/>
      <c r="F33" s="280"/>
      <c r="G33" s="280"/>
      <c r="H33" s="280"/>
      <c r="I33" s="280"/>
      <c r="J33" s="280"/>
      <c r="K33" s="278"/>
    </row>
    <row r="34" s="1" customFormat="1" ht="15" customHeight="1">
      <c r="B34" s="281"/>
      <c r="C34" s="282"/>
      <c r="D34" s="280" t="s">
        <v>1305</v>
      </c>
      <c r="E34" s="280"/>
      <c r="F34" s="280"/>
      <c r="G34" s="280"/>
      <c r="H34" s="280"/>
      <c r="I34" s="280"/>
      <c r="J34" s="280"/>
      <c r="K34" s="278"/>
    </row>
    <row r="35" s="1" customFormat="1" ht="15" customHeight="1">
      <c r="B35" s="281"/>
      <c r="C35" s="282"/>
      <c r="D35" s="280" t="s">
        <v>1306</v>
      </c>
      <c r="E35" s="280"/>
      <c r="F35" s="280"/>
      <c r="G35" s="280"/>
      <c r="H35" s="280"/>
      <c r="I35" s="280"/>
      <c r="J35" s="280"/>
      <c r="K35" s="278"/>
    </row>
    <row r="36" s="1" customFormat="1" ht="15" customHeight="1">
      <c r="B36" s="281"/>
      <c r="C36" s="282"/>
      <c r="D36" s="280"/>
      <c r="E36" s="283" t="s">
        <v>119</v>
      </c>
      <c r="F36" s="280"/>
      <c r="G36" s="280" t="s">
        <v>1307</v>
      </c>
      <c r="H36" s="280"/>
      <c r="I36" s="280"/>
      <c r="J36" s="280"/>
      <c r="K36" s="278"/>
    </row>
    <row r="37" s="1" customFormat="1" ht="30.75" customHeight="1">
      <c r="B37" s="281"/>
      <c r="C37" s="282"/>
      <c r="D37" s="280"/>
      <c r="E37" s="283" t="s">
        <v>1308</v>
      </c>
      <c r="F37" s="280"/>
      <c r="G37" s="280" t="s">
        <v>1309</v>
      </c>
      <c r="H37" s="280"/>
      <c r="I37" s="280"/>
      <c r="J37" s="280"/>
      <c r="K37" s="278"/>
    </row>
    <row r="38" s="1" customFormat="1" ht="15" customHeight="1">
      <c r="B38" s="281"/>
      <c r="C38" s="282"/>
      <c r="D38" s="280"/>
      <c r="E38" s="283" t="s">
        <v>56</v>
      </c>
      <c r="F38" s="280"/>
      <c r="G38" s="280" t="s">
        <v>1310</v>
      </c>
      <c r="H38" s="280"/>
      <c r="I38" s="280"/>
      <c r="J38" s="280"/>
      <c r="K38" s="278"/>
    </row>
    <row r="39" s="1" customFormat="1" ht="15" customHeight="1">
      <c r="B39" s="281"/>
      <c r="C39" s="282"/>
      <c r="D39" s="280"/>
      <c r="E39" s="283" t="s">
        <v>57</v>
      </c>
      <c r="F39" s="280"/>
      <c r="G39" s="280" t="s">
        <v>1311</v>
      </c>
      <c r="H39" s="280"/>
      <c r="I39" s="280"/>
      <c r="J39" s="280"/>
      <c r="K39" s="278"/>
    </row>
    <row r="40" s="1" customFormat="1" ht="15" customHeight="1">
      <c r="B40" s="281"/>
      <c r="C40" s="282"/>
      <c r="D40" s="280"/>
      <c r="E40" s="283" t="s">
        <v>120</v>
      </c>
      <c r="F40" s="280"/>
      <c r="G40" s="280" t="s">
        <v>1312</v>
      </c>
      <c r="H40" s="280"/>
      <c r="I40" s="280"/>
      <c r="J40" s="280"/>
      <c r="K40" s="278"/>
    </row>
    <row r="41" s="1" customFormat="1" ht="15" customHeight="1">
      <c r="B41" s="281"/>
      <c r="C41" s="282"/>
      <c r="D41" s="280"/>
      <c r="E41" s="283" t="s">
        <v>121</v>
      </c>
      <c r="F41" s="280"/>
      <c r="G41" s="280" t="s">
        <v>1313</v>
      </c>
      <c r="H41" s="280"/>
      <c r="I41" s="280"/>
      <c r="J41" s="280"/>
      <c r="K41" s="278"/>
    </row>
    <row r="42" s="1" customFormat="1" ht="15" customHeight="1">
      <c r="B42" s="281"/>
      <c r="C42" s="282"/>
      <c r="D42" s="280"/>
      <c r="E42" s="283" t="s">
        <v>1314</v>
      </c>
      <c r="F42" s="280"/>
      <c r="G42" s="280" t="s">
        <v>1315</v>
      </c>
      <c r="H42" s="280"/>
      <c r="I42" s="280"/>
      <c r="J42" s="280"/>
      <c r="K42" s="278"/>
    </row>
    <row r="43" s="1" customFormat="1" ht="15" customHeight="1">
      <c r="B43" s="281"/>
      <c r="C43" s="282"/>
      <c r="D43" s="280"/>
      <c r="E43" s="283"/>
      <c r="F43" s="280"/>
      <c r="G43" s="280" t="s">
        <v>1316</v>
      </c>
      <c r="H43" s="280"/>
      <c r="I43" s="280"/>
      <c r="J43" s="280"/>
      <c r="K43" s="278"/>
    </row>
    <row r="44" s="1" customFormat="1" ht="15" customHeight="1">
      <c r="B44" s="281"/>
      <c r="C44" s="282"/>
      <c r="D44" s="280"/>
      <c r="E44" s="283" t="s">
        <v>1317</v>
      </c>
      <c r="F44" s="280"/>
      <c r="G44" s="280" t="s">
        <v>1318</v>
      </c>
      <c r="H44" s="280"/>
      <c r="I44" s="280"/>
      <c r="J44" s="280"/>
      <c r="K44" s="278"/>
    </row>
    <row r="45" s="1" customFormat="1" ht="15" customHeight="1">
      <c r="B45" s="281"/>
      <c r="C45" s="282"/>
      <c r="D45" s="280"/>
      <c r="E45" s="283" t="s">
        <v>123</v>
      </c>
      <c r="F45" s="280"/>
      <c r="G45" s="280" t="s">
        <v>1319</v>
      </c>
      <c r="H45" s="280"/>
      <c r="I45" s="280"/>
      <c r="J45" s="280"/>
      <c r="K45" s="278"/>
    </row>
    <row r="46" s="1" customFormat="1" ht="12.75" customHeight="1">
      <c r="B46" s="281"/>
      <c r="C46" s="282"/>
      <c r="D46" s="280"/>
      <c r="E46" s="280"/>
      <c r="F46" s="280"/>
      <c r="G46" s="280"/>
      <c r="H46" s="280"/>
      <c r="I46" s="280"/>
      <c r="J46" s="280"/>
      <c r="K46" s="278"/>
    </row>
    <row r="47" s="1" customFormat="1" ht="15" customHeight="1">
      <c r="B47" s="281"/>
      <c r="C47" s="282"/>
      <c r="D47" s="280" t="s">
        <v>1320</v>
      </c>
      <c r="E47" s="280"/>
      <c r="F47" s="280"/>
      <c r="G47" s="280"/>
      <c r="H47" s="280"/>
      <c r="I47" s="280"/>
      <c r="J47" s="280"/>
      <c r="K47" s="278"/>
    </row>
    <row r="48" s="1" customFormat="1" ht="15" customHeight="1">
      <c r="B48" s="281"/>
      <c r="C48" s="282"/>
      <c r="D48" s="282"/>
      <c r="E48" s="280" t="s">
        <v>1321</v>
      </c>
      <c r="F48" s="280"/>
      <c r="G48" s="280"/>
      <c r="H48" s="280"/>
      <c r="I48" s="280"/>
      <c r="J48" s="280"/>
      <c r="K48" s="278"/>
    </row>
    <row r="49" s="1" customFormat="1" ht="15" customHeight="1">
      <c r="B49" s="281"/>
      <c r="C49" s="282"/>
      <c r="D49" s="282"/>
      <c r="E49" s="280" t="s">
        <v>1322</v>
      </c>
      <c r="F49" s="280"/>
      <c r="G49" s="280"/>
      <c r="H49" s="280"/>
      <c r="I49" s="280"/>
      <c r="J49" s="280"/>
      <c r="K49" s="278"/>
    </row>
    <row r="50" s="1" customFormat="1" ht="15" customHeight="1">
      <c r="B50" s="281"/>
      <c r="C50" s="282"/>
      <c r="D50" s="282"/>
      <c r="E50" s="280" t="s">
        <v>1323</v>
      </c>
      <c r="F50" s="280"/>
      <c r="G50" s="280"/>
      <c r="H50" s="280"/>
      <c r="I50" s="280"/>
      <c r="J50" s="280"/>
      <c r="K50" s="278"/>
    </row>
    <row r="51" s="1" customFormat="1" ht="15" customHeight="1">
      <c r="B51" s="281"/>
      <c r="C51" s="282"/>
      <c r="D51" s="280" t="s">
        <v>1324</v>
      </c>
      <c r="E51" s="280"/>
      <c r="F51" s="280"/>
      <c r="G51" s="280"/>
      <c r="H51" s="280"/>
      <c r="I51" s="280"/>
      <c r="J51" s="280"/>
      <c r="K51" s="278"/>
    </row>
    <row r="52" s="1" customFormat="1" ht="25.5" customHeight="1">
      <c r="B52" s="276"/>
      <c r="C52" s="277" t="s">
        <v>1325</v>
      </c>
      <c r="D52" s="277"/>
      <c r="E52" s="277"/>
      <c r="F52" s="277"/>
      <c r="G52" s="277"/>
      <c r="H52" s="277"/>
      <c r="I52" s="277"/>
      <c r="J52" s="277"/>
      <c r="K52" s="278"/>
    </row>
    <row r="53" s="1" customFormat="1" ht="5.25" customHeight="1">
      <c r="B53" s="276"/>
      <c r="C53" s="279"/>
      <c r="D53" s="279"/>
      <c r="E53" s="279"/>
      <c r="F53" s="279"/>
      <c r="G53" s="279"/>
      <c r="H53" s="279"/>
      <c r="I53" s="279"/>
      <c r="J53" s="279"/>
      <c r="K53" s="278"/>
    </row>
    <row r="54" s="1" customFormat="1" ht="15" customHeight="1">
      <c r="B54" s="276"/>
      <c r="C54" s="280" t="s">
        <v>1326</v>
      </c>
      <c r="D54" s="280"/>
      <c r="E54" s="280"/>
      <c r="F54" s="280"/>
      <c r="G54" s="280"/>
      <c r="H54" s="280"/>
      <c r="I54" s="280"/>
      <c r="J54" s="280"/>
      <c r="K54" s="278"/>
    </row>
    <row r="55" s="1" customFormat="1" ht="15" customHeight="1">
      <c r="B55" s="276"/>
      <c r="C55" s="280" t="s">
        <v>1327</v>
      </c>
      <c r="D55" s="280"/>
      <c r="E55" s="280"/>
      <c r="F55" s="280"/>
      <c r="G55" s="280"/>
      <c r="H55" s="280"/>
      <c r="I55" s="280"/>
      <c r="J55" s="280"/>
      <c r="K55" s="278"/>
    </row>
    <row r="56" s="1" customFormat="1" ht="12.75" customHeight="1">
      <c r="B56" s="276"/>
      <c r="C56" s="280"/>
      <c r="D56" s="280"/>
      <c r="E56" s="280"/>
      <c r="F56" s="280"/>
      <c r="G56" s="280"/>
      <c r="H56" s="280"/>
      <c r="I56" s="280"/>
      <c r="J56" s="280"/>
      <c r="K56" s="278"/>
    </row>
    <row r="57" s="1" customFormat="1" ht="15" customHeight="1">
      <c r="B57" s="276"/>
      <c r="C57" s="280" t="s">
        <v>1328</v>
      </c>
      <c r="D57" s="280"/>
      <c r="E57" s="280"/>
      <c r="F57" s="280"/>
      <c r="G57" s="280"/>
      <c r="H57" s="280"/>
      <c r="I57" s="280"/>
      <c r="J57" s="280"/>
      <c r="K57" s="278"/>
    </row>
    <row r="58" s="1" customFormat="1" ht="15" customHeight="1">
      <c r="B58" s="276"/>
      <c r="C58" s="282"/>
      <c r="D58" s="280" t="s">
        <v>1329</v>
      </c>
      <c r="E58" s="280"/>
      <c r="F58" s="280"/>
      <c r="G58" s="280"/>
      <c r="H58" s="280"/>
      <c r="I58" s="280"/>
      <c r="J58" s="280"/>
      <c r="K58" s="278"/>
    </row>
    <row r="59" s="1" customFormat="1" ht="15" customHeight="1">
      <c r="B59" s="276"/>
      <c r="C59" s="282"/>
      <c r="D59" s="280" t="s">
        <v>1330</v>
      </c>
      <c r="E59" s="280"/>
      <c r="F59" s="280"/>
      <c r="G59" s="280"/>
      <c r="H59" s="280"/>
      <c r="I59" s="280"/>
      <c r="J59" s="280"/>
      <c r="K59" s="278"/>
    </row>
    <row r="60" s="1" customFormat="1" ht="15" customHeight="1">
      <c r="B60" s="276"/>
      <c r="C60" s="282"/>
      <c r="D60" s="280" t="s">
        <v>1331</v>
      </c>
      <c r="E60" s="280"/>
      <c r="F60" s="280"/>
      <c r="G60" s="280"/>
      <c r="H60" s="280"/>
      <c r="I60" s="280"/>
      <c r="J60" s="280"/>
      <c r="K60" s="278"/>
    </row>
    <row r="61" s="1" customFormat="1" ht="15" customHeight="1">
      <c r="B61" s="276"/>
      <c r="C61" s="282"/>
      <c r="D61" s="280" t="s">
        <v>1332</v>
      </c>
      <c r="E61" s="280"/>
      <c r="F61" s="280"/>
      <c r="G61" s="280"/>
      <c r="H61" s="280"/>
      <c r="I61" s="280"/>
      <c r="J61" s="280"/>
      <c r="K61" s="278"/>
    </row>
    <row r="62" s="1" customFormat="1" ht="15" customHeight="1">
      <c r="B62" s="276"/>
      <c r="C62" s="282"/>
      <c r="D62" s="285" t="s">
        <v>1333</v>
      </c>
      <c r="E62" s="285"/>
      <c r="F62" s="285"/>
      <c r="G62" s="285"/>
      <c r="H62" s="285"/>
      <c r="I62" s="285"/>
      <c r="J62" s="285"/>
      <c r="K62" s="278"/>
    </row>
    <row r="63" s="1" customFormat="1" ht="15" customHeight="1">
      <c r="B63" s="276"/>
      <c r="C63" s="282"/>
      <c r="D63" s="280" t="s">
        <v>1334</v>
      </c>
      <c r="E63" s="280"/>
      <c r="F63" s="280"/>
      <c r="G63" s="280"/>
      <c r="H63" s="280"/>
      <c r="I63" s="280"/>
      <c r="J63" s="280"/>
      <c r="K63" s="278"/>
    </row>
    <row r="64" s="1" customFormat="1" ht="12.75" customHeight="1">
      <c r="B64" s="276"/>
      <c r="C64" s="282"/>
      <c r="D64" s="282"/>
      <c r="E64" s="286"/>
      <c r="F64" s="282"/>
      <c r="G64" s="282"/>
      <c r="H64" s="282"/>
      <c r="I64" s="282"/>
      <c r="J64" s="282"/>
      <c r="K64" s="278"/>
    </row>
    <row r="65" s="1" customFormat="1" ht="15" customHeight="1">
      <c r="B65" s="276"/>
      <c r="C65" s="282"/>
      <c r="D65" s="280" t="s">
        <v>1335</v>
      </c>
      <c r="E65" s="280"/>
      <c r="F65" s="280"/>
      <c r="G65" s="280"/>
      <c r="H65" s="280"/>
      <c r="I65" s="280"/>
      <c r="J65" s="280"/>
      <c r="K65" s="278"/>
    </row>
    <row r="66" s="1" customFormat="1" ht="15" customHeight="1">
      <c r="B66" s="276"/>
      <c r="C66" s="282"/>
      <c r="D66" s="285" t="s">
        <v>1336</v>
      </c>
      <c r="E66" s="285"/>
      <c r="F66" s="285"/>
      <c r="G66" s="285"/>
      <c r="H66" s="285"/>
      <c r="I66" s="285"/>
      <c r="J66" s="285"/>
      <c r="K66" s="278"/>
    </row>
    <row r="67" s="1" customFormat="1" ht="15" customHeight="1">
      <c r="B67" s="276"/>
      <c r="C67" s="282"/>
      <c r="D67" s="280" t="s">
        <v>1337</v>
      </c>
      <c r="E67" s="280"/>
      <c r="F67" s="280"/>
      <c r="G67" s="280"/>
      <c r="H67" s="280"/>
      <c r="I67" s="280"/>
      <c r="J67" s="280"/>
      <c r="K67" s="278"/>
    </row>
    <row r="68" s="1" customFormat="1" ht="15" customHeight="1">
      <c r="B68" s="276"/>
      <c r="C68" s="282"/>
      <c r="D68" s="280" t="s">
        <v>1338</v>
      </c>
      <c r="E68" s="280"/>
      <c r="F68" s="280"/>
      <c r="G68" s="280"/>
      <c r="H68" s="280"/>
      <c r="I68" s="280"/>
      <c r="J68" s="280"/>
      <c r="K68" s="278"/>
    </row>
    <row r="69" s="1" customFormat="1" ht="15" customHeight="1">
      <c r="B69" s="276"/>
      <c r="C69" s="282"/>
      <c r="D69" s="280" t="s">
        <v>1339</v>
      </c>
      <c r="E69" s="280"/>
      <c r="F69" s="280"/>
      <c r="G69" s="280"/>
      <c r="H69" s="280"/>
      <c r="I69" s="280"/>
      <c r="J69" s="280"/>
      <c r="K69" s="278"/>
    </row>
    <row r="70" s="1" customFormat="1" ht="15" customHeight="1">
      <c r="B70" s="276"/>
      <c r="C70" s="282"/>
      <c r="D70" s="280" t="s">
        <v>1340</v>
      </c>
      <c r="E70" s="280"/>
      <c r="F70" s="280"/>
      <c r="G70" s="280"/>
      <c r="H70" s="280"/>
      <c r="I70" s="280"/>
      <c r="J70" s="280"/>
      <c r="K70" s="278"/>
    </row>
    <row r="7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="1" customFormat="1" ht="45" customHeight="1">
      <c r="B75" s="295"/>
      <c r="C75" s="296" t="s">
        <v>1341</v>
      </c>
      <c r="D75" s="296"/>
      <c r="E75" s="296"/>
      <c r="F75" s="296"/>
      <c r="G75" s="296"/>
      <c r="H75" s="296"/>
      <c r="I75" s="296"/>
      <c r="J75" s="296"/>
      <c r="K75" s="297"/>
    </row>
    <row r="76" s="1" customFormat="1" ht="17.25" customHeight="1">
      <c r="B76" s="295"/>
      <c r="C76" s="298" t="s">
        <v>1342</v>
      </c>
      <c r="D76" s="298"/>
      <c r="E76" s="298"/>
      <c r="F76" s="298" t="s">
        <v>1343</v>
      </c>
      <c r="G76" s="299"/>
      <c r="H76" s="298" t="s">
        <v>57</v>
      </c>
      <c r="I76" s="298" t="s">
        <v>60</v>
      </c>
      <c r="J76" s="298" t="s">
        <v>1344</v>
      </c>
      <c r="K76" s="297"/>
    </row>
    <row r="77" s="1" customFormat="1" ht="17.25" customHeight="1">
      <c r="B77" s="295"/>
      <c r="C77" s="300" t="s">
        <v>1345</v>
      </c>
      <c r="D77" s="300"/>
      <c r="E77" s="300"/>
      <c r="F77" s="301" t="s">
        <v>1346</v>
      </c>
      <c r="G77" s="302"/>
      <c r="H77" s="300"/>
      <c r="I77" s="300"/>
      <c r="J77" s="300" t="s">
        <v>1347</v>
      </c>
      <c r="K77" s="297"/>
    </row>
    <row r="78" s="1" customFormat="1" ht="5.25" customHeight="1">
      <c r="B78" s="295"/>
      <c r="C78" s="303"/>
      <c r="D78" s="303"/>
      <c r="E78" s="303"/>
      <c r="F78" s="303"/>
      <c r="G78" s="304"/>
      <c r="H78" s="303"/>
      <c r="I78" s="303"/>
      <c r="J78" s="303"/>
      <c r="K78" s="297"/>
    </row>
    <row r="79" s="1" customFormat="1" ht="15" customHeight="1">
      <c r="B79" s="295"/>
      <c r="C79" s="283" t="s">
        <v>56</v>
      </c>
      <c r="D79" s="305"/>
      <c r="E79" s="305"/>
      <c r="F79" s="306" t="s">
        <v>1348</v>
      </c>
      <c r="G79" s="307"/>
      <c r="H79" s="283" t="s">
        <v>1349</v>
      </c>
      <c r="I79" s="283" t="s">
        <v>1350</v>
      </c>
      <c r="J79" s="283">
        <v>20</v>
      </c>
      <c r="K79" s="297"/>
    </row>
    <row r="80" s="1" customFormat="1" ht="15" customHeight="1">
      <c r="B80" s="295"/>
      <c r="C80" s="283" t="s">
        <v>1351</v>
      </c>
      <c r="D80" s="283"/>
      <c r="E80" s="283"/>
      <c r="F80" s="306" t="s">
        <v>1348</v>
      </c>
      <c r="G80" s="307"/>
      <c r="H80" s="283" t="s">
        <v>1352</v>
      </c>
      <c r="I80" s="283" t="s">
        <v>1350</v>
      </c>
      <c r="J80" s="283">
        <v>120</v>
      </c>
      <c r="K80" s="297"/>
    </row>
    <row r="81" s="1" customFormat="1" ht="15" customHeight="1">
      <c r="B81" s="308"/>
      <c r="C81" s="283" t="s">
        <v>1353</v>
      </c>
      <c r="D81" s="283"/>
      <c r="E81" s="283"/>
      <c r="F81" s="306" t="s">
        <v>1354</v>
      </c>
      <c r="G81" s="307"/>
      <c r="H81" s="283" t="s">
        <v>1355</v>
      </c>
      <c r="I81" s="283" t="s">
        <v>1350</v>
      </c>
      <c r="J81" s="283">
        <v>50</v>
      </c>
      <c r="K81" s="297"/>
    </row>
    <row r="82" s="1" customFormat="1" ht="15" customHeight="1">
      <c r="B82" s="308"/>
      <c r="C82" s="283" t="s">
        <v>1356</v>
      </c>
      <c r="D82" s="283"/>
      <c r="E82" s="283"/>
      <c r="F82" s="306" t="s">
        <v>1348</v>
      </c>
      <c r="G82" s="307"/>
      <c r="H82" s="283" t="s">
        <v>1357</v>
      </c>
      <c r="I82" s="283" t="s">
        <v>1358</v>
      </c>
      <c r="J82" s="283"/>
      <c r="K82" s="297"/>
    </row>
    <row r="83" s="1" customFormat="1" ht="15" customHeight="1">
      <c r="B83" s="308"/>
      <c r="C83" s="309" t="s">
        <v>1359</v>
      </c>
      <c r="D83" s="309"/>
      <c r="E83" s="309"/>
      <c r="F83" s="310" t="s">
        <v>1354</v>
      </c>
      <c r="G83" s="309"/>
      <c r="H83" s="309" t="s">
        <v>1360</v>
      </c>
      <c r="I83" s="309" t="s">
        <v>1350</v>
      </c>
      <c r="J83" s="309">
        <v>15</v>
      </c>
      <c r="K83" s="297"/>
    </row>
    <row r="84" s="1" customFormat="1" ht="15" customHeight="1">
      <c r="B84" s="308"/>
      <c r="C84" s="309" t="s">
        <v>1361</v>
      </c>
      <c r="D84" s="309"/>
      <c r="E84" s="309"/>
      <c r="F84" s="310" t="s">
        <v>1354</v>
      </c>
      <c r="G84" s="309"/>
      <c r="H84" s="309" t="s">
        <v>1362</v>
      </c>
      <c r="I84" s="309" t="s">
        <v>1350</v>
      </c>
      <c r="J84" s="309">
        <v>15</v>
      </c>
      <c r="K84" s="297"/>
    </row>
    <row r="85" s="1" customFormat="1" ht="15" customHeight="1">
      <c r="B85" s="308"/>
      <c r="C85" s="309" t="s">
        <v>1363</v>
      </c>
      <c r="D85" s="309"/>
      <c r="E85" s="309"/>
      <c r="F85" s="310" t="s">
        <v>1354</v>
      </c>
      <c r="G85" s="309"/>
      <c r="H85" s="309" t="s">
        <v>1364</v>
      </c>
      <c r="I85" s="309" t="s">
        <v>1350</v>
      </c>
      <c r="J85" s="309">
        <v>20</v>
      </c>
      <c r="K85" s="297"/>
    </row>
    <row r="86" s="1" customFormat="1" ht="15" customHeight="1">
      <c r="B86" s="308"/>
      <c r="C86" s="309" t="s">
        <v>1365</v>
      </c>
      <c r="D86" s="309"/>
      <c r="E86" s="309"/>
      <c r="F86" s="310" t="s">
        <v>1354</v>
      </c>
      <c r="G86" s="309"/>
      <c r="H86" s="309" t="s">
        <v>1366</v>
      </c>
      <c r="I86" s="309" t="s">
        <v>1350</v>
      </c>
      <c r="J86" s="309">
        <v>20</v>
      </c>
      <c r="K86" s="297"/>
    </row>
    <row r="87" s="1" customFormat="1" ht="15" customHeight="1">
      <c r="B87" s="308"/>
      <c r="C87" s="283" t="s">
        <v>1367</v>
      </c>
      <c r="D87" s="283"/>
      <c r="E87" s="283"/>
      <c r="F87" s="306" t="s">
        <v>1354</v>
      </c>
      <c r="G87" s="307"/>
      <c r="H87" s="283" t="s">
        <v>1368</v>
      </c>
      <c r="I87" s="283" t="s">
        <v>1350</v>
      </c>
      <c r="J87" s="283">
        <v>50</v>
      </c>
      <c r="K87" s="297"/>
    </row>
    <row r="88" s="1" customFormat="1" ht="15" customHeight="1">
      <c r="B88" s="308"/>
      <c r="C88" s="283" t="s">
        <v>1369</v>
      </c>
      <c r="D88" s="283"/>
      <c r="E88" s="283"/>
      <c r="F88" s="306" t="s">
        <v>1354</v>
      </c>
      <c r="G88" s="307"/>
      <c r="H88" s="283" t="s">
        <v>1370</v>
      </c>
      <c r="I88" s="283" t="s">
        <v>1350</v>
      </c>
      <c r="J88" s="283">
        <v>20</v>
      </c>
      <c r="K88" s="297"/>
    </row>
    <row r="89" s="1" customFormat="1" ht="15" customHeight="1">
      <c r="B89" s="308"/>
      <c r="C89" s="283" t="s">
        <v>1371</v>
      </c>
      <c r="D89" s="283"/>
      <c r="E89" s="283"/>
      <c r="F89" s="306" t="s">
        <v>1354</v>
      </c>
      <c r="G89" s="307"/>
      <c r="H89" s="283" t="s">
        <v>1372</v>
      </c>
      <c r="I89" s="283" t="s">
        <v>1350</v>
      </c>
      <c r="J89" s="283">
        <v>20</v>
      </c>
      <c r="K89" s="297"/>
    </row>
    <row r="90" s="1" customFormat="1" ht="15" customHeight="1">
      <c r="B90" s="308"/>
      <c r="C90" s="283" t="s">
        <v>1373</v>
      </c>
      <c r="D90" s="283"/>
      <c r="E90" s="283"/>
      <c r="F90" s="306" t="s">
        <v>1354</v>
      </c>
      <c r="G90" s="307"/>
      <c r="H90" s="283" t="s">
        <v>1374</v>
      </c>
      <c r="I90" s="283" t="s">
        <v>1350</v>
      </c>
      <c r="J90" s="283">
        <v>50</v>
      </c>
      <c r="K90" s="297"/>
    </row>
    <row r="91" s="1" customFormat="1" ht="15" customHeight="1">
      <c r="B91" s="308"/>
      <c r="C91" s="283" t="s">
        <v>1375</v>
      </c>
      <c r="D91" s="283"/>
      <c r="E91" s="283"/>
      <c r="F91" s="306" t="s">
        <v>1354</v>
      </c>
      <c r="G91" s="307"/>
      <c r="H91" s="283" t="s">
        <v>1375</v>
      </c>
      <c r="I91" s="283" t="s">
        <v>1350</v>
      </c>
      <c r="J91" s="283">
        <v>50</v>
      </c>
      <c r="K91" s="297"/>
    </row>
    <row r="92" s="1" customFormat="1" ht="15" customHeight="1">
      <c r="B92" s="308"/>
      <c r="C92" s="283" t="s">
        <v>1376</v>
      </c>
      <c r="D92" s="283"/>
      <c r="E92" s="283"/>
      <c r="F92" s="306" t="s">
        <v>1354</v>
      </c>
      <c r="G92" s="307"/>
      <c r="H92" s="283" t="s">
        <v>1377</v>
      </c>
      <c r="I92" s="283" t="s">
        <v>1350</v>
      </c>
      <c r="J92" s="283">
        <v>255</v>
      </c>
      <c r="K92" s="297"/>
    </row>
    <row r="93" s="1" customFormat="1" ht="15" customHeight="1">
      <c r="B93" s="308"/>
      <c r="C93" s="283" t="s">
        <v>1378</v>
      </c>
      <c r="D93" s="283"/>
      <c r="E93" s="283"/>
      <c r="F93" s="306" t="s">
        <v>1348</v>
      </c>
      <c r="G93" s="307"/>
      <c r="H93" s="283" t="s">
        <v>1379</v>
      </c>
      <c r="I93" s="283" t="s">
        <v>1380</v>
      </c>
      <c r="J93" s="283"/>
      <c r="K93" s="297"/>
    </row>
    <row r="94" s="1" customFormat="1" ht="15" customHeight="1">
      <c r="B94" s="308"/>
      <c r="C94" s="283" t="s">
        <v>1381</v>
      </c>
      <c r="D94" s="283"/>
      <c r="E94" s="283"/>
      <c r="F94" s="306" t="s">
        <v>1348</v>
      </c>
      <c r="G94" s="307"/>
      <c r="H94" s="283" t="s">
        <v>1382</v>
      </c>
      <c r="I94" s="283" t="s">
        <v>1383</v>
      </c>
      <c r="J94" s="283"/>
      <c r="K94" s="297"/>
    </row>
    <row r="95" s="1" customFormat="1" ht="15" customHeight="1">
      <c r="B95" s="308"/>
      <c r="C95" s="283" t="s">
        <v>1384</v>
      </c>
      <c r="D95" s="283"/>
      <c r="E95" s="283"/>
      <c r="F95" s="306" t="s">
        <v>1348</v>
      </c>
      <c r="G95" s="307"/>
      <c r="H95" s="283" t="s">
        <v>1384</v>
      </c>
      <c r="I95" s="283" t="s">
        <v>1383</v>
      </c>
      <c r="J95" s="283"/>
      <c r="K95" s="297"/>
    </row>
    <row r="96" s="1" customFormat="1" ht="15" customHeight="1">
      <c r="B96" s="308"/>
      <c r="C96" s="283" t="s">
        <v>41</v>
      </c>
      <c r="D96" s="283"/>
      <c r="E96" s="283"/>
      <c r="F96" s="306" t="s">
        <v>1348</v>
      </c>
      <c r="G96" s="307"/>
      <c r="H96" s="283" t="s">
        <v>1385</v>
      </c>
      <c r="I96" s="283" t="s">
        <v>1383</v>
      </c>
      <c r="J96" s="283"/>
      <c r="K96" s="297"/>
    </row>
    <row r="97" s="1" customFormat="1" ht="15" customHeight="1">
      <c r="B97" s="308"/>
      <c r="C97" s="283" t="s">
        <v>51</v>
      </c>
      <c r="D97" s="283"/>
      <c r="E97" s="283"/>
      <c r="F97" s="306" t="s">
        <v>1348</v>
      </c>
      <c r="G97" s="307"/>
      <c r="H97" s="283" t="s">
        <v>1386</v>
      </c>
      <c r="I97" s="283" t="s">
        <v>1383</v>
      </c>
      <c r="J97" s="283"/>
      <c r="K97" s="297"/>
    </row>
    <row r="98" s="1" customFormat="1" ht="15" customHeight="1">
      <c r="B98" s="311"/>
      <c r="C98" s="312"/>
      <c r="D98" s="312"/>
      <c r="E98" s="312"/>
      <c r="F98" s="312"/>
      <c r="G98" s="312"/>
      <c r="H98" s="312"/>
      <c r="I98" s="312"/>
      <c r="J98" s="312"/>
      <c r="K98" s="313"/>
    </row>
    <row r="99" s="1" customFormat="1" ht="18.75" customHeight="1">
      <c r="B99" s="314"/>
      <c r="C99" s="315"/>
      <c r="D99" s="315"/>
      <c r="E99" s="315"/>
      <c r="F99" s="315"/>
      <c r="G99" s="315"/>
      <c r="H99" s="315"/>
      <c r="I99" s="315"/>
      <c r="J99" s="315"/>
      <c r="K99" s="314"/>
    </row>
    <row r="100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="1" customFormat="1" ht="45" customHeight="1">
      <c r="B102" s="295"/>
      <c r="C102" s="296" t="s">
        <v>1387</v>
      </c>
      <c r="D102" s="296"/>
      <c r="E102" s="296"/>
      <c r="F102" s="296"/>
      <c r="G102" s="296"/>
      <c r="H102" s="296"/>
      <c r="I102" s="296"/>
      <c r="J102" s="296"/>
      <c r="K102" s="297"/>
    </row>
    <row r="103" s="1" customFormat="1" ht="17.25" customHeight="1">
      <c r="B103" s="295"/>
      <c r="C103" s="298" t="s">
        <v>1342</v>
      </c>
      <c r="D103" s="298"/>
      <c r="E103" s="298"/>
      <c r="F103" s="298" t="s">
        <v>1343</v>
      </c>
      <c r="G103" s="299"/>
      <c r="H103" s="298" t="s">
        <v>57</v>
      </c>
      <c r="I103" s="298" t="s">
        <v>60</v>
      </c>
      <c r="J103" s="298" t="s">
        <v>1344</v>
      </c>
      <c r="K103" s="297"/>
    </row>
    <row r="104" s="1" customFormat="1" ht="17.25" customHeight="1">
      <c r="B104" s="295"/>
      <c r="C104" s="300" t="s">
        <v>1345</v>
      </c>
      <c r="D104" s="300"/>
      <c r="E104" s="300"/>
      <c r="F104" s="301" t="s">
        <v>1346</v>
      </c>
      <c r="G104" s="302"/>
      <c r="H104" s="300"/>
      <c r="I104" s="300"/>
      <c r="J104" s="300" t="s">
        <v>1347</v>
      </c>
      <c r="K104" s="297"/>
    </row>
    <row r="105" s="1" customFormat="1" ht="5.25" customHeight="1">
      <c r="B105" s="295"/>
      <c r="C105" s="298"/>
      <c r="D105" s="298"/>
      <c r="E105" s="298"/>
      <c r="F105" s="298"/>
      <c r="G105" s="316"/>
      <c r="H105" s="298"/>
      <c r="I105" s="298"/>
      <c r="J105" s="298"/>
      <c r="K105" s="297"/>
    </row>
    <row r="106" s="1" customFormat="1" ht="15" customHeight="1">
      <c r="B106" s="295"/>
      <c r="C106" s="283" t="s">
        <v>56</v>
      </c>
      <c r="D106" s="305"/>
      <c r="E106" s="305"/>
      <c r="F106" s="306" t="s">
        <v>1348</v>
      </c>
      <c r="G106" s="283"/>
      <c r="H106" s="283" t="s">
        <v>1388</v>
      </c>
      <c r="I106" s="283" t="s">
        <v>1350</v>
      </c>
      <c r="J106" s="283">
        <v>20</v>
      </c>
      <c r="K106" s="297"/>
    </row>
    <row r="107" s="1" customFormat="1" ht="15" customHeight="1">
      <c r="B107" s="295"/>
      <c r="C107" s="283" t="s">
        <v>1351</v>
      </c>
      <c r="D107" s="283"/>
      <c r="E107" s="283"/>
      <c r="F107" s="306" t="s">
        <v>1348</v>
      </c>
      <c r="G107" s="283"/>
      <c r="H107" s="283" t="s">
        <v>1388</v>
      </c>
      <c r="I107" s="283" t="s">
        <v>1350</v>
      </c>
      <c r="J107" s="283">
        <v>120</v>
      </c>
      <c r="K107" s="297"/>
    </row>
    <row r="108" s="1" customFormat="1" ht="15" customHeight="1">
      <c r="B108" s="308"/>
      <c r="C108" s="283" t="s">
        <v>1353</v>
      </c>
      <c r="D108" s="283"/>
      <c r="E108" s="283"/>
      <c r="F108" s="306" t="s">
        <v>1354</v>
      </c>
      <c r="G108" s="283"/>
      <c r="H108" s="283" t="s">
        <v>1388</v>
      </c>
      <c r="I108" s="283" t="s">
        <v>1350</v>
      </c>
      <c r="J108" s="283">
        <v>50</v>
      </c>
      <c r="K108" s="297"/>
    </row>
    <row r="109" s="1" customFormat="1" ht="15" customHeight="1">
      <c r="B109" s="308"/>
      <c r="C109" s="283" t="s">
        <v>1356</v>
      </c>
      <c r="D109" s="283"/>
      <c r="E109" s="283"/>
      <c r="F109" s="306" t="s">
        <v>1348</v>
      </c>
      <c r="G109" s="283"/>
      <c r="H109" s="283" t="s">
        <v>1388</v>
      </c>
      <c r="I109" s="283" t="s">
        <v>1358</v>
      </c>
      <c r="J109" s="283"/>
      <c r="K109" s="297"/>
    </row>
    <row r="110" s="1" customFormat="1" ht="15" customHeight="1">
      <c r="B110" s="308"/>
      <c r="C110" s="283" t="s">
        <v>1367</v>
      </c>
      <c r="D110" s="283"/>
      <c r="E110" s="283"/>
      <c r="F110" s="306" t="s">
        <v>1354</v>
      </c>
      <c r="G110" s="283"/>
      <c r="H110" s="283" t="s">
        <v>1388</v>
      </c>
      <c r="I110" s="283" t="s">
        <v>1350</v>
      </c>
      <c r="J110" s="283">
        <v>50</v>
      </c>
      <c r="K110" s="297"/>
    </row>
    <row r="111" s="1" customFormat="1" ht="15" customHeight="1">
      <c r="B111" s="308"/>
      <c r="C111" s="283" t="s">
        <v>1375</v>
      </c>
      <c r="D111" s="283"/>
      <c r="E111" s="283"/>
      <c r="F111" s="306" t="s">
        <v>1354</v>
      </c>
      <c r="G111" s="283"/>
      <c r="H111" s="283" t="s">
        <v>1388</v>
      </c>
      <c r="I111" s="283" t="s">
        <v>1350</v>
      </c>
      <c r="J111" s="283">
        <v>50</v>
      </c>
      <c r="K111" s="297"/>
    </row>
    <row r="112" s="1" customFormat="1" ht="15" customHeight="1">
      <c r="B112" s="308"/>
      <c r="C112" s="283" t="s">
        <v>1373</v>
      </c>
      <c r="D112" s="283"/>
      <c r="E112" s="283"/>
      <c r="F112" s="306" t="s">
        <v>1354</v>
      </c>
      <c r="G112" s="283"/>
      <c r="H112" s="283" t="s">
        <v>1388</v>
      </c>
      <c r="I112" s="283" t="s">
        <v>1350</v>
      </c>
      <c r="J112" s="283">
        <v>50</v>
      </c>
      <c r="K112" s="297"/>
    </row>
    <row r="113" s="1" customFormat="1" ht="15" customHeight="1">
      <c r="B113" s="308"/>
      <c r="C113" s="283" t="s">
        <v>56</v>
      </c>
      <c r="D113" s="283"/>
      <c r="E113" s="283"/>
      <c r="F113" s="306" t="s">
        <v>1348</v>
      </c>
      <c r="G113" s="283"/>
      <c r="H113" s="283" t="s">
        <v>1389</v>
      </c>
      <c r="I113" s="283" t="s">
        <v>1350</v>
      </c>
      <c r="J113" s="283">
        <v>20</v>
      </c>
      <c r="K113" s="297"/>
    </row>
    <row r="114" s="1" customFormat="1" ht="15" customHeight="1">
      <c r="B114" s="308"/>
      <c r="C114" s="283" t="s">
        <v>1390</v>
      </c>
      <c r="D114" s="283"/>
      <c r="E114" s="283"/>
      <c r="F114" s="306" t="s">
        <v>1348</v>
      </c>
      <c r="G114" s="283"/>
      <c r="H114" s="283" t="s">
        <v>1391</v>
      </c>
      <c r="I114" s="283" t="s">
        <v>1350</v>
      </c>
      <c r="J114" s="283">
        <v>120</v>
      </c>
      <c r="K114" s="297"/>
    </row>
    <row r="115" s="1" customFormat="1" ht="15" customHeight="1">
      <c r="B115" s="308"/>
      <c r="C115" s="283" t="s">
        <v>41</v>
      </c>
      <c r="D115" s="283"/>
      <c r="E115" s="283"/>
      <c r="F115" s="306" t="s">
        <v>1348</v>
      </c>
      <c r="G115" s="283"/>
      <c r="H115" s="283" t="s">
        <v>1392</v>
      </c>
      <c r="I115" s="283" t="s">
        <v>1383</v>
      </c>
      <c r="J115" s="283"/>
      <c r="K115" s="297"/>
    </row>
    <row r="116" s="1" customFormat="1" ht="15" customHeight="1">
      <c r="B116" s="308"/>
      <c r="C116" s="283" t="s">
        <v>51</v>
      </c>
      <c r="D116" s="283"/>
      <c r="E116" s="283"/>
      <c r="F116" s="306" t="s">
        <v>1348</v>
      </c>
      <c r="G116" s="283"/>
      <c r="H116" s="283" t="s">
        <v>1393</v>
      </c>
      <c r="I116" s="283" t="s">
        <v>1383</v>
      </c>
      <c r="J116" s="283"/>
      <c r="K116" s="297"/>
    </row>
    <row r="117" s="1" customFormat="1" ht="15" customHeight="1">
      <c r="B117" s="308"/>
      <c r="C117" s="283" t="s">
        <v>60</v>
      </c>
      <c r="D117" s="283"/>
      <c r="E117" s="283"/>
      <c r="F117" s="306" t="s">
        <v>1348</v>
      </c>
      <c r="G117" s="283"/>
      <c r="H117" s="283" t="s">
        <v>1394</v>
      </c>
      <c r="I117" s="283" t="s">
        <v>1395</v>
      </c>
      <c r="J117" s="283"/>
      <c r="K117" s="297"/>
    </row>
    <row r="118" s="1" customFormat="1" ht="15" customHeight="1">
      <c r="B118" s="311"/>
      <c r="C118" s="317"/>
      <c r="D118" s="317"/>
      <c r="E118" s="317"/>
      <c r="F118" s="317"/>
      <c r="G118" s="317"/>
      <c r="H118" s="317"/>
      <c r="I118" s="317"/>
      <c r="J118" s="317"/>
      <c r="K118" s="313"/>
    </row>
    <row r="119" s="1" customFormat="1" ht="18.75" customHeight="1">
      <c r="B119" s="318"/>
      <c r="C119" s="319"/>
      <c r="D119" s="319"/>
      <c r="E119" s="319"/>
      <c r="F119" s="320"/>
      <c r="G119" s="319"/>
      <c r="H119" s="319"/>
      <c r="I119" s="319"/>
      <c r="J119" s="319"/>
      <c r="K119" s="318"/>
    </row>
    <row r="120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="1" customFormat="1" ht="7.5" customHeight="1">
      <c r="B121" s="321"/>
      <c r="C121" s="322"/>
      <c r="D121" s="322"/>
      <c r="E121" s="322"/>
      <c r="F121" s="322"/>
      <c r="G121" s="322"/>
      <c r="H121" s="322"/>
      <c r="I121" s="322"/>
      <c r="J121" s="322"/>
      <c r="K121" s="323"/>
    </row>
    <row r="122" s="1" customFormat="1" ht="45" customHeight="1">
      <c r="B122" s="324"/>
      <c r="C122" s="274" t="s">
        <v>1396</v>
      </c>
      <c r="D122" s="274"/>
      <c r="E122" s="274"/>
      <c r="F122" s="274"/>
      <c r="G122" s="274"/>
      <c r="H122" s="274"/>
      <c r="I122" s="274"/>
      <c r="J122" s="274"/>
      <c r="K122" s="325"/>
    </row>
    <row r="123" s="1" customFormat="1" ht="17.25" customHeight="1">
      <c r="B123" s="326"/>
      <c r="C123" s="298" t="s">
        <v>1342</v>
      </c>
      <c r="D123" s="298"/>
      <c r="E123" s="298"/>
      <c r="F123" s="298" t="s">
        <v>1343</v>
      </c>
      <c r="G123" s="299"/>
      <c r="H123" s="298" t="s">
        <v>57</v>
      </c>
      <c r="I123" s="298" t="s">
        <v>60</v>
      </c>
      <c r="J123" s="298" t="s">
        <v>1344</v>
      </c>
      <c r="K123" s="327"/>
    </row>
    <row r="124" s="1" customFormat="1" ht="17.25" customHeight="1">
      <c r="B124" s="326"/>
      <c r="C124" s="300" t="s">
        <v>1345</v>
      </c>
      <c r="D124" s="300"/>
      <c r="E124" s="300"/>
      <c r="F124" s="301" t="s">
        <v>1346</v>
      </c>
      <c r="G124" s="302"/>
      <c r="H124" s="300"/>
      <c r="I124" s="300"/>
      <c r="J124" s="300" t="s">
        <v>1347</v>
      </c>
      <c r="K124" s="327"/>
    </row>
    <row r="125" s="1" customFormat="1" ht="5.25" customHeight="1">
      <c r="B125" s="328"/>
      <c r="C125" s="303"/>
      <c r="D125" s="303"/>
      <c r="E125" s="303"/>
      <c r="F125" s="303"/>
      <c r="G125" s="329"/>
      <c r="H125" s="303"/>
      <c r="I125" s="303"/>
      <c r="J125" s="303"/>
      <c r="K125" s="330"/>
    </row>
    <row r="126" s="1" customFormat="1" ht="15" customHeight="1">
      <c r="B126" s="328"/>
      <c r="C126" s="283" t="s">
        <v>1351</v>
      </c>
      <c r="D126" s="305"/>
      <c r="E126" s="305"/>
      <c r="F126" s="306" t="s">
        <v>1348</v>
      </c>
      <c r="G126" s="283"/>
      <c r="H126" s="283" t="s">
        <v>1388</v>
      </c>
      <c r="I126" s="283" t="s">
        <v>1350</v>
      </c>
      <c r="J126" s="283">
        <v>120</v>
      </c>
      <c r="K126" s="331"/>
    </row>
    <row r="127" s="1" customFormat="1" ht="15" customHeight="1">
      <c r="B127" s="328"/>
      <c r="C127" s="283" t="s">
        <v>1397</v>
      </c>
      <c r="D127" s="283"/>
      <c r="E127" s="283"/>
      <c r="F127" s="306" t="s">
        <v>1348</v>
      </c>
      <c r="G127" s="283"/>
      <c r="H127" s="283" t="s">
        <v>1398</v>
      </c>
      <c r="I127" s="283" t="s">
        <v>1350</v>
      </c>
      <c r="J127" s="283" t="s">
        <v>1399</v>
      </c>
      <c r="K127" s="331"/>
    </row>
    <row r="128" s="1" customFormat="1" ht="15" customHeight="1">
      <c r="B128" s="328"/>
      <c r="C128" s="283" t="s">
        <v>1296</v>
      </c>
      <c r="D128" s="283"/>
      <c r="E128" s="283"/>
      <c r="F128" s="306" t="s">
        <v>1348</v>
      </c>
      <c r="G128" s="283"/>
      <c r="H128" s="283" t="s">
        <v>1400</v>
      </c>
      <c r="I128" s="283" t="s">
        <v>1350</v>
      </c>
      <c r="J128" s="283" t="s">
        <v>1399</v>
      </c>
      <c r="K128" s="331"/>
    </row>
    <row r="129" s="1" customFormat="1" ht="15" customHeight="1">
      <c r="B129" s="328"/>
      <c r="C129" s="283" t="s">
        <v>1359</v>
      </c>
      <c r="D129" s="283"/>
      <c r="E129" s="283"/>
      <c r="F129" s="306" t="s">
        <v>1354</v>
      </c>
      <c r="G129" s="283"/>
      <c r="H129" s="283" t="s">
        <v>1360</v>
      </c>
      <c r="I129" s="283" t="s">
        <v>1350</v>
      </c>
      <c r="J129" s="283">
        <v>15</v>
      </c>
      <c r="K129" s="331"/>
    </row>
    <row r="130" s="1" customFormat="1" ht="15" customHeight="1">
      <c r="B130" s="328"/>
      <c r="C130" s="309" t="s">
        <v>1361</v>
      </c>
      <c r="D130" s="309"/>
      <c r="E130" s="309"/>
      <c r="F130" s="310" t="s">
        <v>1354</v>
      </c>
      <c r="G130" s="309"/>
      <c r="H130" s="309" t="s">
        <v>1362</v>
      </c>
      <c r="I130" s="309" t="s">
        <v>1350</v>
      </c>
      <c r="J130" s="309">
        <v>15</v>
      </c>
      <c r="K130" s="331"/>
    </row>
    <row r="131" s="1" customFormat="1" ht="15" customHeight="1">
      <c r="B131" s="328"/>
      <c r="C131" s="309" t="s">
        <v>1363</v>
      </c>
      <c r="D131" s="309"/>
      <c r="E131" s="309"/>
      <c r="F131" s="310" t="s">
        <v>1354</v>
      </c>
      <c r="G131" s="309"/>
      <c r="H131" s="309" t="s">
        <v>1364</v>
      </c>
      <c r="I131" s="309" t="s">
        <v>1350</v>
      </c>
      <c r="J131" s="309">
        <v>20</v>
      </c>
      <c r="K131" s="331"/>
    </row>
    <row r="132" s="1" customFormat="1" ht="15" customHeight="1">
      <c r="B132" s="328"/>
      <c r="C132" s="309" t="s">
        <v>1365</v>
      </c>
      <c r="D132" s="309"/>
      <c r="E132" s="309"/>
      <c r="F132" s="310" t="s">
        <v>1354</v>
      </c>
      <c r="G132" s="309"/>
      <c r="H132" s="309" t="s">
        <v>1366</v>
      </c>
      <c r="I132" s="309" t="s">
        <v>1350</v>
      </c>
      <c r="J132" s="309">
        <v>20</v>
      </c>
      <c r="K132" s="331"/>
    </row>
    <row r="133" s="1" customFormat="1" ht="15" customHeight="1">
      <c r="B133" s="328"/>
      <c r="C133" s="283" t="s">
        <v>1353</v>
      </c>
      <c r="D133" s="283"/>
      <c r="E133" s="283"/>
      <c r="F133" s="306" t="s">
        <v>1354</v>
      </c>
      <c r="G133" s="283"/>
      <c r="H133" s="283" t="s">
        <v>1388</v>
      </c>
      <c r="I133" s="283" t="s">
        <v>1350</v>
      </c>
      <c r="J133" s="283">
        <v>50</v>
      </c>
      <c r="K133" s="331"/>
    </row>
    <row r="134" s="1" customFormat="1" ht="15" customHeight="1">
      <c r="B134" s="328"/>
      <c r="C134" s="283" t="s">
        <v>1367</v>
      </c>
      <c r="D134" s="283"/>
      <c r="E134" s="283"/>
      <c r="F134" s="306" t="s">
        <v>1354</v>
      </c>
      <c r="G134" s="283"/>
      <c r="H134" s="283" t="s">
        <v>1388</v>
      </c>
      <c r="I134" s="283" t="s">
        <v>1350</v>
      </c>
      <c r="J134" s="283">
        <v>50</v>
      </c>
      <c r="K134" s="331"/>
    </row>
    <row r="135" s="1" customFormat="1" ht="15" customHeight="1">
      <c r="B135" s="328"/>
      <c r="C135" s="283" t="s">
        <v>1373</v>
      </c>
      <c r="D135" s="283"/>
      <c r="E135" s="283"/>
      <c r="F135" s="306" t="s">
        <v>1354</v>
      </c>
      <c r="G135" s="283"/>
      <c r="H135" s="283" t="s">
        <v>1388</v>
      </c>
      <c r="I135" s="283" t="s">
        <v>1350</v>
      </c>
      <c r="J135" s="283">
        <v>50</v>
      </c>
      <c r="K135" s="331"/>
    </row>
    <row r="136" s="1" customFormat="1" ht="15" customHeight="1">
      <c r="B136" s="328"/>
      <c r="C136" s="283" t="s">
        <v>1375</v>
      </c>
      <c r="D136" s="283"/>
      <c r="E136" s="283"/>
      <c r="F136" s="306" t="s">
        <v>1354</v>
      </c>
      <c r="G136" s="283"/>
      <c r="H136" s="283" t="s">
        <v>1388</v>
      </c>
      <c r="I136" s="283" t="s">
        <v>1350</v>
      </c>
      <c r="J136" s="283">
        <v>50</v>
      </c>
      <c r="K136" s="331"/>
    </row>
    <row r="137" s="1" customFormat="1" ht="15" customHeight="1">
      <c r="B137" s="328"/>
      <c r="C137" s="283" t="s">
        <v>1376</v>
      </c>
      <c r="D137" s="283"/>
      <c r="E137" s="283"/>
      <c r="F137" s="306" t="s">
        <v>1354</v>
      </c>
      <c r="G137" s="283"/>
      <c r="H137" s="283" t="s">
        <v>1401</v>
      </c>
      <c r="I137" s="283" t="s">
        <v>1350</v>
      </c>
      <c r="J137" s="283">
        <v>255</v>
      </c>
      <c r="K137" s="331"/>
    </row>
    <row r="138" s="1" customFormat="1" ht="15" customHeight="1">
      <c r="B138" s="328"/>
      <c r="C138" s="283" t="s">
        <v>1378</v>
      </c>
      <c r="D138" s="283"/>
      <c r="E138" s="283"/>
      <c r="F138" s="306" t="s">
        <v>1348</v>
      </c>
      <c r="G138" s="283"/>
      <c r="H138" s="283" t="s">
        <v>1402</v>
      </c>
      <c r="I138" s="283" t="s">
        <v>1380</v>
      </c>
      <c r="J138" s="283"/>
      <c r="K138" s="331"/>
    </row>
    <row r="139" s="1" customFormat="1" ht="15" customHeight="1">
      <c r="B139" s="328"/>
      <c r="C139" s="283" t="s">
        <v>1381</v>
      </c>
      <c r="D139" s="283"/>
      <c r="E139" s="283"/>
      <c r="F139" s="306" t="s">
        <v>1348</v>
      </c>
      <c r="G139" s="283"/>
      <c r="H139" s="283" t="s">
        <v>1403</v>
      </c>
      <c r="I139" s="283" t="s">
        <v>1383</v>
      </c>
      <c r="J139" s="283"/>
      <c r="K139" s="331"/>
    </row>
    <row r="140" s="1" customFormat="1" ht="15" customHeight="1">
      <c r="B140" s="328"/>
      <c r="C140" s="283" t="s">
        <v>1384</v>
      </c>
      <c r="D140" s="283"/>
      <c r="E140" s="283"/>
      <c r="F140" s="306" t="s">
        <v>1348</v>
      </c>
      <c r="G140" s="283"/>
      <c r="H140" s="283" t="s">
        <v>1384</v>
      </c>
      <c r="I140" s="283" t="s">
        <v>1383</v>
      </c>
      <c r="J140" s="283"/>
      <c r="K140" s="331"/>
    </row>
    <row r="141" s="1" customFormat="1" ht="15" customHeight="1">
      <c r="B141" s="328"/>
      <c r="C141" s="283" t="s">
        <v>41</v>
      </c>
      <c r="D141" s="283"/>
      <c r="E141" s="283"/>
      <c r="F141" s="306" t="s">
        <v>1348</v>
      </c>
      <c r="G141" s="283"/>
      <c r="H141" s="283" t="s">
        <v>1404</v>
      </c>
      <c r="I141" s="283" t="s">
        <v>1383</v>
      </c>
      <c r="J141" s="283"/>
      <c r="K141" s="331"/>
    </row>
    <row r="142" s="1" customFormat="1" ht="15" customHeight="1">
      <c r="B142" s="328"/>
      <c r="C142" s="283" t="s">
        <v>1405</v>
      </c>
      <c r="D142" s="283"/>
      <c r="E142" s="283"/>
      <c r="F142" s="306" t="s">
        <v>1348</v>
      </c>
      <c r="G142" s="283"/>
      <c r="H142" s="283" t="s">
        <v>1406</v>
      </c>
      <c r="I142" s="283" t="s">
        <v>1383</v>
      </c>
      <c r="J142" s="283"/>
      <c r="K142" s="331"/>
    </row>
    <row r="143" s="1" customFormat="1" ht="15" customHeight="1">
      <c r="B143" s="332"/>
      <c r="C143" s="333"/>
      <c r="D143" s="333"/>
      <c r="E143" s="333"/>
      <c r="F143" s="333"/>
      <c r="G143" s="333"/>
      <c r="H143" s="333"/>
      <c r="I143" s="333"/>
      <c r="J143" s="333"/>
      <c r="K143" s="334"/>
    </row>
    <row r="144" s="1" customFormat="1" ht="18.75" customHeight="1">
      <c r="B144" s="319"/>
      <c r="C144" s="319"/>
      <c r="D144" s="319"/>
      <c r="E144" s="319"/>
      <c r="F144" s="320"/>
      <c r="G144" s="319"/>
      <c r="H144" s="319"/>
      <c r="I144" s="319"/>
      <c r="J144" s="319"/>
      <c r="K144" s="319"/>
    </row>
    <row r="145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="1" customFormat="1" ht="45" customHeight="1">
      <c r="B147" s="295"/>
      <c r="C147" s="296" t="s">
        <v>1407</v>
      </c>
      <c r="D147" s="296"/>
      <c r="E147" s="296"/>
      <c r="F147" s="296"/>
      <c r="G147" s="296"/>
      <c r="H147" s="296"/>
      <c r="I147" s="296"/>
      <c r="J147" s="296"/>
      <c r="K147" s="297"/>
    </row>
    <row r="148" s="1" customFormat="1" ht="17.25" customHeight="1">
      <c r="B148" s="295"/>
      <c r="C148" s="298" t="s">
        <v>1342</v>
      </c>
      <c r="D148" s="298"/>
      <c r="E148" s="298"/>
      <c r="F148" s="298" t="s">
        <v>1343</v>
      </c>
      <c r="G148" s="299"/>
      <c r="H148" s="298" t="s">
        <v>57</v>
      </c>
      <c r="I148" s="298" t="s">
        <v>60</v>
      </c>
      <c r="J148" s="298" t="s">
        <v>1344</v>
      </c>
      <c r="K148" s="297"/>
    </row>
    <row r="149" s="1" customFormat="1" ht="17.25" customHeight="1">
      <c r="B149" s="295"/>
      <c r="C149" s="300" t="s">
        <v>1345</v>
      </c>
      <c r="D149" s="300"/>
      <c r="E149" s="300"/>
      <c r="F149" s="301" t="s">
        <v>1346</v>
      </c>
      <c r="G149" s="302"/>
      <c r="H149" s="300"/>
      <c r="I149" s="300"/>
      <c r="J149" s="300" t="s">
        <v>1347</v>
      </c>
      <c r="K149" s="297"/>
    </row>
    <row r="150" s="1" customFormat="1" ht="5.25" customHeight="1">
      <c r="B150" s="308"/>
      <c r="C150" s="303"/>
      <c r="D150" s="303"/>
      <c r="E150" s="303"/>
      <c r="F150" s="303"/>
      <c r="G150" s="304"/>
      <c r="H150" s="303"/>
      <c r="I150" s="303"/>
      <c r="J150" s="303"/>
      <c r="K150" s="331"/>
    </row>
    <row r="151" s="1" customFormat="1" ht="15" customHeight="1">
      <c r="B151" s="308"/>
      <c r="C151" s="335" t="s">
        <v>1351</v>
      </c>
      <c r="D151" s="283"/>
      <c r="E151" s="283"/>
      <c r="F151" s="336" t="s">
        <v>1348</v>
      </c>
      <c r="G151" s="283"/>
      <c r="H151" s="335" t="s">
        <v>1388</v>
      </c>
      <c r="I151" s="335" t="s">
        <v>1350</v>
      </c>
      <c r="J151" s="335">
        <v>120</v>
      </c>
      <c r="K151" s="331"/>
    </row>
    <row r="152" s="1" customFormat="1" ht="15" customHeight="1">
      <c r="B152" s="308"/>
      <c r="C152" s="335" t="s">
        <v>1397</v>
      </c>
      <c r="D152" s="283"/>
      <c r="E152" s="283"/>
      <c r="F152" s="336" t="s">
        <v>1348</v>
      </c>
      <c r="G152" s="283"/>
      <c r="H152" s="335" t="s">
        <v>1408</v>
      </c>
      <c r="I152" s="335" t="s">
        <v>1350</v>
      </c>
      <c r="J152" s="335" t="s">
        <v>1399</v>
      </c>
      <c r="K152" s="331"/>
    </row>
    <row r="153" s="1" customFormat="1" ht="15" customHeight="1">
      <c r="B153" s="308"/>
      <c r="C153" s="335" t="s">
        <v>1296</v>
      </c>
      <c r="D153" s="283"/>
      <c r="E153" s="283"/>
      <c r="F153" s="336" t="s">
        <v>1348</v>
      </c>
      <c r="G153" s="283"/>
      <c r="H153" s="335" t="s">
        <v>1409</v>
      </c>
      <c r="I153" s="335" t="s">
        <v>1350</v>
      </c>
      <c r="J153" s="335" t="s">
        <v>1399</v>
      </c>
      <c r="K153" s="331"/>
    </row>
    <row r="154" s="1" customFormat="1" ht="15" customHeight="1">
      <c r="B154" s="308"/>
      <c r="C154" s="335" t="s">
        <v>1353</v>
      </c>
      <c r="D154" s="283"/>
      <c r="E154" s="283"/>
      <c r="F154" s="336" t="s">
        <v>1354</v>
      </c>
      <c r="G154" s="283"/>
      <c r="H154" s="335" t="s">
        <v>1388</v>
      </c>
      <c r="I154" s="335" t="s">
        <v>1350</v>
      </c>
      <c r="J154" s="335">
        <v>50</v>
      </c>
      <c r="K154" s="331"/>
    </row>
    <row r="155" s="1" customFormat="1" ht="15" customHeight="1">
      <c r="B155" s="308"/>
      <c r="C155" s="335" t="s">
        <v>1356</v>
      </c>
      <c r="D155" s="283"/>
      <c r="E155" s="283"/>
      <c r="F155" s="336" t="s">
        <v>1348</v>
      </c>
      <c r="G155" s="283"/>
      <c r="H155" s="335" t="s">
        <v>1388</v>
      </c>
      <c r="I155" s="335" t="s">
        <v>1358</v>
      </c>
      <c r="J155" s="335"/>
      <c r="K155" s="331"/>
    </row>
    <row r="156" s="1" customFormat="1" ht="15" customHeight="1">
      <c r="B156" s="308"/>
      <c r="C156" s="335" t="s">
        <v>1367</v>
      </c>
      <c r="D156" s="283"/>
      <c r="E156" s="283"/>
      <c r="F156" s="336" t="s">
        <v>1354</v>
      </c>
      <c r="G156" s="283"/>
      <c r="H156" s="335" t="s">
        <v>1388</v>
      </c>
      <c r="I156" s="335" t="s">
        <v>1350</v>
      </c>
      <c r="J156" s="335">
        <v>50</v>
      </c>
      <c r="K156" s="331"/>
    </row>
    <row r="157" s="1" customFormat="1" ht="15" customHeight="1">
      <c r="B157" s="308"/>
      <c r="C157" s="335" t="s">
        <v>1375</v>
      </c>
      <c r="D157" s="283"/>
      <c r="E157" s="283"/>
      <c r="F157" s="336" t="s">
        <v>1354</v>
      </c>
      <c r="G157" s="283"/>
      <c r="H157" s="335" t="s">
        <v>1388</v>
      </c>
      <c r="I157" s="335" t="s">
        <v>1350</v>
      </c>
      <c r="J157" s="335">
        <v>50</v>
      </c>
      <c r="K157" s="331"/>
    </row>
    <row r="158" s="1" customFormat="1" ht="15" customHeight="1">
      <c r="B158" s="308"/>
      <c r="C158" s="335" t="s">
        <v>1373</v>
      </c>
      <c r="D158" s="283"/>
      <c r="E158" s="283"/>
      <c r="F158" s="336" t="s">
        <v>1354</v>
      </c>
      <c r="G158" s="283"/>
      <c r="H158" s="335" t="s">
        <v>1388</v>
      </c>
      <c r="I158" s="335" t="s">
        <v>1350</v>
      </c>
      <c r="J158" s="335">
        <v>50</v>
      </c>
      <c r="K158" s="331"/>
    </row>
    <row r="159" s="1" customFormat="1" ht="15" customHeight="1">
      <c r="B159" s="308"/>
      <c r="C159" s="335" t="s">
        <v>90</v>
      </c>
      <c r="D159" s="283"/>
      <c r="E159" s="283"/>
      <c r="F159" s="336" t="s">
        <v>1348</v>
      </c>
      <c r="G159" s="283"/>
      <c r="H159" s="335" t="s">
        <v>1410</v>
      </c>
      <c r="I159" s="335" t="s">
        <v>1350</v>
      </c>
      <c r="J159" s="335" t="s">
        <v>1411</v>
      </c>
      <c r="K159" s="331"/>
    </row>
    <row r="160" s="1" customFormat="1" ht="15" customHeight="1">
      <c r="B160" s="308"/>
      <c r="C160" s="335" t="s">
        <v>1412</v>
      </c>
      <c r="D160" s="283"/>
      <c r="E160" s="283"/>
      <c r="F160" s="336" t="s">
        <v>1348</v>
      </c>
      <c r="G160" s="283"/>
      <c r="H160" s="335" t="s">
        <v>1413</v>
      </c>
      <c r="I160" s="335" t="s">
        <v>1383</v>
      </c>
      <c r="J160" s="335"/>
      <c r="K160" s="331"/>
    </row>
    <row r="161" s="1" customFormat="1" ht="15" customHeight="1">
      <c r="B161" s="337"/>
      <c r="C161" s="317"/>
      <c r="D161" s="317"/>
      <c r="E161" s="317"/>
      <c r="F161" s="317"/>
      <c r="G161" s="317"/>
      <c r="H161" s="317"/>
      <c r="I161" s="317"/>
      <c r="J161" s="317"/>
      <c r="K161" s="338"/>
    </row>
    <row r="162" s="1" customFormat="1" ht="18.75" customHeight="1">
      <c r="B162" s="319"/>
      <c r="C162" s="329"/>
      <c r="D162" s="329"/>
      <c r="E162" s="329"/>
      <c r="F162" s="339"/>
      <c r="G162" s="329"/>
      <c r="H162" s="329"/>
      <c r="I162" s="329"/>
      <c r="J162" s="329"/>
      <c r="K162" s="319"/>
    </row>
    <row r="163" s="1" customFormat="1" ht="18.75" customHeight="1"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</row>
    <row r="164" s="1" customFormat="1" ht="7.5" customHeight="1">
      <c r="B164" s="270"/>
      <c r="C164" s="271"/>
      <c r="D164" s="271"/>
      <c r="E164" s="271"/>
      <c r="F164" s="271"/>
      <c r="G164" s="271"/>
      <c r="H164" s="271"/>
      <c r="I164" s="271"/>
      <c r="J164" s="271"/>
      <c r="K164" s="272"/>
    </row>
    <row r="165" s="1" customFormat="1" ht="45" customHeight="1">
      <c r="B165" s="273"/>
      <c r="C165" s="274" t="s">
        <v>1414</v>
      </c>
      <c r="D165" s="274"/>
      <c r="E165" s="274"/>
      <c r="F165" s="274"/>
      <c r="G165" s="274"/>
      <c r="H165" s="274"/>
      <c r="I165" s="274"/>
      <c r="J165" s="274"/>
      <c r="K165" s="275"/>
    </row>
    <row r="166" s="1" customFormat="1" ht="17.25" customHeight="1">
      <c r="B166" s="273"/>
      <c r="C166" s="298" t="s">
        <v>1342</v>
      </c>
      <c r="D166" s="298"/>
      <c r="E166" s="298"/>
      <c r="F166" s="298" t="s">
        <v>1343</v>
      </c>
      <c r="G166" s="340"/>
      <c r="H166" s="341" t="s">
        <v>57</v>
      </c>
      <c r="I166" s="341" t="s">
        <v>60</v>
      </c>
      <c r="J166" s="298" t="s">
        <v>1344</v>
      </c>
      <c r="K166" s="275"/>
    </row>
    <row r="167" s="1" customFormat="1" ht="17.25" customHeight="1">
      <c r="B167" s="276"/>
      <c r="C167" s="300" t="s">
        <v>1345</v>
      </c>
      <c r="D167" s="300"/>
      <c r="E167" s="300"/>
      <c r="F167" s="301" t="s">
        <v>1346</v>
      </c>
      <c r="G167" s="342"/>
      <c r="H167" s="343"/>
      <c r="I167" s="343"/>
      <c r="J167" s="300" t="s">
        <v>1347</v>
      </c>
      <c r="K167" s="278"/>
    </row>
    <row r="168" s="1" customFormat="1" ht="5.25" customHeight="1">
      <c r="B168" s="308"/>
      <c r="C168" s="303"/>
      <c r="D168" s="303"/>
      <c r="E168" s="303"/>
      <c r="F168" s="303"/>
      <c r="G168" s="304"/>
      <c r="H168" s="303"/>
      <c r="I168" s="303"/>
      <c r="J168" s="303"/>
      <c r="K168" s="331"/>
    </row>
    <row r="169" s="1" customFormat="1" ht="15" customHeight="1">
      <c r="B169" s="308"/>
      <c r="C169" s="283" t="s">
        <v>1351</v>
      </c>
      <c r="D169" s="283"/>
      <c r="E169" s="283"/>
      <c r="F169" s="306" t="s">
        <v>1348</v>
      </c>
      <c r="G169" s="283"/>
      <c r="H169" s="283" t="s">
        <v>1388</v>
      </c>
      <c r="I169" s="283" t="s">
        <v>1350</v>
      </c>
      <c r="J169" s="283">
        <v>120</v>
      </c>
      <c r="K169" s="331"/>
    </row>
    <row r="170" s="1" customFormat="1" ht="15" customHeight="1">
      <c r="B170" s="308"/>
      <c r="C170" s="283" t="s">
        <v>1397</v>
      </c>
      <c r="D170" s="283"/>
      <c r="E170" s="283"/>
      <c r="F170" s="306" t="s">
        <v>1348</v>
      </c>
      <c r="G170" s="283"/>
      <c r="H170" s="283" t="s">
        <v>1398</v>
      </c>
      <c r="I170" s="283" t="s">
        <v>1350</v>
      </c>
      <c r="J170" s="283" t="s">
        <v>1399</v>
      </c>
      <c r="K170" s="331"/>
    </row>
    <row r="171" s="1" customFormat="1" ht="15" customHeight="1">
      <c r="B171" s="308"/>
      <c r="C171" s="283" t="s">
        <v>1296</v>
      </c>
      <c r="D171" s="283"/>
      <c r="E171" s="283"/>
      <c r="F171" s="306" t="s">
        <v>1348</v>
      </c>
      <c r="G171" s="283"/>
      <c r="H171" s="283" t="s">
        <v>1415</v>
      </c>
      <c r="I171" s="283" t="s">
        <v>1350</v>
      </c>
      <c r="J171" s="283" t="s">
        <v>1399</v>
      </c>
      <c r="K171" s="331"/>
    </row>
    <row r="172" s="1" customFormat="1" ht="15" customHeight="1">
      <c r="B172" s="308"/>
      <c r="C172" s="283" t="s">
        <v>1353</v>
      </c>
      <c r="D172" s="283"/>
      <c r="E172" s="283"/>
      <c r="F172" s="306" t="s">
        <v>1354</v>
      </c>
      <c r="G172" s="283"/>
      <c r="H172" s="283" t="s">
        <v>1415</v>
      </c>
      <c r="I172" s="283" t="s">
        <v>1350</v>
      </c>
      <c r="J172" s="283">
        <v>50</v>
      </c>
      <c r="K172" s="331"/>
    </row>
    <row r="173" s="1" customFormat="1" ht="15" customHeight="1">
      <c r="B173" s="308"/>
      <c r="C173" s="283" t="s">
        <v>1356</v>
      </c>
      <c r="D173" s="283"/>
      <c r="E173" s="283"/>
      <c r="F173" s="306" t="s">
        <v>1348</v>
      </c>
      <c r="G173" s="283"/>
      <c r="H173" s="283" t="s">
        <v>1415</v>
      </c>
      <c r="I173" s="283" t="s">
        <v>1358</v>
      </c>
      <c r="J173" s="283"/>
      <c r="K173" s="331"/>
    </row>
    <row r="174" s="1" customFormat="1" ht="15" customHeight="1">
      <c r="B174" s="308"/>
      <c r="C174" s="283" t="s">
        <v>1367</v>
      </c>
      <c r="D174" s="283"/>
      <c r="E174" s="283"/>
      <c r="F174" s="306" t="s">
        <v>1354</v>
      </c>
      <c r="G174" s="283"/>
      <c r="H174" s="283" t="s">
        <v>1415</v>
      </c>
      <c r="I174" s="283" t="s">
        <v>1350</v>
      </c>
      <c r="J174" s="283">
        <v>50</v>
      </c>
      <c r="K174" s="331"/>
    </row>
    <row r="175" s="1" customFormat="1" ht="15" customHeight="1">
      <c r="B175" s="308"/>
      <c r="C175" s="283" t="s">
        <v>1375</v>
      </c>
      <c r="D175" s="283"/>
      <c r="E175" s="283"/>
      <c r="F175" s="306" t="s">
        <v>1354</v>
      </c>
      <c r="G175" s="283"/>
      <c r="H175" s="283" t="s">
        <v>1415</v>
      </c>
      <c r="I175" s="283" t="s">
        <v>1350</v>
      </c>
      <c r="J175" s="283">
        <v>50</v>
      </c>
      <c r="K175" s="331"/>
    </row>
    <row r="176" s="1" customFormat="1" ht="15" customHeight="1">
      <c r="B176" s="308"/>
      <c r="C176" s="283" t="s">
        <v>1373</v>
      </c>
      <c r="D176" s="283"/>
      <c r="E176" s="283"/>
      <c r="F176" s="306" t="s">
        <v>1354</v>
      </c>
      <c r="G176" s="283"/>
      <c r="H176" s="283" t="s">
        <v>1415</v>
      </c>
      <c r="I176" s="283" t="s">
        <v>1350</v>
      </c>
      <c r="J176" s="283">
        <v>50</v>
      </c>
      <c r="K176" s="331"/>
    </row>
    <row r="177" s="1" customFormat="1" ht="15" customHeight="1">
      <c r="B177" s="308"/>
      <c r="C177" s="283" t="s">
        <v>119</v>
      </c>
      <c r="D177" s="283"/>
      <c r="E177" s="283"/>
      <c r="F177" s="306" t="s">
        <v>1348</v>
      </c>
      <c r="G177" s="283"/>
      <c r="H177" s="283" t="s">
        <v>1416</v>
      </c>
      <c r="I177" s="283" t="s">
        <v>1417</v>
      </c>
      <c r="J177" s="283"/>
      <c r="K177" s="331"/>
    </row>
    <row r="178" s="1" customFormat="1" ht="15" customHeight="1">
      <c r="B178" s="308"/>
      <c r="C178" s="283" t="s">
        <v>60</v>
      </c>
      <c r="D178" s="283"/>
      <c r="E178" s="283"/>
      <c r="F178" s="306" t="s">
        <v>1348</v>
      </c>
      <c r="G178" s="283"/>
      <c r="H178" s="283" t="s">
        <v>1418</v>
      </c>
      <c r="I178" s="283" t="s">
        <v>1419</v>
      </c>
      <c r="J178" s="283">
        <v>1</v>
      </c>
      <c r="K178" s="331"/>
    </row>
    <row r="179" s="1" customFormat="1" ht="15" customHeight="1">
      <c r="B179" s="308"/>
      <c r="C179" s="283" t="s">
        <v>56</v>
      </c>
      <c r="D179" s="283"/>
      <c r="E179" s="283"/>
      <c r="F179" s="306" t="s">
        <v>1348</v>
      </c>
      <c r="G179" s="283"/>
      <c r="H179" s="283" t="s">
        <v>1420</v>
      </c>
      <c r="I179" s="283" t="s">
        <v>1350</v>
      </c>
      <c r="J179" s="283">
        <v>20</v>
      </c>
      <c r="K179" s="331"/>
    </row>
    <row r="180" s="1" customFormat="1" ht="15" customHeight="1">
      <c r="B180" s="308"/>
      <c r="C180" s="283" t="s">
        <v>57</v>
      </c>
      <c r="D180" s="283"/>
      <c r="E180" s="283"/>
      <c r="F180" s="306" t="s">
        <v>1348</v>
      </c>
      <c r="G180" s="283"/>
      <c r="H180" s="283" t="s">
        <v>1421</v>
      </c>
      <c r="I180" s="283" t="s">
        <v>1350</v>
      </c>
      <c r="J180" s="283">
        <v>255</v>
      </c>
      <c r="K180" s="331"/>
    </row>
    <row r="181" s="1" customFormat="1" ht="15" customHeight="1">
      <c r="B181" s="308"/>
      <c r="C181" s="283" t="s">
        <v>120</v>
      </c>
      <c r="D181" s="283"/>
      <c r="E181" s="283"/>
      <c r="F181" s="306" t="s">
        <v>1348</v>
      </c>
      <c r="G181" s="283"/>
      <c r="H181" s="283" t="s">
        <v>1312</v>
      </c>
      <c r="I181" s="283" t="s">
        <v>1350</v>
      </c>
      <c r="J181" s="283">
        <v>10</v>
      </c>
      <c r="K181" s="331"/>
    </row>
    <row r="182" s="1" customFormat="1" ht="15" customHeight="1">
      <c r="B182" s="308"/>
      <c r="C182" s="283" t="s">
        <v>121</v>
      </c>
      <c r="D182" s="283"/>
      <c r="E182" s="283"/>
      <c r="F182" s="306" t="s">
        <v>1348</v>
      </c>
      <c r="G182" s="283"/>
      <c r="H182" s="283" t="s">
        <v>1422</v>
      </c>
      <c r="I182" s="283" t="s">
        <v>1383</v>
      </c>
      <c r="J182" s="283"/>
      <c r="K182" s="331"/>
    </row>
    <row r="183" s="1" customFormat="1" ht="15" customHeight="1">
      <c r="B183" s="308"/>
      <c r="C183" s="283" t="s">
        <v>1423</v>
      </c>
      <c r="D183" s="283"/>
      <c r="E183" s="283"/>
      <c r="F183" s="306" t="s">
        <v>1348</v>
      </c>
      <c r="G183" s="283"/>
      <c r="H183" s="283" t="s">
        <v>1424</v>
      </c>
      <c r="I183" s="283" t="s">
        <v>1383</v>
      </c>
      <c r="J183" s="283"/>
      <c r="K183" s="331"/>
    </row>
    <row r="184" s="1" customFormat="1" ht="15" customHeight="1">
      <c r="B184" s="308"/>
      <c r="C184" s="283" t="s">
        <v>1412</v>
      </c>
      <c r="D184" s="283"/>
      <c r="E184" s="283"/>
      <c r="F184" s="306" t="s">
        <v>1348</v>
      </c>
      <c r="G184" s="283"/>
      <c r="H184" s="283" t="s">
        <v>1425</v>
      </c>
      <c r="I184" s="283" t="s">
        <v>1383</v>
      </c>
      <c r="J184" s="283"/>
      <c r="K184" s="331"/>
    </row>
    <row r="185" s="1" customFormat="1" ht="15" customHeight="1">
      <c r="B185" s="308"/>
      <c r="C185" s="283" t="s">
        <v>123</v>
      </c>
      <c r="D185" s="283"/>
      <c r="E185" s="283"/>
      <c r="F185" s="306" t="s">
        <v>1354</v>
      </c>
      <c r="G185" s="283"/>
      <c r="H185" s="283" t="s">
        <v>1426</v>
      </c>
      <c r="I185" s="283" t="s">
        <v>1350</v>
      </c>
      <c r="J185" s="283">
        <v>50</v>
      </c>
      <c r="K185" s="331"/>
    </row>
    <row r="186" s="1" customFormat="1" ht="15" customHeight="1">
      <c r="B186" s="308"/>
      <c r="C186" s="283" t="s">
        <v>1427</v>
      </c>
      <c r="D186" s="283"/>
      <c r="E186" s="283"/>
      <c r="F186" s="306" t="s">
        <v>1354</v>
      </c>
      <c r="G186" s="283"/>
      <c r="H186" s="283" t="s">
        <v>1428</v>
      </c>
      <c r="I186" s="283" t="s">
        <v>1429</v>
      </c>
      <c r="J186" s="283"/>
      <c r="K186" s="331"/>
    </row>
    <row r="187" s="1" customFormat="1" ht="15" customHeight="1">
      <c r="B187" s="308"/>
      <c r="C187" s="283" t="s">
        <v>1430</v>
      </c>
      <c r="D187" s="283"/>
      <c r="E187" s="283"/>
      <c r="F187" s="306" t="s">
        <v>1354</v>
      </c>
      <c r="G187" s="283"/>
      <c r="H187" s="283" t="s">
        <v>1431</v>
      </c>
      <c r="I187" s="283" t="s">
        <v>1429</v>
      </c>
      <c r="J187" s="283"/>
      <c r="K187" s="331"/>
    </row>
    <row r="188" s="1" customFormat="1" ht="15" customHeight="1">
      <c r="B188" s="308"/>
      <c r="C188" s="283" t="s">
        <v>1432</v>
      </c>
      <c r="D188" s="283"/>
      <c r="E188" s="283"/>
      <c r="F188" s="306" t="s">
        <v>1354</v>
      </c>
      <c r="G188" s="283"/>
      <c r="H188" s="283" t="s">
        <v>1433</v>
      </c>
      <c r="I188" s="283" t="s">
        <v>1429</v>
      </c>
      <c r="J188" s="283"/>
      <c r="K188" s="331"/>
    </row>
    <row r="189" s="1" customFormat="1" ht="15" customHeight="1">
      <c r="B189" s="308"/>
      <c r="C189" s="344" t="s">
        <v>1434</v>
      </c>
      <c r="D189" s="283"/>
      <c r="E189" s="283"/>
      <c r="F189" s="306" t="s">
        <v>1354</v>
      </c>
      <c r="G189" s="283"/>
      <c r="H189" s="283" t="s">
        <v>1435</v>
      </c>
      <c r="I189" s="283" t="s">
        <v>1436</v>
      </c>
      <c r="J189" s="345" t="s">
        <v>1437</v>
      </c>
      <c r="K189" s="331"/>
    </row>
    <row r="190" s="1" customFormat="1" ht="15" customHeight="1">
      <c r="B190" s="308"/>
      <c r="C190" s="344" t="s">
        <v>45</v>
      </c>
      <c r="D190" s="283"/>
      <c r="E190" s="283"/>
      <c r="F190" s="306" t="s">
        <v>1348</v>
      </c>
      <c r="G190" s="283"/>
      <c r="H190" s="280" t="s">
        <v>1438</v>
      </c>
      <c r="I190" s="283" t="s">
        <v>1439</v>
      </c>
      <c r="J190" s="283"/>
      <c r="K190" s="331"/>
    </row>
    <row r="191" s="1" customFormat="1" ht="15" customHeight="1">
      <c r="B191" s="308"/>
      <c r="C191" s="344" t="s">
        <v>1440</v>
      </c>
      <c r="D191" s="283"/>
      <c r="E191" s="283"/>
      <c r="F191" s="306" t="s">
        <v>1348</v>
      </c>
      <c r="G191" s="283"/>
      <c r="H191" s="283" t="s">
        <v>1441</v>
      </c>
      <c r="I191" s="283" t="s">
        <v>1383</v>
      </c>
      <c r="J191" s="283"/>
      <c r="K191" s="331"/>
    </row>
    <row r="192" s="1" customFormat="1" ht="15" customHeight="1">
      <c r="B192" s="308"/>
      <c r="C192" s="344" t="s">
        <v>1442</v>
      </c>
      <c r="D192" s="283"/>
      <c r="E192" s="283"/>
      <c r="F192" s="306" t="s">
        <v>1348</v>
      </c>
      <c r="G192" s="283"/>
      <c r="H192" s="283" t="s">
        <v>1443</v>
      </c>
      <c r="I192" s="283" t="s">
        <v>1383</v>
      </c>
      <c r="J192" s="283"/>
      <c r="K192" s="331"/>
    </row>
    <row r="193" s="1" customFormat="1" ht="15" customHeight="1">
      <c r="B193" s="308"/>
      <c r="C193" s="344" t="s">
        <v>1444</v>
      </c>
      <c r="D193" s="283"/>
      <c r="E193" s="283"/>
      <c r="F193" s="306" t="s">
        <v>1354</v>
      </c>
      <c r="G193" s="283"/>
      <c r="H193" s="283" t="s">
        <v>1445</v>
      </c>
      <c r="I193" s="283" t="s">
        <v>1383</v>
      </c>
      <c r="J193" s="283"/>
      <c r="K193" s="331"/>
    </row>
    <row r="194" s="1" customFormat="1" ht="15" customHeight="1">
      <c r="B194" s="337"/>
      <c r="C194" s="346"/>
      <c r="D194" s="317"/>
      <c r="E194" s="317"/>
      <c r="F194" s="317"/>
      <c r="G194" s="317"/>
      <c r="H194" s="317"/>
      <c r="I194" s="317"/>
      <c r="J194" s="317"/>
      <c r="K194" s="338"/>
    </row>
    <row r="195" s="1" customFormat="1" ht="18.75" customHeight="1">
      <c r="B195" s="319"/>
      <c r="C195" s="329"/>
      <c r="D195" s="329"/>
      <c r="E195" s="329"/>
      <c r="F195" s="339"/>
      <c r="G195" s="329"/>
      <c r="H195" s="329"/>
      <c r="I195" s="329"/>
      <c r="J195" s="329"/>
      <c r="K195" s="319"/>
    </row>
    <row r="196" s="1" customFormat="1" ht="18.75" customHeight="1">
      <c r="B196" s="319"/>
      <c r="C196" s="329"/>
      <c r="D196" s="329"/>
      <c r="E196" s="329"/>
      <c r="F196" s="339"/>
      <c r="G196" s="329"/>
      <c r="H196" s="329"/>
      <c r="I196" s="329"/>
      <c r="J196" s="329"/>
      <c r="K196" s="319"/>
    </row>
    <row r="197" s="1" customFormat="1" ht="18.75" customHeight="1">
      <c r="B197" s="291"/>
      <c r="C197" s="291"/>
      <c r="D197" s="291"/>
      <c r="E197" s="291"/>
      <c r="F197" s="291"/>
      <c r="G197" s="291"/>
      <c r="H197" s="291"/>
      <c r="I197" s="291"/>
      <c r="J197" s="291"/>
      <c r="K197" s="291"/>
    </row>
    <row r="198" s="1" customFormat="1" ht="13.5">
      <c r="B198" s="270"/>
      <c r="C198" s="271"/>
      <c r="D198" s="271"/>
      <c r="E198" s="271"/>
      <c r="F198" s="271"/>
      <c r="G198" s="271"/>
      <c r="H198" s="271"/>
      <c r="I198" s="271"/>
      <c r="J198" s="271"/>
      <c r="K198" s="272"/>
    </row>
    <row r="199" s="1" customFormat="1" ht="21">
      <c r="B199" s="273"/>
      <c r="C199" s="274" t="s">
        <v>1446</v>
      </c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5.5" customHeight="1">
      <c r="B200" s="273"/>
      <c r="C200" s="347" t="s">
        <v>1447</v>
      </c>
      <c r="D200" s="347"/>
      <c r="E200" s="347"/>
      <c r="F200" s="347" t="s">
        <v>1448</v>
      </c>
      <c r="G200" s="348"/>
      <c r="H200" s="347" t="s">
        <v>1449</v>
      </c>
      <c r="I200" s="347"/>
      <c r="J200" s="347"/>
      <c r="K200" s="275"/>
    </row>
    <row r="201" s="1" customFormat="1" ht="5.25" customHeight="1">
      <c r="B201" s="308"/>
      <c r="C201" s="303"/>
      <c r="D201" s="303"/>
      <c r="E201" s="303"/>
      <c r="F201" s="303"/>
      <c r="G201" s="329"/>
      <c r="H201" s="303"/>
      <c r="I201" s="303"/>
      <c r="J201" s="303"/>
      <c r="K201" s="331"/>
    </row>
    <row r="202" s="1" customFormat="1" ht="15" customHeight="1">
      <c r="B202" s="308"/>
      <c r="C202" s="283" t="s">
        <v>1439</v>
      </c>
      <c r="D202" s="283"/>
      <c r="E202" s="283"/>
      <c r="F202" s="306" t="s">
        <v>46</v>
      </c>
      <c r="G202" s="283"/>
      <c r="H202" s="283" t="s">
        <v>1450</v>
      </c>
      <c r="I202" s="283"/>
      <c r="J202" s="283"/>
      <c r="K202" s="331"/>
    </row>
    <row r="203" s="1" customFormat="1" ht="15" customHeight="1">
      <c r="B203" s="308"/>
      <c r="C203" s="283"/>
      <c r="D203" s="283"/>
      <c r="E203" s="283"/>
      <c r="F203" s="306" t="s">
        <v>47</v>
      </c>
      <c r="G203" s="283"/>
      <c r="H203" s="283" t="s">
        <v>1451</v>
      </c>
      <c r="I203" s="283"/>
      <c r="J203" s="283"/>
      <c r="K203" s="331"/>
    </row>
    <row r="204" s="1" customFormat="1" ht="15" customHeight="1">
      <c r="B204" s="308"/>
      <c r="C204" s="283"/>
      <c r="D204" s="283"/>
      <c r="E204" s="283"/>
      <c r="F204" s="306" t="s">
        <v>50</v>
      </c>
      <c r="G204" s="283"/>
      <c r="H204" s="283" t="s">
        <v>1452</v>
      </c>
      <c r="I204" s="283"/>
      <c r="J204" s="283"/>
      <c r="K204" s="331"/>
    </row>
    <row r="205" s="1" customFormat="1" ht="15" customHeight="1">
      <c r="B205" s="308"/>
      <c r="C205" s="283"/>
      <c r="D205" s="283"/>
      <c r="E205" s="283"/>
      <c r="F205" s="306" t="s">
        <v>48</v>
      </c>
      <c r="G205" s="283"/>
      <c r="H205" s="283" t="s">
        <v>1453</v>
      </c>
      <c r="I205" s="283"/>
      <c r="J205" s="283"/>
      <c r="K205" s="331"/>
    </row>
    <row r="206" s="1" customFormat="1" ht="15" customHeight="1">
      <c r="B206" s="308"/>
      <c r="C206" s="283"/>
      <c r="D206" s="283"/>
      <c r="E206" s="283"/>
      <c r="F206" s="306" t="s">
        <v>49</v>
      </c>
      <c r="G206" s="283"/>
      <c r="H206" s="283" t="s">
        <v>1454</v>
      </c>
      <c r="I206" s="283"/>
      <c r="J206" s="283"/>
      <c r="K206" s="331"/>
    </row>
    <row r="207" s="1" customFormat="1" ht="15" customHeight="1">
      <c r="B207" s="308"/>
      <c r="C207" s="283"/>
      <c r="D207" s="283"/>
      <c r="E207" s="283"/>
      <c r="F207" s="306"/>
      <c r="G207" s="283"/>
      <c r="H207" s="283"/>
      <c r="I207" s="283"/>
      <c r="J207" s="283"/>
      <c r="K207" s="331"/>
    </row>
    <row r="208" s="1" customFormat="1" ht="15" customHeight="1">
      <c r="B208" s="308"/>
      <c r="C208" s="283" t="s">
        <v>1395</v>
      </c>
      <c r="D208" s="283"/>
      <c r="E208" s="283"/>
      <c r="F208" s="306" t="s">
        <v>82</v>
      </c>
      <c r="G208" s="283"/>
      <c r="H208" s="283" t="s">
        <v>1455</v>
      </c>
      <c r="I208" s="283"/>
      <c r="J208" s="283"/>
      <c r="K208" s="331"/>
    </row>
    <row r="209" s="1" customFormat="1" ht="15" customHeight="1">
      <c r="B209" s="308"/>
      <c r="C209" s="283"/>
      <c r="D209" s="283"/>
      <c r="E209" s="283"/>
      <c r="F209" s="306" t="s">
        <v>1290</v>
      </c>
      <c r="G209" s="283"/>
      <c r="H209" s="283" t="s">
        <v>1291</v>
      </c>
      <c r="I209" s="283"/>
      <c r="J209" s="283"/>
      <c r="K209" s="331"/>
    </row>
    <row r="210" s="1" customFormat="1" ht="15" customHeight="1">
      <c r="B210" s="308"/>
      <c r="C210" s="283"/>
      <c r="D210" s="283"/>
      <c r="E210" s="283"/>
      <c r="F210" s="306" t="s">
        <v>1288</v>
      </c>
      <c r="G210" s="283"/>
      <c r="H210" s="283" t="s">
        <v>1456</v>
      </c>
      <c r="I210" s="283"/>
      <c r="J210" s="283"/>
      <c r="K210" s="331"/>
    </row>
    <row r="211" s="1" customFormat="1" ht="15" customHeight="1">
      <c r="B211" s="349"/>
      <c r="C211" s="283"/>
      <c r="D211" s="283"/>
      <c r="E211" s="283"/>
      <c r="F211" s="306" t="s">
        <v>1292</v>
      </c>
      <c r="G211" s="344"/>
      <c r="H211" s="335" t="s">
        <v>1293</v>
      </c>
      <c r="I211" s="335"/>
      <c r="J211" s="335"/>
      <c r="K211" s="350"/>
    </row>
    <row r="212" s="1" customFormat="1" ht="15" customHeight="1">
      <c r="B212" s="349"/>
      <c r="C212" s="283"/>
      <c r="D212" s="283"/>
      <c r="E212" s="283"/>
      <c r="F212" s="306" t="s">
        <v>1294</v>
      </c>
      <c r="G212" s="344"/>
      <c r="H212" s="335" t="s">
        <v>1457</v>
      </c>
      <c r="I212" s="335"/>
      <c r="J212" s="335"/>
      <c r="K212" s="350"/>
    </row>
    <row r="213" s="1" customFormat="1" ht="15" customHeight="1">
      <c r="B213" s="349"/>
      <c r="C213" s="283"/>
      <c r="D213" s="283"/>
      <c r="E213" s="283"/>
      <c r="F213" s="306"/>
      <c r="G213" s="344"/>
      <c r="H213" s="335"/>
      <c r="I213" s="335"/>
      <c r="J213" s="335"/>
      <c r="K213" s="350"/>
    </row>
    <row r="214" s="1" customFormat="1" ht="15" customHeight="1">
      <c r="B214" s="349"/>
      <c r="C214" s="283" t="s">
        <v>1419</v>
      </c>
      <c r="D214" s="283"/>
      <c r="E214" s="283"/>
      <c r="F214" s="306">
        <v>1</v>
      </c>
      <c r="G214" s="344"/>
      <c r="H214" s="335" t="s">
        <v>1458</v>
      </c>
      <c r="I214" s="335"/>
      <c r="J214" s="335"/>
      <c r="K214" s="350"/>
    </row>
    <row r="215" s="1" customFormat="1" ht="15" customHeight="1">
      <c r="B215" s="349"/>
      <c r="C215" s="283"/>
      <c r="D215" s="283"/>
      <c r="E215" s="283"/>
      <c r="F215" s="306">
        <v>2</v>
      </c>
      <c r="G215" s="344"/>
      <c r="H215" s="335" t="s">
        <v>1459</v>
      </c>
      <c r="I215" s="335"/>
      <c r="J215" s="335"/>
      <c r="K215" s="350"/>
    </row>
    <row r="216" s="1" customFormat="1" ht="15" customHeight="1">
      <c r="B216" s="349"/>
      <c r="C216" s="283"/>
      <c r="D216" s="283"/>
      <c r="E216" s="283"/>
      <c r="F216" s="306">
        <v>3</v>
      </c>
      <c r="G216" s="344"/>
      <c r="H216" s="335" t="s">
        <v>1460</v>
      </c>
      <c r="I216" s="335"/>
      <c r="J216" s="335"/>
      <c r="K216" s="350"/>
    </row>
    <row r="217" s="1" customFormat="1" ht="15" customHeight="1">
      <c r="B217" s="349"/>
      <c r="C217" s="283"/>
      <c r="D217" s="283"/>
      <c r="E217" s="283"/>
      <c r="F217" s="306">
        <v>4</v>
      </c>
      <c r="G217" s="344"/>
      <c r="H217" s="335" t="s">
        <v>1461</v>
      </c>
      <c r="I217" s="335"/>
      <c r="J217" s="335"/>
      <c r="K217" s="350"/>
    </row>
    <row r="218" s="1" customFormat="1" ht="12.75" customHeight="1">
      <c r="B218" s="351"/>
      <c r="C218" s="352"/>
      <c r="D218" s="352"/>
      <c r="E218" s="352"/>
      <c r="F218" s="352"/>
      <c r="G218" s="352"/>
      <c r="H218" s="352"/>
      <c r="I218" s="352"/>
      <c r="J218" s="352"/>
      <c r="K218" s="353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TATA\pc</dc:creator>
  <cp:lastModifiedBy>TATA\pc</cp:lastModifiedBy>
  <dcterms:created xsi:type="dcterms:W3CDTF">2022-06-27T07:19:14Z</dcterms:created>
  <dcterms:modified xsi:type="dcterms:W3CDTF">2022-06-27T07:19:21Z</dcterms:modified>
</cp:coreProperties>
</file>